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90801099 ESE HOSP DEPARTAMENTAL SANTA SOFIA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4" r:id="rId2"/>
    <sheet name="FOR-CSA-018" sheetId="2" r:id="rId3"/>
  </sheets>
  <definedNames>
    <definedName name="_xlnm._FilterDatabase" localSheetId="1" hidden="1">'ESTADO DE CADA FACTURA'!$A$2:$Q$5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4" l="1"/>
  <c r="P1" i="4"/>
  <c r="O1" i="4"/>
  <c r="N1" i="4"/>
  <c r="M1" i="4"/>
  <c r="K1" i="4"/>
  <c r="H5" i="4"/>
  <c r="H4" i="4"/>
  <c r="H3" i="4"/>
  <c r="I29" i="2" l="1"/>
  <c r="H29" i="2"/>
  <c r="I27" i="2"/>
  <c r="H27" i="2"/>
  <c r="I24" i="2"/>
  <c r="H24" i="2"/>
  <c r="H31" i="2" s="1"/>
  <c r="I31" i="2" l="1"/>
  <c r="I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<sst xmlns="http://schemas.openxmlformats.org/spreadsheetml/2006/main" count="83" uniqueCount="67">
  <si>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</si>
  <si>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</si>
  <si>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</si>
  <si>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</si>
  <si>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</si>
  <si>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</si>
  <si>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</si>
  <si>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</si>
  <si>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</si>
  <si>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</si>
  <si>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</si>
  <si>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DEPARTAMENTAL UNIVERSITARIO SANTA SOFIA DE CALDAS</t>
  </si>
  <si>
    <t>FESS</t>
  </si>
  <si>
    <t>MANIZALES</t>
  </si>
  <si>
    <t>EVENTO</t>
  </si>
  <si>
    <t>FOR-CSA-018</t>
  </si>
  <si>
    <t>HOJA 1 DE 2</t>
  </si>
  <si>
    <t>RESUMEN DE CARTERA REVISADA POR LA EPS</t>
  </si>
  <si>
    <t>VERSION 1</t>
  </si>
  <si>
    <t>SANTIAGO DE CALI , JULIO 24 DE 2023</t>
  </si>
  <si>
    <t>A continuacion me permito remitir nuestra respuesta al estado de cartera presentado en la fecha: 17/07/2023</t>
  </si>
  <si>
    <t>Con Corte al dia :30/06/2023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</si>
  <si>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</si>
  <si>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</si>
  <si>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</si>
  <si>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</si>
  <si>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</si>
  <si>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</si>
  <si>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</si>
  <si>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</si>
  <si>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</si>
  <si>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</si>
  <si>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</si>
  <si>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</si>
  <si>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</si>
  <si>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</si>
  <si>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</si>
  <si>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</si>
  <si>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</si>
  <si>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</si>
  <si>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ESE HOSPITAL DEPARTAMENTAL UNIVERSITARIO SANTA SOFIA DE CALDAS</t>
  </si>
  <si>
    <t>Valor TotalBruto</t>
  </si>
  <si>
    <t>Valor Devolucion</t>
  </si>
  <si>
    <t>Valor Casusado</t>
  </si>
  <si>
    <t>Valor Radicado</t>
  </si>
  <si>
    <t>Valor Aprobado</t>
  </si>
  <si>
    <t>Valor GlosaAceptada</t>
  </si>
  <si>
    <t>Valor Pagar</t>
  </si>
  <si>
    <t>Num Radicado Boxalud</t>
  </si>
  <si>
    <t>NIT Prestador</t>
  </si>
  <si>
    <t>Nombre Prestador</t>
  </si>
  <si>
    <t>Fecha Radicacion</t>
  </si>
  <si>
    <t>Fecha Ultima Novedad</t>
  </si>
  <si>
    <t>Alfa Factura</t>
  </si>
  <si>
    <t>Llave</t>
  </si>
  <si>
    <t>Fecha Factura IPS</t>
  </si>
  <si>
    <t>ESTADO EPS JULIO 24</t>
  </si>
  <si>
    <t>LLAVE</t>
  </si>
  <si>
    <t>890801099_FESS_1357487</t>
  </si>
  <si>
    <t>890801099_FESS_1372139</t>
  </si>
  <si>
    <t>890801099_FESS_1390823</t>
  </si>
  <si>
    <t>FACTURA PENDIENTE EN PROGRAMACION DE PAGO</t>
  </si>
  <si>
    <t>Señores : ESE HOSPITAL DEPARTAMENTAL UNIVERSITARIO SANTA SOFIA DE CALDAS</t>
  </si>
  <si>
    <t>NIT: 890801099</t>
  </si>
  <si>
    <t>Monica Valencia Arias</t>
  </si>
  <si>
    <t>Profesional Administrativo</t>
  </si>
  <si>
    <t>Hospital Departamental Universitario Santa Sofía de Caldas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</si>
</sst>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5" formatCode="&quot;$&quot;\ #,##0;[Red]&quot;$&quot;\ #,##0"/>
    <numFmt numFmtId="166" formatCode="&quot;$&quot;\ #,##0"/>
    <numFmt numFmtId="168" formatCode="_-* #,##0_-;\-* #,##0_-;_-* &quot;-&quot;??_-;_-@_-"/>
    <numFmt numFmtId="170" formatCode="mmmm\ yyyy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7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0" fillId="0" borderId="0" xfId="0" applyNumberFormat="1"/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5" fontId="8" fillId="0" borderId="0" xfId="2" applyNumberFormat="1" applyFont="1" applyAlignment="1">
      <alignment horizontal="right"/>
    </xf>
    <xf numFmtId="166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5" fontId="8" fillId="0" borderId="9" xfId="2" applyNumberFormat="1" applyFont="1" applyBorder="1" applyAlignment="1">
      <alignment horizontal="right"/>
    </xf>
    <xf numFmtId="165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65" fontId="9" fillId="0" borderId="13" xfId="2" applyNumberFormat="1" applyFont="1" applyBorder="1" applyAlignment="1">
      <alignment horizontal="right"/>
    </xf>
    <xf numFmtId="165" fontId="8" fillId="0" borderId="0" xfId="2" applyNumberFormat="1" applyFont="1"/>
    <xf numFmtId="165" fontId="9" fillId="0" borderId="9" xfId="2" applyNumberFormat="1" applyFont="1" applyBorder="1"/>
    <xf numFmtId="165" fontId="8" fillId="0" borderId="9" xfId="2" applyNumberFormat="1" applyFont="1" applyBorder="1"/>
    <xf numFmtId="165" fontId="9" fillId="0" borderId="0" xfId="2" applyNumberFormat="1" applyFont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14" fontId="0" fillId="0" borderId="0" xfId="0" applyNumberFormat="1"/>
    <xf numFmtId="0" fontId="0" fillId="0" borderId="1" xfId="0" applyBorder="1"/>
    <xf numFmtId="1" fontId="0" fillId="0" borderId="1" xfId="0" applyNumberFormat="1" applyBorder="1"/>
    <xf numFmtId="170" fontId="0" fillId="0" borderId="1" xfId="0" applyNumberFormat="1" applyBorder="1"/>
    <xf numFmtId="14" fontId="0" fillId="0" borderId="1" xfId="0" applyNumberFormat="1" applyBorder="1"/>
    <xf numFmtId="0" fontId="0" fillId="0" borderId="1" xfId="0" applyNumberFormat="1" applyBorder="1"/>
    <xf numFmtId="0" fontId="1" fillId="0" borderId="0" xfId="0" applyFont="1"/>
    <xf numFmtId="168" fontId="1" fillId="0" borderId="1" xfId="1" applyNumberFormat="1" applyFont="1" applyBorder="1" applyAlignment="1">
      <alignment horizontal="center" vertical="center" wrapText="1"/>
    </xf>
    <xf numFmtId="168" fontId="0" fillId="0" borderId="1" xfId="1" applyNumberFormat="1" applyFont="1" applyBorder="1"/>
    <xf numFmtId="168" fontId="0" fillId="0" borderId="0" xfId="1" applyNumberFormat="1" applyFont="1"/>
    <xf numFmtId="0" fontId="0" fillId="0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168" fontId="1" fillId="0" borderId="0" xfId="1" applyNumberFormat="1" applyFont="1"/>
    <xf numFmtId="0" fontId="1" fillId="2" borderId="1" xfId="0" applyFont="1" applyFill="1" applyBorder="1" applyAlignment="1">
      <alignment horizontal="center" vertical="center" wrapText="1"/>
    </xf>
    <xf numFmtId="14" fontId="1" fillId="0" borderId="0" xfId="0" applyNumberFormat="1" applyFont="1"/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ill="1" applyBorder="1"/>
    <xf numFmtId="166" fontId="9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zoomScale="120" zoomScaleNormal="120" workbookViewId="0">
      <selection activeCell="D17" sqref="D17"/>
    </sheetView>
  </sheetViews>
  <sheetFormatPr baseColWidth="10" defaultRowHeight="15" x14ac:dyDescent="0.25"/>
  <cols>
    <col min="2" max="2" width="63.5703125" customWidth="1"/>
    <col min="3" max="3" width="9" customWidth="1"/>
    <col min="4" max="4" width="8.85546875" customWidth="1"/>
    <col min="5" max="5" width="22.42578125" bestFit="1" customWidth="1"/>
    <col min="6" max="6" width="10.140625" customWidth="1"/>
    <col min="7" max="7" width="11.28515625" customWidth="1"/>
    <col min="8" max="8" width="9.28515625" customWidth="1"/>
    <col min="9" max="9" width="9.85546875" customWidth="1"/>
    <col min="10" max="10" width="15.7109375" bestFit="1" customWidth="1"/>
    <col min="11" max="11" width="11.425781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57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7</v>
      </c>
      <c r="K1" s="1" t="s">
        <v>9</v>
      </c>
      <c r="L1" s="1" t="s">
        <v>10</v>
      </c>
    </row>
    <row r="2" spans="1:12" x14ac:dyDescent="0.25">
      <c r="A2" s="3">
        <v>890801099</v>
      </c>
      <c r="B2" s="3" t="s">
        <v>11</v>
      </c>
      <c r="C2" s="6" t="s">
        <v>12</v>
      </c>
      <c r="D2" s="3">
        <v>1357487</v>
      </c>
      <c r="E2" s="3" t="s">
        <v>58</v>
      </c>
      <c r="F2" s="4">
        <v>44664</v>
      </c>
      <c r="G2" s="4">
        <v>44816</v>
      </c>
      <c r="H2" s="5">
        <v>5346989</v>
      </c>
      <c r="I2" s="5">
        <v>5346989</v>
      </c>
      <c r="J2" s="6" t="s">
        <v>14</v>
      </c>
      <c r="K2" s="6" t="s">
        <v>13</v>
      </c>
      <c r="L2" s="7"/>
    </row>
    <row r="3" spans="1:12" x14ac:dyDescent="0.25">
      <c r="A3" s="3">
        <v>890801099</v>
      </c>
      <c r="B3" s="3" t="s">
        <v>11</v>
      </c>
      <c r="C3" s="6" t="s">
        <v>12</v>
      </c>
      <c r="D3" s="3">
        <v>1372139</v>
      </c>
      <c r="E3" s="3" t="s">
        <v>59</v>
      </c>
      <c r="F3" s="4">
        <v>44767</v>
      </c>
      <c r="G3" s="4">
        <v>44782</v>
      </c>
      <c r="H3" s="5">
        <v>243926</v>
      </c>
      <c r="I3" s="5">
        <v>243926</v>
      </c>
      <c r="J3" s="6" t="s">
        <v>14</v>
      </c>
      <c r="K3" s="6" t="s">
        <v>13</v>
      </c>
      <c r="L3" s="7"/>
    </row>
    <row r="4" spans="1:12" x14ac:dyDescent="0.25">
      <c r="A4" s="3">
        <v>890801099</v>
      </c>
      <c r="B4" s="3" t="s">
        <v>11</v>
      </c>
      <c r="C4" s="6" t="s">
        <v>12</v>
      </c>
      <c r="D4" s="3">
        <v>1390823</v>
      </c>
      <c r="E4" s="3" t="s">
        <v>60</v>
      </c>
      <c r="F4" s="4">
        <v>44881</v>
      </c>
      <c r="G4" s="4">
        <v>44912</v>
      </c>
      <c r="H4" s="5">
        <v>589543</v>
      </c>
      <c r="I4" s="5">
        <v>589543</v>
      </c>
      <c r="J4" s="6" t="s">
        <v>14</v>
      </c>
      <c r="K4" s="6" t="s">
        <v>13</v>
      </c>
      <c r="L4" s="7"/>
    </row>
    <row r="5" spans="1:12" x14ac:dyDescent="0.25">
      <c r="I5" s="8">
        <f>SUM(I2:I4)</f>
        <v>6180458</v>
      </c>
    </row>
  </sheetData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"/>
  <sheetViews>
    <sheetView showGridLines="0" zoomScale="73" zoomScaleNormal="73" workbookViewId="0">
      <selection activeCell="F25" sqref="F25"/>
    </sheetView>
  </sheetViews>
  <sheetFormatPr baseColWidth="10" defaultRowHeight="15" x14ac:dyDescent="0.25"/>
  <cols>
    <col min="1" max="1" width="13" customWidth="1"/>
    <col min="2" max="2" width="13.42578125" customWidth="1"/>
    <col min="3" max="3" width="66.5703125" bestFit="1" customWidth="1"/>
    <col min="4" max="4" width="17.140625" bestFit="1" customWidth="1"/>
    <col min="5" max="5" width="13" bestFit="1" customWidth="1"/>
    <col min="6" max="6" width="13.42578125" bestFit="1" customWidth="1"/>
    <col min="8" max="8" width="26.42578125" bestFit="1" customWidth="1"/>
    <col min="9" max="9" width="13.7109375" style="51" bestFit="1" customWidth="1"/>
    <col min="10" max="10" width="47" bestFit="1" customWidth="1"/>
    <col min="11" max="15" width="16" style="60" bestFit="1" customWidth="1"/>
    <col min="16" max="16" width="14.85546875" style="60" bestFit="1" customWidth="1"/>
    <col min="17" max="17" width="16" style="60" bestFit="1" customWidth="1"/>
  </cols>
  <sheetData>
    <row r="1" spans="1:17" s="57" customFormat="1" x14ac:dyDescent="0.25">
      <c r="I1" s="65"/>
      <c r="K1" s="63">
        <f>SUBTOTAL(9,K3:K5)</f>
        <v>6180458</v>
      </c>
      <c r="L1" s="63"/>
      <c r="M1" s="63">
        <f>SUBTOTAL(9,M3:M5)</f>
        <v>716465</v>
      </c>
      <c r="N1" s="63">
        <f>SUBTOTAL(9,N3:N5)</f>
        <v>6180458</v>
      </c>
      <c r="O1" s="63">
        <f>SUBTOTAL(9,O3:O5)</f>
        <v>833469</v>
      </c>
      <c r="P1" s="63">
        <f>SUBTOTAL(9,P3:P5)</f>
        <v>5346989</v>
      </c>
      <c r="Q1" s="63">
        <f>SUBTOTAL(9,Q3:Q5)</f>
        <v>833469</v>
      </c>
    </row>
    <row r="2" spans="1:17" s="2" customFormat="1" ht="45" x14ac:dyDescent="0.25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1" t="s">
        <v>53</v>
      </c>
      <c r="G2" s="1" t="s">
        <v>1</v>
      </c>
      <c r="H2" s="62" t="s">
        <v>54</v>
      </c>
      <c r="I2" s="66" t="s">
        <v>55</v>
      </c>
      <c r="J2" s="64" t="s">
        <v>56</v>
      </c>
      <c r="K2" s="58" t="s">
        <v>41</v>
      </c>
      <c r="L2" s="58" t="s">
        <v>42</v>
      </c>
      <c r="M2" s="58" t="s">
        <v>43</v>
      </c>
      <c r="N2" s="58" t="s">
        <v>44</v>
      </c>
      <c r="O2" s="58" t="s">
        <v>45</v>
      </c>
      <c r="P2" s="58" t="s">
        <v>46</v>
      </c>
      <c r="Q2" s="58" t="s">
        <v>47</v>
      </c>
    </row>
    <row r="3" spans="1:17" x14ac:dyDescent="0.25">
      <c r="A3" s="53">
        <v>2634537</v>
      </c>
      <c r="B3" s="56">
        <v>890801099</v>
      </c>
      <c r="C3" s="52" t="s">
        <v>40</v>
      </c>
      <c r="D3" s="54">
        <v>45078</v>
      </c>
      <c r="E3" s="55">
        <v>45078</v>
      </c>
      <c r="F3" s="61" t="s">
        <v>12</v>
      </c>
      <c r="G3" s="61">
        <v>1357487</v>
      </c>
      <c r="H3" s="61" t="str">
        <f>CONCATENATE(B3,"_",F3,"_",G3)</f>
        <v>890801099_FESS_1357487</v>
      </c>
      <c r="I3" s="67">
        <v>44664</v>
      </c>
      <c r="J3" s="61" t="s">
        <v>32</v>
      </c>
      <c r="K3" s="59">
        <v>5346989</v>
      </c>
      <c r="L3" s="59">
        <v>0</v>
      </c>
      <c r="M3" s="59">
        <v>0</v>
      </c>
      <c r="N3" s="59">
        <v>5346989</v>
      </c>
      <c r="O3" s="59">
        <v>0</v>
      </c>
      <c r="P3" s="59">
        <v>5346989</v>
      </c>
      <c r="Q3" s="59">
        <v>0</v>
      </c>
    </row>
    <row r="4" spans="1:17" x14ac:dyDescent="0.25">
      <c r="A4" s="53">
        <v>298428</v>
      </c>
      <c r="B4" s="56">
        <v>890801099</v>
      </c>
      <c r="C4" s="52" t="s">
        <v>40</v>
      </c>
      <c r="D4" s="54">
        <v>44896</v>
      </c>
      <c r="E4" s="55">
        <v>44912</v>
      </c>
      <c r="F4" s="61" t="s">
        <v>12</v>
      </c>
      <c r="G4" s="61">
        <v>1390823</v>
      </c>
      <c r="H4" s="61" t="str">
        <f>CONCATENATE(B4,"_",F4,"_",G4)</f>
        <v>890801099_FESS_1390823</v>
      </c>
      <c r="I4" s="67">
        <v>44881</v>
      </c>
      <c r="J4" s="61" t="s">
        <v>61</v>
      </c>
      <c r="K4" s="59">
        <v>589543</v>
      </c>
      <c r="L4" s="59">
        <v>0</v>
      </c>
      <c r="M4" s="59">
        <v>329227</v>
      </c>
      <c r="N4" s="59">
        <v>589543</v>
      </c>
      <c r="O4" s="59">
        <v>589543</v>
      </c>
      <c r="P4" s="59">
        <v>0</v>
      </c>
      <c r="Q4" s="59">
        <v>589543</v>
      </c>
    </row>
    <row r="5" spans="1:17" x14ac:dyDescent="0.25">
      <c r="A5" s="53">
        <v>3153965</v>
      </c>
      <c r="B5" s="56">
        <v>890801099</v>
      </c>
      <c r="C5" s="52" t="s">
        <v>40</v>
      </c>
      <c r="D5" s="54">
        <v>44805</v>
      </c>
      <c r="E5" s="55">
        <v>44816</v>
      </c>
      <c r="F5" s="61" t="s">
        <v>12</v>
      </c>
      <c r="G5" s="61">
        <v>1372139</v>
      </c>
      <c r="H5" s="61" t="str">
        <f>CONCATENATE(B5,"_",F5,"_",G5)</f>
        <v>890801099_FESS_1372139</v>
      </c>
      <c r="I5" s="67">
        <v>44767</v>
      </c>
      <c r="J5" s="61" t="s">
        <v>61</v>
      </c>
      <c r="K5" s="59">
        <v>243926</v>
      </c>
      <c r="L5" s="59">
        <v>0</v>
      </c>
      <c r="M5" s="59">
        <v>387238</v>
      </c>
      <c r="N5" s="59">
        <v>243926</v>
      </c>
      <c r="O5" s="59">
        <v>243926</v>
      </c>
      <c r="P5" s="59">
        <v>0</v>
      </c>
      <c r="Q5" s="59">
        <v>243926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0" zoomScale="90" zoomScaleNormal="90" zoomScaleSheetLayoutView="100" workbookViewId="0">
      <selection activeCell="L35" sqref="L35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15</v>
      </c>
      <c r="E2" s="13"/>
      <c r="F2" s="13"/>
      <c r="G2" s="13"/>
      <c r="H2" s="13"/>
      <c r="I2" s="14"/>
      <c r="J2" s="15" t="s">
        <v>16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17</v>
      </c>
      <c r="E4" s="13"/>
      <c r="F4" s="13"/>
      <c r="G4" s="13"/>
      <c r="H4" s="13"/>
      <c r="I4" s="14"/>
      <c r="J4" s="15" t="s">
        <v>18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19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62</v>
      </c>
      <c r="J12" s="29"/>
    </row>
    <row r="13" spans="2:10" x14ac:dyDescent="0.2">
      <c r="B13" s="28"/>
      <c r="C13" s="30" t="s">
        <v>63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20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21</v>
      </c>
      <c r="D17" s="31"/>
      <c r="H17" s="33" t="s">
        <v>22</v>
      </c>
      <c r="I17" s="33" t="s">
        <v>23</v>
      </c>
      <c r="J17" s="29"/>
    </row>
    <row r="18" spans="2:10" x14ac:dyDescent="0.2">
      <c r="B18" s="28"/>
      <c r="C18" s="30" t="s">
        <v>24</v>
      </c>
      <c r="D18" s="30"/>
      <c r="E18" s="30"/>
      <c r="F18" s="30"/>
      <c r="H18" s="34">
        <v>3</v>
      </c>
      <c r="I18" s="68">
        <v>6180458</v>
      </c>
      <c r="J18" s="29"/>
    </row>
    <row r="19" spans="2:10" x14ac:dyDescent="0.2">
      <c r="B19" s="28"/>
      <c r="C19" s="9" t="s">
        <v>25</v>
      </c>
      <c r="H19" s="35">
        <v>0</v>
      </c>
      <c r="I19" s="36">
        <v>0</v>
      </c>
      <c r="J19" s="29"/>
    </row>
    <row r="20" spans="2:10" x14ac:dyDescent="0.2">
      <c r="B20" s="28"/>
      <c r="C20" s="9" t="s">
        <v>26</v>
      </c>
      <c r="H20" s="35">
        <v>0</v>
      </c>
      <c r="I20" s="36">
        <v>0</v>
      </c>
      <c r="J20" s="29"/>
    </row>
    <row r="21" spans="2:10" x14ac:dyDescent="0.2">
      <c r="B21" s="28"/>
      <c r="C21" s="9" t="s">
        <v>27</v>
      </c>
      <c r="H21" s="35">
        <v>0</v>
      </c>
      <c r="I21" s="37">
        <v>0</v>
      </c>
      <c r="J21" s="29"/>
    </row>
    <row r="22" spans="2:10" x14ac:dyDescent="0.2">
      <c r="B22" s="28"/>
      <c r="C22" s="9" t="s">
        <v>28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29</v>
      </c>
      <c r="H23" s="38">
        <v>0</v>
      </c>
      <c r="I23" s="39">
        <v>0</v>
      </c>
      <c r="J23" s="29"/>
    </row>
    <row r="24" spans="2:10" x14ac:dyDescent="0.2">
      <c r="B24" s="28"/>
      <c r="C24" s="30" t="s">
        <v>30</v>
      </c>
      <c r="D24" s="30"/>
      <c r="E24" s="30"/>
      <c r="F24" s="30"/>
      <c r="H24" s="34">
        <f>H19+H20+H21+H22+H23</f>
        <v>0</v>
      </c>
      <c r="I24" s="40">
        <f>I19+I20+I21+I22+I23</f>
        <v>0</v>
      </c>
      <c r="J24" s="29"/>
    </row>
    <row r="25" spans="2:10" x14ac:dyDescent="0.2">
      <c r="B25" s="28"/>
      <c r="C25" s="9" t="s">
        <v>31</v>
      </c>
      <c r="H25" s="35">
        <v>2</v>
      </c>
      <c r="I25" s="36">
        <v>833469</v>
      </c>
      <c r="J25" s="29"/>
    </row>
    <row r="26" spans="2:10" ht="13.5" thickBot="1" x14ac:dyDescent="0.25">
      <c r="B26" s="28"/>
      <c r="C26" s="9" t="s">
        <v>32</v>
      </c>
      <c r="H26" s="38">
        <v>1</v>
      </c>
      <c r="I26" s="39">
        <v>5346989</v>
      </c>
      <c r="J26" s="29"/>
    </row>
    <row r="27" spans="2:10" x14ac:dyDescent="0.2">
      <c r="B27" s="28"/>
      <c r="C27" s="30" t="s">
        <v>33</v>
      </c>
      <c r="D27" s="30"/>
      <c r="E27" s="30"/>
      <c r="F27" s="30"/>
      <c r="H27" s="34">
        <f>H25+H26</f>
        <v>3</v>
      </c>
      <c r="I27" s="40">
        <f>I25+I26</f>
        <v>6180458</v>
      </c>
      <c r="J27" s="29"/>
    </row>
    <row r="28" spans="2:10" ht="13.5" thickBot="1" x14ac:dyDescent="0.25">
      <c r="B28" s="28"/>
      <c r="C28" s="9" t="s">
        <v>34</v>
      </c>
      <c r="D28" s="30"/>
      <c r="E28" s="30"/>
      <c r="F28" s="30"/>
      <c r="H28" s="38">
        <v>0</v>
      </c>
      <c r="I28" s="39">
        <v>0</v>
      </c>
      <c r="J28" s="29"/>
    </row>
    <row r="29" spans="2:10" x14ac:dyDescent="0.2">
      <c r="B29" s="28"/>
      <c r="C29" s="30" t="s">
        <v>35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36</v>
      </c>
      <c r="D31" s="30"/>
      <c r="H31" s="42">
        <f>H24+H27+H29</f>
        <v>3</v>
      </c>
      <c r="I31" s="43">
        <f>I24+I27+I29</f>
        <v>6180458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4" x14ac:dyDescent="0.2">
      <c r="B33" s="28"/>
      <c r="G33" s="44"/>
      <c r="H33" s="44"/>
      <c r="I33" s="44"/>
      <c r="J33" s="29"/>
      <c r="N33" s="9" t="s">
        <v>37</v>
      </c>
    </row>
    <row r="34" spans="2:14" x14ac:dyDescent="0.2">
      <c r="B34" s="28"/>
      <c r="G34" s="44"/>
      <c r="H34" s="44"/>
      <c r="I34" s="44"/>
      <c r="J34" s="29"/>
    </row>
    <row r="35" spans="2:14" x14ac:dyDescent="0.2">
      <c r="B35" s="28"/>
      <c r="G35" s="44"/>
      <c r="H35" s="44"/>
      <c r="I35" s="44"/>
      <c r="J35" s="29"/>
    </row>
    <row r="36" spans="2:14" ht="13.5" thickBot="1" x14ac:dyDescent="0.25">
      <c r="B36" s="28"/>
      <c r="C36" s="45" t="s">
        <v>64</v>
      </c>
      <c r="D36" s="46"/>
      <c r="G36" s="45" t="s">
        <v>38</v>
      </c>
      <c r="H36" s="46"/>
      <c r="I36" s="44"/>
      <c r="J36" s="29"/>
    </row>
    <row r="37" spans="2:14" ht="4.5" customHeight="1" x14ac:dyDescent="0.2">
      <c r="B37" s="28"/>
      <c r="C37" s="44"/>
      <c r="D37" s="44"/>
      <c r="G37" s="44"/>
      <c r="H37" s="44"/>
      <c r="I37" s="44"/>
      <c r="J37" s="29"/>
    </row>
    <row r="38" spans="2:14" x14ac:dyDescent="0.2">
      <c r="B38" s="28"/>
      <c r="C38" s="30" t="s">
        <v>65</v>
      </c>
      <c r="G38" s="47" t="s">
        <v>39</v>
      </c>
      <c r="H38" s="44"/>
      <c r="I38" s="44"/>
      <c r="J38" s="29"/>
    </row>
    <row r="39" spans="2:14" x14ac:dyDescent="0.2">
      <c r="B39" s="28"/>
      <c r="C39" s="30" t="s">
        <v>66</v>
      </c>
      <c r="G39" s="44"/>
      <c r="H39" s="44"/>
      <c r="I39" s="44"/>
      <c r="J39" s="29"/>
    </row>
    <row r="40" spans="2:14" ht="18.75" customHeight="1" thickBot="1" x14ac:dyDescent="0.25">
      <c r="B40" s="48"/>
      <c r="C40" s="49"/>
      <c r="D40" s="49"/>
      <c r="E40" s="49"/>
      <c r="F40" s="49"/>
      <c r="G40" s="46"/>
      <c r="H40" s="46"/>
      <c r="I40" s="46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2023-07-24T16:43:01Z</cp:lastPrinted>
  <dcterms:created xsi:type="dcterms:W3CDTF">2022-06-01T14:39:12Z</dcterms:created>
  <dcterms:modified xsi:type="dcterms:W3CDTF">2023-07-24T16:44:40Z</dcterms:modified>
</cp:coreProperties>
</file>