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7. JULIO\NIT 828000386 ESE HOSPITAL COMUNAL LAS MALVIN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  <sheet name="CIRCULAR 030" sheetId="4" r:id="rId5"/>
  </sheets>
  <definedNames>
    <definedName name="_xlnm._FilterDatabase" localSheetId="1" hidden="1">'ESTADO DE CADA FACTURA'!$A$2:$O$10</definedName>
    <definedName name="_xlnm._FilterDatabase" localSheetId="0" hidden="1">'INFO IPS'!$A$1:$V$1</definedName>
  </definedNames>
  <calcPr calcId="152511"/>
  <pivotCaches>
    <pivotCache cacheId="1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2" l="1"/>
  <c r="J1" i="2"/>
  <c r="I1" i="2"/>
  <c r="I22" i="4" l="1"/>
  <c r="H22" i="4"/>
  <c r="WUK6" i="4"/>
  <c r="I29" i="3"/>
  <c r="H29" i="3"/>
  <c r="I27" i="3"/>
  <c r="H27" i="3"/>
  <c r="I24" i="3"/>
  <c r="I31" i="3" s="1"/>
  <c r="H24" i="3"/>
  <c r="H31" i="3" s="1"/>
  <c r="U10" i="1" l="1"/>
  <c r="T10" i="1"/>
  <c r="S10" i="1"/>
  <c r="R10" i="1"/>
  <c r="Q10" i="1"/>
  <c r="P10" i="1"/>
  <c r="O10" i="1"/>
</calcChain>
</file>

<file path=xl/sharedStrings.xml><?xml version="1.0" encoding="utf-8"?>
<sst xmlns="http://schemas.openxmlformats.org/spreadsheetml/2006/main" count="185" uniqueCount="120">
  <si>
    <t>FACTURA</t>
  </si>
  <si>
    <t>FECHA DE FACTURA</t>
  </si>
  <si>
    <t>FECHA RADICADO</t>
  </si>
  <si>
    <t>NUMERO RADICADO</t>
  </si>
  <si>
    <t>FECHA DE VENCIMIENTO</t>
  </si>
  <si>
    <t>DIAS EN MORA</t>
  </si>
  <si>
    <t>CODIGO EPS</t>
  </si>
  <si>
    <t>EPS</t>
  </si>
  <si>
    <t>REGIMEN</t>
  </si>
  <si>
    <t>VALOR TOTAL</t>
  </si>
  <si>
    <t>GLOSA INICIAL</t>
  </si>
  <si>
    <t>GLOSA LEVANTADA</t>
  </si>
  <si>
    <t>GLOSA ACEPTADA</t>
  </si>
  <si>
    <t>TOTAL PAGOS</t>
  </si>
  <si>
    <t>TOTAL DEVOLUCIONES</t>
  </si>
  <si>
    <t>SALDO</t>
  </si>
  <si>
    <t>NEGOCIACION</t>
  </si>
  <si>
    <t>EPS012</t>
  </si>
  <si>
    <t>CONTRIBUTIVO</t>
  </si>
  <si>
    <t>evento</t>
  </si>
  <si>
    <t>CUENTA RIPS</t>
  </si>
  <si>
    <t>CUENTA GLOBAL</t>
  </si>
  <si>
    <t>CONTRATO</t>
  </si>
  <si>
    <t>CUENTA CONTABLE</t>
  </si>
  <si>
    <t>IPS</t>
  </si>
  <si>
    <t>284-19</t>
  </si>
  <si>
    <t>EVENTOC</t>
  </si>
  <si>
    <t>E.S.E HOSPITAL COMUNAL MALVINAS</t>
  </si>
  <si>
    <t>COMFENALCO VALLE EPS</t>
  </si>
  <si>
    <t>172-22</t>
  </si>
  <si>
    <t>HOSPITAL MALVINAS HECTOR OROZCO OROZCO</t>
  </si>
  <si>
    <t>FDV230374</t>
  </si>
  <si>
    <t>COMFENALCO VALLE</t>
  </si>
  <si>
    <t>533-21</t>
  </si>
  <si>
    <t>SBS-CM</t>
  </si>
  <si>
    <t>FDV187341</t>
  </si>
  <si>
    <t>532-21</t>
  </si>
  <si>
    <t>EVENTO-C-202</t>
  </si>
  <si>
    <t>FDV187216</t>
  </si>
  <si>
    <t>FDV257599</t>
  </si>
  <si>
    <t>FDV274287</t>
  </si>
  <si>
    <t>FDV269124</t>
  </si>
  <si>
    <t>EVENTO-S</t>
  </si>
  <si>
    <t>FDV276041</t>
  </si>
  <si>
    <t>COMFENALCO VALLE DE LA GENTE</t>
  </si>
  <si>
    <t>FOR-CSA-018</t>
  </si>
  <si>
    <t>HOJA 1 DE 2</t>
  </si>
  <si>
    <t>RESUMEN DE CARTERA REVISADA POR LA EPS</t>
  </si>
  <si>
    <t>VERSION 1</t>
  </si>
  <si>
    <t>SANTIAGO DE CALI , JULIO 26 DE 2023</t>
  </si>
  <si>
    <t>A continuacion me permito remitir nuestra respuesta al estado de cartera presentado en la fecha: 25/07/2023</t>
  </si>
  <si>
    <t>Con Corte al dia :30/06/2023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</si>
  <si>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</si>
  <si>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</si>
  <si>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</si>
  <si>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</si>
  <si>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</si>
  <si>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</si>
  <si>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</si>
  <si>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</si>
  <si>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</si>
  <si>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</si>
  <si>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</si>
  <si>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</si>
  <si>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</si>
  <si>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</si>
  <si>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</si>
  <si>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</si>
  <si>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</si>
  <si>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</si>
  <si>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</si>
  <si>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</si>
  <si>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</si>
  <si>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</si>
  <si>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</si>
  <si>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</si>
  <si>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JULIO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</si>
  <si>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</si>
  <si>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</si>
  <si>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</si>
  <si>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</si>
  <si>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</si>
  <si>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NIT Prestador</t>
  </si>
  <si>
    <t>Nombre Prestador</t>
  </si>
  <si>
    <t>Fecha Radicacion IPS</t>
  </si>
  <si>
    <t>Alfa Factura</t>
  </si>
  <si>
    <t>Numero Factura</t>
  </si>
  <si>
    <t>Llave</t>
  </si>
  <si>
    <t>Fecha Factura IPS</t>
  </si>
  <si>
    <t>ESTADO EPS JULIO 26</t>
  </si>
  <si>
    <t>Valor Total Bruto</t>
  </si>
  <si>
    <t>Valor Saldo IPS</t>
  </si>
  <si>
    <t>Valor Devuelta</t>
  </si>
  <si>
    <t>Valor Glosa Aceptada</t>
  </si>
  <si>
    <t>Valor Cancelado SAP</t>
  </si>
  <si>
    <t>Doc Compensación</t>
  </si>
  <si>
    <t>Fecha de Compensación</t>
  </si>
  <si>
    <t>ESE HOSPITAL COMUNAL LAS MALVINAS</t>
  </si>
  <si>
    <t>FDV</t>
  </si>
  <si>
    <t>828000386__4571965</t>
  </si>
  <si>
    <t>828000386_FDV_230374</t>
  </si>
  <si>
    <t>828000386_FDV_187341</t>
  </si>
  <si>
    <t>828000386_FDV_187216</t>
  </si>
  <si>
    <t>828000386_FDV_257599</t>
  </si>
  <si>
    <t>828000386_FDV_274287</t>
  </si>
  <si>
    <t>828000386_FDV_269124</t>
  </si>
  <si>
    <t>828000386_FDV_276041</t>
  </si>
  <si>
    <t>NIT: 828000386</t>
  </si>
  <si>
    <t>FACTURA PENDIENTE EN PROGRAMACION DE PAGO</t>
  </si>
  <si>
    <t>FACTURA CANCELADA</t>
  </si>
  <si>
    <t>22.03.2023</t>
  </si>
  <si>
    <t>Total general</t>
  </si>
  <si>
    <t>Tipificación</t>
  </si>
  <si>
    <t>Cant Facturas</t>
  </si>
  <si>
    <t>Saldo Facturas</t>
  </si>
  <si>
    <t>SEÑORES: ESE HOSPITAL COMUNAL LAS MALVINAS</t>
  </si>
  <si>
    <t>Cartera - ESE Hospital Comunal Las Malvinas</t>
  </si>
  <si>
    <t>Antonio Murillo Leiva</t>
  </si>
  <si>
    <t>Cartera - ESE Hospital Malvinas Hector Orozco Orozco</t>
  </si>
  <si>
    <t>Señores : ESE Hospital Malvinas Hector Orozco Orozco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</si>
</sst>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80">
    <xf numFmtId="0" fontId="0" fillId="0" borderId="0" xfId="0"/>
    <xf numFmtId="14" fontId="0" fillId="0" borderId="0" xfId="0" applyNumberFormat="1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  <xf numFmtId="0" fontId="5" fillId="0" borderId="0" xfId="2" applyFont="1"/>
    <xf numFmtId="0" fontId="5" fillId="0" borderId="1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/>
    </xf>
    <xf numFmtId="0" fontId="6" fillId="0" borderId="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5" fillId="0" borderId="5" xfId="2" applyFont="1" applyBorder="1"/>
    <xf numFmtId="0" fontId="5" fillId="0" borderId="6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8" xfId="2" applyNumberFormat="1" applyFont="1" applyBorder="1" applyAlignment="1">
      <alignment horizontal="center"/>
    </xf>
    <xf numFmtId="165" fontId="5" fillId="0" borderId="8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2" xfId="2" applyNumberFormat="1" applyFont="1" applyBorder="1" applyAlignment="1">
      <alignment horizontal="center"/>
    </xf>
    <xf numFmtId="165" fontId="6" fillId="0" borderId="12" xfId="2" applyNumberFormat="1" applyFont="1" applyBorder="1" applyAlignment="1">
      <alignment horizontal="right"/>
    </xf>
    <xf numFmtId="165" fontId="5" fillId="0" borderId="0" xfId="2" applyNumberFormat="1" applyFont="1"/>
    <xf numFmtId="165" fontId="6" fillId="0" borderId="8" xfId="2" applyNumberFormat="1" applyFont="1" applyBorder="1"/>
    <xf numFmtId="165" fontId="5" fillId="0" borderId="8" xfId="2" applyNumberFormat="1" applyFont="1" applyBorder="1"/>
    <xf numFmtId="165" fontId="6" fillId="0" borderId="0" xfId="2" applyNumberFormat="1" applyFont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Border="1"/>
    <xf numFmtId="167" fontId="5" fillId="0" borderId="0" xfId="2" applyNumberFormat="1" applyFont="1"/>
    <xf numFmtId="0" fontId="5" fillId="2" borderId="0" xfId="2" applyFont="1" applyFill="1"/>
    <xf numFmtId="164" fontId="6" fillId="0" borderId="0" xfId="1" applyNumberFormat="1" applyFont="1"/>
    <xf numFmtId="168" fontId="6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64" fontId="5" fillId="0" borderId="13" xfId="1" applyNumberFormat="1" applyFont="1" applyBorder="1" applyAlignment="1">
      <alignment horizontal="center"/>
    </xf>
    <xf numFmtId="168" fontId="5" fillId="0" borderId="13" xfId="1" applyNumberFormat="1" applyFont="1" applyBorder="1" applyAlignment="1">
      <alignment horizontal="right"/>
    </xf>
    <xf numFmtId="164" fontId="5" fillId="0" borderId="12" xfId="1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right"/>
    </xf>
    <xf numFmtId="0" fontId="2" fillId="0" borderId="14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164" fontId="2" fillId="0" borderId="14" xfId="1" applyNumberFormat="1" applyFont="1" applyBorder="1" applyAlignment="1">
      <alignment horizontal="center" vertical="center" wrapText="1"/>
    </xf>
    <xf numFmtId="164" fontId="2" fillId="4" borderId="14" xfId="1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7" fillId="0" borderId="14" xfId="0" applyFont="1" applyBorder="1" applyAlignment="1" applyProtection="1">
      <alignment horizontal="left" vertical="center"/>
      <protection locked="0"/>
    </xf>
    <xf numFmtId="14" fontId="0" fillId="0" borderId="14" xfId="0" applyNumberFormat="1" applyBorder="1"/>
    <xf numFmtId="164" fontId="0" fillId="0" borderId="14" xfId="1" applyNumberFormat="1" applyFont="1" applyBorder="1"/>
    <xf numFmtId="0" fontId="0" fillId="0" borderId="0" xfId="0" applyAlignment="1">
      <alignment horizontal="center"/>
    </xf>
    <xf numFmtId="0" fontId="3" fillId="5" borderId="15" xfId="0" applyFont="1" applyFill="1" applyBorder="1" applyAlignment="1">
      <alignment horizontal="center" vertical="center"/>
    </xf>
    <xf numFmtId="164" fontId="3" fillId="5" borderId="16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164" fontId="0" fillId="0" borderId="18" xfId="1" applyNumberFormat="1" applyFont="1" applyBorder="1"/>
    <xf numFmtId="0" fontId="3" fillId="5" borderId="19" xfId="0" applyFont="1" applyFill="1" applyBorder="1" applyAlignment="1">
      <alignment horizontal="center" vertical="center"/>
    </xf>
    <xf numFmtId="164" fontId="3" fillId="5" borderId="20" xfId="1" applyNumberFormat="1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0" fontId="3" fillId="5" borderId="23" xfId="0" applyFont="1" applyFill="1" applyBorder="1" applyAlignment="1">
      <alignment horizontal="center" vertical="center"/>
    </xf>
    <xf numFmtId="166" fontId="6" fillId="0" borderId="0" xfId="2" applyNumberFormat="1" applyFont="1" applyAlignment="1">
      <alignment horizontal="right"/>
    </xf>
    <xf numFmtId="0" fontId="6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33.382355092595" createdVersion="5" refreshedVersion="5" minRefreshableVersion="3" recordCount="8">
  <cacheSource type="worksheet">
    <worksheetSource ref="A2:O10" sheet="ESTADO DE CADA FACTURA"/>
  </cacheSource>
  <cacheFields count="15">
    <cacheField name="NIT Prestador" numFmtId="0">
      <sharedItems containsSemiMixedTypes="0" containsString="0" containsNumber="1" containsInteger="1" minValue="828000386" maxValue="828000386"/>
    </cacheField>
    <cacheField name="Nombre Prestador" numFmtId="0">
      <sharedItems/>
    </cacheField>
    <cacheField name="Fecha Radicacion IPS" numFmtId="14">
      <sharedItems containsSemiMixedTypes="0" containsNonDate="0" containsDate="1" containsString="0" minDate="2020-04-02T00:00:00" maxDate="2023-06-22T00:00:00"/>
    </cacheField>
    <cacheField name="Alfa Factura" numFmtId="0">
      <sharedItems containsBlank="1"/>
    </cacheField>
    <cacheField name="Numero Factura" numFmtId="0">
      <sharedItems containsSemiMixedTypes="0" containsString="0" containsNumber="1" containsInteger="1" minValue="187216" maxValue="4571965"/>
    </cacheField>
    <cacheField name="Llave" numFmtId="0">
      <sharedItems/>
    </cacheField>
    <cacheField name="Fecha Factura IPS" numFmtId="14">
      <sharedItems containsSemiMixedTypes="0" containsNonDate="0" containsDate="1" containsString="0" minDate="2019-03-27T00:00:00" maxDate="2023-05-07T00:00:00"/>
    </cacheField>
    <cacheField name="ESTADO EPS JULIO 26" numFmtId="0">
      <sharedItems count="2">
        <s v="FACTURA CANCELADA"/>
        <s v="FACTURA PENDIENTE EN PROGRAMACION DE PAGO"/>
      </sharedItems>
    </cacheField>
    <cacheField name="Valor Total Bruto" numFmtId="164">
      <sharedItems containsSemiMixedTypes="0" containsString="0" containsNumber="1" containsInteger="1" minValue="83700" maxValue="250200"/>
    </cacheField>
    <cacheField name="Valor Saldo IPS" numFmtId="164">
      <sharedItems containsSemiMixedTypes="0" containsString="0" containsNumber="1" containsInteger="1" minValue="0" maxValue="250200"/>
    </cacheField>
    <cacheField name="Valor Devuelta" numFmtId="0">
      <sharedItems containsNonDate="0" containsString="0" containsBlank="1"/>
    </cacheField>
    <cacheField name="Valor Glosa Aceptada" numFmtId="0">
      <sharedItems containsNonDate="0" containsString="0" containsBlank="1"/>
    </cacheField>
    <cacheField name="Valor Cancelado SAP" numFmtId="0">
      <sharedItems containsString="0" containsBlank="1" containsNumber="1" containsInteger="1" minValue="246900" maxValue="246900"/>
    </cacheField>
    <cacheField name="Doc Compensación" numFmtId="0">
      <sharedItems containsString="0" containsBlank="1" containsNumber="1" containsInteger="1" minValue="2201365925" maxValue="2201365925"/>
    </cacheField>
    <cacheField name="Fecha de Compensació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28000386"/>
    <s v="ESE HOSPITAL COMUNAL LAS MALVINAS"/>
    <d v="2020-04-02T00:00:00"/>
    <m/>
    <n v="4571965"/>
    <s v="828000386__4571965"/>
    <d v="2019-03-27T00:00:00"/>
    <x v="0"/>
    <n v="189200"/>
    <n v="0"/>
    <m/>
    <m/>
    <m/>
    <m/>
    <m/>
  </r>
  <r>
    <n v="828000386"/>
    <s v="ESE HOSPITAL COMUNAL LAS MALVINAS"/>
    <d v="2022-10-11T00:00:00"/>
    <s v="FDV"/>
    <n v="230374"/>
    <s v="828000386_FDV_230374"/>
    <d v="2022-04-26T00:00:00"/>
    <x v="0"/>
    <n v="214500"/>
    <n v="0"/>
    <m/>
    <m/>
    <m/>
    <m/>
    <m/>
  </r>
  <r>
    <n v="828000386"/>
    <s v="ESE HOSPITAL COMUNAL LAS MALVINAS"/>
    <d v="2022-10-11T00:00:00"/>
    <s v="FDV"/>
    <n v="187341"/>
    <s v="828000386_FDV_187341"/>
    <d v="2021-12-28T00:00:00"/>
    <x v="1"/>
    <n v="223650"/>
    <n v="69450"/>
    <m/>
    <m/>
    <m/>
    <m/>
    <m/>
  </r>
  <r>
    <n v="828000386"/>
    <s v="ESE HOSPITAL COMUNAL LAS MALVINAS"/>
    <d v="2022-10-11T00:00:00"/>
    <s v="FDV"/>
    <n v="187216"/>
    <s v="828000386_FDV_187216"/>
    <d v="2021-12-28T00:00:00"/>
    <x v="0"/>
    <n v="182450"/>
    <n v="0"/>
    <m/>
    <m/>
    <m/>
    <m/>
    <m/>
  </r>
  <r>
    <n v="828000386"/>
    <s v="ESE HOSPITAL COMUNAL LAS MALVINAS"/>
    <d v="2023-02-02T00:00:00"/>
    <s v="FDV"/>
    <n v="257599"/>
    <s v="828000386_FDV_257599"/>
    <d v="2022-12-05T00:00:00"/>
    <x v="0"/>
    <n v="246900"/>
    <n v="246900"/>
    <m/>
    <m/>
    <n v="246900"/>
    <n v="2201365925"/>
    <s v="22.03.2023"/>
  </r>
  <r>
    <n v="828000386"/>
    <s v="ESE HOSPITAL COMUNAL LAS MALVINAS"/>
    <d v="2023-05-20T00:00:00"/>
    <s v="FDV"/>
    <n v="274287"/>
    <s v="828000386_FDV_274287"/>
    <d v="2023-04-22T00:00:00"/>
    <x v="1"/>
    <n v="84700"/>
    <n v="84700"/>
    <m/>
    <m/>
    <m/>
    <m/>
    <m/>
  </r>
  <r>
    <n v="828000386"/>
    <s v="ESE HOSPITAL COMUNAL LAS MALVINAS"/>
    <d v="2023-05-20T00:00:00"/>
    <s v="FDV"/>
    <n v="269124"/>
    <s v="828000386_FDV_269124"/>
    <d v="2023-03-13T00:00:00"/>
    <x v="1"/>
    <n v="83700"/>
    <n v="83700"/>
    <m/>
    <m/>
    <m/>
    <m/>
    <m/>
  </r>
  <r>
    <n v="828000386"/>
    <s v="ESE HOSPITAL COMUNAL LAS MALVINAS"/>
    <d v="2023-06-21T00:00:00"/>
    <s v="FDV"/>
    <n v="276041"/>
    <s v="828000386_FDV_276041"/>
    <d v="2023-05-06T00:00:00"/>
    <x v="1"/>
    <n v="250200"/>
    <n v="250200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15">
    <pivotField showAll="0"/>
    <pivotField showAll="0"/>
    <pivotField numFmtId="14" showAll="0"/>
    <pivotField showAll="0"/>
    <pivotField showAll="0"/>
    <pivotField showAll="0"/>
    <pivotField numFmtId="14" showAll="0"/>
    <pivotField axis="axisRow" showAll="0">
      <items count="3">
        <item x="0"/>
        <item x="1"/>
        <item t="default"/>
      </items>
    </pivotField>
    <pivotField numFmtId="164" showAll="0"/>
    <pivotField dataField="1" numFmtId="164" showAll="0"/>
    <pivotField showAll="0"/>
    <pivotField showAll="0"/>
    <pivotField showAll="0"/>
    <pivotField showAll="0"/>
    <pivotField showAll="0"/>
  </pivotFields>
  <rowFields count="1">
    <field x="7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7" baseItem="0"/>
    <dataField name="Saldo Facturas" fld="9" baseField="0" baseItem="0" numFmtId="164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7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7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7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7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7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7" type="button" dataOnly="0" labelOnly="1" outline="0" axis="axisRow" fieldPosition="0"/>
    </format>
    <format dxfId="4">
      <pivotArea dataOnly="0" labelOnly="1" fieldPosition="0">
        <references count="1">
          <reference field="7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opLeftCell="G1" workbookViewId="0">
      <selection activeCell="U2" sqref="U2:U9"/>
    </sheetView>
  </sheetViews>
  <sheetFormatPr baseColWidth="10" defaultRowHeight="15" x14ac:dyDescent="0.25"/>
  <cols>
    <col min="5" max="5" width="18.42578125" customWidth="1"/>
    <col min="15" max="21" width="11.42578125" style="4"/>
  </cols>
  <sheetData>
    <row r="1" spans="1:22" s="2" customFormat="1" x14ac:dyDescent="0.25">
      <c r="A1" s="2" t="s">
        <v>20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2" t="s">
        <v>16</v>
      </c>
    </row>
    <row r="2" spans="1:22" x14ac:dyDescent="0.25">
      <c r="A2">
        <v>1</v>
      </c>
      <c r="B2" t="s">
        <v>25</v>
      </c>
      <c r="C2" t="s">
        <v>26</v>
      </c>
      <c r="D2">
        <v>0</v>
      </c>
      <c r="E2" t="s">
        <v>27</v>
      </c>
      <c r="F2">
        <v>4571965</v>
      </c>
      <c r="G2" s="1">
        <v>43551</v>
      </c>
      <c r="H2" s="1">
        <v>43923</v>
      </c>
      <c r="I2">
        <v>2042020</v>
      </c>
      <c r="J2" s="1">
        <v>43953</v>
      </c>
      <c r="K2">
        <v>1018</v>
      </c>
      <c r="L2" t="s">
        <v>17</v>
      </c>
      <c r="M2" t="s">
        <v>28</v>
      </c>
      <c r="N2" t="s">
        <v>18</v>
      </c>
      <c r="O2" s="4">
        <v>189200</v>
      </c>
      <c r="P2" s="4">
        <v>0</v>
      </c>
      <c r="Q2" s="4">
        <v>0</v>
      </c>
      <c r="R2" s="4">
        <v>0</v>
      </c>
      <c r="S2" s="4">
        <v>189200</v>
      </c>
      <c r="T2" s="4">
        <v>0</v>
      </c>
      <c r="U2" s="4">
        <v>0</v>
      </c>
      <c r="V2" t="s">
        <v>19</v>
      </c>
    </row>
    <row r="3" spans="1:22" x14ac:dyDescent="0.25">
      <c r="A3">
        <v>172004</v>
      </c>
      <c r="B3" t="s">
        <v>29</v>
      </c>
      <c r="C3" t="s">
        <v>26</v>
      </c>
      <c r="D3">
        <v>131902</v>
      </c>
      <c r="E3" t="s">
        <v>30</v>
      </c>
      <c r="F3" t="s">
        <v>31</v>
      </c>
      <c r="G3" s="1">
        <v>44677</v>
      </c>
      <c r="H3" s="1">
        <v>44845</v>
      </c>
      <c r="I3">
        <v>52021027</v>
      </c>
      <c r="J3" s="1">
        <v>44875</v>
      </c>
      <c r="K3">
        <v>96</v>
      </c>
      <c r="L3" t="s">
        <v>17</v>
      </c>
      <c r="M3" t="s">
        <v>28</v>
      </c>
      <c r="N3" t="s">
        <v>18</v>
      </c>
      <c r="O3" s="4">
        <v>214500</v>
      </c>
      <c r="P3" s="4">
        <v>0</v>
      </c>
      <c r="Q3" s="4">
        <v>0</v>
      </c>
      <c r="R3" s="4">
        <v>0</v>
      </c>
      <c r="S3" s="4">
        <v>214500</v>
      </c>
      <c r="T3" s="4">
        <v>0</v>
      </c>
      <c r="U3" s="4">
        <v>0</v>
      </c>
      <c r="V3" t="s">
        <v>19</v>
      </c>
    </row>
    <row r="4" spans="1:22" x14ac:dyDescent="0.25">
      <c r="A4">
        <v>5330270</v>
      </c>
      <c r="B4" t="s">
        <v>33</v>
      </c>
      <c r="C4" t="s">
        <v>34</v>
      </c>
      <c r="D4">
        <v>131904</v>
      </c>
      <c r="E4" t="s">
        <v>30</v>
      </c>
      <c r="F4" t="s">
        <v>35</v>
      </c>
      <c r="G4" s="1">
        <v>44558</v>
      </c>
      <c r="H4" s="1">
        <v>44845</v>
      </c>
      <c r="I4">
        <v>52007132</v>
      </c>
      <c r="J4" s="1">
        <v>44875</v>
      </c>
      <c r="K4">
        <v>96</v>
      </c>
      <c r="L4" t="s">
        <v>17</v>
      </c>
      <c r="M4" t="s">
        <v>28</v>
      </c>
      <c r="N4" t="s">
        <v>18</v>
      </c>
      <c r="O4" s="4">
        <v>223650</v>
      </c>
      <c r="P4" s="4">
        <v>0</v>
      </c>
      <c r="Q4" s="4">
        <v>0</v>
      </c>
      <c r="R4" s="4">
        <v>0</v>
      </c>
      <c r="S4" s="4">
        <v>154200</v>
      </c>
      <c r="T4" s="4">
        <v>0</v>
      </c>
      <c r="U4" s="4">
        <v>69450</v>
      </c>
      <c r="V4" t="s">
        <v>19</v>
      </c>
    </row>
    <row r="5" spans="1:22" x14ac:dyDescent="0.25">
      <c r="A5">
        <v>5320002</v>
      </c>
      <c r="B5" t="s">
        <v>36</v>
      </c>
      <c r="C5" t="s">
        <v>37</v>
      </c>
      <c r="D5">
        <v>131902</v>
      </c>
      <c r="E5" t="s">
        <v>30</v>
      </c>
      <c r="F5" t="s">
        <v>38</v>
      </c>
      <c r="G5" s="1">
        <v>44558</v>
      </c>
      <c r="H5" s="1">
        <v>44845</v>
      </c>
      <c r="I5">
        <v>52021027</v>
      </c>
      <c r="J5" s="1">
        <v>44875</v>
      </c>
      <c r="K5">
        <v>96</v>
      </c>
      <c r="L5" t="s">
        <v>17</v>
      </c>
      <c r="M5" t="s">
        <v>28</v>
      </c>
      <c r="N5" t="s">
        <v>18</v>
      </c>
      <c r="O5" s="4">
        <v>182450</v>
      </c>
      <c r="P5" s="4">
        <v>0</v>
      </c>
      <c r="Q5" s="4">
        <v>0</v>
      </c>
      <c r="R5" s="4">
        <v>0</v>
      </c>
      <c r="S5" s="4">
        <v>182450</v>
      </c>
      <c r="T5" s="4">
        <v>0</v>
      </c>
      <c r="U5" s="4">
        <v>0</v>
      </c>
      <c r="V5" t="s">
        <v>19</v>
      </c>
    </row>
    <row r="6" spans="1:22" s="2" customFormat="1" x14ac:dyDescent="0.25">
      <c r="A6">
        <v>200008</v>
      </c>
      <c r="B6">
        <v>23233486</v>
      </c>
      <c r="C6" t="s">
        <v>26</v>
      </c>
      <c r="D6">
        <v>131902</v>
      </c>
      <c r="E6" t="s">
        <v>30</v>
      </c>
      <c r="F6" t="s">
        <v>39</v>
      </c>
      <c r="G6" s="1">
        <v>44900</v>
      </c>
      <c r="H6" s="1">
        <v>44959</v>
      </c>
      <c r="I6">
        <v>23233486</v>
      </c>
      <c r="J6" s="1">
        <v>44989</v>
      </c>
      <c r="K6">
        <v>-18</v>
      </c>
      <c r="L6" t="s">
        <v>17</v>
      </c>
      <c r="M6" t="s">
        <v>32</v>
      </c>
      <c r="N6" t="s">
        <v>18</v>
      </c>
      <c r="O6" s="4">
        <v>246900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246900</v>
      </c>
      <c r="V6" t="s">
        <v>19</v>
      </c>
    </row>
    <row r="7" spans="1:22" s="2" customFormat="1" x14ac:dyDescent="0.25">
      <c r="A7">
        <v>200010</v>
      </c>
      <c r="B7">
        <v>23599254</v>
      </c>
      <c r="C7" t="s">
        <v>26</v>
      </c>
      <c r="D7">
        <v>131902</v>
      </c>
      <c r="E7" t="s">
        <v>30</v>
      </c>
      <c r="F7" t="s">
        <v>40</v>
      </c>
      <c r="G7" s="1">
        <v>45038</v>
      </c>
      <c r="H7" s="1">
        <v>45066</v>
      </c>
      <c r="I7">
        <v>23599254</v>
      </c>
      <c r="J7" s="1">
        <v>45096</v>
      </c>
      <c r="K7">
        <v>36</v>
      </c>
      <c r="L7" t="s">
        <v>17</v>
      </c>
      <c r="M7" t="s">
        <v>32</v>
      </c>
      <c r="N7" t="s">
        <v>18</v>
      </c>
      <c r="O7" s="4">
        <v>84700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84700</v>
      </c>
      <c r="V7" t="s">
        <v>19</v>
      </c>
    </row>
    <row r="8" spans="1:22" x14ac:dyDescent="0.25">
      <c r="A8">
        <v>200009</v>
      </c>
      <c r="B8">
        <v>23599254</v>
      </c>
      <c r="C8" t="s">
        <v>26</v>
      </c>
      <c r="D8">
        <v>131902</v>
      </c>
      <c r="E8" t="s">
        <v>30</v>
      </c>
      <c r="F8" t="s">
        <v>41</v>
      </c>
      <c r="G8" s="1">
        <v>44998</v>
      </c>
      <c r="H8" s="1">
        <v>45066</v>
      </c>
      <c r="I8">
        <v>23599254</v>
      </c>
      <c r="J8" s="1">
        <v>45096</v>
      </c>
      <c r="K8">
        <v>36</v>
      </c>
      <c r="L8" t="s">
        <v>17</v>
      </c>
      <c r="M8" t="s">
        <v>32</v>
      </c>
      <c r="N8" t="s">
        <v>18</v>
      </c>
      <c r="O8" s="4">
        <v>83700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83700</v>
      </c>
      <c r="V8" t="s">
        <v>19</v>
      </c>
    </row>
    <row r="9" spans="1:22" x14ac:dyDescent="0.25">
      <c r="A9">
        <v>276004</v>
      </c>
      <c r="B9">
        <v>231720663035</v>
      </c>
      <c r="C9" t="s">
        <v>42</v>
      </c>
      <c r="D9">
        <v>131904</v>
      </c>
      <c r="E9" t="s">
        <v>30</v>
      </c>
      <c r="F9" t="s">
        <v>43</v>
      </c>
      <c r="G9" s="1">
        <v>45052</v>
      </c>
      <c r="H9" s="1">
        <v>45098</v>
      </c>
      <c r="I9">
        <v>231720663035</v>
      </c>
      <c r="J9" s="1">
        <v>45128</v>
      </c>
      <c r="K9">
        <v>4</v>
      </c>
      <c r="L9" t="s">
        <v>17</v>
      </c>
      <c r="M9" t="s">
        <v>44</v>
      </c>
      <c r="N9" t="s">
        <v>18</v>
      </c>
      <c r="O9" s="4">
        <v>250200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250200</v>
      </c>
      <c r="V9" t="s">
        <v>19</v>
      </c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>
        <f t="shared" ref="O10:U10" si="0">SUM(O2:O9)</f>
        <v>1475300</v>
      </c>
      <c r="P10" s="3">
        <f t="shared" si="0"/>
        <v>0</v>
      </c>
      <c r="Q10" s="3">
        <f t="shared" si="0"/>
        <v>0</v>
      </c>
      <c r="R10" s="3">
        <f t="shared" si="0"/>
        <v>0</v>
      </c>
      <c r="S10" s="3">
        <f t="shared" si="0"/>
        <v>740350</v>
      </c>
      <c r="T10" s="3">
        <f t="shared" si="0"/>
        <v>0</v>
      </c>
      <c r="U10" s="3">
        <f t="shared" si="0"/>
        <v>734950</v>
      </c>
      <c r="V1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showGridLines="0" topLeftCell="C1" zoomScale="73" zoomScaleNormal="73" workbookViewId="0">
      <selection activeCell="F7" sqref="F7"/>
    </sheetView>
  </sheetViews>
  <sheetFormatPr baseColWidth="10" defaultRowHeight="15" x14ac:dyDescent="0.25"/>
  <cols>
    <col min="1" max="1" width="13.42578125" customWidth="1"/>
    <col min="2" max="2" width="36.7109375" bestFit="1" customWidth="1"/>
    <col min="3" max="3" width="14.28515625" bestFit="1" customWidth="1"/>
    <col min="4" max="4" width="11.85546875" bestFit="1" customWidth="1"/>
    <col min="5" max="5" width="9.5703125" bestFit="1" customWidth="1"/>
    <col min="6" max="6" width="24.5703125" bestFit="1" customWidth="1"/>
    <col min="7" max="7" width="13.7109375" bestFit="1" customWidth="1"/>
    <col min="8" max="8" width="47" bestFit="1" customWidth="1"/>
    <col min="9" max="9" width="14.85546875" bestFit="1" customWidth="1"/>
    <col min="10" max="10" width="13" bestFit="1" customWidth="1"/>
    <col min="13" max="13" width="15" customWidth="1"/>
    <col min="14" max="14" width="16.140625" customWidth="1"/>
    <col min="15" max="15" width="16.7109375" customWidth="1"/>
  </cols>
  <sheetData>
    <row r="1" spans="1:15" s="3" customFormat="1" x14ac:dyDescent="0.25">
      <c r="I1" s="3">
        <f>SUBTOTAL(9,I3:I10)</f>
        <v>1475300</v>
      </c>
      <c r="J1" s="3">
        <f>SUBTOTAL(9,J3:J10)</f>
        <v>734950</v>
      </c>
      <c r="M1" s="3">
        <f>SUBTOTAL(9,M3:M10)</f>
        <v>246900</v>
      </c>
    </row>
    <row r="2" spans="1:15" ht="45" x14ac:dyDescent="0.25">
      <c r="A2" s="57" t="s">
        <v>82</v>
      </c>
      <c r="B2" s="57" t="s">
        <v>83</v>
      </c>
      <c r="C2" s="57" t="s">
        <v>84</v>
      </c>
      <c r="D2" s="57" t="s">
        <v>85</v>
      </c>
      <c r="E2" s="57" t="s">
        <v>86</v>
      </c>
      <c r="F2" s="58" t="s">
        <v>87</v>
      </c>
      <c r="G2" s="57" t="s">
        <v>88</v>
      </c>
      <c r="H2" s="59" t="s">
        <v>89</v>
      </c>
      <c r="I2" s="60" t="s">
        <v>90</v>
      </c>
      <c r="J2" s="60" t="s">
        <v>91</v>
      </c>
      <c r="K2" s="60" t="s">
        <v>92</v>
      </c>
      <c r="L2" s="60" t="s">
        <v>93</v>
      </c>
      <c r="M2" s="61" t="s">
        <v>94</v>
      </c>
      <c r="N2" s="61" t="s">
        <v>95</v>
      </c>
      <c r="O2" s="61" t="s">
        <v>96</v>
      </c>
    </row>
    <row r="3" spans="1:15" x14ac:dyDescent="0.25">
      <c r="A3" s="62">
        <v>828000386</v>
      </c>
      <c r="B3" s="63" t="s">
        <v>97</v>
      </c>
      <c r="C3" s="64">
        <v>43923</v>
      </c>
      <c r="D3" s="62"/>
      <c r="E3" s="62">
        <v>4571965</v>
      </c>
      <c r="F3" s="62" t="s">
        <v>99</v>
      </c>
      <c r="G3" s="64">
        <v>43551</v>
      </c>
      <c r="H3" s="62" t="s">
        <v>109</v>
      </c>
      <c r="I3" s="65">
        <v>189200</v>
      </c>
      <c r="J3" s="65">
        <v>0</v>
      </c>
      <c r="K3" s="62"/>
      <c r="L3" s="62"/>
      <c r="M3" s="62"/>
      <c r="N3" s="62"/>
      <c r="O3" s="62"/>
    </row>
    <row r="4" spans="1:15" x14ac:dyDescent="0.25">
      <c r="A4" s="62">
        <v>828000386</v>
      </c>
      <c r="B4" s="63" t="s">
        <v>97</v>
      </c>
      <c r="C4" s="64">
        <v>44845</v>
      </c>
      <c r="D4" s="62" t="s">
        <v>98</v>
      </c>
      <c r="E4" s="62">
        <v>230374</v>
      </c>
      <c r="F4" s="62" t="s">
        <v>100</v>
      </c>
      <c r="G4" s="64">
        <v>44677</v>
      </c>
      <c r="H4" s="62" t="s">
        <v>109</v>
      </c>
      <c r="I4" s="65">
        <v>214500</v>
      </c>
      <c r="J4" s="65">
        <v>0</v>
      </c>
      <c r="K4" s="62"/>
      <c r="L4" s="62"/>
      <c r="M4" s="62"/>
      <c r="N4" s="62"/>
      <c r="O4" s="62"/>
    </row>
    <row r="5" spans="1:15" x14ac:dyDescent="0.25">
      <c r="A5" s="62">
        <v>828000386</v>
      </c>
      <c r="B5" s="63" t="s">
        <v>97</v>
      </c>
      <c r="C5" s="64">
        <v>44845</v>
      </c>
      <c r="D5" s="62" t="s">
        <v>98</v>
      </c>
      <c r="E5" s="62">
        <v>187341</v>
      </c>
      <c r="F5" s="62" t="s">
        <v>101</v>
      </c>
      <c r="G5" s="64">
        <v>44558</v>
      </c>
      <c r="H5" s="62" t="s">
        <v>108</v>
      </c>
      <c r="I5" s="65">
        <v>223650</v>
      </c>
      <c r="J5" s="65">
        <v>69450</v>
      </c>
      <c r="K5" s="62"/>
      <c r="L5" s="62"/>
      <c r="M5" s="62"/>
      <c r="N5" s="62"/>
      <c r="O5" s="62"/>
    </row>
    <row r="6" spans="1:15" x14ac:dyDescent="0.25">
      <c r="A6" s="62">
        <v>828000386</v>
      </c>
      <c r="B6" s="63" t="s">
        <v>97</v>
      </c>
      <c r="C6" s="64">
        <v>44845</v>
      </c>
      <c r="D6" s="62" t="s">
        <v>98</v>
      </c>
      <c r="E6" s="62">
        <v>187216</v>
      </c>
      <c r="F6" s="62" t="s">
        <v>102</v>
      </c>
      <c r="G6" s="64">
        <v>44558</v>
      </c>
      <c r="H6" s="62" t="s">
        <v>109</v>
      </c>
      <c r="I6" s="65">
        <v>182450</v>
      </c>
      <c r="J6" s="65">
        <v>0</v>
      </c>
      <c r="K6" s="62"/>
      <c r="L6" s="62"/>
      <c r="M6" s="62"/>
      <c r="N6" s="62"/>
      <c r="O6" s="62"/>
    </row>
    <row r="7" spans="1:15" x14ac:dyDescent="0.25">
      <c r="A7" s="62">
        <v>828000386</v>
      </c>
      <c r="B7" s="63" t="s">
        <v>97</v>
      </c>
      <c r="C7" s="64">
        <v>44959</v>
      </c>
      <c r="D7" s="62" t="s">
        <v>98</v>
      </c>
      <c r="E7" s="62">
        <v>257599</v>
      </c>
      <c r="F7" s="62" t="s">
        <v>103</v>
      </c>
      <c r="G7" s="64">
        <v>44900</v>
      </c>
      <c r="H7" s="62" t="s">
        <v>109</v>
      </c>
      <c r="I7" s="65">
        <v>246900</v>
      </c>
      <c r="J7" s="65">
        <v>246900</v>
      </c>
      <c r="K7" s="62"/>
      <c r="L7" s="62"/>
      <c r="M7" s="65">
        <v>246900</v>
      </c>
      <c r="N7" s="62">
        <v>2201365925</v>
      </c>
      <c r="O7" s="62" t="s">
        <v>110</v>
      </c>
    </row>
    <row r="8" spans="1:15" x14ac:dyDescent="0.25">
      <c r="A8" s="62">
        <v>828000386</v>
      </c>
      <c r="B8" s="63" t="s">
        <v>97</v>
      </c>
      <c r="C8" s="64">
        <v>45066</v>
      </c>
      <c r="D8" s="62" t="s">
        <v>98</v>
      </c>
      <c r="E8" s="62">
        <v>274287</v>
      </c>
      <c r="F8" s="62" t="s">
        <v>104</v>
      </c>
      <c r="G8" s="64">
        <v>45038</v>
      </c>
      <c r="H8" s="62" t="s">
        <v>108</v>
      </c>
      <c r="I8" s="65">
        <v>84700</v>
      </c>
      <c r="J8" s="65">
        <v>84700</v>
      </c>
      <c r="K8" s="62"/>
      <c r="L8" s="62"/>
      <c r="M8" s="62"/>
      <c r="N8" s="62"/>
      <c r="O8" s="62"/>
    </row>
    <row r="9" spans="1:15" x14ac:dyDescent="0.25">
      <c r="A9" s="62">
        <v>828000386</v>
      </c>
      <c r="B9" s="63" t="s">
        <v>97</v>
      </c>
      <c r="C9" s="64">
        <v>45066</v>
      </c>
      <c r="D9" s="62" t="s">
        <v>98</v>
      </c>
      <c r="E9" s="62">
        <v>269124</v>
      </c>
      <c r="F9" s="62" t="s">
        <v>105</v>
      </c>
      <c r="G9" s="64">
        <v>44998</v>
      </c>
      <c r="H9" s="62" t="s">
        <v>108</v>
      </c>
      <c r="I9" s="65">
        <v>83700</v>
      </c>
      <c r="J9" s="65">
        <v>83700</v>
      </c>
      <c r="K9" s="62"/>
      <c r="L9" s="62"/>
      <c r="M9" s="62"/>
      <c r="N9" s="62"/>
      <c r="O9" s="62"/>
    </row>
    <row r="10" spans="1:15" x14ac:dyDescent="0.25">
      <c r="A10" s="62">
        <v>828000386</v>
      </c>
      <c r="B10" s="63" t="s">
        <v>97</v>
      </c>
      <c r="C10" s="64">
        <v>45098</v>
      </c>
      <c r="D10" s="62" t="s">
        <v>98</v>
      </c>
      <c r="E10" s="62">
        <v>276041</v>
      </c>
      <c r="F10" s="62" t="s">
        <v>106</v>
      </c>
      <c r="G10" s="64">
        <v>45052</v>
      </c>
      <c r="H10" s="62" t="s">
        <v>108</v>
      </c>
      <c r="I10" s="65">
        <v>250200</v>
      </c>
      <c r="J10" s="65">
        <v>250200</v>
      </c>
      <c r="K10" s="62"/>
      <c r="L10" s="62"/>
      <c r="M10" s="62"/>
      <c r="N10" s="62"/>
      <c r="O10" s="62"/>
    </row>
  </sheetData>
  <protectedRanges>
    <protectedRange algorithmName="SHA-512" hashValue="9+ah9tJAD1d4FIK7boMSAp9ZhkqWOsKcliwsS35JSOsk0Aea+c/2yFVjBeVDsv7trYxT+iUP9dPVCIbjcjaMoQ==" saltValue="Z7GArlXd1BdcXotzmJqK/w==" spinCount="100000" sqref="A3:B10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E29" sqref="E29"/>
    </sheetView>
  </sheetViews>
  <sheetFormatPr baseColWidth="10" defaultRowHeight="15" x14ac:dyDescent="0.25"/>
  <cols>
    <col min="2" max="2" width="47" bestFit="1" customWidth="1"/>
    <col min="3" max="3" width="13.28515625" style="66" bestFit="1" customWidth="1"/>
    <col min="4" max="4" width="15.140625" style="4" bestFit="1" customWidth="1"/>
  </cols>
  <sheetData>
    <row r="3" spans="2:4" x14ac:dyDescent="0.25">
      <c r="B3" s="67" t="s">
        <v>112</v>
      </c>
      <c r="C3" s="73" t="s">
        <v>113</v>
      </c>
      <c r="D3" s="68" t="s">
        <v>114</v>
      </c>
    </row>
    <row r="4" spans="2:4" x14ac:dyDescent="0.25">
      <c r="B4" s="69" t="s">
        <v>109</v>
      </c>
      <c r="C4" s="74">
        <v>4</v>
      </c>
      <c r="D4" s="70">
        <v>246900</v>
      </c>
    </row>
    <row r="5" spans="2:4" x14ac:dyDescent="0.25">
      <c r="B5" s="69" t="s">
        <v>108</v>
      </c>
      <c r="C5" s="74">
        <v>4</v>
      </c>
      <c r="D5" s="70">
        <v>488050</v>
      </c>
    </row>
    <row r="6" spans="2:4" x14ac:dyDescent="0.25">
      <c r="B6" s="71" t="s">
        <v>111</v>
      </c>
      <c r="C6" s="75">
        <v>8</v>
      </c>
      <c r="D6" s="72">
        <v>734950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Q31" sqref="Q31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45</v>
      </c>
      <c r="E2" s="9"/>
      <c r="F2" s="9"/>
      <c r="G2" s="9"/>
      <c r="H2" s="9"/>
      <c r="I2" s="10"/>
      <c r="J2" s="11" t="s">
        <v>46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47</v>
      </c>
      <c r="E4" s="9"/>
      <c r="F4" s="9"/>
      <c r="G4" s="9"/>
      <c r="H4" s="9"/>
      <c r="I4" s="10"/>
      <c r="J4" s="11" t="s">
        <v>48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49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119</v>
      </c>
      <c r="J12" s="25"/>
    </row>
    <row r="13" spans="2:10" x14ac:dyDescent="0.2">
      <c r="B13" s="24"/>
      <c r="C13" s="26" t="s">
        <v>107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50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51</v>
      </c>
      <c r="D17" s="27"/>
      <c r="H17" s="29" t="s">
        <v>52</v>
      </c>
      <c r="I17" s="29" t="s">
        <v>53</v>
      </c>
      <c r="J17" s="25"/>
    </row>
    <row r="18" spans="2:10" x14ac:dyDescent="0.2">
      <c r="B18" s="24"/>
      <c r="C18" s="26" t="s">
        <v>54</v>
      </c>
      <c r="D18" s="26"/>
      <c r="E18" s="26"/>
      <c r="F18" s="26"/>
      <c r="H18" s="30">
        <v>8</v>
      </c>
      <c r="I18" s="76">
        <v>734950</v>
      </c>
      <c r="J18" s="25"/>
    </row>
    <row r="19" spans="2:10" x14ac:dyDescent="0.2">
      <c r="B19" s="24"/>
      <c r="C19" s="5" t="s">
        <v>55</v>
      </c>
      <c r="H19" s="31">
        <v>4</v>
      </c>
      <c r="I19" s="32">
        <v>246900</v>
      </c>
      <c r="J19" s="25"/>
    </row>
    <row r="20" spans="2:10" x14ac:dyDescent="0.2">
      <c r="B20" s="24"/>
      <c r="C20" s="5" t="s">
        <v>56</v>
      </c>
      <c r="H20" s="31">
        <v>0</v>
      </c>
      <c r="I20" s="32">
        <v>0</v>
      </c>
      <c r="J20" s="25"/>
    </row>
    <row r="21" spans="2:10" x14ac:dyDescent="0.2">
      <c r="B21" s="24"/>
      <c r="C21" s="5" t="s">
        <v>57</v>
      </c>
      <c r="H21" s="31">
        <v>0</v>
      </c>
      <c r="I21" s="33">
        <v>0</v>
      </c>
      <c r="J21" s="25"/>
    </row>
    <row r="22" spans="2:10" x14ac:dyDescent="0.2">
      <c r="B22" s="24"/>
      <c r="C22" s="5" t="s">
        <v>58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59</v>
      </c>
      <c r="H23" s="34">
        <v>0</v>
      </c>
      <c r="I23" s="35">
        <v>0</v>
      </c>
      <c r="J23" s="25"/>
    </row>
    <row r="24" spans="2:10" x14ac:dyDescent="0.2">
      <c r="B24" s="24"/>
      <c r="C24" s="26" t="s">
        <v>60</v>
      </c>
      <c r="D24" s="26"/>
      <c r="E24" s="26"/>
      <c r="F24" s="26"/>
      <c r="H24" s="30">
        <f>H19+H20+H21+H22+H23</f>
        <v>4</v>
      </c>
      <c r="I24" s="36">
        <f>I19+I20+I21+I22+I23</f>
        <v>246900</v>
      </c>
      <c r="J24" s="25"/>
    </row>
    <row r="25" spans="2:10" x14ac:dyDescent="0.2">
      <c r="B25" s="24"/>
      <c r="C25" s="5" t="s">
        <v>61</v>
      </c>
      <c r="H25" s="31">
        <v>4</v>
      </c>
      <c r="I25" s="32">
        <v>488050</v>
      </c>
      <c r="J25" s="25"/>
    </row>
    <row r="26" spans="2:10" ht="13.5" thickBot="1" x14ac:dyDescent="0.25">
      <c r="B26" s="24"/>
      <c r="C26" s="5" t="s">
        <v>62</v>
      </c>
      <c r="H26" s="34">
        <v>0</v>
      </c>
      <c r="I26" s="35">
        <v>0</v>
      </c>
      <c r="J26" s="25"/>
    </row>
    <row r="27" spans="2:10" x14ac:dyDescent="0.2">
      <c r="B27" s="24"/>
      <c r="C27" s="26" t="s">
        <v>63</v>
      </c>
      <c r="D27" s="26"/>
      <c r="E27" s="26"/>
      <c r="F27" s="26"/>
      <c r="H27" s="30">
        <f>H25+H26</f>
        <v>4</v>
      </c>
      <c r="I27" s="36">
        <f>I25+I26</f>
        <v>488050</v>
      </c>
      <c r="J27" s="25"/>
    </row>
    <row r="28" spans="2:10" ht="13.5" thickBot="1" x14ac:dyDescent="0.25">
      <c r="B28" s="24"/>
      <c r="C28" s="5" t="s">
        <v>64</v>
      </c>
      <c r="D28" s="26"/>
      <c r="E28" s="26"/>
      <c r="F28" s="26"/>
      <c r="H28" s="34">
        <v>0</v>
      </c>
      <c r="I28" s="35">
        <v>0</v>
      </c>
      <c r="J28" s="25"/>
    </row>
    <row r="29" spans="2:10" x14ac:dyDescent="0.2">
      <c r="B29" s="24"/>
      <c r="C29" s="26" t="s">
        <v>65</v>
      </c>
      <c r="D29" s="26"/>
      <c r="E29" s="26"/>
      <c r="F29" s="26"/>
      <c r="H29" s="31">
        <f>H28</f>
        <v>0</v>
      </c>
      <c r="I29" s="32">
        <f>I28</f>
        <v>0</v>
      </c>
      <c r="J29" s="25"/>
    </row>
    <row r="30" spans="2:10" x14ac:dyDescent="0.2">
      <c r="B30" s="24"/>
      <c r="C30" s="26"/>
      <c r="D30" s="26"/>
      <c r="E30" s="26"/>
      <c r="F30" s="26"/>
      <c r="H30" s="37"/>
      <c r="I30" s="36"/>
      <c r="J30" s="25"/>
    </row>
    <row r="31" spans="2:10" ht="13.5" thickBot="1" x14ac:dyDescent="0.25">
      <c r="B31" s="24"/>
      <c r="C31" s="26" t="s">
        <v>66</v>
      </c>
      <c r="D31" s="26"/>
      <c r="H31" s="38">
        <f>H24+H27+H29</f>
        <v>8</v>
      </c>
      <c r="I31" s="39">
        <f>I24+I27+I29</f>
        <v>734950</v>
      </c>
      <c r="J31" s="25"/>
    </row>
    <row r="32" spans="2:10" ht="13.5" thickTop="1" x14ac:dyDescent="0.2">
      <c r="B32" s="24"/>
      <c r="C32" s="26"/>
      <c r="D32" s="26"/>
      <c r="H32" s="40"/>
      <c r="I32" s="32"/>
      <c r="J32" s="25"/>
    </row>
    <row r="33" spans="2:14" x14ac:dyDescent="0.2">
      <c r="B33" s="24"/>
      <c r="G33" s="40"/>
      <c r="H33" s="40"/>
      <c r="I33" s="40"/>
      <c r="J33" s="25"/>
      <c r="N33" s="5" t="s">
        <v>67</v>
      </c>
    </row>
    <row r="34" spans="2:14" x14ac:dyDescent="0.2">
      <c r="B34" s="24"/>
      <c r="G34" s="40"/>
      <c r="H34" s="40"/>
      <c r="I34" s="40"/>
      <c r="J34" s="25"/>
    </row>
    <row r="35" spans="2:14" x14ac:dyDescent="0.2">
      <c r="B35" s="24"/>
      <c r="G35" s="40"/>
      <c r="H35" s="40"/>
      <c r="I35" s="40"/>
      <c r="J35" s="25"/>
    </row>
    <row r="36" spans="2:14" ht="13.5" thickBot="1" x14ac:dyDescent="0.25">
      <c r="B36" s="24"/>
      <c r="C36" s="41" t="s">
        <v>117</v>
      </c>
      <c r="D36" s="42"/>
      <c r="G36" s="41" t="s">
        <v>68</v>
      </c>
      <c r="H36" s="42"/>
      <c r="I36" s="40"/>
      <c r="J36" s="25"/>
    </row>
    <row r="37" spans="2:14" ht="4.5" customHeight="1" x14ac:dyDescent="0.2">
      <c r="B37" s="24"/>
      <c r="C37" s="40"/>
      <c r="D37" s="40"/>
      <c r="G37" s="40"/>
      <c r="H37" s="40"/>
      <c r="I37" s="40"/>
      <c r="J37" s="25"/>
    </row>
    <row r="38" spans="2:14" x14ac:dyDescent="0.2">
      <c r="B38" s="24"/>
      <c r="C38" s="26" t="s">
        <v>118</v>
      </c>
      <c r="G38" s="43" t="s">
        <v>69</v>
      </c>
      <c r="H38" s="40"/>
      <c r="I38" s="40"/>
      <c r="J38" s="25"/>
    </row>
    <row r="39" spans="2:14" x14ac:dyDescent="0.2">
      <c r="B39" s="24"/>
      <c r="G39" s="40"/>
      <c r="H39" s="40"/>
      <c r="I39" s="40"/>
      <c r="J39" s="25"/>
    </row>
    <row r="40" spans="2:14" ht="18.75" customHeight="1" thickBot="1" x14ac:dyDescent="0.25">
      <c r="B40" s="44"/>
      <c r="C40" s="45"/>
      <c r="D40" s="45"/>
      <c r="E40" s="45"/>
      <c r="F40" s="45"/>
      <c r="G40" s="42"/>
      <c r="H40" s="42"/>
      <c r="I40" s="42"/>
      <c r="J40" s="46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E26" sqref="E26"/>
    </sheetView>
  </sheetViews>
  <sheetFormatPr baseColWidth="10" defaultRowHeight="12.75" x14ac:dyDescent="0.2"/>
  <cols>
    <col min="1" max="1" width="4.42578125" style="5" customWidth="1"/>
    <col min="2" max="2" width="11.42578125" style="5"/>
    <col min="3" max="3" width="12.85546875" style="5" customWidth="1"/>
    <col min="4" max="4" width="22" style="5" customWidth="1"/>
    <col min="5" max="8" width="11.42578125" style="5"/>
    <col min="9" max="9" width="24.7109375" style="5" customWidth="1"/>
    <col min="10" max="10" width="12.5703125" style="5" customWidth="1"/>
    <col min="11" max="11" width="1.7109375" style="5" customWidth="1"/>
    <col min="12" max="223" width="11.42578125" style="5"/>
    <col min="224" max="224" width="4.42578125" style="5" customWidth="1"/>
    <col min="225" max="225" width="11.42578125" style="5"/>
    <col min="226" max="226" width="17.5703125" style="5" customWidth="1"/>
    <col min="227" max="227" width="11.5703125" style="5" customWidth="1"/>
    <col min="228" max="231" width="11.42578125" style="5"/>
    <col min="232" max="232" width="22.5703125" style="5" customWidth="1"/>
    <col min="233" max="233" width="14" style="5" customWidth="1"/>
    <col min="234" max="234" width="1.7109375" style="5" customWidth="1"/>
    <col min="235" max="479" width="11.42578125" style="5"/>
    <col min="480" max="480" width="4.42578125" style="5" customWidth="1"/>
    <col min="481" max="481" width="11.42578125" style="5"/>
    <col min="482" max="482" width="17.5703125" style="5" customWidth="1"/>
    <col min="483" max="483" width="11.5703125" style="5" customWidth="1"/>
    <col min="484" max="487" width="11.42578125" style="5"/>
    <col min="488" max="488" width="22.5703125" style="5" customWidth="1"/>
    <col min="489" max="489" width="14" style="5" customWidth="1"/>
    <col min="490" max="490" width="1.7109375" style="5" customWidth="1"/>
    <col min="491" max="735" width="11.42578125" style="5"/>
    <col min="736" max="736" width="4.42578125" style="5" customWidth="1"/>
    <col min="737" max="737" width="11.42578125" style="5"/>
    <col min="738" max="738" width="17.5703125" style="5" customWidth="1"/>
    <col min="739" max="739" width="11.5703125" style="5" customWidth="1"/>
    <col min="740" max="743" width="11.42578125" style="5"/>
    <col min="744" max="744" width="22.5703125" style="5" customWidth="1"/>
    <col min="745" max="745" width="14" style="5" customWidth="1"/>
    <col min="746" max="746" width="1.7109375" style="5" customWidth="1"/>
    <col min="747" max="991" width="11.42578125" style="5"/>
    <col min="992" max="992" width="4.42578125" style="5" customWidth="1"/>
    <col min="993" max="993" width="11.42578125" style="5"/>
    <col min="994" max="994" width="17.5703125" style="5" customWidth="1"/>
    <col min="995" max="995" width="11.5703125" style="5" customWidth="1"/>
    <col min="996" max="999" width="11.42578125" style="5"/>
    <col min="1000" max="1000" width="22.5703125" style="5" customWidth="1"/>
    <col min="1001" max="1001" width="14" style="5" customWidth="1"/>
    <col min="1002" max="1002" width="1.7109375" style="5" customWidth="1"/>
    <col min="1003" max="1247" width="11.42578125" style="5"/>
    <col min="1248" max="1248" width="4.42578125" style="5" customWidth="1"/>
    <col min="1249" max="1249" width="11.42578125" style="5"/>
    <col min="1250" max="1250" width="17.5703125" style="5" customWidth="1"/>
    <col min="1251" max="1251" width="11.5703125" style="5" customWidth="1"/>
    <col min="1252" max="1255" width="11.42578125" style="5"/>
    <col min="1256" max="1256" width="22.5703125" style="5" customWidth="1"/>
    <col min="1257" max="1257" width="14" style="5" customWidth="1"/>
    <col min="1258" max="1258" width="1.7109375" style="5" customWidth="1"/>
    <col min="1259" max="1503" width="11.42578125" style="5"/>
    <col min="1504" max="1504" width="4.42578125" style="5" customWidth="1"/>
    <col min="1505" max="1505" width="11.42578125" style="5"/>
    <col min="1506" max="1506" width="17.5703125" style="5" customWidth="1"/>
    <col min="1507" max="1507" width="11.5703125" style="5" customWidth="1"/>
    <col min="1508" max="1511" width="11.42578125" style="5"/>
    <col min="1512" max="1512" width="22.5703125" style="5" customWidth="1"/>
    <col min="1513" max="1513" width="14" style="5" customWidth="1"/>
    <col min="1514" max="1514" width="1.7109375" style="5" customWidth="1"/>
    <col min="1515" max="1759" width="11.42578125" style="5"/>
    <col min="1760" max="1760" width="4.42578125" style="5" customWidth="1"/>
    <col min="1761" max="1761" width="11.42578125" style="5"/>
    <col min="1762" max="1762" width="17.5703125" style="5" customWidth="1"/>
    <col min="1763" max="1763" width="11.5703125" style="5" customWidth="1"/>
    <col min="1764" max="1767" width="11.42578125" style="5"/>
    <col min="1768" max="1768" width="22.5703125" style="5" customWidth="1"/>
    <col min="1769" max="1769" width="14" style="5" customWidth="1"/>
    <col min="1770" max="1770" width="1.7109375" style="5" customWidth="1"/>
    <col min="1771" max="2015" width="11.42578125" style="5"/>
    <col min="2016" max="2016" width="4.42578125" style="5" customWidth="1"/>
    <col min="2017" max="2017" width="11.42578125" style="5"/>
    <col min="2018" max="2018" width="17.5703125" style="5" customWidth="1"/>
    <col min="2019" max="2019" width="11.5703125" style="5" customWidth="1"/>
    <col min="2020" max="2023" width="11.42578125" style="5"/>
    <col min="2024" max="2024" width="22.5703125" style="5" customWidth="1"/>
    <col min="2025" max="2025" width="14" style="5" customWidth="1"/>
    <col min="2026" max="2026" width="1.7109375" style="5" customWidth="1"/>
    <col min="2027" max="2271" width="11.42578125" style="5"/>
    <col min="2272" max="2272" width="4.42578125" style="5" customWidth="1"/>
    <col min="2273" max="2273" width="11.42578125" style="5"/>
    <col min="2274" max="2274" width="17.5703125" style="5" customWidth="1"/>
    <col min="2275" max="2275" width="11.5703125" style="5" customWidth="1"/>
    <col min="2276" max="2279" width="11.42578125" style="5"/>
    <col min="2280" max="2280" width="22.5703125" style="5" customWidth="1"/>
    <col min="2281" max="2281" width="14" style="5" customWidth="1"/>
    <col min="2282" max="2282" width="1.7109375" style="5" customWidth="1"/>
    <col min="2283" max="2527" width="11.42578125" style="5"/>
    <col min="2528" max="2528" width="4.42578125" style="5" customWidth="1"/>
    <col min="2529" max="2529" width="11.42578125" style="5"/>
    <col min="2530" max="2530" width="17.5703125" style="5" customWidth="1"/>
    <col min="2531" max="2531" width="11.5703125" style="5" customWidth="1"/>
    <col min="2532" max="2535" width="11.42578125" style="5"/>
    <col min="2536" max="2536" width="22.5703125" style="5" customWidth="1"/>
    <col min="2537" max="2537" width="14" style="5" customWidth="1"/>
    <col min="2538" max="2538" width="1.7109375" style="5" customWidth="1"/>
    <col min="2539" max="2783" width="11.42578125" style="5"/>
    <col min="2784" max="2784" width="4.42578125" style="5" customWidth="1"/>
    <col min="2785" max="2785" width="11.42578125" style="5"/>
    <col min="2786" max="2786" width="17.5703125" style="5" customWidth="1"/>
    <col min="2787" max="2787" width="11.5703125" style="5" customWidth="1"/>
    <col min="2788" max="2791" width="11.42578125" style="5"/>
    <col min="2792" max="2792" width="22.5703125" style="5" customWidth="1"/>
    <col min="2793" max="2793" width="14" style="5" customWidth="1"/>
    <col min="2794" max="2794" width="1.7109375" style="5" customWidth="1"/>
    <col min="2795" max="3039" width="11.42578125" style="5"/>
    <col min="3040" max="3040" width="4.42578125" style="5" customWidth="1"/>
    <col min="3041" max="3041" width="11.42578125" style="5"/>
    <col min="3042" max="3042" width="17.5703125" style="5" customWidth="1"/>
    <col min="3043" max="3043" width="11.5703125" style="5" customWidth="1"/>
    <col min="3044" max="3047" width="11.42578125" style="5"/>
    <col min="3048" max="3048" width="22.5703125" style="5" customWidth="1"/>
    <col min="3049" max="3049" width="14" style="5" customWidth="1"/>
    <col min="3050" max="3050" width="1.7109375" style="5" customWidth="1"/>
    <col min="3051" max="3295" width="11.42578125" style="5"/>
    <col min="3296" max="3296" width="4.42578125" style="5" customWidth="1"/>
    <col min="3297" max="3297" width="11.42578125" style="5"/>
    <col min="3298" max="3298" width="17.5703125" style="5" customWidth="1"/>
    <col min="3299" max="3299" width="11.5703125" style="5" customWidth="1"/>
    <col min="3300" max="3303" width="11.42578125" style="5"/>
    <col min="3304" max="3304" width="22.5703125" style="5" customWidth="1"/>
    <col min="3305" max="3305" width="14" style="5" customWidth="1"/>
    <col min="3306" max="3306" width="1.7109375" style="5" customWidth="1"/>
    <col min="3307" max="3551" width="11.42578125" style="5"/>
    <col min="3552" max="3552" width="4.42578125" style="5" customWidth="1"/>
    <col min="3553" max="3553" width="11.42578125" style="5"/>
    <col min="3554" max="3554" width="17.5703125" style="5" customWidth="1"/>
    <col min="3555" max="3555" width="11.5703125" style="5" customWidth="1"/>
    <col min="3556" max="3559" width="11.42578125" style="5"/>
    <col min="3560" max="3560" width="22.5703125" style="5" customWidth="1"/>
    <col min="3561" max="3561" width="14" style="5" customWidth="1"/>
    <col min="3562" max="3562" width="1.7109375" style="5" customWidth="1"/>
    <col min="3563" max="3807" width="11.42578125" style="5"/>
    <col min="3808" max="3808" width="4.42578125" style="5" customWidth="1"/>
    <col min="3809" max="3809" width="11.42578125" style="5"/>
    <col min="3810" max="3810" width="17.5703125" style="5" customWidth="1"/>
    <col min="3811" max="3811" width="11.5703125" style="5" customWidth="1"/>
    <col min="3812" max="3815" width="11.42578125" style="5"/>
    <col min="3816" max="3816" width="22.5703125" style="5" customWidth="1"/>
    <col min="3817" max="3817" width="14" style="5" customWidth="1"/>
    <col min="3818" max="3818" width="1.7109375" style="5" customWidth="1"/>
    <col min="3819" max="4063" width="11.42578125" style="5"/>
    <col min="4064" max="4064" width="4.42578125" style="5" customWidth="1"/>
    <col min="4065" max="4065" width="11.42578125" style="5"/>
    <col min="4066" max="4066" width="17.5703125" style="5" customWidth="1"/>
    <col min="4067" max="4067" width="11.5703125" style="5" customWidth="1"/>
    <col min="4068" max="4071" width="11.42578125" style="5"/>
    <col min="4072" max="4072" width="22.5703125" style="5" customWidth="1"/>
    <col min="4073" max="4073" width="14" style="5" customWidth="1"/>
    <col min="4074" max="4074" width="1.7109375" style="5" customWidth="1"/>
    <col min="4075" max="4319" width="11.42578125" style="5"/>
    <col min="4320" max="4320" width="4.42578125" style="5" customWidth="1"/>
    <col min="4321" max="4321" width="11.42578125" style="5"/>
    <col min="4322" max="4322" width="17.5703125" style="5" customWidth="1"/>
    <col min="4323" max="4323" width="11.5703125" style="5" customWidth="1"/>
    <col min="4324" max="4327" width="11.42578125" style="5"/>
    <col min="4328" max="4328" width="22.5703125" style="5" customWidth="1"/>
    <col min="4329" max="4329" width="14" style="5" customWidth="1"/>
    <col min="4330" max="4330" width="1.7109375" style="5" customWidth="1"/>
    <col min="4331" max="4575" width="11.42578125" style="5"/>
    <col min="4576" max="4576" width="4.42578125" style="5" customWidth="1"/>
    <col min="4577" max="4577" width="11.42578125" style="5"/>
    <col min="4578" max="4578" width="17.5703125" style="5" customWidth="1"/>
    <col min="4579" max="4579" width="11.5703125" style="5" customWidth="1"/>
    <col min="4580" max="4583" width="11.42578125" style="5"/>
    <col min="4584" max="4584" width="22.5703125" style="5" customWidth="1"/>
    <col min="4585" max="4585" width="14" style="5" customWidth="1"/>
    <col min="4586" max="4586" width="1.7109375" style="5" customWidth="1"/>
    <col min="4587" max="4831" width="11.42578125" style="5"/>
    <col min="4832" max="4832" width="4.42578125" style="5" customWidth="1"/>
    <col min="4833" max="4833" width="11.42578125" style="5"/>
    <col min="4834" max="4834" width="17.5703125" style="5" customWidth="1"/>
    <col min="4835" max="4835" width="11.5703125" style="5" customWidth="1"/>
    <col min="4836" max="4839" width="11.42578125" style="5"/>
    <col min="4840" max="4840" width="22.5703125" style="5" customWidth="1"/>
    <col min="4841" max="4841" width="14" style="5" customWidth="1"/>
    <col min="4842" max="4842" width="1.7109375" style="5" customWidth="1"/>
    <col min="4843" max="5087" width="11.42578125" style="5"/>
    <col min="5088" max="5088" width="4.42578125" style="5" customWidth="1"/>
    <col min="5089" max="5089" width="11.42578125" style="5"/>
    <col min="5090" max="5090" width="17.5703125" style="5" customWidth="1"/>
    <col min="5091" max="5091" width="11.5703125" style="5" customWidth="1"/>
    <col min="5092" max="5095" width="11.42578125" style="5"/>
    <col min="5096" max="5096" width="22.5703125" style="5" customWidth="1"/>
    <col min="5097" max="5097" width="14" style="5" customWidth="1"/>
    <col min="5098" max="5098" width="1.7109375" style="5" customWidth="1"/>
    <col min="5099" max="5343" width="11.42578125" style="5"/>
    <col min="5344" max="5344" width="4.42578125" style="5" customWidth="1"/>
    <col min="5345" max="5345" width="11.42578125" style="5"/>
    <col min="5346" max="5346" width="17.5703125" style="5" customWidth="1"/>
    <col min="5347" max="5347" width="11.5703125" style="5" customWidth="1"/>
    <col min="5348" max="5351" width="11.42578125" style="5"/>
    <col min="5352" max="5352" width="22.5703125" style="5" customWidth="1"/>
    <col min="5353" max="5353" width="14" style="5" customWidth="1"/>
    <col min="5354" max="5354" width="1.7109375" style="5" customWidth="1"/>
    <col min="5355" max="5599" width="11.42578125" style="5"/>
    <col min="5600" max="5600" width="4.42578125" style="5" customWidth="1"/>
    <col min="5601" max="5601" width="11.42578125" style="5"/>
    <col min="5602" max="5602" width="17.5703125" style="5" customWidth="1"/>
    <col min="5603" max="5603" width="11.5703125" style="5" customWidth="1"/>
    <col min="5604" max="5607" width="11.42578125" style="5"/>
    <col min="5608" max="5608" width="22.5703125" style="5" customWidth="1"/>
    <col min="5609" max="5609" width="14" style="5" customWidth="1"/>
    <col min="5610" max="5610" width="1.7109375" style="5" customWidth="1"/>
    <col min="5611" max="5855" width="11.42578125" style="5"/>
    <col min="5856" max="5856" width="4.42578125" style="5" customWidth="1"/>
    <col min="5857" max="5857" width="11.42578125" style="5"/>
    <col min="5858" max="5858" width="17.5703125" style="5" customWidth="1"/>
    <col min="5859" max="5859" width="11.5703125" style="5" customWidth="1"/>
    <col min="5860" max="5863" width="11.42578125" style="5"/>
    <col min="5864" max="5864" width="22.5703125" style="5" customWidth="1"/>
    <col min="5865" max="5865" width="14" style="5" customWidth="1"/>
    <col min="5866" max="5866" width="1.7109375" style="5" customWidth="1"/>
    <col min="5867" max="6111" width="11.42578125" style="5"/>
    <col min="6112" max="6112" width="4.42578125" style="5" customWidth="1"/>
    <col min="6113" max="6113" width="11.42578125" style="5"/>
    <col min="6114" max="6114" width="17.5703125" style="5" customWidth="1"/>
    <col min="6115" max="6115" width="11.5703125" style="5" customWidth="1"/>
    <col min="6116" max="6119" width="11.42578125" style="5"/>
    <col min="6120" max="6120" width="22.5703125" style="5" customWidth="1"/>
    <col min="6121" max="6121" width="14" style="5" customWidth="1"/>
    <col min="6122" max="6122" width="1.7109375" style="5" customWidth="1"/>
    <col min="6123" max="6367" width="11.42578125" style="5"/>
    <col min="6368" max="6368" width="4.42578125" style="5" customWidth="1"/>
    <col min="6369" max="6369" width="11.42578125" style="5"/>
    <col min="6370" max="6370" width="17.5703125" style="5" customWidth="1"/>
    <col min="6371" max="6371" width="11.5703125" style="5" customWidth="1"/>
    <col min="6372" max="6375" width="11.42578125" style="5"/>
    <col min="6376" max="6376" width="22.5703125" style="5" customWidth="1"/>
    <col min="6377" max="6377" width="14" style="5" customWidth="1"/>
    <col min="6378" max="6378" width="1.7109375" style="5" customWidth="1"/>
    <col min="6379" max="6623" width="11.42578125" style="5"/>
    <col min="6624" max="6624" width="4.42578125" style="5" customWidth="1"/>
    <col min="6625" max="6625" width="11.42578125" style="5"/>
    <col min="6626" max="6626" width="17.5703125" style="5" customWidth="1"/>
    <col min="6627" max="6627" width="11.5703125" style="5" customWidth="1"/>
    <col min="6628" max="6631" width="11.42578125" style="5"/>
    <col min="6632" max="6632" width="22.5703125" style="5" customWidth="1"/>
    <col min="6633" max="6633" width="14" style="5" customWidth="1"/>
    <col min="6634" max="6634" width="1.7109375" style="5" customWidth="1"/>
    <col min="6635" max="6879" width="11.42578125" style="5"/>
    <col min="6880" max="6880" width="4.42578125" style="5" customWidth="1"/>
    <col min="6881" max="6881" width="11.42578125" style="5"/>
    <col min="6882" max="6882" width="17.5703125" style="5" customWidth="1"/>
    <col min="6883" max="6883" width="11.5703125" style="5" customWidth="1"/>
    <col min="6884" max="6887" width="11.42578125" style="5"/>
    <col min="6888" max="6888" width="22.5703125" style="5" customWidth="1"/>
    <col min="6889" max="6889" width="14" style="5" customWidth="1"/>
    <col min="6890" max="6890" width="1.7109375" style="5" customWidth="1"/>
    <col min="6891" max="7135" width="11.42578125" style="5"/>
    <col min="7136" max="7136" width="4.42578125" style="5" customWidth="1"/>
    <col min="7137" max="7137" width="11.42578125" style="5"/>
    <col min="7138" max="7138" width="17.5703125" style="5" customWidth="1"/>
    <col min="7139" max="7139" width="11.5703125" style="5" customWidth="1"/>
    <col min="7140" max="7143" width="11.42578125" style="5"/>
    <col min="7144" max="7144" width="22.5703125" style="5" customWidth="1"/>
    <col min="7145" max="7145" width="14" style="5" customWidth="1"/>
    <col min="7146" max="7146" width="1.7109375" style="5" customWidth="1"/>
    <col min="7147" max="7391" width="11.42578125" style="5"/>
    <col min="7392" max="7392" width="4.42578125" style="5" customWidth="1"/>
    <col min="7393" max="7393" width="11.42578125" style="5"/>
    <col min="7394" max="7394" width="17.5703125" style="5" customWidth="1"/>
    <col min="7395" max="7395" width="11.5703125" style="5" customWidth="1"/>
    <col min="7396" max="7399" width="11.42578125" style="5"/>
    <col min="7400" max="7400" width="22.5703125" style="5" customWidth="1"/>
    <col min="7401" max="7401" width="14" style="5" customWidth="1"/>
    <col min="7402" max="7402" width="1.7109375" style="5" customWidth="1"/>
    <col min="7403" max="7647" width="11.42578125" style="5"/>
    <col min="7648" max="7648" width="4.42578125" style="5" customWidth="1"/>
    <col min="7649" max="7649" width="11.42578125" style="5"/>
    <col min="7650" max="7650" width="17.5703125" style="5" customWidth="1"/>
    <col min="7651" max="7651" width="11.5703125" style="5" customWidth="1"/>
    <col min="7652" max="7655" width="11.42578125" style="5"/>
    <col min="7656" max="7656" width="22.5703125" style="5" customWidth="1"/>
    <col min="7657" max="7657" width="14" style="5" customWidth="1"/>
    <col min="7658" max="7658" width="1.7109375" style="5" customWidth="1"/>
    <col min="7659" max="7903" width="11.42578125" style="5"/>
    <col min="7904" max="7904" width="4.42578125" style="5" customWidth="1"/>
    <col min="7905" max="7905" width="11.42578125" style="5"/>
    <col min="7906" max="7906" width="17.5703125" style="5" customWidth="1"/>
    <col min="7907" max="7907" width="11.5703125" style="5" customWidth="1"/>
    <col min="7908" max="7911" width="11.42578125" style="5"/>
    <col min="7912" max="7912" width="22.5703125" style="5" customWidth="1"/>
    <col min="7913" max="7913" width="14" style="5" customWidth="1"/>
    <col min="7914" max="7914" width="1.7109375" style="5" customWidth="1"/>
    <col min="7915" max="8159" width="11.42578125" style="5"/>
    <col min="8160" max="8160" width="4.42578125" style="5" customWidth="1"/>
    <col min="8161" max="8161" width="11.42578125" style="5"/>
    <col min="8162" max="8162" width="17.5703125" style="5" customWidth="1"/>
    <col min="8163" max="8163" width="11.5703125" style="5" customWidth="1"/>
    <col min="8164" max="8167" width="11.42578125" style="5"/>
    <col min="8168" max="8168" width="22.5703125" style="5" customWidth="1"/>
    <col min="8169" max="8169" width="14" style="5" customWidth="1"/>
    <col min="8170" max="8170" width="1.7109375" style="5" customWidth="1"/>
    <col min="8171" max="8415" width="11.42578125" style="5"/>
    <col min="8416" max="8416" width="4.42578125" style="5" customWidth="1"/>
    <col min="8417" max="8417" width="11.42578125" style="5"/>
    <col min="8418" max="8418" width="17.5703125" style="5" customWidth="1"/>
    <col min="8419" max="8419" width="11.5703125" style="5" customWidth="1"/>
    <col min="8420" max="8423" width="11.42578125" style="5"/>
    <col min="8424" max="8424" width="22.5703125" style="5" customWidth="1"/>
    <col min="8425" max="8425" width="14" style="5" customWidth="1"/>
    <col min="8426" max="8426" width="1.7109375" style="5" customWidth="1"/>
    <col min="8427" max="8671" width="11.42578125" style="5"/>
    <col min="8672" max="8672" width="4.42578125" style="5" customWidth="1"/>
    <col min="8673" max="8673" width="11.42578125" style="5"/>
    <col min="8674" max="8674" width="17.5703125" style="5" customWidth="1"/>
    <col min="8675" max="8675" width="11.5703125" style="5" customWidth="1"/>
    <col min="8676" max="8679" width="11.42578125" style="5"/>
    <col min="8680" max="8680" width="22.5703125" style="5" customWidth="1"/>
    <col min="8681" max="8681" width="14" style="5" customWidth="1"/>
    <col min="8682" max="8682" width="1.7109375" style="5" customWidth="1"/>
    <col min="8683" max="8927" width="11.42578125" style="5"/>
    <col min="8928" max="8928" width="4.42578125" style="5" customWidth="1"/>
    <col min="8929" max="8929" width="11.42578125" style="5"/>
    <col min="8930" max="8930" width="17.5703125" style="5" customWidth="1"/>
    <col min="8931" max="8931" width="11.5703125" style="5" customWidth="1"/>
    <col min="8932" max="8935" width="11.42578125" style="5"/>
    <col min="8936" max="8936" width="22.5703125" style="5" customWidth="1"/>
    <col min="8937" max="8937" width="14" style="5" customWidth="1"/>
    <col min="8938" max="8938" width="1.7109375" style="5" customWidth="1"/>
    <col min="8939" max="9183" width="11.42578125" style="5"/>
    <col min="9184" max="9184" width="4.42578125" style="5" customWidth="1"/>
    <col min="9185" max="9185" width="11.42578125" style="5"/>
    <col min="9186" max="9186" width="17.5703125" style="5" customWidth="1"/>
    <col min="9187" max="9187" width="11.5703125" style="5" customWidth="1"/>
    <col min="9188" max="9191" width="11.42578125" style="5"/>
    <col min="9192" max="9192" width="22.5703125" style="5" customWidth="1"/>
    <col min="9193" max="9193" width="14" style="5" customWidth="1"/>
    <col min="9194" max="9194" width="1.7109375" style="5" customWidth="1"/>
    <col min="9195" max="9439" width="11.42578125" style="5"/>
    <col min="9440" max="9440" width="4.42578125" style="5" customWidth="1"/>
    <col min="9441" max="9441" width="11.42578125" style="5"/>
    <col min="9442" max="9442" width="17.5703125" style="5" customWidth="1"/>
    <col min="9443" max="9443" width="11.5703125" style="5" customWidth="1"/>
    <col min="9444" max="9447" width="11.42578125" style="5"/>
    <col min="9448" max="9448" width="22.5703125" style="5" customWidth="1"/>
    <col min="9449" max="9449" width="14" style="5" customWidth="1"/>
    <col min="9450" max="9450" width="1.7109375" style="5" customWidth="1"/>
    <col min="9451" max="9695" width="11.42578125" style="5"/>
    <col min="9696" max="9696" width="4.42578125" style="5" customWidth="1"/>
    <col min="9697" max="9697" width="11.42578125" style="5"/>
    <col min="9698" max="9698" width="17.5703125" style="5" customWidth="1"/>
    <col min="9699" max="9699" width="11.5703125" style="5" customWidth="1"/>
    <col min="9700" max="9703" width="11.42578125" style="5"/>
    <col min="9704" max="9704" width="22.5703125" style="5" customWidth="1"/>
    <col min="9705" max="9705" width="14" style="5" customWidth="1"/>
    <col min="9706" max="9706" width="1.7109375" style="5" customWidth="1"/>
    <col min="9707" max="9951" width="11.42578125" style="5"/>
    <col min="9952" max="9952" width="4.42578125" style="5" customWidth="1"/>
    <col min="9953" max="9953" width="11.42578125" style="5"/>
    <col min="9954" max="9954" width="17.5703125" style="5" customWidth="1"/>
    <col min="9955" max="9955" width="11.5703125" style="5" customWidth="1"/>
    <col min="9956" max="9959" width="11.42578125" style="5"/>
    <col min="9960" max="9960" width="22.5703125" style="5" customWidth="1"/>
    <col min="9961" max="9961" width="14" style="5" customWidth="1"/>
    <col min="9962" max="9962" width="1.7109375" style="5" customWidth="1"/>
    <col min="9963" max="10207" width="11.42578125" style="5"/>
    <col min="10208" max="10208" width="4.42578125" style="5" customWidth="1"/>
    <col min="10209" max="10209" width="11.42578125" style="5"/>
    <col min="10210" max="10210" width="17.5703125" style="5" customWidth="1"/>
    <col min="10211" max="10211" width="11.5703125" style="5" customWidth="1"/>
    <col min="10212" max="10215" width="11.42578125" style="5"/>
    <col min="10216" max="10216" width="22.5703125" style="5" customWidth="1"/>
    <col min="10217" max="10217" width="14" style="5" customWidth="1"/>
    <col min="10218" max="10218" width="1.7109375" style="5" customWidth="1"/>
    <col min="10219" max="10463" width="11.42578125" style="5"/>
    <col min="10464" max="10464" width="4.42578125" style="5" customWidth="1"/>
    <col min="10465" max="10465" width="11.42578125" style="5"/>
    <col min="10466" max="10466" width="17.5703125" style="5" customWidth="1"/>
    <col min="10467" max="10467" width="11.5703125" style="5" customWidth="1"/>
    <col min="10468" max="10471" width="11.42578125" style="5"/>
    <col min="10472" max="10472" width="22.5703125" style="5" customWidth="1"/>
    <col min="10473" max="10473" width="14" style="5" customWidth="1"/>
    <col min="10474" max="10474" width="1.7109375" style="5" customWidth="1"/>
    <col min="10475" max="10719" width="11.42578125" style="5"/>
    <col min="10720" max="10720" width="4.42578125" style="5" customWidth="1"/>
    <col min="10721" max="10721" width="11.42578125" style="5"/>
    <col min="10722" max="10722" width="17.5703125" style="5" customWidth="1"/>
    <col min="10723" max="10723" width="11.5703125" style="5" customWidth="1"/>
    <col min="10724" max="10727" width="11.42578125" style="5"/>
    <col min="10728" max="10728" width="22.5703125" style="5" customWidth="1"/>
    <col min="10729" max="10729" width="14" style="5" customWidth="1"/>
    <col min="10730" max="10730" width="1.7109375" style="5" customWidth="1"/>
    <col min="10731" max="10975" width="11.42578125" style="5"/>
    <col min="10976" max="10976" width="4.42578125" style="5" customWidth="1"/>
    <col min="10977" max="10977" width="11.42578125" style="5"/>
    <col min="10978" max="10978" width="17.5703125" style="5" customWidth="1"/>
    <col min="10979" max="10979" width="11.5703125" style="5" customWidth="1"/>
    <col min="10980" max="10983" width="11.42578125" style="5"/>
    <col min="10984" max="10984" width="22.5703125" style="5" customWidth="1"/>
    <col min="10985" max="10985" width="14" style="5" customWidth="1"/>
    <col min="10986" max="10986" width="1.7109375" style="5" customWidth="1"/>
    <col min="10987" max="11231" width="11.42578125" style="5"/>
    <col min="11232" max="11232" width="4.42578125" style="5" customWidth="1"/>
    <col min="11233" max="11233" width="11.42578125" style="5"/>
    <col min="11234" max="11234" width="17.5703125" style="5" customWidth="1"/>
    <col min="11235" max="11235" width="11.5703125" style="5" customWidth="1"/>
    <col min="11236" max="11239" width="11.42578125" style="5"/>
    <col min="11240" max="11240" width="22.5703125" style="5" customWidth="1"/>
    <col min="11241" max="11241" width="14" style="5" customWidth="1"/>
    <col min="11242" max="11242" width="1.7109375" style="5" customWidth="1"/>
    <col min="11243" max="11487" width="11.42578125" style="5"/>
    <col min="11488" max="11488" width="4.42578125" style="5" customWidth="1"/>
    <col min="11489" max="11489" width="11.42578125" style="5"/>
    <col min="11490" max="11490" width="17.5703125" style="5" customWidth="1"/>
    <col min="11491" max="11491" width="11.5703125" style="5" customWidth="1"/>
    <col min="11492" max="11495" width="11.42578125" style="5"/>
    <col min="11496" max="11496" width="22.5703125" style="5" customWidth="1"/>
    <col min="11497" max="11497" width="14" style="5" customWidth="1"/>
    <col min="11498" max="11498" width="1.7109375" style="5" customWidth="1"/>
    <col min="11499" max="11743" width="11.42578125" style="5"/>
    <col min="11744" max="11744" width="4.42578125" style="5" customWidth="1"/>
    <col min="11745" max="11745" width="11.42578125" style="5"/>
    <col min="11746" max="11746" width="17.5703125" style="5" customWidth="1"/>
    <col min="11747" max="11747" width="11.5703125" style="5" customWidth="1"/>
    <col min="11748" max="11751" width="11.42578125" style="5"/>
    <col min="11752" max="11752" width="22.5703125" style="5" customWidth="1"/>
    <col min="11753" max="11753" width="14" style="5" customWidth="1"/>
    <col min="11754" max="11754" width="1.7109375" style="5" customWidth="1"/>
    <col min="11755" max="11999" width="11.42578125" style="5"/>
    <col min="12000" max="12000" width="4.42578125" style="5" customWidth="1"/>
    <col min="12001" max="12001" width="11.42578125" style="5"/>
    <col min="12002" max="12002" width="17.5703125" style="5" customWidth="1"/>
    <col min="12003" max="12003" width="11.5703125" style="5" customWidth="1"/>
    <col min="12004" max="12007" width="11.42578125" style="5"/>
    <col min="12008" max="12008" width="22.5703125" style="5" customWidth="1"/>
    <col min="12009" max="12009" width="14" style="5" customWidth="1"/>
    <col min="12010" max="12010" width="1.7109375" style="5" customWidth="1"/>
    <col min="12011" max="12255" width="11.42578125" style="5"/>
    <col min="12256" max="12256" width="4.42578125" style="5" customWidth="1"/>
    <col min="12257" max="12257" width="11.42578125" style="5"/>
    <col min="12258" max="12258" width="17.5703125" style="5" customWidth="1"/>
    <col min="12259" max="12259" width="11.5703125" style="5" customWidth="1"/>
    <col min="12260" max="12263" width="11.42578125" style="5"/>
    <col min="12264" max="12264" width="22.5703125" style="5" customWidth="1"/>
    <col min="12265" max="12265" width="14" style="5" customWidth="1"/>
    <col min="12266" max="12266" width="1.7109375" style="5" customWidth="1"/>
    <col min="12267" max="12511" width="11.42578125" style="5"/>
    <col min="12512" max="12512" width="4.42578125" style="5" customWidth="1"/>
    <col min="12513" max="12513" width="11.42578125" style="5"/>
    <col min="12514" max="12514" width="17.5703125" style="5" customWidth="1"/>
    <col min="12515" max="12515" width="11.5703125" style="5" customWidth="1"/>
    <col min="12516" max="12519" width="11.42578125" style="5"/>
    <col min="12520" max="12520" width="22.5703125" style="5" customWidth="1"/>
    <col min="12521" max="12521" width="14" style="5" customWidth="1"/>
    <col min="12522" max="12522" width="1.7109375" style="5" customWidth="1"/>
    <col min="12523" max="12767" width="11.42578125" style="5"/>
    <col min="12768" max="12768" width="4.42578125" style="5" customWidth="1"/>
    <col min="12769" max="12769" width="11.42578125" style="5"/>
    <col min="12770" max="12770" width="17.5703125" style="5" customWidth="1"/>
    <col min="12771" max="12771" width="11.5703125" style="5" customWidth="1"/>
    <col min="12772" max="12775" width="11.42578125" style="5"/>
    <col min="12776" max="12776" width="22.5703125" style="5" customWidth="1"/>
    <col min="12777" max="12777" width="14" style="5" customWidth="1"/>
    <col min="12778" max="12778" width="1.7109375" style="5" customWidth="1"/>
    <col min="12779" max="13023" width="11.42578125" style="5"/>
    <col min="13024" max="13024" width="4.42578125" style="5" customWidth="1"/>
    <col min="13025" max="13025" width="11.42578125" style="5"/>
    <col min="13026" max="13026" width="17.5703125" style="5" customWidth="1"/>
    <col min="13027" max="13027" width="11.5703125" style="5" customWidth="1"/>
    <col min="13028" max="13031" width="11.42578125" style="5"/>
    <col min="13032" max="13032" width="22.5703125" style="5" customWidth="1"/>
    <col min="13033" max="13033" width="14" style="5" customWidth="1"/>
    <col min="13034" max="13034" width="1.7109375" style="5" customWidth="1"/>
    <col min="13035" max="13279" width="11.42578125" style="5"/>
    <col min="13280" max="13280" width="4.42578125" style="5" customWidth="1"/>
    <col min="13281" max="13281" width="11.42578125" style="5"/>
    <col min="13282" max="13282" width="17.5703125" style="5" customWidth="1"/>
    <col min="13283" max="13283" width="11.5703125" style="5" customWidth="1"/>
    <col min="13284" max="13287" width="11.42578125" style="5"/>
    <col min="13288" max="13288" width="22.5703125" style="5" customWidth="1"/>
    <col min="13289" max="13289" width="14" style="5" customWidth="1"/>
    <col min="13290" max="13290" width="1.7109375" style="5" customWidth="1"/>
    <col min="13291" max="13535" width="11.42578125" style="5"/>
    <col min="13536" max="13536" width="4.42578125" style="5" customWidth="1"/>
    <col min="13537" max="13537" width="11.42578125" style="5"/>
    <col min="13538" max="13538" width="17.5703125" style="5" customWidth="1"/>
    <col min="13539" max="13539" width="11.5703125" style="5" customWidth="1"/>
    <col min="13540" max="13543" width="11.42578125" style="5"/>
    <col min="13544" max="13544" width="22.5703125" style="5" customWidth="1"/>
    <col min="13545" max="13545" width="14" style="5" customWidth="1"/>
    <col min="13546" max="13546" width="1.7109375" style="5" customWidth="1"/>
    <col min="13547" max="13791" width="11.42578125" style="5"/>
    <col min="13792" max="13792" width="4.42578125" style="5" customWidth="1"/>
    <col min="13793" max="13793" width="11.42578125" style="5"/>
    <col min="13794" max="13794" width="17.5703125" style="5" customWidth="1"/>
    <col min="13795" max="13795" width="11.5703125" style="5" customWidth="1"/>
    <col min="13796" max="13799" width="11.42578125" style="5"/>
    <col min="13800" max="13800" width="22.5703125" style="5" customWidth="1"/>
    <col min="13801" max="13801" width="14" style="5" customWidth="1"/>
    <col min="13802" max="13802" width="1.7109375" style="5" customWidth="1"/>
    <col min="13803" max="14047" width="11.42578125" style="5"/>
    <col min="14048" max="14048" width="4.42578125" style="5" customWidth="1"/>
    <col min="14049" max="14049" width="11.42578125" style="5"/>
    <col min="14050" max="14050" width="17.5703125" style="5" customWidth="1"/>
    <col min="14051" max="14051" width="11.5703125" style="5" customWidth="1"/>
    <col min="14052" max="14055" width="11.42578125" style="5"/>
    <col min="14056" max="14056" width="22.5703125" style="5" customWidth="1"/>
    <col min="14057" max="14057" width="14" style="5" customWidth="1"/>
    <col min="14058" max="14058" width="1.7109375" style="5" customWidth="1"/>
    <col min="14059" max="14303" width="11.42578125" style="5"/>
    <col min="14304" max="14304" width="4.42578125" style="5" customWidth="1"/>
    <col min="14305" max="14305" width="11.42578125" style="5"/>
    <col min="14306" max="14306" width="17.5703125" style="5" customWidth="1"/>
    <col min="14307" max="14307" width="11.5703125" style="5" customWidth="1"/>
    <col min="14308" max="14311" width="11.42578125" style="5"/>
    <col min="14312" max="14312" width="22.5703125" style="5" customWidth="1"/>
    <col min="14313" max="14313" width="14" style="5" customWidth="1"/>
    <col min="14314" max="14314" width="1.7109375" style="5" customWidth="1"/>
    <col min="14315" max="14559" width="11.42578125" style="5"/>
    <col min="14560" max="14560" width="4.42578125" style="5" customWidth="1"/>
    <col min="14561" max="14561" width="11.42578125" style="5"/>
    <col min="14562" max="14562" width="17.5703125" style="5" customWidth="1"/>
    <col min="14563" max="14563" width="11.5703125" style="5" customWidth="1"/>
    <col min="14564" max="14567" width="11.42578125" style="5"/>
    <col min="14568" max="14568" width="22.5703125" style="5" customWidth="1"/>
    <col min="14569" max="14569" width="14" style="5" customWidth="1"/>
    <col min="14570" max="14570" width="1.7109375" style="5" customWidth="1"/>
    <col min="14571" max="14815" width="11.42578125" style="5"/>
    <col min="14816" max="14816" width="4.42578125" style="5" customWidth="1"/>
    <col min="14817" max="14817" width="11.42578125" style="5"/>
    <col min="14818" max="14818" width="17.5703125" style="5" customWidth="1"/>
    <col min="14819" max="14819" width="11.5703125" style="5" customWidth="1"/>
    <col min="14820" max="14823" width="11.42578125" style="5"/>
    <col min="14824" max="14824" width="22.5703125" style="5" customWidth="1"/>
    <col min="14825" max="14825" width="14" style="5" customWidth="1"/>
    <col min="14826" max="14826" width="1.7109375" style="5" customWidth="1"/>
    <col min="14827" max="15071" width="11.42578125" style="5"/>
    <col min="15072" max="15072" width="4.42578125" style="5" customWidth="1"/>
    <col min="15073" max="15073" width="11.42578125" style="5"/>
    <col min="15074" max="15074" width="17.5703125" style="5" customWidth="1"/>
    <col min="15075" max="15075" width="11.5703125" style="5" customWidth="1"/>
    <col min="15076" max="15079" width="11.42578125" style="5"/>
    <col min="15080" max="15080" width="22.5703125" style="5" customWidth="1"/>
    <col min="15081" max="15081" width="14" style="5" customWidth="1"/>
    <col min="15082" max="15082" width="1.7109375" style="5" customWidth="1"/>
    <col min="15083" max="15327" width="11.42578125" style="5"/>
    <col min="15328" max="15328" width="4.42578125" style="5" customWidth="1"/>
    <col min="15329" max="15329" width="11.42578125" style="5"/>
    <col min="15330" max="15330" width="17.5703125" style="5" customWidth="1"/>
    <col min="15331" max="15331" width="11.5703125" style="5" customWidth="1"/>
    <col min="15332" max="15335" width="11.42578125" style="5"/>
    <col min="15336" max="15336" width="22.5703125" style="5" customWidth="1"/>
    <col min="15337" max="15337" width="14" style="5" customWidth="1"/>
    <col min="15338" max="15338" width="1.7109375" style="5" customWidth="1"/>
    <col min="15339" max="15583" width="11.42578125" style="5"/>
    <col min="15584" max="15584" width="4.42578125" style="5" customWidth="1"/>
    <col min="15585" max="15585" width="11.42578125" style="5"/>
    <col min="15586" max="15586" width="17.5703125" style="5" customWidth="1"/>
    <col min="15587" max="15587" width="11.5703125" style="5" customWidth="1"/>
    <col min="15588" max="15591" width="11.42578125" style="5"/>
    <col min="15592" max="15592" width="22.5703125" style="5" customWidth="1"/>
    <col min="15593" max="15593" width="14" style="5" customWidth="1"/>
    <col min="15594" max="15594" width="1.7109375" style="5" customWidth="1"/>
    <col min="15595" max="15839" width="11.42578125" style="5"/>
    <col min="15840" max="15840" width="4.42578125" style="5" customWidth="1"/>
    <col min="15841" max="15841" width="11.42578125" style="5"/>
    <col min="15842" max="15842" width="17.5703125" style="5" customWidth="1"/>
    <col min="15843" max="15843" width="11.5703125" style="5" customWidth="1"/>
    <col min="15844" max="15847" width="11.42578125" style="5"/>
    <col min="15848" max="15848" width="22.5703125" style="5" customWidth="1"/>
    <col min="15849" max="15849" width="14" style="5" customWidth="1"/>
    <col min="15850" max="15850" width="1.7109375" style="5" customWidth="1"/>
    <col min="15851" max="16095" width="11.42578125" style="5"/>
    <col min="16096" max="16096" width="4.42578125" style="5" customWidth="1"/>
    <col min="16097" max="16097" width="11.42578125" style="5"/>
    <col min="16098" max="16098" width="17.5703125" style="5" customWidth="1"/>
    <col min="16099" max="16099" width="11.5703125" style="5" customWidth="1"/>
    <col min="16100" max="16103" width="11.42578125" style="5"/>
    <col min="16104" max="16104" width="22.5703125" style="5" customWidth="1"/>
    <col min="16105" max="16105" width="21.5703125" style="5" bestFit="1" customWidth="1"/>
    <col min="16106" max="16106" width="1.7109375" style="5" customWidth="1"/>
    <col min="16107" max="16384" width="11.42578125" style="5"/>
  </cols>
  <sheetData>
    <row r="1" spans="2:10 16102:16105" ht="18" customHeight="1" thickBot="1" x14ac:dyDescent="0.25"/>
    <row r="2" spans="2:10 16102:16105" ht="19.5" customHeight="1" x14ac:dyDescent="0.2">
      <c r="B2" s="6"/>
      <c r="C2" s="7"/>
      <c r="D2" s="8" t="s">
        <v>70</v>
      </c>
      <c r="E2" s="9"/>
      <c r="F2" s="9"/>
      <c r="G2" s="9"/>
      <c r="H2" s="9"/>
      <c r="I2" s="10"/>
      <c r="J2" s="11" t="s">
        <v>71</v>
      </c>
    </row>
    <row r="3" spans="2:10 16102:16105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 16102:16105" x14ac:dyDescent="0.2">
      <c r="B4" s="12"/>
      <c r="C4" s="13"/>
      <c r="E4" s="9"/>
      <c r="F4" s="9"/>
      <c r="G4" s="9"/>
      <c r="H4" s="9"/>
      <c r="I4" s="10"/>
      <c r="J4" s="11" t="s">
        <v>72</v>
      </c>
    </row>
    <row r="5" spans="2:10 16102:16105" x14ac:dyDescent="0.2">
      <c r="B5" s="12"/>
      <c r="C5" s="13"/>
      <c r="D5" s="77" t="s">
        <v>73</v>
      </c>
      <c r="E5" s="78"/>
      <c r="F5" s="78"/>
      <c r="G5" s="78"/>
      <c r="H5" s="78"/>
      <c r="I5" s="79"/>
      <c r="J5" s="21"/>
      <c r="WUH5" s="27"/>
    </row>
    <row r="6" spans="2:10 16102:16105" ht="13.5" thickBot="1" x14ac:dyDescent="0.25">
      <c r="B6" s="22"/>
      <c r="C6" s="23"/>
      <c r="D6" s="14"/>
      <c r="E6" s="15"/>
      <c r="F6" s="15"/>
      <c r="G6" s="15"/>
      <c r="H6" s="15"/>
      <c r="I6" s="16"/>
      <c r="J6" s="17"/>
      <c r="WUI6" s="5" t="s">
        <v>74</v>
      </c>
      <c r="WUJ6" s="5" t="s">
        <v>75</v>
      </c>
      <c r="WUK6" s="47">
        <f ca="1">+TODAY()</f>
        <v>45134</v>
      </c>
    </row>
    <row r="7" spans="2:10 16102:16105" x14ac:dyDescent="0.2">
      <c r="B7" s="24"/>
      <c r="J7" s="25"/>
    </row>
    <row r="8" spans="2:10 16102:16105" x14ac:dyDescent="0.2">
      <c r="B8" s="24"/>
      <c r="J8" s="25"/>
    </row>
    <row r="9" spans="2:10 16102:16105" x14ac:dyDescent="0.2">
      <c r="B9" s="24"/>
      <c r="C9" s="26" t="s">
        <v>76</v>
      </c>
      <c r="D9" s="47"/>
      <c r="E9" s="27"/>
      <c r="J9" s="25"/>
    </row>
    <row r="10" spans="2:10 16102:16105" x14ac:dyDescent="0.2">
      <c r="B10" s="24"/>
      <c r="C10" s="26"/>
      <c r="J10" s="25"/>
    </row>
    <row r="11" spans="2:10 16102:16105" x14ac:dyDescent="0.2">
      <c r="B11" s="24"/>
      <c r="C11" s="26" t="s">
        <v>115</v>
      </c>
      <c r="J11" s="25"/>
    </row>
    <row r="12" spans="2:10 16102:16105" x14ac:dyDescent="0.2">
      <c r="B12" s="24"/>
      <c r="C12" s="26" t="s">
        <v>107</v>
      </c>
      <c r="J12" s="25"/>
    </row>
    <row r="13" spans="2:10 16102:16105" x14ac:dyDescent="0.2">
      <c r="B13" s="24"/>
      <c r="J13" s="25"/>
    </row>
    <row r="14" spans="2:10 16102:16105" x14ac:dyDescent="0.2">
      <c r="B14" s="24"/>
      <c r="C14" s="5" t="s">
        <v>77</v>
      </c>
      <c r="J14" s="25"/>
    </row>
    <row r="15" spans="2:10 16102:16105" x14ac:dyDescent="0.2">
      <c r="B15" s="24"/>
      <c r="C15" s="28"/>
      <c r="J15" s="25"/>
    </row>
    <row r="16" spans="2:10 16102:16105" x14ac:dyDescent="0.2">
      <c r="B16" s="24"/>
      <c r="C16" s="48" t="s">
        <v>78</v>
      </c>
      <c r="D16" s="27"/>
      <c r="H16" s="29" t="s">
        <v>52</v>
      </c>
      <c r="I16" s="29" t="s">
        <v>53</v>
      </c>
      <c r="J16" s="25"/>
    </row>
    <row r="17" spans="2:10" x14ac:dyDescent="0.2">
      <c r="B17" s="24"/>
      <c r="C17" s="26" t="s">
        <v>54</v>
      </c>
      <c r="D17" s="26"/>
      <c r="E17" s="26"/>
      <c r="F17" s="26"/>
      <c r="H17" s="49">
        <v>4</v>
      </c>
      <c r="I17" s="50">
        <v>246900</v>
      </c>
      <c r="J17" s="25"/>
    </row>
    <row r="18" spans="2:10" x14ac:dyDescent="0.2">
      <c r="B18" s="24"/>
      <c r="C18" s="5" t="s">
        <v>55</v>
      </c>
      <c r="H18" s="51">
        <v>4</v>
      </c>
      <c r="I18" s="52">
        <v>246900</v>
      </c>
      <c r="J18" s="25"/>
    </row>
    <row r="19" spans="2:10" x14ac:dyDescent="0.2">
      <c r="B19" s="24"/>
      <c r="C19" s="5" t="s">
        <v>56</v>
      </c>
      <c r="H19" s="51">
        <v>0</v>
      </c>
      <c r="I19" s="52">
        <v>0</v>
      </c>
      <c r="J19" s="25"/>
    </row>
    <row r="20" spans="2:10" x14ac:dyDescent="0.2">
      <c r="B20" s="24"/>
      <c r="C20" s="5" t="s">
        <v>58</v>
      </c>
      <c r="H20" s="51">
        <v>0</v>
      </c>
      <c r="I20" s="52">
        <v>0</v>
      </c>
      <c r="J20" s="25"/>
    </row>
    <row r="21" spans="2:10" x14ac:dyDescent="0.2">
      <c r="B21" s="24"/>
      <c r="C21" s="5" t="s">
        <v>79</v>
      </c>
      <c r="H21" s="53">
        <v>0</v>
      </c>
      <c r="I21" s="54">
        <v>0</v>
      </c>
      <c r="J21" s="25"/>
    </row>
    <row r="22" spans="2:10" x14ac:dyDescent="0.2">
      <c r="B22" s="24"/>
      <c r="C22" s="26" t="s">
        <v>80</v>
      </c>
      <c r="D22" s="26"/>
      <c r="E22" s="26"/>
      <c r="F22" s="26"/>
      <c r="H22" s="51">
        <f>SUM(H18:H21)</f>
        <v>4</v>
      </c>
      <c r="I22" s="50">
        <f>(I18+I19+I20+I21)</f>
        <v>246900</v>
      </c>
      <c r="J22" s="25"/>
    </row>
    <row r="23" spans="2:10" ht="13.5" thickBot="1" x14ac:dyDescent="0.25">
      <c r="B23" s="24"/>
      <c r="C23" s="26"/>
      <c r="D23" s="26"/>
      <c r="H23" s="55"/>
      <c r="I23" s="56"/>
      <c r="J23" s="25"/>
    </row>
    <row r="24" spans="2:10" ht="13.5" thickTop="1" x14ac:dyDescent="0.2">
      <c r="B24" s="24"/>
      <c r="C24" s="26"/>
      <c r="D24" s="26"/>
      <c r="H24" s="40"/>
      <c r="I24" s="32"/>
      <c r="J24" s="25"/>
    </row>
    <row r="25" spans="2:10" x14ac:dyDescent="0.2">
      <c r="B25" s="24"/>
      <c r="C25" s="26"/>
      <c r="D25" s="26"/>
      <c r="H25" s="40"/>
      <c r="I25" s="32"/>
      <c r="J25" s="25"/>
    </row>
    <row r="26" spans="2:10" x14ac:dyDescent="0.2">
      <c r="B26" s="24"/>
      <c r="C26" s="26"/>
      <c r="D26" s="26"/>
      <c r="H26" s="40"/>
      <c r="I26" s="32"/>
      <c r="J26" s="25"/>
    </row>
    <row r="27" spans="2:10" x14ac:dyDescent="0.2">
      <c r="B27" s="24"/>
      <c r="G27" s="40"/>
      <c r="H27" s="40"/>
      <c r="I27" s="40"/>
      <c r="J27" s="25"/>
    </row>
    <row r="28" spans="2:10" ht="13.5" thickBot="1" x14ac:dyDescent="0.25">
      <c r="B28" s="24"/>
      <c r="C28" s="41"/>
      <c r="D28" s="41"/>
      <c r="G28" s="41" t="s">
        <v>68</v>
      </c>
      <c r="H28" s="42"/>
      <c r="I28" s="40"/>
      <c r="J28" s="25"/>
    </row>
    <row r="29" spans="2:10" x14ac:dyDescent="0.2">
      <c r="B29" s="24"/>
      <c r="C29" s="26" t="s">
        <v>116</v>
      </c>
      <c r="D29" s="43"/>
      <c r="G29" s="43" t="s">
        <v>81</v>
      </c>
      <c r="H29" s="40"/>
      <c r="I29" s="40"/>
      <c r="J29" s="25"/>
    </row>
    <row r="30" spans="2:10" ht="18.75" customHeight="1" thickBot="1" x14ac:dyDescent="0.25">
      <c r="B30" s="44"/>
      <c r="C30" s="45"/>
      <c r="D30" s="45"/>
      <c r="E30" s="45"/>
      <c r="F30" s="45"/>
      <c r="G30" s="42"/>
      <c r="H30" s="42"/>
      <c r="I30" s="42"/>
      <c r="J30" s="46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Murillo</dc:creator>
  <cp:lastModifiedBy>Geraldine Valencia Zambrano</cp:lastModifiedBy>
  <cp:lastPrinted>2023-07-27T19:20:09Z</cp:lastPrinted>
  <dcterms:created xsi:type="dcterms:W3CDTF">2015-06-05T18:19:34Z</dcterms:created>
  <dcterms:modified xsi:type="dcterms:W3CDTF">2023-07-27T19:23:55Z</dcterms:modified>
</cp:coreProperties>
</file>