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60040094 OXIGENOS DE COLOMBIA LTD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2" r:id="rId2"/>
    <sheet name="TD" sheetId="6" r:id="rId3"/>
    <sheet name="FOR-CSA-018" sheetId="4" r:id="rId4"/>
  </sheets>
  <definedNames>
    <definedName name="_xlnm._FilterDatabase" localSheetId="1" hidden="1">'ESTADO DE CADA FACTURA'!$A$2:$AL$11</definedName>
  </definedName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" i="2" l="1"/>
  <c r="K1" i="2"/>
  <c r="H1" i="2" l="1"/>
  <c r="G1" i="2"/>
  <c r="I30" i="4" l="1"/>
  <c r="H30" i="4"/>
  <c r="I28" i="4"/>
  <c r="H28" i="4"/>
  <c r="I24" i="4"/>
  <c r="H24" i="4"/>
  <c r="H8" i="1"/>
  <c r="H32" i="4" l="1"/>
  <c r="I32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<sst xmlns="http://schemas.openxmlformats.org/spreadsheetml/2006/main" count="140" uniqueCount="104">
  <si>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</si>
  <si>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</si>
  <si>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</si>
  <si>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</si>
  <si>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</si>
  <si>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</si>
  <si>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</si>
  <si>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</si>
  <si>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</si>
  <si>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</si>
  <si>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</si>
  <si>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</si>
  <si>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NUMERO DE RADICADO</t>
  </si>
  <si>
    <t>Evento</t>
  </si>
  <si>
    <t>OXIGENOS DE COLOMBIA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</si>
  <si>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</si>
  <si>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</si>
  <si>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</si>
  <si>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</si>
  <si>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</si>
  <si>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</si>
  <si>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</si>
  <si>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Geraldine Valencia Zambrano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</si>
  <si>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</si>
  <si>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</si>
  <si>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</si>
  <si>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</si>
  <si>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06/02/2023</t>
  </si>
  <si>
    <t>Con Corte al dia :31/12/2022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</si>
  <si>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</si>
  <si>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</si>
  <si>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</si>
  <si>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</si>
  <si>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</si>
  <si>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</si>
  <si>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</si>
  <si>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</si>
  <si>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</si>
  <si>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</si>
  <si>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</si>
  <si>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</si>
  <si>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</si>
  <si>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</si>
  <si>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</si>
  <si>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</si>
  <si>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</si>
  <si>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</si>
  <si>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</si>
  <si>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</si>
  <si>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</si>
  <si>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</si>
  <si>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</si>
  <si>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</si>
  <si>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</si>
  <si>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</si>
  <si>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</si>
  <si>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</si>
  <si>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</si>
  <si>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</si>
  <si>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</si>
  <si>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</si>
  <si>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</si>
  <si>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</si>
  <si>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</si>
  <si>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</si>
  <si>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</si>
  <si>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</si>
  <si>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</si>
  <si>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</si>
  <si>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</si>
  <si>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</si>
  <si>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</si>
  <si>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860040094_2110_211094981</t>
  </si>
  <si>
    <t>860040094_2110_211097154</t>
  </si>
  <si>
    <t>860040094_2110_211098181</t>
  </si>
  <si>
    <t>860040094_2110_211099209</t>
  </si>
  <si>
    <t>860040094_2110_2110100451</t>
  </si>
  <si>
    <t>860040094_2110_2110101352</t>
  </si>
  <si>
    <t>860040094_2110_2110100448</t>
  </si>
  <si>
    <t>860040094_2110_2110101346</t>
  </si>
  <si>
    <t>860040094_2110_2110101351</t>
  </si>
  <si>
    <t>Señores : OXIGENOS DE COLOMBIA</t>
  </si>
  <si>
    <t>NIT: 860040094</t>
  </si>
  <si>
    <t>FACTURA DEVUELTA</t>
  </si>
  <si>
    <t>ESTADO VAGLO</t>
  </si>
  <si>
    <t>VALOR VAGLO</t>
  </si>
  <si>
    <t>DETALLE VAGLO</t>
  </si>
  <si>
    <t>DEVOLUCION</t>
  </si>
  <si>
    <t xml:space="preserve">AUTO. SE DEVUELVE LA FACTURA POR QUE NO ENVIARON AUTO. PARA ESTE SERVICIO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</si>
  <si>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NO RADICADA</t>
  </si>
  <si>
    <t>Tipo de Contrato</t>
  </si>
  <si>
    <t>PFM</t>
  </si>
  <si>
    <t>EVENTO</t>
  </si>
  <si>
    <t>Total general</t>
  </si>
  <si>
    <t>ESTADO EPS FEBRERO 08</t>
  </si>
  <si>
    <t>Tipificación</t>
  </si>
  <si>
    <t>Cant Facturas</t>
  </si>
  <si>
    <t>Saldo Facturas</t>
  </si>
  <si>
    <t>Valor Devolucion</t>
  </si>
  <si>
    <t>(Todas)</t>
  </si>
  <si>
    <t>Diego Manquillo</t>
  </si>
  <si>
    <t>Cartera - Oxigenos de Colombia</t>
  </si>
  <si>
    <t>FACTURA CANCELADA</t>
  </si>
  <si>
    <t>SANTIAGO DE CALI , MARZO 02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</si>
</sst>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_-* #,##0_-;\-* #,##0_-;_-* &quot;-&quot;??_-;_-@_-"/>
    <numFmt numFmtId="167" formatCode="&quot;$&quot;\ #,##0;[Red]&quot;$&quot;\ #,##0"/>
    <numFmt numFmtId="168" formatCode="&quot;$&quot;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8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41" fontId="2" fillId="0" borderId="1" xfId="2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5" fontId="1" fillId="0" borderId="1" xfId="3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2" xfId="0" applyFont="1" applyBorder="1" applyAlignment="1">
      <alignment horizontal="right" vertical="center" wrapText="1"/>
    </xf>
    <xf numFmtId="165" fontId="0" fillId="0" borderId="0" xfId="0" applyNumberFormat="1"/>
    <xf numFmtId="0" fontId="9" fillId="0" borderId="0" xfId="4" applyFont="1"/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2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14" fontId="9" fillId="0" borderId="0" xfId="4" applyNumberFormat="1" applyFont="1"/>
    <xf numFmtId="0" fontId="9" fillId="0" borderId="9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7" fontId="9" fillId="0" borderId="0" xfId="4" applyNumberFormat="1" applyFont="1"/>
    <xf numFmtId="167" fontId="9" fillId="0" borderId="0" xfId="4" applyNumberFormat="1" applyFont="1" applyAlignment="1">
      <alignment horizontal="right"/>
    </xf>
    <xf numFmtId="167" fontId="9" fillId="0" borderId="10" xfId="4" applyNumberFormat="1" applyFont="1" applyBorder="1"/>
    <xf numFmtId="167" fontId="10" fillId="0" borderId="10" xfId="4" applyNumberFormat="1" applyFont="1" applyBorder="1"/>
    <xf numFmtId="167" fontId="10" fillId="0" borderId="0" xfId="4" applyNumberFormat="1" applyFont="1"/>
    <xf numFmtId="0" fontId="9" fillId="0" borderId="9" xfId="4" applyFont="1" applyBorder="1"/>
    <xf numFmtId="0" fontId="9" fillId="0" borderId="10" xfId="4" applyFont="1" applyBorder="1"/>
    <xf numFmtId="0" fontId="9" fillId="0" borderId="2" xfId="4" applyFont="1" applyBorder="1"/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" fontId="9" fillId="0" borderId="10" xfId="4" applyNumberFormat="1" applyFont="1" applyBorder="1" applyAlignment="1">
      <alignment horizontal="center"/>
    </xf>
    <xf numFmtId="167" fontId="9" fillId="0" borderId="10" xfId="4" applyNumberFormat="1" applyFont="1" applyBorder="1" applyAlignment="1">
      <alignment horizontal="right"/>
    </xf>
    <xf numFmtId="167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3" xfId="4" applyNumberFormat="1" applyFont="1" applyBorder="1" applyAlignment="1">
      <alignment horizontal="center"/>
    </xf>
    <xf numFmtId="167" fontId="10" fillId="0" borderId="13" xfId="4" applyNumberFormat="1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1" fillId="0" borderId="1" xfId="1" applyNumberFormat="1" applyFont="1" applyBorder="1" applyAlignment="1">
      <alignment horizontal="center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3" borderId="1" xfId="1" applyNumberFormat="1" applyFont="1" applyFill="1" applyBorder="1" applyAlignment="1">
      <alignment horizontal="center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166" fontId="11" fillId="4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/>
    <xf numFmtId="166" fontId="0" fillId="0" borderId="1" xfId="1" applyNumberFormat="1" applyFont="1" applyBorder="1"/>
    <xf numFmtId="166" fontId="11" fillId="0" borderId="0" xfId="1" applyNumberFormat="1" applyFont="1"/>
    <xf numFmtId="166" fontId="11" fillId="0" borderId="14" xfId="1" applyNumberFormat="1" applyFont="1" applyBorder="1" applyAlignment="1">
      <alignment horizontal="center" vertical="center" wrapText="1"/>
    </xf>
    <xf numFmtId="166" fontId="0" fillId="0" borderId="14" xfId="1" applyNumberFormat="1" applyFont="1" applyBorder="1"/>
    <xf numFmtId="14" fontId="0" fillId="0" borderId="0" xfId="0" applyNumberFormat="1"/>
    <xf numFmtId="166" fontId="0" fillId="0" borderId="0" xfId="1" applyNumberFormat="1" applyFont="1"/>
    <xf numFmtId="0" fontId="0" fillId="0" borderId="0" xfId="0" applyAlignment="1">
      <alignment wrapText="1"/>
    </xf>
    <xf numFmtId="0" fontId="0" fillId="0" borderId="18" xfId="0" applyNumberFormat="1" applyBorder="1" applyAlignment="1">
      <alignment horizontal="center"/>
    </xf>
    <xf numFmtId="0" fontId="12" fillId="5" borderId="1" xfId="0" applyFont="1" applyFill="1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166" fontId="12" fillId="5" borderId="14" xfId="0" applyNumberFormat="1" applyFont="1" applyFill="1" applyBorder="1" applyAlignment="1">
      <alignment horizontal="center" vertical="center"/>
    </xf>
    <xf numFmtId="0" fontId="0" fillId="0" borderId="17" xfId="0" applyNumberFormat="1" applyBorder="1" applyAlignment="1">
      <alignment horizontal="center"/>
    </xf>
    <xf numFmtId="166" fontId="0" fillId="0" borderId="15" xfId="0" applyNumberFormat="1" applyBorder="1"/>
    <xf numFmtId="166" fontId="0" fillId="0" borderId="16" xfId="0" applyNumberFormat="1" applyBorder="1"/>
    <xf numFmtId="0" fontId="12" fillId="5" borderId="20" xfId="0" applyFont="1" applyFill="1" applyBorder="1"/>
    <xf numFmtId="0" fontId="12" fillId="5" borderId="14" xfId="0" applyFont="1" applyFill="1" applyBorder="1"/>
    <xf numFmtId="0" fontId="12" fillId="5" borderId="1" xfId="0" applyNumberFormat="1" applyFont="1" applyFill="1" applyBorder="1" applyAlignment="1">
      <alignment horizontal="center" vertical="center"/>
    </xf>
    <xf numFmtId="168" fontId="10" fillId="0" borderId="0" xfId="4" applyNumberFormat="1" applyFont="1" applyAlignment="1">
      <alignment horizontal="right"/>
    </xf>
    <xf numFmtId="0" fontId="0" fillId="0" borderId="0" xfId="0" applyNumberFormat="1"/>
    <xf numFmtId="0" fontId="11" fillId="3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0" borderId="1" xfId="0" applyNumberFormat="1" applyBorder="1"/>
    <xf numFmtId="14" fontId="11" fillId="3" borderId="1" xfId="1" applyNumberFormat="1" applyFont="1" applyFill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 2 2" xfId="4"/>
  </cellStyles>
  <dxfs count="27">
    <dxf>
      <border>
        <top style="thin">
          <color indexed="64"/>
        </top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  <color theme="0"/>
      </font>
      <fill>
        <patternFill patternType="solid">
          <fgColor indexed="64"/>
          <bgColor theme="9" tint="-0.249977111117893"/>
        </patternFill>
      </fill>
      <alignment horizontal="center" vertical="center" readingOrder="0"/>
    </dxf>
    <dxf>
      <font>
        <b/>
      </font>
    </dxf>
    <dxf>
      <font>
        <b/>
      </font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87.663267824071" createdVersion="5" refreshedVersion="5" minRefreshableVersion="3" recordCount="9">
  <cacheSource type="worksheet">
    <worksheetSource ref="A2:AL11" sheet="ESTADO DE CADA FACTURA"/>
  </cacheSource>
  <cacheFields count="38">
    <cacheField name="NIT IPS" numFmtId="0">
      <sharedItems containsSemiMixedTypes="0" containsString="0" containsNumber="1" containsInteger="1" minValue="860040094" maxValue="860040094"/>
    </cacheField>
    <cacheField name=" ENTIDAD" numFmtId="0">
      <sharedItems/>
    </cacheField>
    <cacheField name="Prefijo Factura" numFmtId="0">
      <sharedItems containsSemiMixedTypes="0" containsString="0" containsNumber="1" containsInteger="1" minValue="2110" maxValue="2110"/>
    </cacheField>
    <cacheField name="NUMERO FACTURA" numFmtId="0">
      <sharedItems containsSemiMixedTypes="0" containsString="0" containsNumber="1" containsInteger="1" minValue="94981" maxValue="101352"/>
    </cacheField>
    <cacheField name="LLAVE" numFmtId="0">
      <sharedItems/>
    </cacheField>
    <cacheField name="FECHA FACT IPS" numFmtId="14">
      <sharedItems containsSemiMixedTypes="0" containsNonDate="0" containsDate="1" containsString="0" minDate="2022-07-29T00:00:00" maxDate="2023-02-01T00:00:00"/>
    </cacheField>
    <cacheField name="VALOR FACT IPS" numFmtId="166">
      <sharedItems containsSemiMixedTypes="0" containsString="0" containsNumber="1" containsInteger="1" minValue="299744" maxValue="153532587"/>
    </cacheField>
    <cacheField name="SALDO FACT IPS" numFmtId="166">
      <sharedItems containsSemiMixedTypes="0" containsString="0" containsNumber="1" containsInteger="1" minValue="299744" maxValue="153532587"/>
    </cacheField>
    <cacheField name="ESTADO EPS FEBRERO 08" numFmtId="0">
      <sharedItems count="4">
        <s v="FACTURA DEVUELTA"/>
        <s v="FACTURA CANCELADA"/>
        <s v="FACTURA NO RADICADA"/>
        <s v="FACTURA PENDIENTE EN PROGRAMACION DE PAGO" u="1"/>
      </sharedItems>
    </cacheField>
    <cacheField name="ESTADO VAGLO" numFmtId="0">
      <sharedItems containsBlank="1"/>
    </cacheField>
    <cacheField name="VALOR VAGLO" numFmtId="0">
      <sharedItems containsString="0" containsBlank="1" containsNumber="1" containsInteger="1" minValue="299744" maxValue="1072438"/>
    </cacheField>
    <cacheField name="DETALLE VAGLO" numFmtId="0">
      <sharedItems containsBlank="1" longText="1"/>
    </cacheField>
    <cacheField name="Tipo de Contrato" numFmtId="0">
      <sharedItems containsBlank="1" count="3">
        <s v="EVENTO"/>
        <s v="PFM"/>
        <m/>
      </sharedItems>
    </cacheField>
    <cacheField name="VALOR RADICADO FACT" numFmtId="0">
      <sharedItems containsString="0" containsBlank="1" containsNumber="1" containsInteger="1" minValue="0" maxValue="0"/>
    </cacheField>
    <cacheField name="VALOR NOTA CREDITO" numFmtId="0">
      <sharedItems containsString="0" containsBlank="1" containsNumber="1" containsInteger="1" minValue="0" maxValue="0"/>
    </cacheField>
    <cacheField name="VALOR NOTA DEBITO" numFmtId="0">
      <sharedItems containsString="0" containsBlank="1" containsNumber="1" containsInteger="1" minValue="0" maxValue="0"/>
    </cacheField>
    <cacheField name="VALOR DESCCOMERCIAL" numFmtId="0">
      <sharedItems containsString="0" containsBlank="1" containsNumber="1" containsInteger="1" minValue="0" maxValue="0"/>
    </cacheField>
    <cacheField name="VALOR CRUZADO SASS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0">
      <sharedItems containsString="0" containsBlank="1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0">
      <sharedItems containsString="0" containsBlank="1" containsNumber="1" containsInteger="1" minValue="0" maxValue="0"/>
    </cacheField>
    <cacheField name="VALOR CANCELADO SAP" numFmtId="166">
      <sharedItems containsString="0" containsBlank="1" containsNumber="1" containsInteger="1" minValue="0" maxValue="153532588"/>
    </cacheField>
    <cacheField name="RETENCION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352744" maxValue="2201362978"/>
    </cacheField>
    <cacheField name="FECHA COMPENSACION SAP" numFmtId="14">
      <sharedItems containsNonDate="0" containsDate="1" containsString="0" containsBlank="1" minDate="2023-02-13T00:00:00" maxDate="2023-03-01T00:00:00"/>
    </cacheField>
    <cacheField name="FECHA RAD IPS" numFmtId="0">
      <sharedItems containsNonDate="0" containsDate="1" containsString="0" containsBlank="1" minDate="2022-12-06T00:00:00" maxDate="2023-02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String="0" containsBlank="1" containsNumber="1" containsInteger="1" minValue="0" maxValue="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14">
      <sharedItems containsSemiMixedTypes="0" containsNonDate="0" containsDate="1" containsString="0" minDate="2023-01-31T00:00:00" maxDate="2023-02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60040094"/>
    <s v="OXIGENOS DE COLOMBIA"/>
    <n v="2110"/>
    <n v="94981"/>
    <s v="860040094_2110_211094981"/>
    <d v="2022-07-29T00:00:00"/>
    <n v="299744"/>
    <n v="299744"/>
    <x v="0"/>
    <s v="DEVOLUCION"/>
    <n v="299744"/>
    <s v="AUTO. SE DEVUELVE LA FACTURA POR QUE NO ENVIARON AUTO. PARA ESTE SERVICIO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x v="0"/>
    <n v="0"/>
    <n v="0"/>
    <n v="0"/>
    <n v="0"/>
    <n v="0"/>
    <n v="0"/>
    <m/>
    <n v="0"/>
    <m/>
    <n v="0"/>
    <n v="0"/>
    <n v="0"/>
    <m/>
    <m/>
    <d v="2022-12-06T00:00:00"/>
    <m/>
    <m/>
    <m/>
    <m/>
    <m/>
    <m/>
    <m/>
    <n v="0"/>
    <n v="0"/>
    <d v="2023-01-31T00:00:00"/>
  </r>
  <r>
    <n v="860040094"/>
    <s v="OXIGENOS DE COLOMBIA"/>
    <n v="2110"/>
    <n v="97154"/>
    <s v="860040094_2110_211097154"/>
    <d v="2022-09-30T00:00:00"/>
    <n v="386347"/>
    <n v="386347"/>
    <x v="1"/>
    <m/>
    <m/>
    <m/>
    <x v="0"/>
    <n v="0"/>
    <n v="0"/>
    <n v="0"/>
    <n v="0"/>
    <n v="0"/>
    <n v="0"/>
    <m/>
    <n v="0"/>
    <m/>
    <n v="0"/>
    <n v="386346"/>
    <n v="0"/>
    <n v="2201362978"/>
    <d v="2023-02-28T00:00:00"/>
    <d v="2022-12-06T00:00:00"/>
    <m/>
    <m/>
    <m/>
    <m/>
    <m/>
    <m/>
    <m/>
    <n v="0"/>
    <n v="0"/>
    <d v="2023-01-31T00:00:00"/>
  </r>
  <r>
    <n v="860040094"/>
    <s v="OXIGENOS DE COLOMBIA"/>
    <n v="2110"/>
    <n v="98181"/>
    <s v="860040094_2110_211098181"/>
    <d v="2022-10-29T00:00:00"/>
    <n v="1072438"/>
    <n v="1072438"/>
    <x v="0"/>
    <s v="DEVOLUCION"/>
    <n v="1072438"/>
    <s v="AUTO. SE DEVUELVE LA FACTURA POR QUE NO ENVIARON AUTO. PARA ESTE SERVICIO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x v="0"/>
    <n v="0"/>
    <n v="0"/>
    <n v="0"/>
    <n v="0"/>
    <n v="0"/>
    <n v="0"/>
    <m/>
    <n v="0"/>
    <m/>
    <n v="0"/>
    <n v="0"/>
    <n v="0"/>
    <m/>
    <m/>
    <d v="2022-12-20T00:00:00"/>
    <m/>
    <m/>
    <m/>
    <m/>
    <m/>
    <m/>
    <m/>
    <n v="0"/>
    <n v="0"/>
    <d v="2023-01-31T00:00:00"/>
  </r>
  <r>
    <n v="860040094"/>
    <s v="OXIGENOS DE COLOMBIA"/>
    <n v="2110"/>
    <n v="99209"/>
    <s v="860040094_2110_211099209"/>
    <d v="2022-11-29T00:00:00"/>
    <n v="386347"/>
    <n v="386347"/>
    <x v="1"/>
    <m/>
    <m/>
    <m/>
    <x v="0"/>
    <n v="0"/>
    <n v="0"/>
    <n v="0"/>
    <n v="0"/>
    <n v="0"/>
    <n v="0"/>
    <m/>
    <n v="0"/>
    <m/>
    <n v="0"/>
    <n v="386346"/>
    <n v="0"/>
    <n v="2201362978"/>
    <d v="2023-02-28T00:00:00"/>
    <d v="2022-12-15T00:00:00"/>
    <m/>
    <m/>
    <m/>
    <m/>
    <m/>
    <m/>
    <m/>
    <n v="0"/>
    <n v="0"/>
    <d v="2023-01-31T00:00:00"/>
  </r>
  <r>
    <n v="860040094"/>
    <s v="OXIGENOS DE COLOMBIA"/>
    <n v="2110"/>
    <n v="100451"/>
    <s v="860040094_2110_2110100451"/>
    <d v="2022-12-31T00:00:00"/>
    <n v="985835"/>
    <n v="985835"/>
    <x v="1"/>
    <m/>
    <m/>
    <m/>
    <x v="0"/>
    <n v="0"/>
    <n v="0"/>
    <n v="0"/>
    <n v="0"/>
    <n v="0"/>
    <n v="0"/>
    <m/>
    <n v="0"/>
    <m/>
    <n v="0"/>
    <n v="985835"/>
    <n v="0"/>
    <n v="2201362978"/>
    <d v="2023-02-28T00:00:00"/>
    <d v="2023-01-16T00:00:00"/>
    <m/>
    <m/>
    <m/>
    <m/>
    <m/>
    <m/>
    <m/>
    <n v="0"/>
    <n v="0"/>
    <d v="2023-01-31T00:00:00"/>
  </r>
  <r>
    <n v="860040094"/>
    <s v="OXIGENOS DE COLOMBIA"/>
    <n v="2110"/>
    <n v="101352"/>
    <s v="860040094_2110_2110101352"/>
    <d v="2023-01-31T00:00:00"/>
    <n v="386347"/>
    <n v="386347"/>
    <x v="1"/>
    <m/>
    <m/>
    <m/>
    <x v="0"/>
    <n v="0"/>
    <n v="0"/>
    <n v="0"/>
    <n v="0"/>
    <n v="0"/>
    <n v="0"/>
    <m/>
    <n v="0"/>
    <m/>
    <n v="0"/>
    <n v="386346"/>
    <n v="0"/>
    <n v="2201362978"/>
    <d v="2023-02-28T00:00:00"/>
    <d v="2023-01-31T00:00:00"/>
    <m/>
    <m/>
    <m/>
    <m/>
    <m/>
    <m/>
    <m/>
    <n v="0"/>
    <n v="0"/>
    <d v="2023-01-31T00:00:00"/>
  </r>
  <r>
    <n v="860040094"/>
    <s v="OXIGENOS DE COLOMBIA"/>
    <n v="2110"/>
    <n v="100448"/>
    <s v="860040094_2110_2110100448"/>
    <d v="2022-12-31T00:00:00"/>
    <n v="153532587"/>
    <n v="153532587"/>
    <x v="1"/>
    <m/>
    <m/>
    <m/>
    <x v="1"/>
    <m/>
    <m/>
    <m/>
    <m/>
    <m/>
    <m/>
    <m/>
    <m/>
    <m/>
    <m/>
    <n v="153532588"/>
    <m/>
    <n v="2201352744"/>
    <d v="2023-02-13T00:00:00"/>
    <m/>
    <m/>
    <m/>
    <m/>
    <m/>
    <m/>
    <m/>
    <m/>
    <m/>
    <m/>
    <d v="2023-01-31T00:00:00"/>
  </r>
  <r>
    <n v="860040094"/>
    <s v="OXIGENOS DE COLOMBIA"/>
    <n v="2110"/>
    <n v="101346"/>
    <s v="860040094_2110_2110101346"/>
    <d v="2023-01-31T00:00:00"/>
    <n v="7939691"/>
    <n v="7939691"/>
    <x v="2"/>
    <m/>
    <m/>
    <m/>
    <x v="2"/>
    <m/>
    <m/>
    <m/>
    <m/>
    <m/>
    <m/>
    <m/>
    <m/>
    <m/>
    <m/>
    <m/>
    <m/>
    <m/>
    <m/>
    <m/>
    <m/>
    <m/>
    <m/>
    <m/>
    <m/>
    <m/>
    <m/>
    <m/>
    <m/>
    <d v="2023-01-31T00:00:00"/>
  </r>
  <r>
    <n v="860040094"/>
    <s v="OXIGENOS DE COLOMBIA"/>
    <n v="2110"/>
    <n v="101351"/>
    <s v="860040094_2110_2110101351"/>
    <d v="2023-01-31T00:00:00"/>
    <n v="153532587"/>
    <n v="153532587"/>
    <x v="2"/>
    <m/>
    <m/>
    <m/>
    <x v="2"/>
    <m/>
    <m/>
    <m/>
    <m/>
    <m/>
    <m/>
    <m/>
    <m/>
    <m/>
    <m/>
    <m/>
    <m/>
    <m/>
    <m/>
    <m/>
    <m/>
    <m/>
    <m/>
    <m/>
    <m/>
    <m/>
    <m/>
    <m/>
    <m/>
    <d v="2023-01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7" firstHeaderRow="0" firstDataRow="1" firstDataCol="1" rowPageCount="1" colPageCount="1"/>
  <pivotFields count="38"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axis="axisRow" showAll="0">
      <items count="5">
        <item x="0"/>
        <item x="2"/>
        <item m="1" x="3"/>
        <item x="1"/>
        <item t="default"/>
      </items>
    </pivotField>
    <pivotField showAll="0"/>
    <pivotField dataField="1" showAll="0"/>
    <pivotField showAll="0"/>
    <pivotField axis="axisPage" multipleItemSelectionAllowed="1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8"/>
  </rowFields>
  <rowItems count="4">
    <i>
      <x/>
    </i>
    <i>
      <x v="1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2" hier="-1"/>
  </pageFields>
  <dataFields count="3">
    <dataField name="Cant Facturas" fld="7" subtotal="count" baseField="8" baseItem="0"/>
    <dataField name="Saldo Facturas" fld="7" baseField="0" baseItem="0" numFmtId="166"/>
    <dataField name="Valor Devolucion" fld="10" baseField="8" baseItem="0" numFmtId="166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8" type="button" dataOnly="0" labelOnly="1" outline="0" axis="axisRow" fieldPosition="0"/>
    </format>
    <format dxfId="19">
      <pivotArea dataOnly="0" labelOnly="1" fieldPosition="0">
        <references count="1">
          <reference field="8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8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8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field="8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8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8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workbookViewId="0">
      <selection activeCell="F7" sqref="F7"/>
    </sheetView>
  </sheetViews>
  <sheetFormatPr baseColWidth="10" defaultRowHeight="15" x14ac:dyDescent="0.25"/>
  <cols>
    <col min="8" max="8" width="12" bestFit="1" customWidth="1"/>
  </cols>
  <sheetData>
    <row r="1" spans="1:13" ht="56.25" x14ac:dyDescent="0.25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4" t="s">
        <v>11</v>
      </c>
      <c r="M1" s="4" t="s">
        <v>12</v>
      </c>
    </row>
    <row r="2" spans="1:13" x14ac:dyDescent="0.25">
      <c r="A2" s="6" t="s">
        <v>13</v>
      </c>
      <c r="B2" s="6">
        <v>860040094</v>
      </c>
      <c r="C2" s="6" t="s">
        <v>14</v>
      </c>
      <c r="D2" s="6">
        <v>2110</v>
      </c>
      <c r="E2" s="6">
        <v>211094981</v>
      </c>
      <c r="F2" s="7">
        <v>44771</v>
      </c>
      <c r="G2" s="7">
        <v>44901</v>
      </c>
      <c r="H2" s="8">
        <v>299744</v>
      </c>
      <c r="I2" s="6"/>
      <c r="J2" s="6"/>
      <c r="K2" s="6"/>
      <c r="L2" s="8">
        <v>299744</v>
      </c>
      <c r="M2" s="9">
        <v>52203142</v>
      </c>
    </row>
    <row r="3" spans="1:13" x14ac:dyDescent="0.25">
      <c r="A3" s="6" t="s">
        <v>13</v>
      </c>
      <c r="B3" s="6">
        <v>860040094</v>
      </c>
      <c r="C3" s="6" t="s">
        <v>14</v>
      </c>
      <c r="D3" s="6">
        <v>2110</v>
      </c>
      <c r="E3" s="6">
        <v>211097154</v>
      </c>
      <c r="F3" s="7">
        <v>44834</v>
      </c>
      <c r="G3" s="7">
        <v>44901</v>
      </c>
      <c r="H3" s="8">
        <v>386347</v>
      </c>
      <c r="I3" s="6"/>
      <c r="J3" s="6"/>
      <c r="K3" s="6"/>
      <c r="L3" s="8">
        <v>386347</v>
      </c>
      <c r="M3" s="10">
        <v>52203142</v>
      </c>
    </row>
    <row r="4" spans="1:13" x14ac:dyDescent="0.25">
      <c r="A4" s="6" t="s">
        <v>13</v>
      </c>
      <c r="B4" s="6">
        <v>860040094</v>
      </c>
      <c r="C4" s="6" t="s">
        <v>14</v>
      </c>
      <c r="D4" s="6">
        <v>2110</v>
      </c>
      <c r="E4" s="6">
        <v>211098181</v>
      </c>
      <c r="F4" s="7">
        <v>44863</v>
      </c>
      <c r="G4" s="7">
        <v>44915</v>
      </c>
      <c r="H4" s="8">
        <v>1072438</v>
      </c>
      <c r="I4" s="6"/>
      <c r="J4" s="6"/>
      <c r="K4" s="6"/>
      <c r="L4" s="8">
        <v>1072438</v>
      </c>
      <c r="M4" s="9">
        <v>52260659</v>
      </c>
    </row>
    <row r="5" spans="1:13" x14ac:dyDescent="0.25">
      <c r="A5" s="6" t="s">
        <v>13</v>
      </c>
      <c r="B5" s="6">
        <v>860040094</v>
      </c>
      <c r="C5" s="6" t="s">
        <v>14</v>
      </c>
      <c r="D5" s="6">
        <v>2110</v>
      </c>
      <c r="E5" s="6">
        <v>211099209</v>
      </c>
      <c r="F5" s="7">
        <v>44894</v>
      </c>
      <c r="G5" s="7">
        <v>44910</v>
      </c>
      <c r="H5" s="8">
        <v>386347</v>
      </c>
      <c r="I5" s="6"/>
      <c r="J5" s="6"/>
      <c r="K5" s="6"/>
      <c r="L5" s="8">
        <v>386347</v>
      </c>
      <c r="M5" s="9">
        <v>52230386</v>
      </c>
    </row>
    <row r="6" spans="1:13" ht="15.75" thickBot="1" x14ac:dyDescent="0.3">
      <c r="A6" s="6" t="s">
        <v>13</v>
      </c>
      <c r="B6" s="6">
        <v>860040094</v>
      </c>
      <c r="C6" s="6" t="s">
        <v>14</v>
      </c>
      <c r="D6" s="6">
        <v>2110</v>
      </c>
      <c r="E6" s="6">
        <v>2110100451</v>
      </c>
      <c r="F6" s="7">
        <v>44926</v>
      </c>
      <c r="G6" s="7">
        <v>44942</v>
      </c>
      <c r="H6" s="8">
        <v>985835</v>
      </c>
      <c r="I6" s="6"/>
      <c r="J6" s="6"/>
      <c r="K6" s="6"/>
      <c r="L6" s="8">
        <v>985835</v>
      </c>
      <c r="M6" s="11">
        <v>20230116</v>
      </c>
    </row>
    <row r="7" spans="1:13" x14ac:dyDescent="0.25">
      <c r="A7" s="6" t="s">
        <v>13</v>
      </c>
      <c r="B7" s="6">
        <v>860040094</v>
      </c>
      <c r="C7" s="6" t="s">
        <v>14</v>
      </c>
      <c r="D7" s="6">
        <v>2110</v>
      </c>
      <c r="E7" s="6">
        <v>2110101352</v>
      </c>
      <c r="F7" s="7">
        <v>44957</v>
      </c>
      <c r="G7" s="6"/>
      <c r="H7" s="8">
        <v>386347</v>
      </c>
      <c r="I7" s="6"/>
      <c r="J7" s="6"/>
      <c r="K7" s="6"/>
      <c r="L7" s="8">
        <v>386347</v>
      </c>
      <c r="M7" s="6"/>
    </row>
    <row r="8" spans="1:13" x14ac:dyDescent="0.25">
      <c r="H8" s="12">
        <f>SUM(H2:H7)</f>
        <v>3517058</v>
      </c>
    </row>
  </sheetData>
  <dataValidations count="3">
    <dataValidation type="textLength" allowBlank="1" showInputMessage="1" showErrorMessage="1" errorTitle="ERROR" error="El prefijo no debe superar los 4 caracteres" sqref="D2:D7">
      <formula1>0</formula1>
      <formula2>4</formula2>
    </dataValidation>
    <dataValidation type="whole" allowBlank="1" showInputMessage="1" showErrorMessage="1" errorTitle="ERROR" error="Datos no validos" sqref="E2:G6 E7:F7">
      <formula1>1</formula1>
      <formula2>9999999999999</formula2>
    </dataValidation>
    <dataValidation type="date" allowBlank="1" showInputMessage="1" showErrorMessage="1" sqref="F1:G1 G7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"/>
  <sheetViews>
    <sheetView showGridLines="0" zoomScale="82" zoomScaleNormal="82" workbookViewId="0">
      <selection activeCell="M20" sqref="M20"/>
    </sheetView>
  </sheetViews>
  <sheetFormatPr baseColWidth="10" defaultRowHeight="15" x14ac:dyDescent="0.25"/>
  <cols>
    <col min="2" max="2" width="24" bestFit="1" customWidth="1"/>
    <col min="3" max="3" width="13.7109375" bestFit="1" customWidth="1"/>
    <col min="4" max="4" width="11.5703125" bestFit="1" customWidth="1"/>
    <col min="5" max="5" width="27.85546875" bestFit="1" customWidth="1"/>
    <col min="6" max="6" width="11.42578125" style="68"/>
    <col min="7" max="8" width="15.7109375" style="69" bestFit="1" customWidth="1"/>
    <col min="9" max="9" width="27.85546875" customWidth="1"/>
    <col min="10" max="10" width="15" bestFit="1" customWidth="1"/>
    <col min="11" max="11" width="13.7109375" bestFit="1" customWidth="1"/>
    <col min="12" max="12" width="12.28515625" customWidth="1"/>
    <col min="13" max="13" width="11.42578125" customWidth="1"/>
    <col min="14" max="14" width="17.5703125" customWidth="1"/>
    <col min="15" max="15" width="16.28515625" customWidth="1"/>
    <col min="16" max="16" width="17.5703125" customWidth="1"/>
    <col min="17" max="17" width="17.42578125" customWidth="1"/>
    <col min="18" max="18" width="15.28515625" customWidth="1"/>
    <col min="19" max="19" width="15.42578125" customWidth="1"/>
    <col min="20" max="20" width="14.85546875" customWidth="1"/>
    <col min="21" max="21" width="15.5703125" customWidth="1"/>
    <col min="22" max="22" width="15.28515625" customWidth="1"/>
    <col min="24" max="24" width="15.42578125" style="69" customWidth="1"/>
    <col min="26" max="26" width="21.42578125" style="84" customWidth="1"/>
    <col min="27" max="27" width="21.5703125" style="68" customWidth="1"/>
    <col min="28" max="28" width="21.5703125" customWidth="1"/>
    <col min="29" max="29" width="12.140625" bestFit="1" customWidth="1"/>
    <col min="30" max="30" width="16" customWidth="1"/>
    <col min="31" max="31" width="13.5703125" customWidth="1"/>
    <col min="32" max="32" width="15.140625" customWidth="1"/>
    <col min="33" max="33" width="13.5703125" customWidth="1"/>
    <col min="34" max="34" width="12" bestFit="1" customWidth="1"/>
    <col min="36" max="36" width="13.42578125" bestFit="1" customWidth="1"/>
    <col min="37" max="37" width="14.140625" bestFit="1" customWidth="1"/>
    <col min="38" max="38" width="11.28515625" bestFit="1" customWidth="1"/>
  </cols>
  <sheetData>
    <row r="1" spans="1:38" x14ac:dyDescent="0.25">
      <c r="G1" s="65">
        <f>SUBTOTAL(9,G3:G11)</f>
        <v>318521923</v>
      </c>
      <c r="H1" s="65">
        <f>SUBTOTAL(9,H3:H11)</f>
        <v>318521923</v>
      </c>
      <c r="K1" s="65">
        <f>SUBTOTAL(9,K3:K11)</f>
        <v>1372182</v>
      </c>
      <c r="X1" s="65">
        <f>SUBTOTAL(9,X3:X11)</f>
        <v>155677461</v>
      </c>
    </row>
    <row r="2" spans="1:38" s="70" customFormat="1" ht="60" x14ac:dyDescent="0.25">
      <c r="A2" s="55" t="s">
        <v>39</v>
      </c>
      <c r="B2" s="55" t="s">
        <v>40</v>
      </c>
      <c r="C2" s="55" t="s">
        <v>41</v>
      </c>
      <c r="D2" s="55" t="s">
        <v>42</v>
      </c>
      <c r="E2" s="56" t="s">
        <v>43</v>
      </c>
      <c r="F2" s="57" t="s">
        <v>44</v>
      </c>
      <c r="G2" s="58" t="s">
        <v>45</v>
      </c>
      <c r="H2" s="58" t="s">
        <v>46</v>
      </c>
      <c r="I2" s="59" t="s">
        <v>94</v>
      </c>
      <c r="J2" s="59" t="s">
        <v>84</v>
      </c>
      <c r="K2" s="59" t="s">
        <v>85</v>
      </c>
      <c r="L2" s="59" t="s">
        <v>86</v>
      </c>
      <c r="M2" s="59" t="s">
        <v>90</v>
      </c>
      <c r="N2" s="58" t="s">
        <v>47</v>
      </c>
      <c r="O2" s="61" t="s">
        <v>48</v>
      </c>
      <c r="P2" s="61" t="s">
        <v>49</v>
      </c>
      <c r="Q2" s="66" t="s">
        <v>50</v>
      </c>
      <c r="R2" s="58" t="s">
        <v>51</v>
      </c>
      <c r="S2" s="62" t="s">
        <v>52</v>
      </c>
      <c r="T2" s="62" t="s">
        <v>53</v>
      </c>
      <c r="U2" s="62" t="s">
        <v>54</v>
      </c>
      <c r="V2" s="62" t="s">
        <v>55</v>
      </c>
      <c r="W2" s="58" t="s">
        <v>56</v>
      </c>
      <c r="X2" s="60" t="s">
        <v>57</v>
      </c>
      <c r="Y2" s="60" t="s">
        <v>58</v>
      </c>
      <c r="Z2" s="85" t="s">
        <v>59</v>
      </c>
      <c r="AA2" s="88" t="s">
        <v>60</v>
      </c>
      <c r="AB2" s="57" t="s">
        <v>61</v>
      </c>
      <c r="AC2" s="58" t="s">
        <v>62</v>
      </c>
      <c r="AD2" s="56" t="s">
        <v>63</v>
      </c>
      <c r="AE2" s="55" t="s">
        <v>64</v>
      </c>
      <c r="AF2" s="55" t="s">
        <v>65</v>
      </c>
      <c r="AG2" s="55" t="s">
        <v>66</v>
      </c>
      <c r="AH2" s="55" t="s">
        <v>67</v>
      </c>
      <c r="AI2" s="55" t="s">
        <v>68</v>
      </c>
      <c r="AJ2" s="58" t="s">
        <v>69</v>
      </c>
      <c r="AK2" s="58" t="s">
        <v>70</v>
      </c>
      <c r="AL2" s="55" t="s">
        <v>71</v>
      </c>
    </row>
    <row r="3" spans="1:38" x14ac:dyDescent="0.25">
      <c r="A3" s="6">
        <v>860040094</v>
      </c>
      <c r="B3" s="6" t="s">
        <v>14</v>
      </c>
      <c r="C3" s="6">
        <v>2110</v>
      </c>
      <c r="D3" s="6">
        <v>94981</v>
      </c>
      <c r="E3" s="6" t="s">
        <v>72</v>
      </c>
      <c r="F3" s="63">
        <v>44771</v>
      </c>
      <c r="G3" s="64">
        <v>299744</v>
      </c>
      <c r="H3" s="64">
        <v>299744</v>
      </c>
      <c r="I3" s="6" t="s">
        <v>83</v>
      </c>
      <c r="J3" s="6" t="s">
        <v>87</v>
      </c>
      <c r="K3" s="64">
        <v>299744</v>
      </c>
      <c r="L3" s="6" t="s">
        <v>88</v>
      </c>
      <c r="M3" s="6" t="s">
        <v>92</v>
      </c>
      <c r="N3" s="64">
        <v>0</v>
      </c>
      <c r="O3" s="64">
        <v>0</v>
      </c>
      <c r="P3" s="64">
        <v>0</v>
      </c>
      <c r="Q3" s="67">
        <v>0</v>
      </c>
      <c r="R3" s="64">
        <v>0</v>
      </c>
      <c r="S3" s="64">
        <v>0</v>
      </c>
      <c r="T3" s="6"/>
      <c r="U3" s="64">
        <v>0</v>
      </c>
      <c r="V3" s="64"/>
      <c r="W3" s="64">
        <v>0</v>
      </c>
      <c r="X3" s="64">
        <v>0</v>
      </c>
      <c r="Y3" s="64">
        <v>0</v>
      </c>
      <c r="Z3" s="86"/>
      <c r="AA3" s="63"/>
      <c r="AB3" s="63">
        <v>44901</v>
      </c>
      <c r="AC3" s="64"/>
      <c r="AD3" s="6"/>
      <c r="AE3" s="6"/>
      <c r="AF3" s="6"/>
      <c r="AG3" s="6"/>
      <c r="AH3" s="6"/>
      <c r="AI3" s="6"/>
      <c r="AJ3" s="64">
        <v>0</v>
      </c>
      <c r="AK3" s="64">
        <v>0</v>
      </c>
      <c r="AL3" s="7">
        <v>44957</v>
      </c>
    </row>
    <row r="4" spans="1:38" x14ac:dyDescent="0.25">
      <c r="A4" s="6">
        <v>860040094</v>
      </c>
      <c r="B4" s="6" t="s">
        <v>14</v>
      </c>
      <c r="C4" s="6">
        <v>2110</v>
      </c>
      <c r="D4" s="6">
        <v>97154</v>
      </c>
      <c r="E4" s="6" t="s">
        <v>73</v>
      </c>
      <c r="F4" s="63">
        <v>44834</v>
      </c>
      <c r="G4" s="64">
        <v>386347</v>
      </c>
      <c r="H4" s="64">
        <v>386347</v>
      </c>
      <c r="I4" s="6" t="s">
        <v>102</v>
      </c>
      <c r="J4" s="6"/>
      <c r="K4" s="6"/>
      <c r="L4" s="6"/>
      <c r="M4" s="6" t="s">
        <v>92</v>
      </c>
      <c r="N4" s="64">
        <v>0</v>
      </c>
      <c r="O4" s="64">
        <v>0</v>
      </c>
      <c r="P4" s="64">
        <v>0</v>
      </c>
      <c r="Q4" s="67">
        <v>0</v>
      </c>
      <c r="R4" s="64">
        <v>0</v>
      </c>
      <c r="S4" s="64">
        <v>0</v>
      </c>
      <c r="T4" s="6"/>
      <c r="U4" s="64">
        <v>0</v>
      </c>
      <c r="V4" s="64"/>
      <c r="W4" s="64">
        <v>0</v>
      </c>
      <c r="X4" s="64">
        <v>386346</v>
      </c>
      <c r="Y4" s="64">
        <v>0</v>
      </c>
      <c r="Z4" s="86">
        <v>2201362978</v>
      </c>
      <c r="AA4" s="63">
        <v>44985</v>
      </c>
      <c r="AB4" s="63">
        <v>44901</v>
      </c>
      <c r="AC4" s="64"/>
      <c r="AD4" s="6"/>
      <c r="AE4" s="6"/>
      <c r="AF4" s="6"/>
      <c r="AG4" s="6"/>
      <c r="AH4" s="6"/>
      <c r="AI4" s="6"/>
      <c r="AJ4" s="64">
        <v>0</v>
      </c>
      <c r="AK4" s="64">
        <v>0</v>
      </c>
      <c r="AL4" s="7">
        <v>44957</v>
      </c>
    </row>
    <row r="5" spans="1:38" x14ac:dyDescent="0.25">
      <c r="A5" s="6">
        <v>860040094</v>
      </c>
      <c r="B5" s="6" t="s">
        <v>14</v>
      </c>
      <c r="C5" s="6">
        <v>2110</v>
      </c>
      <c r="D5" s="6">
        <v>98181</v>
      </c>
      <c r="E5" s="6" t="s">
        <v>74</v>
      </c>
      <c r="F5" s="63">
        <v>44863</v>
      </c>
      <c r="G5" s="64">
        <v>1072438</v>
      </c>
      <c r="H5" s="64">
        <v>1072438</v>
      </c>
      <c r="I5" s="6" t="s">
        <v>83</v>
      </c>
      <c r="J5" s="6" t="s">
        <v>87</v>
      </c>
      <c r="K5" s="64">
        <v>1072438</v>
      </c>
      <c r="L5" s="6" t="s">
        <v>88</v>
      </c>
      <c r="M5" s="6" t="s">
        <v>92</v>
      </c>
      <c r="N5" s="64">
        <v>0</v>
      </c>
      <c r="O5" s="64">
        <v>0</v>
      </c>
      <c r="P5" s="64">
        <v>0</v>
      </c>
      <c r="Q5" s="67">
        <v>0</v>
      </c>
      <c r="R5" s="64">
        <v>0</v>
      </c>
      <c r="S5" s="64">
        <v>0</v>
      </c>
      <c r="T5" s="6"/>
      <c r="U5" s="64">
        <v>0</v>
      </c>
      <c r="V5" s="64"/>
      <c r="W5" s="64">
        <v>0</v>
      </c>
      <c r="X5" s="64">
        <v>0</v>
      </c>
      <c r="Y5" s="64">
        <v>0</v>
      </c>
      <c r="Z5" s="86"/>
      <c r="AA5" s="63"/>
      <c r="AB5" s="63">
        <v>44915</v>
      </c>
      <c r="AC5" s="64"/>
      <c r="AD5" s="6"/>
      <c r="AE5" s="6"/>
      <c r="AF5" s="6"/>
      <c r="AG5" s="6"/>
      <c r="AH5" s="6"/>
      <c r="AI5" s="6"/>
      <c r="AJ5" s="64">
        <v>0</v>
      </c>
      <c r="AK5" s="64">
        <v>0</v>
      </c>
      <c r="AL5" s="7">
        <v>44957</v>
      </c>
    </row>
    <row r="6" spans="1:38" x14ac:dyDescent="0.25">
      <c r="A6" s="6">
        <v>860040094</v>
      </c>
      <c r="B6" s="6" t="s">
        <v>14</v>
      </c>
      <c r="C6" s="6">
        <v>2110</v>
      </c>
      <c r="D6" s="6">
        <v>99209</v>
      </c>
      <c r="E6" s="6" t="s">
        <v>75</v>
      </c>
      <c r="F6" s="63">
        <v>44894</v>
      </c>
      <c r="G6" s="64">
        <v>386347</v>
      </c>
      <c r="H6" s="64">
        <v>386347</v>
      </c>
      <c r="I6" s="6" t="s">
        <v>102</v>
      </c>
      <c r="J6" s="6"/>
      <c r="K6" s="6"/>
      <c r="L6" s="6"/>
      <c r="M6" s="6" t="s">
        <v>92</v>
      </c>
      <c r="N6" s="64">
        <v>0</v>
      </c>
      <c r="O6" s="64">
        <v>0</v>
      </c>
      <c r="P6" s="64">
        <v>0</v>
      </c>
      <c r="Q6" s="67">
        <v>0</v>
      </c>
      <c r="R6" s="64">
        <v>0</v>
      </c>
      <c r="S6" s="64">
        <v>0</v>
      </c>
      <c r="T6" s="6"/>
      <c r="U6" s="64">
        <v>0</v>
      </c>
      <c r="V6" s="64"/>
      <c r="W6" s="64">
        <v>0</v>
      </c>
      <c r="X6" s="64">
        <v>386346</v>
      </c>
      <c r="Y6" s="64">
        <v>0</v>
      </c>
      <c r="Z6" s="86">
        <v>2201362978</v>
      </c>
      <c r="AA6" s="63">
        <v>44985</v>
      </c>
      <c r="AB6" s="63">
        <v>44910</v>
      </c>
      <c r="AC6" s="64"/>
      <c r="AD6" s="6"/>
      <c r="AE6" s="6"/>
      <c r="AF6" s="6"/>
      <c r="AG6" s="6"/>
      <c r="AH6" s="6"/>
      <c r="AI6" s="6"/>
      <c r="AJ6" s="64">
        <v>0</v>
      </c>
      <c r="AK6" s="64">
        <v>0</v>
      </c>
      <c r="AL6" s="7">
        <v>44957</v>
      </c>
    </row>
    <row r="7" spans="1:38" x14ac:dyDescent="0.25">
      <c r="A7" s="6">
        <v>860040094</v>
      </c>
      <c r="B7" s="6" t="s">
        <v>14</v>
      </c>
      <c r="C7" s="6">
        <v>2110</v>
      </c>
      <c r="D7" s="6">
        <v>100451</v>
      </c>
      <c r="E7" s="6" t="s">
        <v>76</v>
      </c>
      <c r="F7" s="63">
        <v>44926</v>
      </c>
      <c r="G7" s="64">
        <v>985835</v>
      </c>
      <c r="H7" s="64">
        <v>985835</v>
      </c>
      <c r="I7" s="6" t="s">
        <v>102</v>
      </c>
      <c r="J7" s="6"/>
      <c r="K7" s="6"/>
      <c r="L7" s="6"/>
      <c r="M7" s="6" t="s">
        <v>92</v>
      </c>
      <c r="N7" s="64">
        <v>0</v>
      </c>
      <c r="O7" s="64">
        <v>0</v>
      </c>
      <c r="P7" s="64">
        <v>0</v>
      </c>
      <c r="Q7" s="67">
        <v>0</v>
      </c>
      <c r="R7" s="64">
        <v>0</v>
      </c>
      <c r="S7" s="64">
        <v>0</v>
      </c>
      <c r="T7" s="6"/>
      <c r="U7" s="64">
        <v>0</v>
      </c>
      <c r="V7" s="64"/>
      <c r="W7" s="64">
        <v>0</v>
      </c>
      <c r="X7" s="64">
        <v>985835</v>
      </c>
      <c r="Y7" s="64">
        <v>0</v>
      </c>
      <c r="Z7" s="86">
        <v>2201362978</v>
      </c>
      <c r="AA7" s="63">
        <v>44985</v>
      </c>
      <c r="AB7" s="63">
        <v>44942</v>
      </c>
      <c r="AC7" s="64"/>
      <c r="AD7" s="6"/>
      <c r="AE7" s="6"/>
      <c r="AF7" s="6"/>
      <c r="AG7" s="6"/>
      <c r="AH7" s="6"/>
      <c r="AI7" s="6"/>
      <c r="AJ7" s="64">
        <v>0</v>
      </c>
      <c r="AK7" s="64">
        <v>0</v>
      </c>
      <c r="AL7" s="7">
        <v>44957</v>
      </c>
    </row>
    <row r="8" spans="1:38" x14ac:dyDescent="0.25">
      <c r="A8" s="6">
        <v>860040094</v>
      </c>
      <c r="B8" s="6" t="s">
        <v>14</v>
      </c>
      <c r="C8" s="6">
        <v>2110</v>
      </c>
      <c r="D8" s="6">
        <v>101352</v>
      </c>
      <c r="E8" s="6" t="s">
        <v>77</v>
      </c>
      <c r="F8" s="63">
        <v>44957</v>
      </c>
      <c r="G8" s="64">
        <v>386347</v>
      </c>
      <c r="H8" s="64">
        <v>386347</v>
      </c>
      <c r="I8" s="6" t="s">
        <v>102</v>
      </c>
      <c r="J8" s="6"/>
      <c r="K8" s="6"/>
      <c r="L8" s="6"/>
      <c r="M8" s="6" t="s">
        <v>92</v>
      </c>
      <c r="N8" s="64">
        <v>0</v>
      </c>
      <c r="O8" s="64">
        <v>0</v>
      </c>
      <c r="P8" s="64">
        <v>0</v>
      </c>
      <c r="Q8" s="67">
        <v>0</v>
      </c>
      <c r="R8" s="64">
        <v>0</v>
      </c>
      <c r="S8" s="64">
        <v>0</v>
      </c>
      <c r="T8" s="6"/>
      <c r="U8" s="64">
        <v>0</v>
      </c>
      <c r="V8" s="64"/>
      <c r="W8" s="64">
        <v>0</v>
      </c>
      <c r="X8" s="64">
        <v>386346</v>
      </c>
      <c r="Y8" s="64">
        <v>0</v>
      </c>
      <c r="Z8" s="86">
        <v>2201362978</v>
      </c>
      <c r="AA8" s="63">
        <v>44985</v>
      </c>
      <c r="AB8" s="63">
        <v>44957</v>
      </c>
      <c r="AC8" s="64"/>
      <c r="AD8" s="6"/>
      <c r="AE8" s="6"/>
      <c r="AF8" s="6"/>
      <c r="AG8" s="6"/>
      <c r="AH8" s="6"/>
      <c r="AI8" s="6"/>
      <c r="AJ8" s="64">
        <v>0</v>
      </c>
      <c r="AK8" s="64">
        <v>0</v>
      </c>
      <c r="AL8" s="7">
        <v>44957</v>
      </c>
    </row>
    <row r="9" spans="1:38" x14ac:dyDescent="0.25">
      <c r="A9" s="6">
        <v>860040094</v>
      </c>
      <c r="B9" s="6" t="s">
        <v>14</v>
      </c>
      <c r="C9" s="6">
        <v>2110</v>
      </c>
      <c r="D9" s="6">
        <v>100448</v>
      </c>
      <c r="E9" s="6" t="s">
        <v>78</v>
      </c>
      <c r="F9" s="7">
        <v>44926</v>
      </c>
      <c r="G9" s="64">
        <v>153532587</v>
      </c>
      <c r="H9" s="64">
        <v>153532587</v>
      </c>
      <c r="I9" s="6" t="s">
        <v>102</v>
      </c>
      <c r="J9" s="6"/>
      <c r="K9" s="6"/>
      <c r="L9" s="6"/>
      <c r="M9" s="6" t="s">
        <v>91</v>
      </c>
      <c r="N9" s="6"/>
      <c r="O9" s="6"/>
      <c r="P9" s="6"/>
      <c r="Q9" s="6"/>
      <c r="R9" s="6"/>
      <c r="S9" s="6"/>
      <c r="T9" s="6"/>
      <c r="U9" s="6"/>
      <c r="V9" s="6"/>
      <c r="W9" s="6"/>
      <c r="X9" s="64">
        <v>153532588</v>
      </c>
      <c r="Y9" s="6"/>
      <c r="Z9" s="87">
        <v>2201352744</v>
      </c>
      <c r="AA9" s="7">
        <v>44970</v>
      </c>
      <c r="AB9" s="6"/>
      <c r="AC9" s="6"/>
      <c r="AD9" s="6"/>
      <c r="AE9" s="6"/>
      <c r="AF9" s="6"/>
      <c r="AG9" s="6"/>
      <c r="AH9" s="6"/>
      <c r="AI9" s="6"/>
      <c r="AJ9" s="6"/>
      <c r="AK9" s="6"/>
      <c r="AL9" s="7">
        <v>44957</v>
      </c>
    </row>
    <row r="10" spans="1:38" x14ac:dyDescent="0.25">
      <c r="A10" s="6">
        <v>860040094</v>
      </c>
      <c r="B10" s="6" t="s">
        <v>14</v>
      </c>
      <c r="C10" s="6">
        <v>2110</v>
      </c>
      <c r="D10" s="6">
        <v>101346</v>
      </c>
      <c r="E10" s="6" t="s">
        <v>79</v>
      </c>
      <c r="F10" s="7">
        <v>44957</v>
      </c>
      <c r="G10" s="64">
        <v>7939691</v>
      </c>
      <c r="H10" s="64">
        <v>7939691</v>
      </c>
      <c r="I10" s="6" t="s">
        <v>89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4"/>
      <c r="Y10" s="6"/>
      <c r="Z10" s="87"/>
      <c r="AA10" s="7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7">
        <v>44957</v>
      </c>
    </row>
    <row r="11" spans="1:38" x14ac:dyDescent="0.25">
      <c r="A11" s="6">
        <v>860040094</v>
      </c>
      <c r="B11" s="6" t="s">
        <v>14</v>
      </c>
      <c r="C11" s="6">
        <v>2110</v>
      </c>
      <c r="D11" s="6">
        <v>101351</v>
      </c>
      <c r="E11" s="6" t="s">
        <v>80</v>
      </c>
      <c r="F11" s="7">
        <v>44957</v>
      </c>
      <c r="G11" s="64">
        <v>153532587</v>
      </c>
      <c r="H11" s="64">
        <v>153532587</v>
      </c>
      <c r="I11" s="6" t="s">
        <v>89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4"/>
      <c r="Y11" s="6"/>
      <c r="Z11" s="87"/>
      <c r="AA11" s="7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7">
        <v>44957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zoomScale="82" zoomScaleNormal="82" workbookViewId="0">
      <selection activeCell="G20" sqref="G20"/>
    </sheetView>
  </sheetViews>
  <sheetFormatPr baseColWidth="10" defaultRowHeight="15" x14ac:dyDescent="0.25"/>
  <cols>
    <col min="1" max="1" width="2.140625" customWidth="1"/>
    <col min="2" max="2" width="23" customWidth="1"/>
    <col min="3" max="3" width="12.85546875" customWidth="1"/>
    <col min="4" max="4" width="15.140625" style="69" customWidth="1"/>
    <col min="5" max="5" width="17.7109375" style="69" customWidth="1"/>
    <col min="6" max="6" width="15.140625" customWidth="1"/>
    <col min="7" max="8" width="13" bestFit="1" customWidth="1"/>
    <col min="9" max="9" width="17.7109375" bestFit="1" customWidth="1"/>
    <col min="10" max="10" width="5" customWidth="1"/>
    <col min="11" max="11" width="11" customWidth="1"/>
    <col min="12" max="12" width="17.85546875" bestFit="1" customWidth="1"/>
    <col min="13" max="13" width="18.7109375" bestFit="1" customWidth="1"/>
    <col min="14" max="14" width="21.28515625" bestFit="1" customWidth="1"/>
  </cols>
  <sheetData>
    <row r="1" spans="2:5" x14ac:dyDescent="0.25">
      <c r="B1" s="80" t="s">
        <v>90</v>
      </c>
      <c r="C1" s="81" t="s">
        <v>99</v>
      </c>
    </row>
    <row r="2" spans="2:5" x14ac:dyDescent="0.25">
      <c r="D2"/>
      <c r="E2"/>
    </row>
    <row r="3" spans="2:5" x14ac:dyDescent="0.25">
      <c r="B3" s="72" t="s">
        <v>95</v>
      </c>
      <c r="C3" s="72" t="s">
        <v>96</v>
      </c>
      <c r="D3" s="76" t="s">
        <v>97</v>
      </c>
      <c r="E3" s="76" t="s">
        <v>98</v>
      </c>
    </row>
    <row r="4" spans="2:5" x14ac:dyDescent="0.25">
      <c r="B4" s="73" t="s">
        <v>83</v>
      </c>
      <c r="C4" s="77">
        <v>2</v>
      </c>
      <c r="D4" s="78">
        <v>1372182</v>
      </c>
      <c r="E4" s="78">
        <v>1372182</v>
      </c>
    </row>
    <row r="5" spans="2:5" x14ac:dyDescent="0.25">
      <c r="B5" s="74" t="s">
        <v>89</v>
      </c>
      <c r="C5" s="71">
        <v>2</v>
      </c>
      <c r="D5" s="79">
        <v>161472278</v>
      </c>
      <c r="E5" s="79"/>
    </row>
    <row r="6" spans="2:5" x14ac:dyDescent="0.25">
      <c r="B6" s="75" t="s">
        <v>102</v>
      </c>
      <c r="C6" s="71">
        <v>5</v>
      </c>
      <c r="D6" s="79">
        <v>155677463</v>
      </c>
      <c r="E6" s="79"/>
    </row>
    <row r="7" spans="2:5" x14ac:dyDescent="0.25">
      <c r="B7" s="72" t="s">
        <v>93</v>
      </c>
      <c r="C7" s="82">
        <v>9</v>
      </c>
      <c r="D7" s="76">
        <v>318521923</v>
      </c>
      <c r="E7" s="76">
        <v>1372182</v>
      </c>
    </row>
    <row r="8" spans="2:5" x14ac:dyDescent="0.25">
      <c r="D8"/>
      <c r="E8"/>
    </row>
    <row r="9" spans="2:5" x14ac:dyDescent="0.25">
      <c r="D9"/>
      <c r="E9"/>
    </row>
    <row r="10" spans="2:5" x14ac:dyDescent="0.25">
      <c r="D10"/>
      <c r="E10"/>
    </row>
    <row r="11" spans="2:5" x14ac:dyDescent="0.25">
      <c r="D11"/>
      <c r="E11"/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9" zoomScale="90" zoomScaleNormal="90" zoomScaleSheetLayoutView="100" workbookViewId="0">
      <selection activeCell="O32" sqref="O32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23</v>
      </c>
      <c r="E2" s="17"/>
      <c r="F2" s="17"/>
      <c r="G2" s="17"/>
      <c r="H2" s="17"/>
      <c r="I2" s="18"/>
      <c r="J2" s="19" t="s">
        <v>24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25</v>
      </c>
      <c r="E4" s="17"/>
      <c r="F4" s="17"/>
      <c r="G4" s="17"/>
      <c r="H4" s="17"/>
      <c r="I4" s="18"/>
      <c r="J4" s="19" t="s">
        <v>26</v>
      </c>
    </row>
    <row r="5" spans="2:10" x14ac:dyDescent="0.2">
      <c r="B5" s="20"/>
      <c r="C5" s="21"/>
      <c r="D5" s="43"/>
      <c r="E5" s="44"/>
      <c r="F5" s="44"/>
      <c r="G5" s="44"/>
      <c r="H5" s="44"/>
      <c r="I5" s="45"/>
      <c r="J5" s="26"/>
    </row>
    <row r="6" spans="2:10" ht="13.5" thickBot="1" x14ac:dyDescent="0.25">
      <c r="B6" s="28"/>
      <c r="C6" s="29"/>
      <c r="D6" s="22"/>
      <c r="E6" s="23"/>
      <c r="F6" s="23"/>
      <c r="G6" s="23"/>
      <c r="H6" s="23"/>
      <c r="I6" s="24"/>
      <c r="J6" s="25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103</v>
      </c>
      <c r="E10" s="27"/>
      <c r="J10" s="31"/>
    </row>
    <row r="11" spans="2:10" x14ac:dyDescent="0.2">
      <c r="B11" s="30"/>
      <c r="J11" s="31"/>
    </row>
    <row r="12" spans="2:10" x14ac:dyDescent="0.2">
      <c r="B12" s="30"/>
      <c r="C12" s="32" t="s">
        <v>81</v>
      </c>
      <c r="J12" s="31"/>
    </row>
    <row r="13" spans="2:10" x14ac:dyDescent="0.2">
      <c r="B13" s="30"/>
      <c r="C13" s="32" t="s">
        <v>82</v>
      </c>
      <c r="J13" s="31"/>
    </row>
    <row r="14" spans="2:10" x14ac:dyDescent="0.2">
      <c r="B14" s="30"/>
      <c r="J14" s="31"/>
    </row>
    <row r="15" spans="2:10" x14ac:dyDescent="0.2">
      <c r="B15" s="30"/>
      <c r="C15" s="13" t="s">
        <v>27</v>
      </c>
      <c r="J15" s="31"/>
    </row>
    <row r="16" spans="2:10" x14ac:dyDescent="0.2">
      <c r="B16" s="30"/>
      <c r="C16" s="33"/>
      <c r="J16" s="31"/>
    </row>
    <row r="17" spans="2:10" x14ac:dyDescent="0.2">
      <c r="B17" s="30"/>
      <c r="C17" s="13" t="s">
        <v>28</v>
      </c>
      <c r="D17" s="27"/>
      <c r="H17" s="34" t="s">
        <v>15</v>
      </c>
      <c r="I17" s="34" t="s">
        <v>16</v>
      </c>
      <c r="J17" s="31"/>
    </row>
    <row r="18" spans="2:10" x14ac:dyDescent="0.2">
      <c r="B18" s="30"/>
      <c r="C18" s="32" t="s">
        <v>17</v>
      </c>
      <c r="D18" s="32"/>
      <c r="E18" s="32"/>
      <c r="F18" s="32"/>
      <c r="H18" s="46">
        <v>9</v>
      </c>
      <c r="I18" s="83">
        <v>318521923</v>
      </c>
      <c r="J18" s="31"/>
    </row>
    <row r="19" spans="2:10" x14ac:dyDescent="0.2">
      <c r="B19" s="30"/>
      <c r="C19" s="13" t="s">
        <v>18</v>
      </c>
      <c r="H19" s="47">
        <v>5</v>
      </c>
      <c r="I19" s="36">
        <v>155677463</v>
      </c>
      <c r="J19" s="31"/>
    </row>
    <row r="20" spans="2:10" x14ac:dyDescent="0.2">
      <c r="B20" s="30"/>
      <c r="C20" s="13" t="s">
        <v>19</v>
      </c>
      <c r="H20" s="47">
        <v>2</v>
      </c>
      <c r="I20" s="36">
        <v>1372182</v>
      </c>
      <c r="J20" s="31"/>
    </row>
    <row r="21" spans="2:10" x14ac:dyDescent="0.2">
      <c r="B21" s="30"/>
      <c r="C21" s="13" t="s">
        <v>20</v>
      </c>
      <c r="H21" s="47">
        <v>2</v>
      </c>
      <c r="I21" s="48">
        <v>161472278</v>
      </c>
      <c r="J21" s="31"/>
    </row>
    <row r="22" spans="2:10" x14ac:dyDescent="0.2">
      <c r="B22" s="30"/>
      <c r="C22" s="13" t="s">
        <v>21</v>
      </c>
      <c r="H22" s="47">
        <v>0</v>
      </c>
      <c r="I22" s="36">
        <v>0</v>
      </c>
      <c r="J22" s="31"/>
    </row>
    <row r="23" spans="2:10" ht="13.5" thickBot="1" x14ac:dyDescent="0.25">
      <c r="B23" s="30"/>
      <c r="C23" s="13" t="s">
        <v>29</v>
      </c>
      <c r="H23" s="49">
        <v>0</v>
      </c>
      <c r="I23" s="50">
        <v>0</v>
      </c>
      <c r="J23" s="31"/>
    </row>
    <row r="24" spans="2:10" x14ac:dyDescent="0.2">
      <c r="B24" s="30"/>
      <c r="C24" s="32" t="s">
        <v>30</v>
      </c>
      <c r="D24" s="32"/>
      <c r="E24" s="32"/>
      <c r="F24" s="32"/>
      <c r="H24" s="46">
        <f>H19+H20+H21+H22+H23</f>
        <v>9</v>
      </c>
      <c r="I24" s="51">
        <f>I19+I20+I21+I22+I23</f>
        <v>318521923</v>
      </c>
      <c r="J24" s="31"/>
    </row>
    <row r="25" spans="2:10" x14ac:dyDescent="0.2">
      <c r="B25" s="30"/>
      <c r="C25" s="13" t="s">
        <v>31</v>
      </c>
      <c r="H25" s="47">
        <v>0</v>
      </c>
      <c r="I25" s="36">
        <v>0</v>
      </c>
      <c r="J25" s="31"/>
    </row>
    <row r="26" spans="2:10" x14ac:dyDescent="0.2">
      <c r="B26" s="30"/>
      <c r="C26" s="13" t="s">
        <v>32</v>
      </c>
      <c r="H26" s="47">
        <v>0</v>
      </c>
      <c r="I26" s="36">
        <v>0</v>
      </c>
      <c r="J26" s="31"/>
    </row>
    <row r="27" spans="2:10" ht="13.5" thickBot="1" x14ac:dyDescent="0.25">
      <c r="B27" s="30"/>
      <c r="C27" s="13" t="s">
        <v>33</v>
      </c>
      <c r="H27" s="49">
        <v>0</v>
      </c>
      <c r="I27" s="50">
        <v>0</v>
      </c>
      <c r="J27" s="31"/>
    </row>
    <row r="28" spans="2:10" x14ac:dyDescent="0.2">
      <c r="B28" s="30"/>
      <c r="C28" s="32" t="s">
        <v>34</v>
      </c>
      <c r="D28" s="32"/>
      <c r="E28" s="32"/>
      <c r="F28" s="32"/>
      <c r="H28" s="46">
        <f>H25+H26+H27</f>
        <v>0</v>
      </c>
      <c r="I28" s="51">
        <f>I25+I26+I27</f>
        <v>0</v>
      </c>
      <c r="J28" s="31"/>
    </row>
    <row r="29" spans="2:10" ht="13.5" thickBot="1" x14ac:dyDescent="0.25">
      <c r="B29" s="30"/>
      <c r="C29" s="13" t="s">
        <v>35</v>
      </c>
      <c r="D29" s="32"/>
      <c r="E29" s="32"/>
      <c r="F29" s="32"/>
      <c r="H29" s="49">
        <v>0</v>
      </c>
      <c r="I29" s="50">
        <v>0</v>
      </c>
      <c r="J29" s="31"/>
    </row>
    <row r="30" spans="2:10" x14ac:dyDescent="0.2">
      <c r="B30" s="30"/>
      <c r="C30" s="32" t="s">
        <v>36</v>
      </c>
      <c r="D30" s="32"/>
      <c r="E30" s="32"/>
      <c r="F30" s="32"/>
      <c r="H30" s="47">
        <f>H29</f>
        <v>0</v>
      </c>
      <c r="I30" s="36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52"/>
      <c r="I31" s="51"/>
      <c r="J31" s="31"/>
    </row>
    <row r="32" spans="2:10" ht="13.5" thickBot="1" x14ac:dyDescent="0.25">
      <c r="B32" s="30"/>
      <c r="C32" s="32" t="s">
        <v>37</v>
      </c>
      <c r="D32" s="32"/>
      <c r="H32" s="53">
        <f>H24+H28+H30</f>
        <v>9</v>
      </c>
      <c r="I32" s="54">
        <f>I24+I28+I30</f>
        <v>318521923</v>
      </c>
      <c r="J32" s="31"/>
    </row>
    <row r="33" spans="2:10" ht="13.5" thickTop="1" x14ac:dyDescent="0.2">
      <c r="B33" s="30"/>
      <c r="C33" s="32"/>
      <c r="D33" s="32"/>
      <c r="H33" s="35"/>
      <c r="I33" s="36"/>
      <c r="J33" s="31"/>
    </row>
    <row r="34" spans="2:10" x14ac:dyDescent="0.2">
      <c r="B34" s="30"/>
      <c r="G34" s="35"/>
      <c r="H34" s="35"/>
      <c r="I34" s="35"/>
      <c r="J34" s="31"/>
    </row>
    <row r="35" spans="2:10" x14ac:dyDescent="0.2">
      <c r="B35" s="30"/>
      <c r="G35" s="35"/>
      <c r="H35" s="35"/>
      <c r="I35" s="35"/>
      <c r="J35" s="31"/>
    </row>
    <row r="36" spans="2:10" x14ac:dyDescent="0.2">
      <c r="B36" s="30"/>
      <c r="G36" s="35"/>
      <c r="H36" s="35"/>
      <c r="I36" s="35"/>
      <c r="J36" s="31"/>
    </row>
    <row r="37" spans="2:10" ht="13.5" thickBot="1" x14ac:dyDescent="0.25">
      <c r="B37" s="30"/>
      <c r="C37" s="38" t="s">
        <v>100</v>
      </c>
      <c r="D37" s="37"/>
      <c r="G37" s="38" t="s">
        <v>22</v>
      </c>
      <c r="H37" s="37"/>
      <c r="I37" s="35"/>
      <c r="J37" s="31"/>
    </row>
    <row r="38" spans="2:10" ht="4.5" customHeight="1" x14ac:dyDescent="0.2">
      <c r="B38" s="30"/>
      <c r="C38" s="35"/>
      <c r="D38" s="35"/>
      <c r="G38" s="35"/>
      <c r="H38" s="35"/>
      <c r="I38" s="35"/>
      <c r="J38" s="31"/>
    </row>
    <row r="39" spans="2:10" x14ac:dyDescent="0.2">
      <c r="B39" s="30"/>
      <c r="C39" s="32" t="s">
        <v>101</v>
      </c>
      <c r="G39" s="39" t="s">
        <v>38</v>
      </c>
      <c r="H39" s="35"/>
      <c r="I39" s="35"/>
      <c r="J39" s="31"/>
    </row>
    <row r="40" spans="2:10" x14ac:dyDescent="0.2">
      <c r="B40" s="30"/>
      <c r="G40" s="35"/>
      <c r="H40" s="35"/>
      <c r="I40" s="35"/>
      <c r="J40" s="31"/>
    </row>
    <row r="41" spans="2:10" ht="18.75" customHeight="1" thickBot="1" x14ac:dyDescent="0.25">
      <c r="B41" s="40"/>
      <c r="C41" s="41"/>
      <c r="D41" s="41"/>
      <c r="E41" s="41"/>
      <c r="F41" s="41"/>
      <c r="G41" s="37"/>
      <c r="H41" s="37"/>
      <c r="I41" s="37"/>
      <c r="J41" s="42"/>
    </row>
  </sheetData>
  <pageMargins left="0.70866141732283472" right="0" top="0" bottom="0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2023-02-08T15:21:06Z</cp:lastPrinted>
  <dcterms:created xsi:type="dcterms:W3CDTF">2023-02-06T20:25:30Z</dcterms:created>
  <dcterms:modified xsi:type="dcterms:W3CDTF">2023-03-02T21:44:13Z</dcterms:modified>
</cp:coreProperties>
</file>