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2. FEBRERO CARTERAS REVISADAS\NIT 816002451 CALCULASER S.A\"/>
    </mc:Choice>
  </mc:AlternateContent>
  <bookViews>
    <workbookView xWindow="-120" yWindow="-120" windowWidth="20730" windowHeight="11160" activeTab="3"/>
  </bookViews>
  <sheets>
    <sheet name="INFO IPS" sheetId="2" r:id="rId1"/>
    <sheet name="ESTADO DE CADA FACTURA" sheetId="3" r:id="rId2"/>
    <sheet name="TD" sheetId="4" r:id="rId3"/>
    <sheet name="FOR-CSA-018" sheetId="5" r:id="rId4"/>
  </sheets>
  <externalReferences>
    <externalReference r:id="rId5"/>
  </externalReferences>
  <definedNames>
    <definedName name="_xlnm._FilterDatabase" localSheetId="1" hidden="1">'ESTADO DE CADA FACTURA'!$A$2:$AM$95</definedName>
    <definedName name="_xlnm._FilterDatabase" localSheetId="0" hidden="1">'INFO IPS'!$A$5:$X$5</definedName>
    <definedName name="Excel_BuiltIn__FilterDatabase_33" localSheetId="0">#REF!</definedName>
    <definedName name="Excel_BuiltIn__FilterDatabase_33">#REF!</definedName>
    <definedName name="Excel_BuiltIn__FilterDatabase_35">#REF!</definedName>
  </definedNames>
  <calcPr calcId="152511"/>
  <pivotCaches>
    <pivotCache cacheId="0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9" i="5" l="1"/>
  <c r="H29" i="5"/>
  <c r="I27" i="5"/>
  <c r="H27" i="5"/>
  <c r="I24" i="5"/>
  <c r="H24" i="5"/>
  <c r="H31" i="5" s="1"/>
  <c r="I31" i="5" l="1"/>
  <c r="Z1" i="3" l="1"/>
  <c r="O1" i="3"/>
  <c r="N1" i="3"/>
  <c r="J1" i="3"/>
  <c r="I1" i="3"/>
  <c r="M59" i="2" l="1"/>
  <c r="N59" i="2" s="1"/>
  <c r="M60" i="2"/>
  <c r="N60" i="2" s="1"/>
  <c r="M67" i="2"/>
  <c r="N67" i="2" s="1"/>
  <c r="M68" i="2"/>
  <c r="N68" i="2" s="1"/>
  <c r="M75" i="2"/>
  <c r="N75" i="2" s="1"/>
  <c r="M76" i="2"/>
  <c r="N76" i="2" s="1"/>
  <c r="M83" i="2"/>
  <c r="N83" i="2" s="1"/>
  <c r="M84" i="2"/>
  <c r="N84" i="2" s="1"/>
  <c r="M91" i="2"/>
  <c r="N91" i="2" s="1"/>
  <c r="M92" i="2"/>
  <c r="N92" i="2" s="1"/>
  <c r="G53" i="2"/>
  <c r="M53" i="2" s="1"/>
  <c r="N53" i="2" s="1"/>
  <c r="G54" i="2"/>
  <c r="M54" i="2" s="1"/>
  <c r="N54" i="2" s="1"/>
  <c r="G55" i="2"/>
  <c r="M55" i="2" s="1"/>
  <c r="N55" i="2" s="1"/>
  <c r="G56" i="2"/>
  <c r="M56" i="2" s="1"/>
  <c r="N56" i="2" s="1"/>
  <c r="G57" i="2"/>
  <c r="M57" i="2" s="1"/>
  <c r="N57" i="2" s="1"/>
  <c r="G58" i="2"/>
  <c r="M58" i="2" s="1"/>
  <c r="N58" i="2" s="1"/>
  <c r="G59" i="2"/>
  <c r="G60" i="2"/>
  <c r="G61" i="2"/>
  <c r="M61" i="2" s="1"/>
  <c r="N61" i="2" s="1"/>
  <c r="G62" i="2"/>
  <c r="M62" i="2" s="1"/>
  <c r="N62" i="2" s="1"/>
  <c r="G63" i="2"/>
  <c r="M63" i="2" s="1"/>
  <c r="N63" i="2" s="1"/>
  <c r="G64" i="2"/>
  <c r="M64" i="2" s="1"/>
  <c r="N64" i="2" s="1"/>
  <c r="G65" i="2"/>
  <c r="M65" i="2" s="1"/>
  <c r="N65" i="2" s="1"/>
  <c r="G66" i="2"/>
  <c r="M66" i="2" s="1"/>
  <c r="N66" i="2" s="1"/>
  <c r="G67" i="2"/>
  <c r="G68" i="2"/>
  <c r="G69" i="2"/>
  <c r="M69" i="2" s="1"/>
  <c r="N69" i="2" s="1"/>
  <c r="G70" i="2"/>
  <c r="M70" i="2" s="1"/>
  <c r="N70" i="2" s="1"/>
  <c r="G71" i="2"/>
  <c r="M71" i="2" s="1"/>
  <c r="N71" i="2" s="1"/>
  <c r="G72" i="2"/>
  <c r="M72" i="2" s="1"/>
  <c r="N72" i="2" s="1"/>
  <c r="G73" i="2"/>
  <c r="M73" i="2" s="1"/>
  <c r="N73" i="2" s="1"/>
  <c r="G74" i="2"/>
  <c r="M74" i="2" s="1"/>
  <c r="N74" i="2" s="1"/>
  <c r="G75" i="2"/>
  <c r="G76" i="2"/>
  <c r="G77" i="2"/>
  <c r="M77" i="2" s="1"/>
  <c r="N77" i="2" s="1"/>
  <c r="G78" i="2"/>
  <c r="M78" i="2" s="1"/>
  <c r="N78" i="2" s="1"/>
  <c r="G79" i="2"/>
  <c r="M79" i="2" s="1"/>
  <c r="N79" i="2" s="1"/>
  <c r="G80" i="2"/>
  <c r="M80" i="2" s="1"/>
  <c r="N80" i="2" s="1"/>
  <c r="G81" i="2"/>
  <c r="M81" i="2" s="1"/>
  <c r="N81" i="2" s="1"/>
  <c r="G82" i="2"/>
  <c r="M82" i="2" s="1"/>
  <c r="N82" i="2" s="1"/>
  <c r="G83" i="2"/>
  <c r="G84" i="2"/>
  <c r="G85" i="2"/>
  <c r="M85" i="2" s="1"/>
  <c r="N85" i="2" s="1"/>
  <c r="G86" i="2"/>
  <c r="M86" i="2" s="1"/>
  <c r="N86" i="2" s="1"/>
  <c r="G87" i="2"/>
  <c r="M87" i="2" s="1"/>
  <c r="N87" i="2" s="1"/>
  <c r="G88" i="2"/>
  <c r="M88" i="2" s="1"/>
  <c r="N88" i="2" s="1"/>
  <c r="G89" i="2"/>
  <c r="M89" i="2" s="1"/>
  <c r="N89" i="2" s="1"/>
  <c r="G90" i="2"/>
  <c r="M90" i="2" s="1"/>
  <c r="N90" i="2" s="1"/>
  <c r="G91" i="2"/>
  <c r="G92" i="2"/>
  <c r="G93" i="2"/>
  <c r="M93" i="2" s="1"/>
  <c r="N93" i="2" s="1"/>
  <c r="G94" i="2"/>
  <c r="M94" i="2" s="1"/>
  <c r="N94" i="2" s="1"/>
  <c r="G95" i="2"/>
  <c r="M95" i="2" s="1"/>
  <c r="N95" i="2" s="1"/>
  <c r="G96" i="2"/>
  <c r="M96" i="2" s="1"/>
  <c r="N96" i="2" s="1"/>
  <c r="G97" i="2"/>
  <c r="M97" i="2" s="1"/>
  <c r="N97" i="2" s="1"/>
  <c r="G98" i="2"/>
  <c r="M98" i="2" s="1"/>
  <c r="N98" i="2" s="1"/>
  <c r="L102" i="2"/>
  <c r="L98" i="2"/>
  <c r="C98" i="2"/>
  <c r="L97" i="2"/>
  <c r="C97" i="2"/>
  <c r="L96" i="2"/>
  <c r="C96" i="2"/>
  <c r="L95" i="2"/>
  <c r="C95" i="2"/>
  <c r="L94" i="2"/>
  <c r="C94" i="2"/>
  <c r="L93" i="2"/>
  <c r="C93" i="2"/>
  <c r="L92" i="2"/>
  <c r="C92" i="2"/>
  <c r="L91" i="2"/>
  <c r="C91" i="2"/>
  <c r="L90" i="2"/>
  <c r="C90" i="2"/>
  <c r="L89" i="2"/>
  <c r="C89" i="2"/>
  <c r="L88" i="2"/>
  <c r="C88" i="2"/>
  <c r="L87" i="2"/>
  <c r="C87" i="2"/>
  <c r="L86" i="2"/>
  <c r="C86" i="2"/>
  <c r="L85" i="2"/>
  <c r="C85" i="2"/>
  <c r="L84" i="2"/>
  <c r="C84" i="2"/>
  <c r="L83" i="2"/>
  <c r="C83" i="2"/>
  <c r="L82" i="2"/>
  <c r="C82" i="2"/>
  <c r="L81" i="2"/>
  <c r="C81" i="2"/>
  <c r="L80" i="2"/>
  <c r="C80" i="2"/>
  <c r="L79" i="2"/>
  <c r="C79" i="2"/>
  <c r="L78" i="2"/>
  <c r="C78" i="2"/>
  <c r="L77" i="2"/>
  <c r="C77" i="2"/>
  <c r="L76" i="2"/>
  <c r="C76" i="2"/>
  <c r="L75" i="2"/>
  <c r="C75" i="2"/>
  <c r="L74" i="2"/>
  <c r="C74" i="2"/>
  <c r="L73" i="2"/>
  <c r="C73" i="2"/>
  <c r="L72" i="2"/>
  <c r="C72" i="2"/>
  <c r="L71" i="2"/>
  <c r="C71" i="2"/>
  <c r="L70" i="2"/>
  <c r="C70" i="2"/>
  <c r="L69" i="2"/>
  <c r="C69" i="2"/>
  <c r="L68" i="2"/>
  <c r="C68" i="2"/>
  <c r="L67" i="2"/>
  <c r="C67" i="2"/>
  <c r="L66" i="2"/>
  <c r="C66" i="2"/>
  <c r="L65" i="2"/>
  <c r="C65" i="2"/>
  <c r="L64" i="2"/>
  <c r="C64" i="2"/>
  <c r="L63" i="2"/>
  <c r="C63" i="2"/>
  <c r="L62" i="2"/>
  <c r="C62" i="2"/>
  <c r="L61" i="2"/>
  <c r="C61" i="2"/>
  <c r="L60" i="2"/>
  <c r="C60" i="2"/>
  <c r="L59" i="2"/>
  <c r="C59" i="2"/>
  <c r="L58" i="2"/>
  <c r="C58" i="2"/>
  <c r="L57" i="2"/>
  <c r="C57" i="2"/>
  <c r="L56" i="2"/>
  <c r="C56" i="2"/>
  <c r="L55" i="2"/>
  <c r="C55" i="2"/>
  <c r="L54" i="2"/>
  <c r="C54" i="2"/>
  <c r="L53" i="2"/>
  <c r="C53" i="2"/>
  <c r="L52" i="2"/>
  <c r="G52" i="2"/>
  <c r="C52" i="2"/>
  <c r="L51" i="2"/>
  <c r="G51" i="2"/>
  <c r="C51" i="2"/>
  <c r="L50" i="2"/>
  <c r="G50" i="2"/>
  <c r="C50" i="2"/>
  <c r="L49" i="2"/>
  <c r="G49" i="2"/>
  <c r="C49" i="2"/>
  <c r="M48" i="2"/>
  <c r="N48" i="2" s="1"/>
  <c r="L48" i="2"/>
  <c r="G48" i="2"/>
  <c r="C48" i="2"/>
  <c r="L47" i="2"/>
  <c r="G47" i="2"/>
  <c r="C47" i="2"/>
  <c r="L46" i="2"/>
  <c r="G46" i="2"/>
  <c r="C46" i="2"/>
  <c r="L45" i="2"/>
  <c r="G45" i="2"/>
  <c r="C45" i="2"/>
  <c r="L44" i="2"/>
  <c r="G44" i="2"/>
  <c r="C44" i="2"/>
  <c r="L43" i="2"/>
  <c r="G43" i="2"/>
  <c r="C43" i="2"/>
  <c r="L42" i="2"/>
  <c r="G42" i="2"/>
  <c r="C42" i="2"/>
  <c r="L41" i="2"/>
  <c r="G41" i="2"/>
  <c r="C41" i="2"/>
  <c r="L40" i="2"/>
  <c r="G40" i="2"/>
  <c r="M40" i="2" s="1"/>
  <c r="N40" i="2" s="1"/>
  <c r="C40" i="2"/>
  <c r="L39" i="2"/>
  <c r="G39" i="2"/>
  <c r="C39" i="2"/>
  <c r="L38" i="2"/>
  <c r="G38" i="2"/>
  <c r="C38" i="2"/>
  <c r="L37" i="2"/>
  <c r="G37" i="2"/>
  <c r="C37" i="2"/>
  <c r="L36" i="2"/>
  <c r="G36" i="2"/>
  <c r="C36" i="2"/>
  <c r="L35" i="2"/>
  <c r="G35" i="2"/>
  <c r="C35" i="2"/>
  <c r="L34" i="2"/>
  <c r="G34" i="2"/>
  <c r="C34" i="2"/>
  <c r="L33" i="2"/>
  <c r="G33" i="2"/>
  <c r="C33" i="2"/>
  <c r="L32" i="2"/>
  <c r="G32" i="2"/>
  <c r="M32" i="2" s="1"/>
  <c r="N32" i="2" s="1"/>
  <c r="C32" i="2"/>
  <c r="L31" i="2"/>
  <c r="G31" i="2"/>
  <c r="C31" i="2"/>
  <c r="L30" i="2"/>
  <c r="G30" i="2"/>
  <c r="C30" i="2"/>
  <c r="L29" i="2"/>
  <c r="G29" i="2"/>
  <c r="C29" i="2"/>
  <c r="L28" i="2"/>
  <c r="G28" i="2"/>
  <c r="C28" i="2"/>
  <c r="L27" i="2"/>
  <c r="G27" i="2"/>
  <c r="C27" i="2"/>
  <c r="L26" i="2"/>
  <c r="G26" i="2"/>
  <c r="C26" i="2"/>
  <c r="L25" i="2"/>
  <c r="G25" i="2"/>
  <c r="C25" i="2"/>
  <c r="L24" i="2"/>
  <c r="G24" i="2"/>
  <c r="M24" i="2" s="1"/>
  <c r="N24" i="2" s="1"/>
  <c r="C24" i="2"/>
  <c r="L23" i="2"/>
  <c r="G23" i="2"/>
  <c r="C23" i="2"/>
  <c r="L22" i="2"/>
  <c r="G22" i="2"/>
  <c r="C22" i="2"/>
  <c r="L21" i="2"/>
  <c r="G21" i="2"/>
  <c r="C21" i="2"/>
  <c r="L20" i="2"/>
  <c r="G20" i="2"/>
  <c r="C20" i="2"/>
  <c r="L19" i="2"/>
  <c r="G19" i="2"/>
  <c r="C19" i="2"/>
  <c r="L18" i="2"/>
  <c r="G18" i="2"/>
  <c r="C18" i="2"/>
  <c r="L17" i="2"/>
  <c r="G17" i="2"/>
  <c r="C17" i="2"/>
  <c r="M16" i="2"/>
  <c r="N16" i="2" s="1"/>
  <c r="L16" i="2"/>
  <c r="G16" i="2"/>
  <c r="C16" i="2"/>
  <c r="L15" i="2"/>
  <c r="G15" i="2"/>
  <c r="C15" i="2"/>
  <c r="L14" i="2"/>
  <c r="G14" i="2"/>
  <c r="C14" i="2"/>
  <c r="L13" i="2"/>
  <c r="G13" i="2"/>
  <c r="C13" i="2"/>
  <c r="L12" i="2"/>
  <c r="G12" i="2"/>
  <c r="C12" i="2"/>
  <c r="L11" i="2"/>
  <c r="G11" i="2"/>
  <c r="C11" i="2"/>
  <c r="L10" i="2"/>
  <c r="G10" i="2"/>
  <c r="C10" i="2"/>
  <c r="L9" i="2"/>
  <c r="G9" i="2"/>
  <c r="C9" i="2"/>
  <c r="M8" i="2"/>
  <c r="N8" i="2" s="1"/>
  <c r="L8" i="2"/>
  <c r="G8" i="2"/>
  <c r="C8" i="2"/>
  <c r="L7" i="2"/>
  <c r="G7" i="2"/>
  <c r="C7" i="2"/>
  <c r="L6" i="2"/>
  <c r="G6" i="2"/>
  <c r="C6" i="2"/>
  <c r="M4" i="2"/>
  <c r="M51" i="2" s="1"/>
  <c r="N51" i="2" s="1"/>
  <c r="M13" i="2" l="1"/>
  <c r="N13" i="2" s="1"/>
  <c r="M21" i="2"/>
  <c r="N21" i="2" s="1"/>
  <c r="M29" i="2"/>
  <c r="N29" i="2" s="1"/>
  <c r="M37" i="2"/>
  <c r="N37" i="2" s="1"/>
  <c r="M45" i="2"/>
  <c r="N45" i="2" s="1"/>
  <c r="M10" i="2"/>
  <c r="N10" i="2" s="1"/>
  <c r="M18" i="2"/>
  <c r="N18" i="2" s="1"/>
  <c r="M26" i="2"/>
  <c r="N26" i="2" s="1"/>
  <c r="M34" i="2"/>
  <c r="N34" i="2" s="1"/>
  <c r="M42" i="2"/>
  <c r="N42" i="2" s="1"/>
  <c r="M50" i="2"/>
  <c r="N50" i="2" s="1"/>
  <c r="M7" i="2"/>
  <c r="N7" i="2" s="1"/>
  <c r="M15" i="2"/>
  <c r="N15" i="2" s="1"/>
  <c r="M23" i="2"/>
  <c r="N23" i="2" s="1"/>
  <c r="M31" i="2"/>
  <c r="N31" i="2" s="1"/>
  <c r="M39" i="2"/>
  <c r="N39" i="2" s="1"/>
  <c r="M47" i="2"/>
  <c r="N47" i="2" s="1"/>
  <c r="M12" i="2"/>
  <c r="N12" i="2" s="1"/>
  <c r="M20" i="2"/>
  <c r="N20" i="2" s="1"/>
  <c r="M28" i="2"/>
  <c r="N28" i="2" s="1"/>
  <c r="M36" i="2"/>
  <c r="N36" i="2" s="1"/>
  <c r="M44" i="2"/>
  <c r="N44" i="2" s="1"/>
  <c r="M52" i="2"/>
  <c r="N52" i="2" s="1"/>
  <c r="M9" i="2"/>
  <c r="N9" i="2" s="1"/>
  <c r="M17" i="2"/>
  <c r="N17" i="2" s="1"/>
  <c r="M25" i="2"/>
  <c r="N25" i="2" s="1"/>
  <c r="M33" i="2"/>
  <c r="N33" i="2" s="1"/>
  <c r="M41" i="2"/>
  <c r="N41" i="2" s="1"/>
  <c r="M49" i="2"/>
  <c r="N49" i="2" s="1"/>
  <c r="M6" i="2"/>
  <c r="N6" i="2" s="1"/>
  <c r="M14" i="2"/>
  <c r="N14" i="2" s="1"/>
  <c r="M22" i="2"/>
  <c r="N22" i="2" s="1"/>
  <c r="M30" i="2"/>
  <c r="N30" i="2" s="1"/>
  <c r="M38" i="2"/>
  <c r="N38" i="2" s="1"/>
  <c r="M46" i="2"/>
  <c r="N46" i="2" s="1"/>
  <c r="M11" i="2"/>
  <c r="N11" i="2" s="1"/>
  <c r="M19" i="2"/>
  <c r="N19" i="2" s="1"/>
  <c r="M27" i="2"/>
  <c r="N27" i="2" s="1"/>
  <c r="M35" i="2"/>
  <c r="N35" i="2" s="1"/>
  <c r="M43" i="2"/>
  <c r="N43" i="2" s="1"/>
  <c r="H122" i="2" l="1"/>
  <c r="H114" i="2"/>
  <c r="V108" i="2"/>
  <c r="N108" i="2"/>
  <c r="H121" i="2"/>
  <c r="H113" i="2"/>
  <c r="U108" i="2"/>
  <c r="M108" i="2"/>
  <c r="H120" i="2"/>
  <c r="H112" i="2"/>
  <c r="T108" i="2"/>
  <c r="L108" i="2"/>
  <c r="W108" i="2"/>
  <c r="H119" i="2"/>
  <c r="H111" i="2"/>
  <c r="S108" i="2"/>
  <c r="K108" i="2"/>
  <c r="H118" i="2"/>
  <c r="H110" i="2"/>
  <c r="R108" i="2"/>
  <c r="J108" i="2"/>
  <c r="O108" i="2"/>
  <c r="H117" i="2"/>
  <c r="H109" i="2"/>
  <c r="Q108" i="2"/>
  <c r="I108" i="2"/>
  <c r="H115" i="2"/>
  <c r="H116" i="2"/>
  <c r="P108" i="2"/>
  <c r="H108" i="2"/>
  <c r="H123" i="2" l="1"/>
  <c r="X108" i="2"/>
</calcChain>
</file>

<file path=xl/comments1.xml><?xml version="1.0" encoding="utf-8"?>
<comments xmlns="http://schemas.openxmlformats.org/spreadsheetml/2006/main">
  <authors>
    <author>Contabilidad</author>
  </authors>
  <commentList>
    <comment ref="I6" authorId="0" shapeId="0">
      <text>
        <r>
          <rPr>
            <b/>
            <sz val="9"/>
            <color indexed="81"/>
            <rFont val="Tahoma"/>
            <family val="2"/>
          </rPr>
          <t>Contabilidad:</t>
        </r>
        <r>
          <rPr>
            <sz val="9"/>
            <color indexed="81"/>
            <rFont val="Tahoma"/>
            <family val="2"/>
          </rPr>
          <t xml:space="preserve">
SE ACEPTA GLOSA POR COPAGO NO COBRADO</t>
        </r>
      </text>
    </comment>
  </commentList>
</comments>
</file>

<file path=xl/sharedStrings.xml><?xml version="1.0" encoding="utf-8"?>
<sst xmlns="http://schemas.openxmlformats.org/spreadsheetml/2006/main" count="907" uniqueCount="236">
  <si>
    <t>NIT IPS</t>
  </si>
  <si>
    <t>Prefijo Factura</t>
  </si>
  <si>
    <t>CAJA DE COMPENSACION FAMILIAR DEL VALLE DEL CAUCA</t>
  </si>
  <si>
    <t>890.303.093</t>
  </si>
  <si>
    <t>PREFIJO</t>
  </si>
  <si>
    <t xml:space="preserve">FACTURA </t>
  </si>
  <si>
    <t xml:space="preserve">FECHA </t>
  </si>
  <si>
    <t xml:space="preserve">RADICADA </t>
  </si>
  <si>
    <t>RAD 2</t>
  </si>
  <si>
    <t>VENCE</t>
  </si>
  <si>
    <t xml:space="preserve">VALOR </t>
  </si>
  <si>
    <t xml:space="preserve">GLOSAS </t>
  </si>
  <si>
    <t>PAGO</t>
  </si>
  <si>
    <t>RETENCION 2%</t>
  </si>
  <si>
    <t>SALDO</t>
  </si>
  <si>
    <t xml:space="preserve">DIAS </t>
  </si>
  <si>
    <t>EDAD</t>
  </si>
  <si>
    <t>BANCO</t>
  </si>
  <si>
    <t>FECHA 1</t>
  </si>
  <si>
    <t>FECHA 2</t>
  </si>
  <si>
    <t>CAL6</t>
  </si>
  <si>
    <t>CAL2</t>
  </si>
  <si>
    <t>CAL3</t>
  </si>
  <si>
    <t>CAL9</t>
  </si>
  <si>
    <t>TOTAL</t>
  </si>
  <si>
    <t>COMFENALCO VALLE</t>
  </si>
  <si>
    <t>SIN RADICAR</t>
  </si>
  <si>
    <t>CORRIENTE</t>
  </si>
  <si>
    <t>0 a 30</t>
  </si>
  <si>
    <t>31 a 60</t>
  </si>
  <si>
    <t>61 a 90</t>
  </si>
  <si>
    <t>91 a 120</t>
  </si>
  <si>
    <t>121 a 150</t>
  </si>
  <si>
    <t>151 a 180</t>
  </si>
  <si>
    <t>181 a 210</t>
  </si>
  <si>
    <t>211 a 240</t>
  </si>
  <si>
    <t>241 a 270</t>
  </si>
  <si>
    <t>271 a 300</t>
  </si>
  <si>
    <t>301 a 330</t>
  </si>
  <si>
    <t>331 a 360</t>
  </si>
  <si>
    <t>Mas de 360</t>
  </si>
  <si>
    <t>acceso al portal</t>
  </si>
  <si>
    <t>transaccionesenlinea.com.co</t>
  </si>
  <si>
    <t xml:space="preserve">USUARIO: </t>
  </si>
  <si>
    <t>https://transaccionesenlinea.com.co</t>
  </si>
  <si>
    <t>CONTRASEÑA:</t>
  </si>
  <si>
    <t>Calculaser2022-</t>
  </si>
  <si>
    <t>cartif Rte fte</t>
  </si>
  <si>
    <t>https://transaccionesenlinea.com.co/eDesarrollo/MiRegistro/fLog_In.aspx</t>
  </si>
  <si>
    <t>USUARIO:</t>
  </si>
  <si>
    <t>en la pestaña de finanzas se descargan los certificados de retencion en la fuente</t>
  </si>
  <si>
    <r>
      <t>Cualquier inquietud, recuerde nuestra </t>
    </r>
    <r>
      <rPr>
        <b/>
        <sz val="12"/>
        <color indexed="8"/>
        <rFont val="Arial"/>
        <family val="2"/>
      </rPr>
      <t>línea telefónica en Bogotá</t>
    </r>
    <r>
      <rPr>
        <sz val="12"/>
        <color indexed="8"/>
        <rFont val="Arial"/>
        <family val="2"/>
      </rPr>
      <t>:</t>
    </r>
  </si>
  <si>
    <r>
      <t>Para Proveedores: 3078106, opción 4 Proveedores </t>
    </r>
    <r>
      <rPr>
        <sz val="12"/>
        <color indexed="8"/>
        <rFont val="Arial"/>
        <family val="2"/>
      </rPr>
      <t>y luego opción 1: </t>
    </r>
    <r>
      <rPr>
        <u/>
        <sz val="12"/>
        <color indexed="8"/>
        <rFont val="Arial"/>
        <family val="2"/>
      </rPr>
      <t>Pagos y recibos a satisfacción.</t>
    </r>
  </si>
  <si>
    <t>CSCATENCION@compensar.com</t>
  </si>
  <si>
    <t>CALCULASER</t>
  </si>
  <si>
    <t xml:space="preserve"> ENTIDAD</t>
  </si>
  <si>
    <t>NUMERO FACTURA</t>
  </si>
  <si>
    <t>PREFIJO SASS</t>
  </si>
  <si>
    <t>NUMERO FACT SASSS</t>
  </si>
  <si>
    <t>LLAVE</t>
  </si>
  <si>
    <t>FECHA FACT IPS</t>
  </si>
  <si>
    <t>VALOR FACT IPS</t>
  </si>
  <si>
    <t>SALDO FACT IPS</t>
  </si>
  <si>
    <t>OBSERVACION SASS</t>
  </si>
  <si>
    <t>ESTADO EPS FEBRERO 10 DEL 2023</t>
  </si>
  <si>
    <t>ESTADO VAGLO</t>
  </si>
  <si>
    <t>VALOR VAGLO</t>
  </si>
  <si>
    <t>POR PAGAR SAP</t>
  </si>
  <si>
    <t>P. ABIERTAS DOC</t>
  </si>
  <si>
    <t>VALIDACION ALFA FACT</t>
  </si>
  <si>
    <t>VALOR RADICADO FACT</t>
  </si>
  <si>
    <t>VALOR NOTA CREDITO</t>
  </si>
  <si>
    <t>VALOR GLOSA ACEPTDA</t>
  </si>
  <si>
    <t>OBSERVACION GLOSA ACEPTADA</t>
  </si>
  <si>
    <t>VALOR GLOSA DEVUELTA</t>
  </si>
  <si>
    <t>OBSERVACION GLOSA DEVUELTA</t>
  </si>
  <si>
    <t>VALOR CRUZADO SASS</t>
  </si>
  <si>
    <t>SALDO SASS</t>
  </si>
  <si>
    <t>VALOR CANCELADO SAP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</si>
  <si>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</si>
  <si>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</si>
  <si>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</si>
  <si>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</si>
  <si>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</si>
  <si>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</si>
  <si>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</si>
  <si>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</si>
  <si>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</si>
  <si>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</si>
  <si>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</si>
  <si>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</si>
  <si>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</si>
  <si>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816002451_CAL6_11931</t>
  </si>
  <si>
    <t>A)Factura no radicada en ERP</t>
  </si>
  <si>
    <t>FACTURA NO RADICADA</t>
  </si>
  <si>
    <t>no_cruza</t>
  </si>
  <si>
    <t>816002451_CAL6_18731</t>
  </si>
  <si>
    <t>B)Factura sin saldo ERP</t>
  </si>
  <si>
    <t>OK</t>
  </si>
  <si>
    <t>816002451_CAL6_18859</t>
  </si>
  <si>
    <t>816002451_CAL6_18860</t>
  </si>
  <si>
    <t>816002451_CAL6_18912</t>
  </si>
  <si>
    <t>816002451_CAL6_18913</t>
  </si>
  <si>
    <t>816002451_CAL6_18933</t>
  </si>
  <si>
    <t>816002451_CAL9_7413</t>
  </si>
  <si>
    <t>816002451_CAL9_7497</t>
  </si>
  <si>
    <t>816002451_CAL9_7501</t>
  </si>
  <si>
    <t>816002451_CAL9_7502</t>
  </si>
  <si>
    <t>816002451_CAL9_7542</t>
  </si>
  <si>
    <t>816002451_CAL9_7559</t>
  </si>
  <si>
    <t>816002451_CAL9_7589</t>
  </si>
  <si>
    <t>816002451_CAL9_7663</t>
  </si>
  <si>
    <t>816002451_CAL9_7699</t>
  </si>
  <si>
    <t>816002451_CAL9_7767</t>
  </si>
  <si>
    <t>816002451_CAL9_7768</t>
  </si>
  <si>
    <t>816002451_CAL9_7819</t>
  </si>
  <si>
    <t>816002451_CAL9_7820</t>
  </si>
  <si>
    <t>816002451_CAL9_7889</t>
  </si>
  <si>
    <t>816002451_CAL9_7913</t>
  </si>
  <si>
    <t>816002451_CAL9_8026</t>
  </si>
  <si>
    <t>816002451_CAL9_8027</t>
  </si>
  <si>
    <t>816002451_CAL9_8028</t>
  </si>
  <si>
    <t>816002451_CAL9_8107</t>
  </si>
  <si>
    <t>816002451_CAL9_8169</t>
  </si>
  <si>
    <t>816002451_CAL9_8170</t>
  </si>
  <si>
    <t>816002451_CAL9_8171</t>
  </si>
  <si>
    <t>816002451_CAL9_8258</t>
  </si>
  <si>
    <t>816002451_CAL9_8279</t>
  </si>
  <si>
    <t>816002451_CAL9_8395</t>
  </si>
  <si>
    <t>816002451_CAL9_8396</t>
  </si>
  <si>
    <t>816002451_CAL9_8397</t>
  </si>
  <si>
    <t>816002451_CAL9_8447</t>
  </si>
  <si>
    <t>816002451_CAL9_8531</t>
  </si>
  <si>
    <t>816002451_CAL9_8539</t>
  </si>
  <si>
    <t>816002451_CAL9_8540</t>
  </si>
  <si>
    <t>816002451_CAL2_4354</t>
  </si>
  <si>
    <t>816002451_CAL2_4380</t>
  </si>
  <si>
    <t>816002451_CAL3_5563</t>
  </si>
  <si>
    <t>816002451_CAL3_5666</t>
  </si>
  <si>
    <t>816002451_CAL6_13367</t>
  </si>
  <si>
    <t>816002451_CAL6_13368</t>
  </si>
  <si>
    <t>816002451_CAL6_15480</t>
  </si>
  <si>
    <t>816002451_CAL6_15701</t>
  </si>
  <si>
    <t>816002451_CAL6_16107</t>
  </si>
  <si>
    <t>816002451_CAL6_16650</t>
  </si>
  <si>
    <t>816002451_CAL6_16652</t>
  </si>
  <si>
    <t>816002451_CAL6_16708</t>
  </si>
  <si>
    <t>816002451_CAL6_16711</t>
  </si>
  <si>
    <t>816002451_CAL6_16724</t>
  </si>
  <si>
    <t>816002451_CAL6_16921</t>
  </si>
  <si>
    <t>816002451_CAL6_16927</t>
  </si>
  <si>
    <t>816002451_CAL6_16932</t>
  </si>
  <si>
    <t>816002451_CAL6_16967</t>
  </si>
  <si>
    <t>816002451_CAL6_17101</t>
  </si>
  <si>
    <t>816002451_CAL6_17102</t>
  </si>
  <si>
    <t>816002451_CAL6_17126</t>
  </si>
  <si>
    <t>816002451_CAL6_17130</t>
  </si>
  <si>
    <t>816002451_CAL6_17132</t>
  </si>
  <si>
    <t>816002451_CAL6_17149</t>
  </si>
  <si>
    <t>816002451_CAL6_17210</t>
  </si>
  <si>
    <t>816002451_CAL6_17439</t>
  </si>
  <si>
    <t>816002451_CAL6_17485</t>
  </si>
  <si>
    <t>816002451_CAL6_17570</t>
  </si>
  <si>
    <t>816002451_CAL6_17668</t>
  </si>
  <si>
    <t>816002451_CAL6_17671</t>
  </si>
  <si>
    <t>816002451_CAL6_17674</t>
  </si>
  <si>
    <t>816002451_CAL6_17677</t>
  </si>
  <si>
    <t>816002451_CAL6_17679</t>
  </si>
  <si>
    <t>816002451_CAL6_17681</t>
  </si>
  <si>
    <t>816002451_CAL6_17683</t>
  </si>
  <si>
    <t>816002451_CAL6_17684</t>
  </si>
  <si>
    <t>816002451_CAL6_17685</t>
  </si>
  <si>
    <t>816002451_CAL6_17936</t>
  </si>
  <si>
    <t>816002451_CAL6_17968</t>
  </si>
  <si>
    <t>816002451_CAL6_17969</t>
  </si>
  <si>
    <t>816002451_CAL6_17970</t>
  </si>
  <si>
    <t>816002451_CAL6_18060</t>
  </si>
  <si>
    <t>816002451_CAL6_18285</t>
  </si>
  <si>
    <t>816002451_CAL6_18320</t>
  </si>
  <si>
    <t>816002451_CAL6_18350</t>
  </si>
  <si>
    <t>816002451_CAL6_18351</t>
  </si>
  <si>
    <t>816002451_CAL6_18462</t>
  </si>
  <si>
    <t>816002451_CAL6_18510</t>
  </si>
  <si>
    <t>816002451_CAL6_18597</t>
  </si>
  <si>
    <t>816002451_CAL6_18642</t>
  </si>
  <si>
    <t>816002451_CAL6_18682</t>
  </si>
  <si>
    <t>816002451_CAL6_18683</t>
  </si>
  <si>
    <t>816002451_CAL6_18684</t>
  </si>
  <si>
    <t>816002451_CAL6_18692</t>
  </si>
  <si>
    <t>C)Glosas total pendiente por respuesta de IPS</t>
  </si>
  <si>
    <t>FACTURA DEVUELTA</t>
  </si>
  <si>
    <t>DEVOLUCION</t>
  </si>
  <si>
    <t>AUTO. SE DEVUELVE LA FACTURA POR QUE LA AUTO. YA PAGADA EN LA FACTURA CAL6-18859 223333360532316ANGELA CAMPAZ</t>
  </si>
  <si>
    <t>SI</t>
  </si>
  <si>
    <t>816002451_CAL9_8541</t>
  </si>
  <si>
    <t>D)Glosas parcial pendiente por respuesta de IPS</t>
  </si>
  <si>
    <t>GLOSA</t>
  </si>
  <si>
    <t>CUOTAM./COPAGO DESCONTAMOS CUOTA.M. DEJADA DE PAGAR POR EL PACIENTE POR $3.700ANGELA CAMPAZ</t>
  </si>
  <si>
    <t>NO</t>
  </si>
  <si>
    <t>FACTURA PENDIENTE EN PROGRAMACION DE PAGO</t>
  </si>
  <si>
    <t>30.01.2023</t>
  </si>
  <si>
    <t>27.01.2023</t>
  </si>
  <si>
    <t>FACTURA CANCELADA</t>
  </si>
  <si>
    <t>FACTURA PENDIENTE EN PROGRAMACION DE PAGO - GLOSA PENDIENTE POR CONCILIAR</t>
  </si>
  <si>
    <t>Total general</t>
  </si>
  <si>
    <t>Tipificación</t>
  </si>
  <si>
    <t>Cant Facturas</t>
  </si>
  <si>
    <t>Saldo Facturas</t>
  </si>
  <si>
    <t xml:space="preserve">Valor Vaglo 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</si>
  <si>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</si>
  <si>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</si>
  <si>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</si>
  <si>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</si>
  <si>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</si>
  <si>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</si>
  <si>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</si>
  <si>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</si>
  <si>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</si>
  <si>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</si>
  <si>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</si>
  <si>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</si>
  <si>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</si>
  <si>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</si>
  <si>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</si>
  <si>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</si>
  <si>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</si>
  <si>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</si>
  <si>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</si>
  <si>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</si>
  <si>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</si>
  <si>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SANTIAGO DE CALI , FEBRERO 10 DE 2023</t>
  </si>
  <si>
    <t>Señores : CALCULASER</t>
  </si>
  <si>
    <t>NIT: 816002451</t>
  </si>
  <si>
    <t>Cartera - Calculaser</t>
  </si>
  <si>
    <t>A continuacion me permito remitir nuestra respuesta al estado de cartera presentado en la fecha: 27/01/2023</t>
  </si>
  <si>
    <t>Con Corte al dia :31/12/2022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</si>
</sst>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_-;\-* #,##0.00_-;_-* &quot;-&quot;??_-;_-@_-"/>
    <numFmt numFmtId="164" formatCode="_(* #,##0.00_);_(* \(#,##0.00\);_(* \-??_);_(@_)"/>
    <numFmt numFmtId="165" formatCode="_(* #,##0_);_(* \(#,##0\);_(* \-??_);_(@_)"/>
    <numFmt numFmtId="166" formatCode="dd/mmm"/>
    <numFmt numFmtId="167" formatCode="_(* #,##0.00_);_(* \(#,##0.00\);_(* &quot;-&quot;??_);_(@_)"/>
    <numFmt numFmtId="168" formatCode="_(* #,##0_);_(* \(#,##0\);_(* &quot;-&quot;??_);_(@_)"/>
    <numFmt numFmtId="169" formatCode="_-* #,##0_-;\-* #,##0_-;_-* &quot;-&quot;??_-;_-@_-"/>
    <numFmt numFmtId="170" formatCode="&quot;$&quot;\ #,##0;[Red]&quot;$&quot;\ #,##0"/>
    <numFmt numFmtId="171" formatCode="&quot;$&quot;\ #,##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name val="Calibri"/>
      <family val="2"/>
    </font>
    <font>
      <u/>
      <sz val="11"/>
      <color indexed="12"/>
      <name val="Calibri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u/>
      <sz val="12"/>
      <color indexed="8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2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8">
    <xf numFmtId="0" fontId="0" fillId="0" borderId="0"/>
    <xf numFmtId="0" fontId="3" fillId="0" borderId="0"/>
    <xf numFmtId="164" fontId="3" fillId="0" borderId="0" applyFill="0" applyBorder="0" applyAlignment="0" applyProtection="0"/>
    <xf numFmtId="167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6" fillId="0" borderId="0" applyNumberFormat="0" applyFill="0" applyBorder="0" applyAlignment="0" applyProtection="0"/>
    <xf numFmtId="43" fontId="1" fillId="0" borderId="0" applyFont="0" applyFill="0" applyBorder="0" applyAlignment="0" applyProtection="0"/>
    <xf numFmtId="0" fontId="13" fillId="0" borderId="0"/>
  </cellStyleXfs>
  <cellXfs count="105">
    <xf numFmtId="0" fontId="0" fillId="0" borderId="0" xfId="0"/>
    <xf numFmtId="0" fontId="4" fillId="0" borderId="0" xfId="1" applyFont="1" applyAlignment="1">
      <alignment horizontal="center"/>
    </xf>
    <xf numFmtId="165" fontId="3" fillId="0" borderId="0" xfId="2" applyNumberFormat="1" applyFill="1" applyBorder="1" applyAlignment="1" applyProtection="1">
      <alignment horizontal="center"/>
    </xf>
    <xf numFmtId="0" fontId="3" fillId="0" borderId="0" xfId="1"/>
    <xf numFmtId="165" fontId="3" fillId="0" borderId="0" xfId="2" applyNumberFormat="1" applyFill="1" applyBorder="1" applyAlignment="1" applyProtection="1"/>
    <xf numFmtId="166" fontId="3" fillId="0" borderId="0" xfId="1" applyNumberFormat="1"/>
    <xf numFmtId="0" fontId="4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0" fontId="3" fillId="0" borderId="2" xfId="1" applyBorder="1"/>
    <xf numFmtId="14" fontId="3" fillId="0" borderId="2" xfId="1" applyNumberFormat="1" applyBorder="1"/>
    <xf numFmtId="168" fontId="0" fillId="0" borderId="2" xfId="3" applyNumberFormat="1" applyFont="1" applyFill="1" applyBorder="1"/>
    <xf numFmtId="165" fontId="3" fillId="0" borderId="2" xfId="2" applyNumberFormat="1" applyFill="1" applyBorder="1" applyAlignment="1" applyProtection="1"/>
    <xf numFmtId="1" fontId="5" fillId="0" borderId="2" xfId="1" applyNumberFormat="1" applyFont="1" applyBorder="1"/>
    <xf numFmtId="14" fontId="3" fillId="0" borderId="0" xfId="1" applyNumberFormat="1"/>
    <xf numFmtId="169" fontId="0" fillId="0" borderId="2" xfId="4" applyNumberFormat="1" applyFont="1" applyBorder="1"/>
    <xf numFmtId="169" fontId="0" fillId="0" borderId="0" xfId="4" applyNumberFormat="1" applyFont="1" applyBorder="1"/>
    <xf numFmtId="1" fontId="5" fillId="0" borderId="0" xfId="1" applyNumberFormat="1" applyFont="1"/>
    <xf numFmtId="0" fontId="4" fillId="0" borderId="0" xfId="1" applyFont="1"/>
    <xf numFmtId="165" fontId="4" fillId="0" borderId="0" xfId="1" applyNumberFormat="1" applyFont="1"/>
    <xf numFmtId="165" fontId="3" fillId="0" borderId="0" xfId="1" applyNumberFormat="1"/>
    <xf numFmtId="165" fontId="3" fillId="0" borderId="3" xfId="1" applyNumberFormat="1" applyBorder="1"/>
    <xf numFmtId="0" fontId="3" fillId="0" borderId="4" xfId="1" applyBorder="1"/>
    <xf numFmtId="165" fontId="3" fillId="0" borderId="4" xfId="1" applyNumberFormat="1" applyBorder="1"/>
    <xf numFmtId="165" fontId="3" fillId="0" borderId="5" xfId="1" applyNumberFormat="1" applyBorder="1"/>
    <xf numFmtId="165" fontId="3" fillId="0" borderId="5" xfId="2" applyNumberFormat="1" applyFill="1" applyBorder="1" applyAlignment="1" applyProtection="1"/>
    <xf numFmtId="165" fontId="3" fillId="0" borderId="4" xfId="2" applyNumberFormat="1" applyFill="1" applyBorder="1" applyAlignment="1" applyProtection="1"/>
    <xf numFmtId="165" fontId="4" fillId="0" borderId="4" xfId="1" applyNumberFormat="1" applyFont="1" applyBorder="1"/>
    <xf numFmtId="0" fontId="3" fillId="3" borderId="0" xfId="1" applyFill="1"/>
    <xf numFmtId="0" fontId="6" fillId="3" borderId="0" xfId="5" applyFill="1" applyAlignment="1">
      <alignment vertical="center"/>
    </xf>
    <xf numFmtId="0" fontId="6" fillId="3" borderId="0" xfId="5" applyFill="1"/>
    <xf numFmtId="0" fontId="6" fillId="0" borderId="0" xfId="5"/>
    <xf numFmtId="0" fontId="3" fillId="4" borderId="0" xfId="1" applyFill="1"/>
    <xf numFmtId="0" fontId="4" fillId="4" borderId="0" xfId="1" applyFont="1" applyFill="1"/>
    <xf numFmtId="0" fontId="2" fillId="0" borderId="2" xfId="0" applyFont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169" fontId="2" fillId="0" borderId="2" xfId="6" applyNumberFormat="1" applyFont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169" fontId="2" fillId="6" borderId="2" xfId="6" applyNumberFormat="1" applyFont="1" applyFill="1" applyBorder="1" applyAlignment="1">
      <alignment horizontal="center" vertical="center" wrapText="1"/>
    </xf>
    <xf numFmtId="169" fontId="2" fillId="7" borderId="2" xfId="6" applyNumberFormat="1" applyFont="1" applyFill="1" applyBorder="1" applyAlignment="1">
      <alignment horizontal="center" vertical="center" wrapText="1"/>
    </xf>
    <xf numFmtId="0" fontId="2" fillId="7" borderId="2" xfId="0" applyFont="1" applyFill="1" applyBorder="1" applyAlignment="1">
      <alignment horizontal="center" vertical="center" wrapText="1"/>
    </xf>
    <xf numFmtId="0" fontId="0" fillId="0" borderId="2" xfId="0" applyFont="1" applyBorder="1"/>
    <xf numFmtId="14" fontId="0" fillId="0" borderId="2" xfId="0" applyNumberFormat="1" applyFont="1" applyBorder="1"/>
    <xf numFmtId="169" fontId="0" fillId="0" borderId="2" xfId="6" applyNumberFormat="1" applyFont="1" applyBorder="1"/>
    <xf numFmtId="169" fontId="0" fillId="0" borderId="0" xfId="6" applyNumberFormat="1" applyFont="1"/>
    <xf numFmtId="169" fontId="2" fillId="0" borderId="0" xfId="6" applyNumberFormat="1" applyFont="1"/>
    <xf numFmtId="0" fontId="0" fillId="0" borderId="0" xfId="0" applyAlignment="1">
      <alignment wrapText="1"/>
    </xf>
    <xf numFmtId="169" fontId="0" fillId="0" borderId="9" xfId="0" applyNumberFormat="1" applyBorder="1"/>
    <xf numFmtId="169" fontId="0" fillId="0" borderId="7" xfId="0" applyNumberFormat="1" applyBorder="1"/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12" fillId="8" borderId="2" xfId="0" applyFont="1" applyFill="1" applyBorder="1" applyAlignment="1">
      <alignment horizontal="center" vertical="center"/>
    </xf>
    <xf numFmtId="0" fontId="12" fillId="8" borderId="12" xfId="0" applyFont="1" applyFill="1" applyBorder="1" applyAlignment="1">
      <alignment horizontal="center" vertical="center"/>
    </xf>
    <xf numFmtId="169" fontId="12" fillId="8" borderId="13" xfId="0" applyNumberFormat="1" applyFont="1" applyFill="1" applyBorder="1" applyAlignment="1">
      <alignment horizontal="center" vertical="center"/>
    </xf>
    <xf numFmtId="0" fontId="0" fillId="0" borderId="6" xfId="0" applyNumberFormat="1" applyBorder="1" applyAlignment="1">
      <alignment horizontal="center"/>
    </xf>
    <xf numFmtId="0" fontId="0" fillId="0" borderId="8" xfId="0" applyNumberFormat="1" applyBorder="1" applyAlignment="1">
      <alignment horizontal="center"/>
    </xf>
    <xf numFmtId="0" fontId="0" fillId="0" borderId="0" xfId="0" applyAlignment="1">
      <alignment horizontal="center"/>
    </xf>
    <xf numFmtId="169" fontId="12" fillId="8" borderId="2" xfId="0" applyNumberFormat="1" applyFont="1" applyFill="1" applyBorder="1" applyAlignment="1">
      <alignment horizontal="center" vertical="center"/>
    </xf>
    <xf numFmtId="169" fontId="0" fillId="0" borderId="10" xfId="0" applyNumberFormat="1" applyBorder="1"/>
    <xf numFmtId="169" fontId="0" fillId="0" borderId="11" xfId="0" applyNumberFormat="1" applyBorder="1"/>
    <xf numFmtId="0" fontId="12" fillId="8" borderId="12" xfId="0" applyNumberFormat="1" applyFont="1" applyFill="1" applyBorder="1" applyAlignment="1">
      <alignment horizontal="center" vertical="center"/>
    </xf>
    <xf numFmtId="0" fontId="14" fillId="0" borderId="0" xfId="7" applyFont="1"/>
    <xf numFmtId="0" fontId="14" fillId="0" borderId="14" xfId="7" applyFont="1" applyBorder="1" applyAlignment="1">
      <alignment horizontal="centerContinuous"/>
    </xf>
    <xf numFmtId="0" fontId="14" fillId="0" borderId="15" xfId="7" applyFont="1" applyBorder="1" applyAlignment="1">
      <alignment horizontal="centerContinuous"/>
    </xf>
    <xf numFmtId="0" fontId="15" fillId="0" borderId="14" xfId="7" applyFont="1" applyBorder="1" applyAlignment="1">
      <alignment horizontal="centerContinuous" vertical="center"/>
    </xf>
    <xf numFmtId="0" fontId="15" fillId="0" borderId="16" xfId="7" applyFont="1" applyBorder="1" applyAlignment="1">
      <alignment horizontal="centerContinuous" vertical="center"/>
    </xf>
    <xf numFmtId="0" fontId="15" fillId="0" borderId="15" xfId="7" applyFont="1" applyBorder="1" applyAlignment="1">
      <alignment horizontal="centerContinuous" vertical="center"/>
    </xf>
    <xf numFmtId="0" fontId="15" fillId="0" borderId="17" xfId="7" applyFont="1" applyBorder="1" applyAlignment="1">
      <alignment horizontal="centerContinuous" vertical="center"/>
    </xf>
    <xf numFmtId="0" fontId="14" fillId="0" borderId="18" xfId="7" applyFont="1" applyBorder="1" applyAlignment="1">
      <alignment horizontal="centerContinuous"/>
    </xf>
    <xf numFmtId="0" fontId="14" fillId="0" borderId="19" xfId="7" applyFont="1" applyBorder="1" applyAlignment="1">
      <alignment horizontal="centerContinuous"/>
    </xf>
    <xf numFmtId="0" fontId="15" fillId="0" borderId="20" xfId="7" applyFont="1" applyBorder="1" applyAlignment="1">
      <alignment horizontal="centerContinuous" vertical="center"/>
    </xf>
    <xf numFmtId="0" fontId="15" fillId="0" borderId="21" xfId="7" applyFont="1" applyBorder="1" applyAlignment="1">
      <alignment horizontal="centerContinuous" vertical="center"/>
    </xf>
    <xf numFmtId="0" fontId="15" fillId="0" borderId="22" xfId="7" applyFont="1" applyBorder="1" applyAlignment="1">
      <alignment horizontal="centerContinuous" vertical="center"/>
    </xf>
    <xf numFmtId="0" fontId="15" fillId="0" borderId="23" xfId="7" applyFont="1" applyBorder="1" applyAlignment="1">
      <alignment horizontal="centerContinuous" vertical="center"/>
    </xf>
    <xf numFmtId="0" fontId="15" fillId="0" borderId="18" xfId="7" applyFont="1" applyBorder="1" applyAlignment="1">
      <alignment horizontal="centerContinuous" vertical="center"/>
    </xf>
    <xf numFmtId="0" fontId="15" fillId="0" borderId="0" xfId="7" applyFont="1" applyAlignment="1">
      <alignment horizontal="centerContinuous" vertical="center"/>
    </xf>
    <xf numFmtId="0" fontId="15" fillId="0" borderId="19" xfId="7" applyFont="1" applyBorder="1" applyAlignment="1">
      <alignment horizontal="centerContinuous" vertical="center"/>
    </xf>
    <xf numFmtId="0" fontId="15" fillId="0" borderId="24" xfId="7" applyFont="1" applyBorder="1" applyAlignment="1">
      <alignment horizontal="centerContinuous" vertical="center"/>
    </xf>
    <xf numFmtId="0" fontId="14" fillId="0" borderId="20" xfId="7" applyFont="1" applyBorder="1" applyAlignment="1">
      <alignment horizontal="centerContinuous"/>
    </xf>
    <xf numFmtId="0" fontId="14" fillId="0" borderId="22" xfId="7" applyFont="1" applyBorder="1" applyAlignment="1">
      <alignment horizontal="centerContinuous"/>
    </xf>
    <xf numFmtId="0" fontId="14" fillId="0" borderId="18" xfId="7" applyFont="1" applyBorder="1"/>
    <xf numFmtId="0" fontId="14" fillId="0" borderId="19" xfId="7" applyFont="1" applyBorder="1"/>
    <xf numFmtId="0" fontId="15" fillId="0" borderId="0" xfId="7" applyFont="1"/>
    <xf numFmtId="14" fontId="14" fillId="0" borderId="0" xfId="7" applyNumberFormat="1" applyFont="1"/>
    <xf numFmtId="14" fontId="14" fillId="0" borderId="0" xfId="7" applyNumberFormat="1" applyFont="1" applyAlignment="1">
      <alignment horizontal="left"/>
    </xf>
    <xf numFmtId="0" fontId="15" fillId="0" borderId="0" xfId="7" applyFont="1" applyAlignment="1">
      <alignment horizontal="center"/>
    </xf>
    <xf numFmtId="1" fontId="15" fillId="0" borderId="0" xfId="7" applyNumberFormat="1" applyFont="1" applyAlignment="1">
      <alignment horizontal="center"/>
    </xf>
    <xf numFmtId="1" fontId="14" fillId="0" borderId="0" xfId="7" applyNumberFormat="1" applyFont="1" applyAlignment="1">
      <alignment horizontal="center"/>
    </xf>
    <xf numFmtId="170" fontId="14" fillId="0" borderId="0" xfId="7" applyNumberFormat="1" applyFont="1" applyAlignment="1">
      <alignment horizontal="right"/>
    </xf>
    <xf numFmtId="171" fontId="14" fillId="0" borderId="0" xfId="7" applyNumberFormat="1" applyFont="1" applyAlignment="1">
      <alignment horizontal="right"/>
    </xf>
    <xf numFmtId="1" fontId="14" fillId="0" borderId="21" xfId="7" applyNumberFormat="1" applyFont="1" applyBorder="1" applyAlignment="1">
      <alignment horizontal="center"/>
    </xf>
    <xf numFmtId="170" fontId="14" fillId="0" borderId="21" xfId="7" applyNumberFormat="1" applyFont="1" applyBorder="1" applyAlignment="1">
      <alignment horizontal="right"/>
    </xf>
    <xf numFmtId="170" fontId="15" fillId="0" borderId="0" xfId="7" applyNumberFormat="1" applyFont="1" applyAlignment="1">
      <alignment horizontal="right"/>
    </xf>
    <xf numFmtId="0" fontId="14" fillId="0" borderId="0" xfId="7" applyFont="1" applyAlignment="1">
      <alignment horizontal="center"/>
    </xf>
    <xf numFmtId="1" fontId="15" fillId="0" borderId="25" xfId="7" applyNumberFormat="1" applyFont="1" applyBorder="1" applyAlignment="1">
      <alignment horizontal="center"/>
    </xf>
    <xf numFmtId="170" fontId="15" fillId="0" borderId="25" xfId="7" applyNumberFormat="1" applyFont="1" applyBorder="1" applyAlignment="1">
      <alignment horizontal="right"/>
    </xf>
    <xf numFmtId="170" fontId="14" fillId="0" borderId="0" xfId="7" applyNumberFormat="1" applyFont="1"/>
    <xf numFmtId="170" fontId="14" fillId="0" borderId="21" xfId="7" applyNumberFormat="1" applyFont="1" applyBorder="1"/>
    <xf numFmtId="170" fontId="15" fillId="0" borderId="21" xfId="7" applyNumberFormat="1" applyFont="1" applyBorder="1"/>
    <xf numFmtId="170" fontId="15" fillId="0" borderId="0" xfId="7" applyNumberFormat="1" applyFont="1"/>
    <xf numFmtId="0" fontId="14" fillId="0" borderId="20" xfId="7" applyFont="1" applyBorder="1"/>
    <xf numFmtId="0" fontId="14" fillId="0" borderId="21" xfId="7" applyFont="1" applyBorder="1"/>
    <xf numFmtId="0" fontId="14" fillId="0" borderId="22" xfId="7" applyFont="1" applyBorder="1"/>
    <xf numFmtId="171" fontId="15" fillId="0" borderId="0" xfId="7" applyNumberFormat="1" applyFont="1" applyAlignment="1">
      <alignment horizontal="right"/>
    </xf>
    <xf numFmtId="0" fontId="4" fillId="0" borderId="0" xfId="1" applyFont="1" applyAlignment="1">
      <alignment horizontal="left"/>
    </xf>
    <xf numFmtId="0" fontId="3" fillId="2" borderId="2" xfId="1" applyFill="1" applyBorder="1" applyAlignment="1">
      <alignment horizontal="center"/>
    </xf>
  </cellXfs>
  <cellStyles count="8">
    <cellStyle name="Hipervínculo 2" xfId="5"/>
    <cellStyle name="Millares" xfId="6" builtinId="3"/>
    <cellStyle name="Millares 2" xfId="2"/>
    <cellStyle name="Millares 5" xfId="3"/>
    <cellStyle name="Millares 6" xfId="4"/>
    <cellStyle name="Normal" xfId="0" builtinId="0"/>
    <cellStyle name="Normal 2" xfId="1"/>
    <cellStyle name="Normal 2 2" xfId="7"/>
  </cellStyles>
  <dxfs count="26">
    <dxf>
      <border>
        <top style="thin">
          <color indexed="64"/>
        </top>
      </border>
    </dxf>
    <dxf>
      <border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alignment horizontal="center" readingOrder="0"/>
    </dxf>
    <dxf>
      <alignment horizontal="center" readingOrder="0"/>
    </dxf>
    <dxf>
      <numFmt numFmtId="169" formatCode="_-* #,##0_-;\-* #,##0_-;_-* &quot;-&quot;??_-;_-@_-"/>
    </dxf>
    <dxf>
      <numFmt numFmtId="169" formatCode="_-* #,##0_-;\-* #,##0_-;_-* &quot;-&quot;??_-;_-@_-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</font>
    </dxf>
    <dxf>
      <font>
        <b/>
      </font>
    </dxf>
    <dxf>
      <font>
        <color theme="0"/>
      </font>
    </dxf>
    <dxf>
      <font>
        <color theme="0"/>
      </font>
    </dxf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68.6.2\usuarios\COMERCIALCOMP\CARTERA\CARTERA%20POR%20ENTIDADES-202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IANSALUD"/>
      <sheetName val="ALLIANZ SEGUROS"/>
      <sheetName val="AMBUQ ESS"/>
      <sheetName val="AXA COLPATRIA MP"/>
      <sheetName val="CAFESALUD EPS "/>
      <sheetName val="CAPRECOM"/>
      <sheetName val="CENTRO MEDICO VITAL"/>
      <sheetName val="CLINICA CENTRAL DEL QUINDIO"/>
      <sheetName val="COLMEDICA MP"/>
      <sheetName val="COLSANITAS"/>
      <sheetName val="COMFAMILIAR"/>
      <sheetName val="COMFENALCO VALLE"/>
      <sheetName val="COMPENSAR"/>
      <sheetName val="COOMEVA EPS "/>
      <sheetName val="COOMEVA MP"/>
      <sheetName val="CONTROL D IPS"/>
      <sheetName val="COOSALUD (NIT Viejo)"/>
      <sheetName val="COOSALUD (NIT Nuevo)"/>
      <sheetName val="COSMITET PER "/>
      <sheetName val="COSMITET ARMENIA"/>
      <sheetName val="DR A. MUÑOZ"/>
      <sheetName val="DR EDWIN VELEZ"/>
      <sheetName val="DR GUSTAVO MARIN"/>
      <sheetName val="DR FERREIRA"/>
      <sheetName val="DR HERNAN GUERRERO"/>
      <sheetName val="ERIKA CABALLERO"/>
      <sheetName val="EPS SANITAS "/>
      <sheetName val="SANITAS ARMENIA"/>
      <sheetName val="EPS SURA"/>
      <sheetName val="SURA ARMENIA"/>
      <sheetName val="SURA (PAC)"/>
      <sheetName val="FAMISANAR"/>
      <sheetName val="HOSPITAL SAN JORGE"/>
      <sheetName val="INSER"/>
      <sheetName val="JAIME VELASCO"/>
      <sheetName val="JAIRO RAMIREZ "/>
      <sheetName val="MEDIMAS EPS"/>
      <sheetName val="MEDISANITAS"/>
      <sheetName val="MEDPLUS MP"/>
      <sheetName val="NELSON MARTINEZ"/>
      <sheetName val="NEFROUROS"/>
      <sheetName val="NICOLAS BETANCOUR"/>
      <sheetName val="NUEVA EPS"/>
      <sheetName val="POLICIA RISARALDA"/>
      <sheetName val="PABLO GONZALEZ ISAZA"/>
      <sheetName val="SALUD TOTAL"/>
      <sheetName val="SANDRA ARIAS"/>
      <sheetName val="SANDRA GUTIERREZ"/>
      <sheetName val="SEGUROS BOLIVAR"/>
      <sheetName val="SEGUROS LIBERTY"/>
      <sheetName val="SOS"/>
      <sheetName val="SURAMERICANA "/>
      <sheetName val="UROAVANCE"/>
      <sheetName val="RESUMEN"/>
      <sheetName val="gestion cartera mzo"/>
      <sheetName val="RADAR"/>
      <sheetName val="Hoja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4">
          <cell r="M4">
            <v>44926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967.494192939812" createdVersion="5" refreshedVersion="5" minRefreshableVersion="3" recordCount="93">
  <cacheSource type="worksheet">
    <worksheetSource ref="A2:AM95" sheet="ESTADO DE CADA FACTURA"/>
  </cacheSource>
  <cacheFields count="39">
    <cacheField name="NIT IPS" numFmtId="0">
      <sharedItems containsSemiMixedTypes="0" containsString="0" containsNumber="1" containsInteger="1" minValue="816002451" maxValue="816002451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4354" maxValue="18933"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4354" maxValue="18933"/>
    </cacheField>
    <cacheField name="LLAVE" numFmtId="0">
      <sharedItems/>
    </cacheField>
    <cacheField name="FECHA FACT IPS" numFmtId="14">
      <sharedItems containsSemiMixedTypes="0" containsNonDate="0" containsDate="1" containsString="0" minDate="2022-08-24T00:00:00" maxDate="2022-12-30T00:00:00"/>
    </cacheField>
    <cacheField name="VALOR FACT IPS" numFmtId="169">
      <sharedItems containsSemiMixedTypes="0" containsString="0" containsNumber="1" containsInteger="1" minValue="10300" maxValue="6855000"/>
    </cacheField>
    <cacheField name="SALDO FACT IPS" numFmtId="169">
      <sharedItems containsSemiMixedTypes="0" containsString="0" containsNumber="1" containsInteger="1" minValue="10300" maxValue="6855000"/>
    </cacheField>
    <cacheField name="OBSERVACION SASS" numFmtId="0">
      <sharedItems/>
    </cacheField>
    <cacheField name="ESTADO EPS FEBRERO 10 DEL 2023" numFmtId="0">
      <sharedItems count="5">
        <s v="FACTURA NO RADICADA"/>
        <s v="FACTURA PENDIENTE EN PROGRAMACION DE PAGO"/>
        <s v="FACTURA CANCELADA"/>
        <s v="FACTURA DEVUELTA"/>
        <s v="FACTURA PENDIENTE EN PROGRAMACION DE PAGO - GLOSA PENDIENTE POR CONCILIAR"/>
      </sharedItems>
    </cacheField>
    <cacheField name="ESTADO VAGLO" numFmtId="0">
      <sharedItems containsBlank="1"/>
    </cacheField>
    <cacheField name="VALOR VAGLO" numFmtId="169">
      <sharedItems containsSemiMixedTypes="0" containsString="0" containsNumber="1" containsInteger="1" minValue="0" maxValue="21300"/>
    </cacheField>
    <cacheField name="POR PAGAR SAP" numFmtId="169">
      <sharedItems containsSemiMixedTypes="0" containsString="0" containsNumber="1" containsInteger="1" minValue="0" maxValue="2037569"/>
    </cacheField>
    <cacheField name="P. ABIERTAS DOC" numFmtId="0">
      <sharedItems containsString="0" containsBlank="1" containsNumber="1" containsInteger="1" minValue="1222201682" maxValue="1222204981"/>
    </cacheField>
    <cacheField name="VALIDACION ALFA FACT" numFmtId="0">
      <sharedItems/>
    </cacheField>
    <cacheField name="VALOR RADICADO FACT" numFmtId="169">
      <sharedItems containsString="0" containsBlank="1" containsNumber="1" containsInteger="1" minValue="10300" maxValue="6855000"/>
    </cacheField>
    <cacheField name="VALOR NOTA CREDITO" numFmtId="169">
      <sharedItems containsString="0" containsBlank="1" containsNumber="1" containsInteger="1" minValue="0" maxValue="0"/>
    </cacheField>
    <cacheField name="VALOR GLOSA ACEPTDA" numFmtId="169">
      <sharedItems containsString="0" containsBlank="1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9">
      <sharedItems containsString="0" containsBlank="1" containsNumber="1" containsInteger="1" minValue="0" maxValue="21300"/>
    </cacheField>
    <cacheField name="OBSERVACION GLOSA DEVUELTA" numFmtId="169">
      <sharedItems containsBlank="1"/>
    </cacheField>
    <cacheField name="VALOR CRUZADO SASS" numFmtId="169">
      <sharedItems containsString="0" containsBlank="1" containsNumber="1" containsInteger="1" minValue="0" maxValue="6855000"/>
    </cacheField>
    <cacheField name="SALDO SASS" numFmtId="169">
      <sharedItems containsString="0" containsBlank="1" containsNumber="1" containsInteger="1" minValue="0" maxValue="21300"/>
    </cacheField>
    <cacheField name="VALOR CANCELADO SAP" numFmtId="169">
      <sharedItems containsSemiMixedTypes="0" containsString="0" containsNumber="1" containsInteger="1" minValue="0" maxValue="6717900"/>
    </cacheField>
    <cacheField name="DOC COMPENSACION SAP" numFmtId="0">
      <sharedItems containsString="0" containsBlank="1" containsNumber="1" containsInteger="1" minValue="2201350893" maxValue="4800058637"/>
    </cacheField>
    <cacheField name="FECHA COMPENSACION SAP" numFmtId="0">
      <sharedItems containsBlank="1"/>
    </cacheField>
    <cacheField name="FECHA RAD IPS" numFmtId="14">
      <sharedItems containsSemiMixedTypes="0" containsNonDate="0" containsDate="1" containsString="0" minDate="2022-09-02T00:00:00" maxDate="2022-12-31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tring="0" containsBlank="1" containsNumber="1" containsInteger="1" minValue="1" maxValue="1"/>
    </cacheField>
    <cacheField name="F PROBABLE PAGO SASS" numFmtId="0">
      <sharedItems containsString="0" containsBlank="1" containsNumber="1" containsInteger="1" minValue="20221030" maxValue="21001231"/>
    </cacheField>
    <cacheField name="F RAD SASS" numFmtId="0">
      <sharedItems containsString="0" containsBlank="1" containsNumber="1" containsInteger="1" minValue="20221010" maxValue="20230111"/>
    </cacheField>
    <cacheField name="VALOR REPORTADO CRICULAR 030" numFmtId="169">
      <sharedItems containsString="0" containsBlank="1" containsNumber="1" containsInteger="1" minValue="10300" maxValue="6855000"/>
    </cacheField>
    <cacheField name="VALOR GLOSA ACEPTADA REPORTADO CIRCULAR 030" numFmtId="169">
      <sharedItems containsString="0" containsBlank="1" containsNumber="1" containsInteger="1" minValue="0" maxValue="0"/>
    </cacheField>
    <cacheField name="F CORTE" numFmtId="0">
      <sharedItems containsSemiMixedTypes="0" containsString="0" containsNumber="1" containsInteger="1" minValue="20230210" maxValue="2023021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3">
  <r>
    <n v="816002451"/>
    <s v="CALCULASER"/>
    <s v="CAL6"/>
    <n v="11931"/>
    <m/>
    <m/>
    <s v="816002451_CAL6_11931"/>
    <d v="2022-08-24T00:00:00"/>
    <n v="200000"/>
    <n v="177000"/>
    <s v="A)Factura no radicada en ERP"/>
    <x v="0"/>
    <m/>
    <n v="0"/>
    <n v="0"/>
    <m/>
    <s v="no_cruza"/>
    <m/>
    <m/>
    <m/>
    <m/>
    <m/>
    <m/>
    <m/>
    <m/>
    <n v="0"/>
    <m/>
    <m/>
    <d v="2022-09-02T00:00:00"/>
    <m/>
    <m/>
    <m/>
    <m/>
    <m/>
    <m/>
    <m/>
    <m/>
    <m/>
    <n v="20230210"/>
  </r>
  <r>
    <n v="816002451"/>
    <s v="CALCULASER"/>
    <s v="CAL6"/>
    <n v="18731"/>
    <s v="CAL6"/>
    <n v="18731"/>
    <s v="816002451_CAL6_18731"/>
    <d v="2022-12-23T00:00:00"/>
    <n v="200000"/>
    <n v="200000"/>
    <s v="B)Factura sin saldo ERP"/>
    <x v="1"/>
    <m/>
    <n v="0"/>
    <n v="196000"/>
    <n v="1222204976"/>
    <s v="OK"/>
    <n v="200000"/>
    <n v="0"/>
    <n v="0"/>
    <m/>
    <n v="0"/>
    <m/>
    <n v="200000"/>
    <n v="0"/>
    <n v="0"/>
    <m/>
    <m/>
    <d v="2022-12-30T00:00:00"/>
    <m/>
    <n v="2"/>
    <m/>
    <m/>
    <n v="1"/>
    <n v="20230130"/>
    <n v="20230103"/>
    <n v="200000"/>
    <n v="0"/>
    <n v="20230210"/>
  </r>
  <r>
    <n v="816002451"/>
    <s v="CALCULASER"/>
    <s v="CAL6"/>
    <n v="18859"/>
    <s v="CAL6"/>
    <n v="18859"/>
    <s v="816002451_CAL6_18859"/>
    <d v="2022-12-29T00:00:00"/>
    <n v="25000"/>
    <n v="25000"/>
    <s v="B)Factura sin saldo ERP"/>
    <x v="1"/>
    <m/>
    <n v="0"/>
    <n v="24500"/>
    <n v="1222204977"/>
    <s v="OK"/>
    <n v="25000"/>
    <n v="0"/>
    <n v="0"/>
    <m/>
    <n v="0"/>
    <m/>
    <n v="25000"/>
    <n v="0"/>
    <n v="0"/>
    <m/>
    <m/>
    <d v="2022-12-30T00:00:00"/>
    <m/>
    <n v="2"/>
    <m/>
    <m/>
    <n v="1"/>
    <n v="20230130"/>
    <n v="20230103"/>
    <n v="25000"/>
    <n v="0"/>
    <n v="20230210"/>
  </r>
  <r>
    <n v="816002451"/>
    <s v="CALCULASER"/>
    <s v="CAL6"/>
    <n v="18860"/>
    <s v="CAL6"/>
    <n v="18860"/>
    <s v="816002451_CAL6_18860"/>
    <d v="2022-12-29T00:00:00"/>
    <n v="25000"/>
    <n v="25000"/>
    <s v="B)Factura sin saldo ERP"/>
    <x v="1"/>
    <m/>
    <n v="0"/>
    <n v="24500"/>
    <n v="1222204978"/>
    <s v="OK"/>
    <n v="25000"/>
    <n v="0"/>
    <n v="0"/>
    <m/>
    <n v="0"/>
    <m/>
    <n v="25000"/>
    <n v="0"/>
    <n v="0"/>
    <m/>
    <m/>
    <d v="2022-12-30T00:00:00"/>
    <m/>
    <n v="2"/>
    <m/>
    <m/>
    <n v="1"/>
    <n v="20230130"/>
    <n v="20230103"/>
    <n v="25000"/>
    <n v="0"/>
    <n v="20230210"/>
  </r>
  <r>
    <n v="816002451"/>
    <s v="CALCULASER"/>
    <s v="CAL6"/>
    <n v="18912"/>
    <s v="CAL6"/>
    <n v="18912"/>
    <s v="816002451_CAL6_18912"/>
    <d v="2022-12-29T00:00:00"/>
    <n v="25000"/>
    <n v="25000"/>
    <s v="B)Factura sin saldo ERP"/>
    <x v="1"/>
    <m/>
    <n v="0"/>
    <n v="24500"/>
    <n v="1222204979"/>
    <s v="OK"/>
    <n v="25000"/>
    <n v="0"/>
    <n v="0"/>
    <m/>
    <n v="0"/>
    <m/>
    <n v="25000"/>
    <n v="0"/>
    <n v="0"/>
    <m/>
    <m/>
    <d v="2022-12-30T00:00:00"/>
    <m/>
    <n v="2"/>
    <m/>
    <m/>
    <n v="1"/>
    <n v="20230130"/>
    <n v="20230103"/>
    <n v="25000"/>
    <n v="0"/>
    <n v="20230210"/>
  </r>
  <r>
    <n v="816002451"/>
    <s v="CALCULASER"/>
    <s v="CAL6"/>
    <n v="18913"/>
    <s v="CAL6"/>
    <n v="18913"/>
    <s v="816002451_CAL6_18913"/>
    <d v="2022-12-29T00:00:00"/>
    <n v="25000"/>
    <n v="25000"/>
    <s v="B)Factura sin saldo ERP"/>
    <x v="1"/>
    <m/>
    <n v="0"/>
    <n v="24500"/>
    <n v="1222204980"/>
    <s v="OK"/>
    <n v="25000"/>
    <n v="0"/>
    <n v="0"/>
    <m/>
    <n v="0"/>
    <m/>
    <n v="25000"/>
    <n v="0"/>
    <n v="0"/>
    <m/>
    <m/>
    <d v="2022-12-30T00:00:00"/>
    <m/>
    <n v="2"/>
    <m/>
    <m/>
    <n v="1"/>
    <n v="20230130"/>
    <n v="20230103"/>
    <n v="25000"/>
    <n v="0"/>
    <n v="20230210"/>
  </r>
  <r>
    <n v="816002451"/>
    <s v="CALCULASER"/>
    <s v="CAL6"/>
    <n v="18933"/>
    <s v="CAL6"/>
    <n v="18933"/>
    <s v="816002451_CAL6_18933"/>
    <d v="2022-12-29T00:00:00"/>
    <n v="25000"/>
    <n v="25000"/>
    <s v="B)Factura sin saldo ERP"/>
    <x v="1"/>
    <m/>
    <n v="0"/>
    <n v="24500"/>
    <n v="1222204981"/>
    <s v="OK"/>
    <n v="25000"/>
    <n v="0"/>
    <n v="0"/>
    <m/>
    <n v="0"/>
    <m/>
    <n v="25000"/>
    <n v="0"/>
    <n v="0"/>
    <m/>
    <m/>
    <d v="2022-12-30T00:00:00"/>
    <m/>
    <n v="2"/>
    <m/>
    <m/>
    <n v="1"/>
    <n v="20230130"/>
    <n v="20230103"/>
    <n v="25000"/>
    <n v="0"/>
    <n v="20230210"/>
  </r>
  <r>
    <n v="816002451"/>
    <s v="CALCULASER"/>
    <s v="CAL9"/>
    <n v="7413"/>
    <s v="CAL9"/>
    <n v="7413"/>
    <s v="816002451_CAL9_7413"/>
    <d v="2022-12-07T00:00:00"/>
    <n v="25000"/>
    <n v="25000"/>
    <s v="B)Factura sin saldo ERP"/>
    <x v="2"/>
    <m/>
    <n v="0"/>
    <n v="0"/>
    <m/>
    <s v="OK"/>
    <n v="25000"/>
    <n v="0"/>
    <n v="0"/>
    <m/>
    <n v="0"/>
    <m/>
    <n v="25000"/>
    <n v="0"/>
    <n v="24500"/>
    <n v="2201350893"/>
    <s v="30.01.2023"/>
    <d v="2022-12-15T00:00:00"/>
    <m/>
    <n v="2"/>
    <m/>
    <m/>
    <n v="1"/>
    <n v="20221230"/>
    <n v="20221216"/>
    <n v="25000"/>
    <n v="0"/>
    <n v="20230210"/>
  </r>
  <r>
    <n v="816002451"/>
    <s v="CALCULASER"/>
    <s v="CAL9"/>
    <n v="7497"/>
    <s v="CAL9"/>
    <n v="7497"/>
    <s v="816002451_CAL9_7497"/>
    <d v="2022-12-09T00:00:00"/>
    <n v="25000"/>
    <n v="25000"/>
    <s v="B)Factura sin saldo ERP"/>
    <x v="1"/>
    <m/>
    <n v="0"/>
    <n v="24500"/>
    <n v="1222201682"/>
    <s v="OK"/>
    <n v="25000"/>
    <n v="0"/>
    <n v="0"/>
    <m/>
    <n v="0"/>
    <m/>
    <n v="25000"/>
    <n v="0"/>
    <n v="0"/>
    <m/>
    <m/>
    <d v="2022-12-15T00:00:00"/>
    <m/>
    <n v="2"/>
    <m/>
    <m/>
    <n v="1"/>
    <n v="20221230"/>
    <n v="20221216"/>
    <n v="25000"/>
    <n v="0"/>
    <n v="20230210"/>
  </r>
  <r>
    <n v="816002451"/>
    <s v="CALCULASER"/>
    <s v="CAL9"/>
    <n v="7501"/>
    <s v="CAL9"/>
    <n v="7501"/>
    <s v="816002451_CAL9_7501"/>
    <d v="2022-12-09T00:00:00"/>
    <n v="25000"/>
    <n v="25000"/>
    <s v="B)Factura sin saldo ERP"/>
    <x v="1"/>
    <m/>
    <n v="0"/>
    <n v="24500"/>
    <n v="1222201683"/>
    <s v="OK"/>
    <n v="25000"/>
    <n v="0"/>
    <n v="0"/>
    <m/>
    <n v="0"/>
    <m/>
    <n v="25000"/>
    <n v="0"/>
    <n v="0"/>
    <m/>
    <m/>
    <d v="2022-12-15T00:00:00"/>
    <m/>
    <n v="2"/>
    <m/>
    <m/>
    <n v="1"/>
    <n v="20221230"/>
    <n v="20221216"/>
    <n v="25000"/>
    <n v="0"/>
    <n v="20230210"/>
  </r>
  <r>
    <n v="816002451"/>
    <s v="CALCULASER"/>
    <s v="CAL9"/>
    <n v="7502"/>
    <s v="CAL9"/>
    <n v="7502"/>
    <s v="816002451_CAL9_7502"/>
    <d v="2022-12-09T00:00:00"/>
    <n v="25000"/>
    <n v="25000"/>
    <s v="B)Factura sin saldo ERP"/>
    <x v="1"/>
    <m/>
    <n v="0"/>
    <n v="24500"/>
    <n v="1222201684"/>
    <s v="OK"/>
    <n v="25000"/>
    <n v="0"/>
    <n v="0"/>
    <m/>
    <n v="0"/>
    <m/>
    <n v="25000"/>
    <n v="0"/>
    <n v="0"/>
    <m/>
    <m/>
    <d v="2022-12-15T00:00:00"/>
    <m/>
    <n v="2"/>
    <m/>
    <m/>
    <n v="1"/>
    <n v="20221230"/>
    <n v="20221216"/>
    <n v="25000"/>
    <n v="0"/>
    <n v="20230210"/>
  </r>
  <r>
    <n v="816002451"/>
    <s v="CALCULASER"/>
    <s v="CAL9"/>
    <n v="7542"/>
    <s v="CAL9"/>
    <n v="7542"/>
    <s v="816002451_CAL9_7542"/>
    <d v="2022-12-09T00:00:00"/>
    <n v="25000"/>
    <n v="25000"/>
    <s v="B)Factura sin saldo ERP"/>
    <x v="1"/>
    <m/>
    <n v="0"/>
    <n v="24500"/>
    <n v="1222201685"/>
    <s v="OK"/>
    <n v="25000"/>
    <n v="0"/>
    <n v="0"/>
    <m/>
    <n v="0"/>
    <m/>
    <n v="25000"/>
    <n v="0"/>
    <n v="0"/>
    <m/>
    <m/>
    <d v="2022-12-15T00:00:00"/>
    <m/>
    <n v="2"/>
    <m/>
    <m/>
    <n v="1"/>
    <n v="20221230"/>
    <n v="20221216"/>
    <n v="25000"/>
    <n v="0"/>
    <n v="20230210"/>
  </r>
  <r>
    <n v="816002451"/>
    <s v="CALCULASER"/>
    <s v="CAL9"/>
    <n v="7559"/>
    <s v="CAL9"/>
    <n v="7559"/>
    <s v="816002451_CAL9_7559"/>
    <d v="2022-12-09T00:00:00"/>
    <n v="25000"/>
    <n v="25000"/>
    <s v="B)Factura sin saldo ERP"/>
    <x v="1"/>
    <m/>
    <n v="0"/>
    <n v="24500"/>
    <n v="1222201686"/>
    <s v="OK"/>
    <n v="25000"/>
    <n v="0"/>
    <n v="0"/>
    <m/>
    <n v="0"/>
    <m/>
    <n v="25000"/>
    <n v="0"/>
    <n v="0"/>
    <m/>
    <m/>
    <d v="2022-12-15T00:00:00"/>
    <m/>
    <n v="2"/>
    <m/>
    <m/>
    <n v="1"/>
    <n v="20221230"/>
    <n v="20221216"/>
    <n v="25000"/>
    <n v="0"/>
    <n v="20230210"/>
  </r>
  <r>
    <n v="816002451"/>
    <s v="CALCULASER"/>
    <s v="CAL9"/>
    <n v="7589"/>
    <s v="CAL9"/>
    <n v="7589"/>
    <s v="816002451_CAL9_7589"/>
    <d v="2022-12-10T00:00:00"/>
    <n v="25000"/>
    <n v="25000"/>
    <s v="B)Factura sin saldo ERP"/>
    <x v="1"/>
    <m/>
    <n v="0"/>
    <n v="24500"/>
    <n v="1222201687"/>
    <s v="OK"/>
    <n v="25000"/>
    <n v="0"/>
    <n v="0"/>
    <m/>
    <n v="0"/>
    <m/>
    <n v="25000"/>
    <n v="0"/>
    <n v="0"/>
    <m/>
    <m/>
    <d v="2022-12-15T00:00:00"/>
    <m/>
    <n v="2"/>
    <m/>
    <m/>
    <n v="1"/>
    <n v="20221230"/>
    <n v="20221216"/>
    <n v="25000"/>
    <n v="0"/>
    <n v="20230210"/>
  </r>
  <r>
    <n v="816002451"/>
    <s v="CALCULASER"/>
    <s v="CAL9"/>
    <n v="7663"/>
    <s v="CAL9"/>
    <n v="7663"/>
    <s v="816002451_CAL9_7663"/>
    <d v="2022-12-12T00:00:00"/>
    <n v="85000"/>
    <n v="85000"/>
    <s v="B)Factura sin saldo ERP"/>
    <x v="1"/>
    <m/>
    <n v="0"/>
    <n v="83300"/>
    <n v="1222201688"/>
    <s v="OK"/>
    <n v="85000"/>
    <n v="0"/>
    <n v="0"/>
    <m/>
    <n v="0"/>
    <m/>
    <n v="85000"/>
    <n v="0"/>
    <n v="0"/>
    <m/>
    <m/>
    <d v="2022-12-15T00:00:00"/>
    <m/>
    <n v="2"/>
    <m/>
    <m/>
    <n v="1"/>
    <n v="20221230"/>
    <n v="20221216"/>
    <n v="85000"/>
    <n v="0"/>
    <n v="20230210"/>
  </r>
  <r>
    <n v="816002451"/>
    <s v="CALCULASER"/>
    <s v="CAL9"/>
    <n v="7699"/>
    <s v="CAL9"/>
    <n v="7699"/>
    <s v="816002451_CAL9_7699"/>
    <d v="2022-12-12T00:00:00"/>
    <n v="25000"/>
    <n v="25000"/>
    <s v="B)Factura sin saldo ERP"/>
    <x v="1"/>
    <m/>
    <n v="0"/>
    <n v="24500"/>
    <n v="1222201689"/>
    <s v="OK"/>
    <n v="25000"/>
    <n v="0"/>
    <n v="0"/>
    <m/>
    <n v="0"/>
    <m/>
    <n v="25000"/>
    <n v="0"/>
    <n v="0"/>
    <m/>
    <m/>
    <d v="2022-12-15T00:00:00"/>
    <m/>
    <n v="2"/>
    <m/>
    <m/>
    <n v="1"/>
    <n v="20221230"/>
    <n v="20221216"/>
    <n v="25000"/>
    <n v="0"/>
    <n v="20230210"/>
  </r>
  <r>
    <n v="816002451"/>
    <s v="CALCULASER"/>
    <s v="CAL9"/>
    <n v="7767"/>
    <s v="CAL9"/>
    <n v="7767"/>
    <s v="816002451_CAL9_7767"/>
    <d v="2022-12-12T00:00:00"/>
    <n v="158928"/>
    <n v="158928"/>
    <s v="B)Factura sin saldo ERP"/>
    <x v="1"/>
    <m/>
    <n v="0"/>
    <n v="155749"/>
    <n v="1222201690"/>
    <s v="OK"/>
    <n v="158928"/>
    <n v="0"/>
    <n v="0"/>
    <m/>
    <n v="0"/>
    <m/>
    <n v="158928"/>
    <n v="0"/>
    <n v="0"/>
    <m/>
    <m/>
    <d v="2022-12-15T00:00:00"/>
    <m/>
    <n v="2"/>
    <m/>
    <m/>
    <n v="1"/>
    <n v="20221230"/>
    <n v="20221216"/>
    <n v="158928"/>
    <n v="0"/>
    <n v="20230210"/>
  </r>
  <r>
    <n v="816002451"/>
    <s v="CALCULASER"/>
    <s v="CAL9"/>
    <n v="7768"/>
    <s v="CAL9"/>
    <n v="7768"/>
    <s v="816002451_CAL9_7768"/>
    <d v="2022-12-12T00:00:00"/>
    <n v="25000"/>
    <n v="25000"/>
    <s v="B)Factura sin saldo ERP"/>
    <x v="1"/>
    <m/>
    <n v="0"/>
    <n v="24500"/>
    <n v="1222201691"/>
    <s v="OK"/>
    <n v="25000"/>
    <n v="0"/>
    <n v="0"/>
    <m/>
    <n v="0"/>
    <m/>
    <n v="25000"/>
    <n v="0"/>
    <n v="0"/>
    <m/>
    <m/>
    <d v="2022-12-15T00:00:00"/>
    <m/>
    <n v="2"/>
    <m/>
    <m/>
    <n v="1"/>
    <n v="20221230"/>
    <n v="20221216"/>
    <n v="25000"/>
    <n v="0"/>
    <n v="20230210"/>
  </r>
  <r>
    <n v="816002451"/>
    <s v="CALCULASER"/>
    <s v="CAL9"/>
    <n v="7819"/>
    <s v="CAL9"/>
    <n v="7819"/>
    <s v="816002451_CAL9_7819"/>
    <d v="2022-12-13T00:00:00"/>
    <n v="193930"/>
    <n v="193930"/>
    <s v="B)Factura sin saldo ERP"/>
    <x v="1"/>
    <m/>
    <n v="0"/>
    <n v="190051"/>
    <n v="1222201692"/>
    <s v="OK"/>
    <n v="193930"/>
    <n v="0"/>
    <n v="0"/>
    <m/>
    <n v="0"/>
    <m/>
    <n v="193930"/>
    <n v="0"/>
    <n v="0"/>
    <m/>
    <m/>
    <d v="2022-12-15T00:00:00"/>
    <m/>
    <n v="2"/>
    <m/>
    <m/>
    <n v="1"/>
    <n v="20221230"/>
    <n v="20221216"/>
    <n v="193930"/>
    <n v="0"/>
    <n v="20230210"/>
  </r>
  <r>
    <n v="816002451"/>
    <s v="CALCULASER"/>
    <s v="CAL9"/>
    <n v="7820"/>
    <s v="CAL9"/>
    <n v="7820"/>
    <s v="816002451_CAL9_7820"/>
    <d v="2022-12-13T00:00:00"/>
    <n v="158928"/>
    <n v="158928"/>
    <s v="B)Factura sin saldo ERP"/>
    <x v="1"/>
    <m/>
    <n v="0"/>
    <n v="155749"/>
    <n v="1222201693"/>
    <s v="OK"/>
    <n v="158928"/>
    <n v="0"/>
    <n v="0"/>
    <m/>
    <n v="0"/>
    <m/>
    <n v="158928"/>
    <n v="0"/>
    <n v="0"/>
    <m/>
    <m/>
    <d v="2022-12-15T00:00:00"/>
    <m/>
    <n v="2"/>
    <m/>
    <m/>
    <n v="1"/>
    <n v="20221230"/>
    <n v="20221216"/>
    <n v="158928"/>
    <n v="0"/>
    <n v="20230210"/>
  </r>
  <r>
    <n v="816002451"/>
    <s v="CALCULASER"/>
    <s v="CAL9"/>
    <n v="7889"/>
    <s v="CAL9"/>
    <n v="7889"/>
    <s v="816002451_CAL9_7889"/>
    <d v="2022-12-14T00:00:00"/>
    <n v="25000"/>
    <n v="25000"/>
    <s v="B)Factura sin saldo ERP"/>
    <x v="1"/>
    <m/>
    <n v="0"/>
    <n v="24500"/>
    <n v="1222201694"/>
    <s v="OK"/>
    <n v="25000"/>
    <n v="0"/>
    <n v="0"/>
    <m/>
    <n v="0"/>
    <m/>
    <n v="25000"/>
    <n v="0"/>
    <n v="0"/>
    <m/>
    <m/>
    <d v="2022-12-15T00:00:00"/>
    <m/>
    <n v="2"/>
    <m/>
    <m/>
    <n v="1"/>
    <n v="20221230"/>
    <n v="20221216"/>
    <n v="25000"/>
    <n v="0"/>
    <n v="20230210"/>
  </r>
  <r>
    <n v="816002451"/>
    <s v="CALCULASER"/>
    <s v="CAL9"/>
    <n v="7913"/>
    <s v="CAL9"/>
    <n v="7913"/>
    <s v="816002451_CAL9_7913"/>
    <d v="2022-12-14T00:00:00"/>
    <n v="25000"/>
    <n v="25000"/>
    <s v="B)Factura sin saldo ERP"/>
    <x v="1"/>
    <m/>
    <n v="0"/>
    <n v="24500"/>
    <n v="1222201695"/>
    <s v="OK"/>
    <n v="25000"/>
    <n v="0"/>
    <n v="0"/>
    <m/>
    <n v="0"/>
    <m/>
    <n v="25000"/>
    <n v="0"/>
    <n v="0"/>
    <m/>
    <m/>
    <d v="2022-12-15T00:00:00"/>
    <m/>
    <n v="2"/>
    <m/>
    <m/>
    <n v="1"/>
    <n v="20221230"/>
    <n v="20221216"/>
    <n v="25000"/>
    <n v="0"/>
    <n v="20230210"/>
  </r>
  <r>
    <n v="816002451"/>
    <s v="CALCULASER"/>
    <s v="CAL9"/>
    <n v="8026"/>
    <s v="CAL9"/>
    <n v="8026"/>
    <s v="816002451_CAL9_8026"/>
    <d v="2022-12-16T00:00:00"/>
    <n v="25000"/>
    <n v="25000"/>
    <s v="B)Factura sin saldo ERP"/>
    <x v="1"/>
    <m/>
    <n v="0"/>
    <n v="24500"/>
    <n v="1222204961"/>
    <s v="OK"/>
    <n v="25000"/>
    <n v="0"/>
    <n v="0"/>
    <m/>
    <n v="0"/>
    <m/>
    <n v="25000"/>
    <n v="0"/>
    <n v="0"/>
    <m/>
    <m/>
    <d v="2022-12-30T00:00:00"/>
    <m/>
    <n v="2"/>
    <m/>
    <m/>
    <n v="1"/>
    <n v="20230130"/>
    <n v="20230103"/>
    <n v="25000"/>
    <n v="0"/>
    <n v="20230210"/>
  </r>
  <r>
    <n v="816002451"/>
    <s v="CALCULASER"/>
    <s v="CAL9"/>
    <n v="8027"/>
    <s v="CAL9"/>
    <n v="8027"/>
    <s v="816002451_CAL9_8027"/>
    <d v="2022-12-16T00:00:00"/>
    <n v="25000"/>
    <n v="25000"/>
    <s v="B)Factura sin saldo ERP"/>
    <x v="1"/>
    <m/>
    <n v="0"/>
    <n v="24500"/>
    <n v="1222204962"/>
    <s v="OK"/>
    <n v="25000"/>
    <n v="0"/>
    <n v="0"/>
    <m/>
    <n v="0"/>
    <m/>
    <n v="25000"/>
    <n v="0"/>
    <n v="0"/>
    <m/>
    <m/>
    <d v="2022-12-30T00:00:00"/>
    <m/>
    <n v="2"/>
    <m/>
    <m/>
    <n v="1"/>
    <n v="20230130"/>
    <n v="20230103"/>
    <n v="25000"/>
    <n v="0"/>
    <n v="20230210"/>
  </r>
  <r>
    <n v="816002451"/>
    <s v="CALCULASER"/>
    <s v="CAL9"/>
    <n v="8028"/>
    <s v="CAL9"/>
    <n v="8028"/>
    <s v="816002451_CAL9_8028"/>
    <d v="2022-12-16T00:00:00"/>
    <n v="25000"/>
    <n v="25000"/>
    <s v="B)Factura sin saldo ERP"/>
    <x v="1"/>
    <m/>
    <n v="0"/>
    <n v="24500"/>
    <n v="1222204963"/>
    <s v="OK"/>
    <n v="25000"/>
    <n v="0"/>
    <n v="0"/>
    <m/>
    <n v="0"/>
    <m/>
    <n v="25000"/>
    <n v="0"/>
    <n v="0"/>
    <m/>
    <m/>
    <d v="2022-12-30T00:00:00"/>
    <m/>
    <n v="2"/>
    <m/>
    <m/>
    <n v="1"/>
    <n v="20230130"/>
    <n v="20230103"/>
    <n v="25000"/>
    <n v="0"/>
    <n v="20230210"/>
  </r>
  <r>
    <n v="816002451"/>
    <s v="CALCULASER"/>
    <s v="CAL9"/>
    <n v="8107"/>
    <s v="CAL9"/>
    <n v="8107"/>
    <s v="816002451_CAL9_8107"/>
    <d v="2022-12-16T00:00:00"/>
    <n v="461820"/>
    <n v="461820"/>
    <s v="B)Factura sin saldo ERP"/>
    <x v="1"/>
    <m/>
    <n v="0"/>
    <n v="452584"/>
    <n v="1222204964"/>
    <s v="OK"/>
    <n v="461820"/>
    <n v="0"/>
    <n v="0"/>
    <m/>
    <n v="0"/>
    <m/>
    <n v="461820"/>
    <n v="0"/>
    <n v="0"/>
    <m/>
    <m/>
    <d v="2022-12-30T00:00:00"/>
    <m/>
    <n v="2"/>
    <m/>
    <m/>
    <n v="1"/>
    <n v="20230130"/>
    <n v="20230103"/>
    <n v="461820"/>
    <n v="0"/>
    <n v="20230210"/>
  </r>
  <r>
    <n v="816002451"/>
    <s v="CALCULASER"/>
    <s v="CAL9"/>
    <n v="8169"/>
    <s v="CAL9"/>
    <n v="8169"/>
    <s v="816002451_CAL9_8169"/>
    <d v="2022-12-17T00:00:00"/>
    <n v="25000"/>
    <n v="25000"/>
    <s v="B)Factura sin saldo ERP"/>
    <x v="1"/>
    <m/>
    <n v="0"/>
    <n v="24500"/>
    <n v="1222204965"/>
    <s v="OK"/>
    <n v="25000"/>
    <n v="0"/>
    <n v="0"/>
    <m/>
    <n v="0"/>
    <m/>
    <n v="25000"/>
    <n v="0"/>
    <n v="0"/>
    <m/>
    <m/>
    <d v="2022-12-30T00:00:00"/>
    <m/>
    <n v="2"/>
    <m/>
    <m/>
    <n v="1"/>
    <n v="20230130"/>
    <n v="20230103"/>
    <n v="25000"/>
    <n v="0"/>
    <n v="20230210"/>
  </r>
  <r>
    <n v="816002451"/>
    <s v="CALCULASER"/>
    <s v="CAL9"/>
    <n v="8170"/>
    <s v="CAL9"/>
    <n v="8170"/>
    <s v="816002451_CAL9_8170"/>
    <d v="2022-12-17T00:00:00"/>
    <n v="25000"/>
    <n v="25000"/>
    <s v="B)Factura sin saldo ERP"/>
    <x v="1"/>
    <m/>
    <n v="0"/>
    <n v="24500"/>
    <n v="1222204966"/>
    <s v="OK"/>
    <n v="25000"/>
    <n v="0"/>
    <n v="0"/>
    <m/>
    <n v="0"/>
    <m/>
    <n v="25000"/>
    <n v="0"/>
    <n v="0"/>
    <m/>
    <m/>
    <d v="2022-12-30T00:00:00"/>
    <m/>
    <n v="2"/>
    <m/>
    <m/>
    <n v="1"/>
    <n v="20230130"/>
    <n v="20230103"/>
    <n v="25000"/>
    <n v="0"/>
    <n v="20230210"/>
  </r>
  <r>
    <n v="816002451"/>
    <s v="CALCULASER"/>
    <s v="CAL9"/>
    <n v="8171"/>
    <s v="CAL9"/>
    <n v="8171"/>
    <s v="816002451_CAL9_8171"/>
    <d v="2022-12-17T00:00:00"/>
    <n v="25000"/>
    <n v="25000"/>
    <s v="B)Factura sin saldo ERP"/>
    <x v="1"/>
    <m/>
    <n v="0"/>
    <n v="24500"/>
    <n v="1222204967"/>
    <s v="OK"/>
    <n v="25000"/>
    <n v="0"/>
    <n v="0"/>
    <m/>
    <n v="0"/>
    <m/>
    <n v="25000"/>
    <n v="0"/>
    <n v="0"/>
    <m/>
    <m/>
    <d v="2022-12-30T00:00:00"/>
    <m/>
    <n v="2"/>
    <m/>
    <m/>
    <n v="1"/>
    <n v="20230130"/>
    <n v="20230103"/>
    <n v="25000"/>
    <n v="0"/>
    <n v="20230210"/>
  </r>
  <r>
    <n v="816002451"/>
    <s v="CALCULASER"/>
    <s v="CAL9"/>
    <n v="8258"/>
    <s v="CAL9"/>
    <n v="8258"/>
    <s v="816002451_CAL9_8258"/>
    <d v="2022-12-19T00:00:00"/>
    <n v="193930"/>
    <n v="193930"/>
    <s v="B)Factura sin saldo ERP"/>
    <x v="1"/>
    <m/>
    <n v="0"/>
    <n v="190051"/>
    <n v="1222204968"/>
    <s v="OK"/>
    <n v="193930"/>
    <n v="0"/>
    <n v="0"/>
    <m/>
    <n v="0"/>
    <m/>
    <n v="193930"/>
    <n v="0"/>
    <n v="0"/>
    <m/>
    <m/>
    <d v="2022-12-30T00:00:00"/>
    <m/>
    <n v="2"/>
    <m/>
    <m/>
    <n v="1"/>
    <n v="20230130"/>
    <n v="20230103"/>
    <n v="193930"/>
    <n v="0"/>
    <n v="20230210"/>
  </r>
  <r>
    <n v="816002451"/>
    <s v="CALCULASER"/>
    <s v="CAL9"/>
    <n v="8279"/>
    <s v="CAL9"/>
    <n v="8279"/>
    <s v="816002451_CAL9_8279"/>
    <d v="2022-12-19T00:00:00"/>
    <n v="25000"/>
    <n v="25000"/>
    <s v="B)Factura sin saldo ERP"/>
    <x v="1"/>
    <m/>
    <n v="0"/>
    <n v="24500"/>
    <n v="1222204969"/>
    <s v="OK"/>
    <n v="25000"/>
    <n v="0"/>
    <n v="0"/>
    <m/>
    <n v="0"/>
    <m/>
    <n v="25000"/>
    <n v="0"/>
    <n v="0"/>
    <m/>
    <m/>
    <d v="2022-12-30T00:00:00"/>
    <m/>
    <n v="2"/>
    <m/>
    <m/>
    <n v="1"/>
    <n v="20230130"/>
    <n v="20230103"/>
    <n v="25000"/>
    <n v="0"/>
    <n v="20230210"/>
  </r>
  <r>
    <n v="816002451"/>
    <s v="CALCULASER"/>
    <s v="CAL9"/>
    <n v="8395"/>
    <s v="CAL9"/>
    <n v="8395"/>
    <s v="816002451_CAL9_8395"/>
    <d v="2022-12-21T00:00:00"/>
    <n v="25000"/>
    <n v="25000"/>
    <s v="B)Factura sin saldo ERP"/>
    <x v="1"/>
    <m/>
    <n v="0"/>
    <n v="24500"/>
    <n v="1222204970"/>
    <s v="OK"/>
    <n v="25000"/>
    <n v="0"/>
    <n v="0"/>
    <m/>
    <n v="0"/>
    <m/>
    <n v="25000"/>
    <n v="0"/>
    <n v="0"/>
    <m/>
    <m/>
    <d v="2022-12-30T00:00:00"/>
    <m/>
    <n v="2"/>
    <m/>
    <m/>
    <n v="1"/>
    <n v="20230130"/>
    <n v="20230103"/>
    <n v="25000"/>
    <n v="0"/>
    <n v="20230210"/>
  </r>
  <r>
    <n v="816002451"/>
    <s v="CALCULASER"/>
    <s v="CAL9"/>
    <n v="8396"/>
    <s v="CAL9"/>
    <n v="8396"/>
    <s v="816002451_CAL9_8396"/>
    <d v="2022-12-21T00:00:00"/>
    <n v="25000"/>
    <n v="25000"/>
    <s v="B)Factura sin saldo ERP"/>
    <x v="1"/>
    <m/>
    <n v="0"/>
    <n v="24500"/>
    <n v="1222204971"/>
    <s v="OK"/>
    <n v="25000"/>
    <n v="0"/>
    <n v="0"/>
    <m/>
    <n v="0"/>
    <m/>
    <n v="25000"/>
    <n v="0"/>
    <n v="0"/>
    <m/>
    <m/>
    <d v="2022-12-30T00:00:00"/>
    <m/>
    <n v="2"/>
    <m/>
    <m/>
    <n v="1"/>
    <n v="20230130"/>
    <n v="20230103"/>
    <n v="25000"/>
    <n v="0"/>
    <n v="20230210"/>
  </r>
  <r>
    <n v="816002451"/>
    <s v="CALCULASER"/>
    <s v="CAL9"/>
    <n v="8397"/>
    <s v="CAL9"/>
    <n v="8397"/>
    <s v="816002451_CAL9_8397"/>
    <d v="2022-12-21T00:00:00"/>
    <n v="25000"/>
    <n v="25000"/>
    <s v="B)Factura sin saldo ERP"/>
    <x v="1"/>
    <m/>
    <n v="0"/>
    <n v="24500"/>
    <n v="1222204972"/>
    <s v="OK"/>
    <n v="25000"/>
    <n v="0"/>
    <n v="0"/>
    <m/>
    <n v="0"/>
    <m/>
    <n v="25000"/>
    <n v="0"/>
    <n v="0"/>
    <m/>
    <m/>
    <d v="2022-12-30T00:00:00"/>
    <m/>
    <n v="2"/>
    <m/>
    <m/>
    <n v="1"/>
    <n v="20230130"/>
    <n v="20230103"/>
    <n v="25000"/>
    <n v="0"/>
    <n v="20230210"/>
  </r>
  <r>
    <n v="816002451"/>
    <s v="CALCULASER"/>
    <s v="CAL9"/>
    <n v="8447"/>
    <s v="CAL9"/>
    <n v="8447"/>
    <s v="816002451_CAL9_8447"/>
    <d v="2022-12-22T00:00:00"/>
    <n v="25000"/>
    <n v="25000"/>
    <s v="B)Factura sin saldo ERP"/>
    <x v="1"/>
    <m/>
    <n v="0"/>
    <n v="24500"/>
    <n v="1222204973"/>
    <s v="OK"/>
    <n v="25000"/>
    <n v="0"/>
    <n v="0"/>
    <m/>
    <n v="0"/>
    <m/>
    <n v="25000"/>
    <n v="0"/>
    <n v="0"/>
    <m/>
    <m/>
    <d v="2022-12-30T00:00:00"/>
    <m/>
    <n v="2"/>
    <m/>
    <m/>
    <n v="1"/>
    <n v="20230130"/>
    <n v="20230103"/>
    <n v="25000"/>
    <n v="0"/>
    <n v="20230210"/>
  </r>
  <r>
    <n v="816002451"/>
    <s v="CALCULASER"/>
    <s v="CAL9"/>
    <n v="8531"/>
    <s v="CAL9"/>
    <n v="8531"/>
    <s v="816002451_CAL9_8531"/>
    <d v="2022-12-27T00:00:00"/>
    <n v="21300"/>
    <n v="21300"/>
    <s v="B)Factura sin saldo ERP"/>
    <x v="1"/>
    <m/>
    <n v="0"/>
    <n v="0"/>
    <m/>
    <s v="OK"/>
    <n v="21300"/>
    <n v="0"/>
    <n v="0"/>
    <m/>
    <n v="0"/>
    <m/>
    <n v="21300"/>
    <n v="0"/>
    <n v="0"/>
    <m/>
    <m/>
    <d v="2022-12-30T00:00:00"/>
    <m/>
    <n v="2"/>
    <m/>
    <m/>
    <n v="1"/>
    <n v="20230130"/>
    <n v="20230111"/>
    <n v="21300"/>
    <n v="0"/>
    <n v="20230210"/>
  </r>
  <r>
    <n v="816002451"/>
    <s v="CALCULASER"/>
    <s v="CAL9"/>
    <n v="8539"/>
    <s v="CAL9"/>
    <n v="8539"/>
    <s v="816002451_CAL9_8539"/>
    <d v="2022-12-27T00:00:00"/>
    <n v="25000"/>
    <n v="25000"/>
    <s v="B)Factura sin saldo ERP"/>
    <x v="1"/>
    <m/>
    <n v="0"/>
    <n v="24500"/>
    <n v="1222204974"/>
    <s v="OK"/>
    <n v="25000"/>
    <n v="0"/>
    <n v="0"/>
    <m/>
    <n v="0"/>
    <m/>
    <n v="25000"/>
    <n v="0"/>
    <n v="0"/>
    <m/>
    <m/>
    <d v="2022-12-30T00:00:00"/>
    <m/>
    <n v="2"/>
    <m/>
    <m/>
    <n v="1"/>
    <n v="20230130"/>
    <n v="20230103"/>
    <n v="25000"/>
    <n v="0"/>
    <n v="20230210"/>
  </r>
  <r>
    <n v="816002451"/>
    <s v="CALCULASER"/>
    <s v="CAL9"/>
    <n v="8540"/>
    <s v="CAL9"/>
    <n v="8540"/>
    <s v="816002451_CAL9_8540"/>
    <d v="2022-12-27T00:00:00"/>
    <n v="25000"/>
    <n v="25000"/>
    <s v="B)Factura sin saldo ERP"/>
    <x v="1"/>
    <m/>
    <n v="0"/>
    <n v="24500"/>
    <n v="1222204975"/>
    <s v="OK"/>
    <n v="25000"/>
    <n v="0"/>
    <n v="0"/>
    <m/>
    <n v="0"/>
    <m/>
    <n v="25000"/>
    <n v="0"/>
    <n v="0"/>
    <m/>
    <m/>
    <d v="2022-12-30T00:00:00"/>
    <m/>
    <n v="2"/>
    <m/>
    <m/>
    <n v="1"/>
    <n v="20230130"/>
    <n v="20230103"/>
    <n v="25000"/>
    <n v="0"/>
    <n v="20230210"/>
  </r>
  <r>
    <n v="816002451"/>
    <s v="CALCULASER"/>
    <s v="CAL2"/>
    <n v="4354"/>
    <s v="CAL2"/>
    <n v="4354"/>
    <s v="816002451_CAL2_4354"/>
    <d v="2022-10-11T00:00:00"/>
    <n v="6855000"/>
    <n v="6855000"/>
    <s v="B)Factura sin saldo ERP"/>
    <x v="2"/>
    <m/>
    <n v="0"/>
    <n v="0"/>
    <m/>
    <s v="OK"/>
    <n v="6855000"/>
    <n v="0"/>
    <n v="0"/>
    <m/>
    <n v="0"/>
    <m/>
    <n v="6855000"/>
    <n v="0"/>
    <n v="6717900"/>
    <n v="4800058637"/>
    <s v="27.01.2023"/>
    <d v="2022-11-02T00:00:00"/>
    <m/>
    <n v="2"/>
    <m/>
    <m/>
    <n v="1"/>
    <n v="20221130"/>
    <n v="20221111"/>
    <n v="6855000"/>
    <n v="0"/>
    <n v="20230210"/>
  </r>
  <r>
    <n v="816002451"/>
    <s v="CALCULASER"/>
    <s v="CAL2"/>
    <n v="4380"/>
    <s v="CAL2"/>
    <n v="4380"/>
    <s v="816002451_CAL2_4380"/>
    <d v="2022-10-12T00:00:00"/>
    <n v="6855000"/>
    <n v="6855000"/>
    <s v="B)Factura sin saldo ERP"/>
    <x v="2"/>
    <m/>
    <n v="0"/>
    <n v="0"/>
    <m/>
    <s v="OK"/>
    <n v="6855000"/>
    <n v="0"/>
    <n v="0"/>
    <m/>
    <n v="0"/>
    <m/>
    <n v="6855000"/>
    <n v="0"/>
    <n v="6717900"/>
    <n v="4800058637"/>
    <s v="27.01.2023"/>
    <d v="2022-11-02T00:00:00"/>
    <m/>
    <n v="2"/>
    <m/>
    <m/>
    <n v="1"/>
    <n v="20221130"/>
    <n v="20221111"/>
    <n v="6855000"/>
    <n v="0"/>
    <n v="20230210"/>
  </r>
  <r>
    <n v="816002451"/>
    <s v="CALCULASER"/>
    <s v="CAL3"/>
    <n v="5563"/>
    <s v="CAL3"/>
    <n v="5563"/>
    <s v="816002451_CAL3_5563"/>
    <d v="2022-12-12T00:00:00"/>
    <n v="180000"/>
    <n v="180000"/>
    <s v="B)Factura sin saldo ERP"/>
    <x v="2"/>
    <m/>
    <n v="0"/>
    <n v="0"/>
    <m/>
    <s v="OK"/>
    <n v="180000"/>
    <n v="0"/>
    <n v="0"/>
    <m/>
    <n v="0"/>
    <m/>
    <n v="180000"/>
    <n v="0"/>
    <n v="176400"/>
    <n v="2201350893"/>
    <s v="30.01.2023"/>
    <d v="2022-12-15T00:00:00"/>
    <m/>
    <n v="2"/>
    <m/>
    <m/>
    <n v="1"/>
    <n v="20221230"/>
    <n v="20221216"/>
    <n v="180000"/>
    <n v="0"/>
    <n v="20230210"/>
  </r>
  <r>
    <n v="816002451"/>
    <s v="CALCULASER"/>
    <s v="CAL3"/>
    <n v="5666"/>
    <s v="CAL3"/>
    <n v="5666"/>
    <s v="816002451_CAL3_5666"/>
    <d v="2022-12-17T00:00:00"/>
    <n v="2079152"/>
    <n v="2079152"/>
    <s v="B)Factura sin saldo ERP"/>
    <x v="1"/>
    <m/>
    <n v="0"/>
    <n v="2037569"/>
    <n v="1222204960"/>
    <s v="OK"/>
    <n v="2079152"/>
    <n v="0"/>
    <n v="0"/>
    <m/>
    <n v="0"/>
    <m/>
    <n v="2079152"/>
    <n v="0"/>
    <n v="0"/>
    <m/>
    <m/>
    <d v="2022-12-30T00:00:00"/>
    <m/>
    <n v="2"/>
    <m/>
    <m/>
    <n v="1"/>
    <n v="20230130"/>
    <n v="20230103"/>
    <n v="2079152"/>
    <n v="0"/>
    <n v="20230210"/>
  </r>
  <r>
    <n v="816002451"/>
    <s v="CALCULASER"/>
    <s v="CAL6"/>
    <n v="13367"/>
    <s v="CAL6"/>
    <n v="13367"/>
    <s v="816002451_CAL6_13367"/>
    <d v="2022-09-16T00:00:00"/>
    <n v="200000"/>
    <n v="200000"/>
    <s v="B)Factura sin saldo ERP"/>
    <x v="2"/>
    <m/>
    <n v="0"/>
    <n v="0"/>
    <m/>
    <s v="OK"/>
    <n v="200000"/>
    <n v="0"/>
    <n v="0"/>
    <m/>
    <n v="0"/>
    <m/>
    <n v="200000"/>
    <n v="0"/>
    <n v="196000"/>
    <n v="4800058637"/>
    <s v="27.01.2023"/>
    <d v="2022-10-06T00:00:00"/>
    <m/>
    <n v="2"/>
    <m/>
    <m/>
    <n v="1"/>
    <n v="20221030"/>
    <n v="20221010"/>
    <n v="200000"/>
    <n v="0"/>
    <n v="20230210"/>
  </r>
  <r>
    <n v="816002451"/>
    <s v="CALCULASER"/>
    <s v="CAL6"/>
    <n v="13368"/>
    <s v="CAL6"/>
    <n v="13368"/>
    <s v="816002451_CAL6_13368"/>
    <d v="2022-09-16T00:00:00"/>
    <n v="200000"/>
    <n v="200000"/>
    <s v="B)Factura sin saldo ERP"/>
    <x v="2"/>
    <m/>
    <n v="0"/>
    <n v="0"/>
    <m/>
    <s v="OK"/>
    <n v="200000"/>
    <n v="0"/>
    <n v="0"/>
    <m/>
    <n v="0"/>
    <m/>
    <n v="200000"/>
    <n v="0"/>
    <n v="196000"/>
    <n v="4800058637"/>
    <s v="27.01.2023"/>
    <d v="2022-10-06T00:00:00"/>
    <m/>
    <n v="2"/>
    <m/>
    <m/>
    <n v="1"/>
    <n v="20221030"/>
    <n v="20221010"/>
    <n v="200000"/>
    <n v="0"/>
    <n v="20230210"/>
  </r>
  <r>
    <n v="816002451"/>
    <s v="CALCULASER"/>
    <s v="CAL6"/>
    <n v="15480"/>
    <s v="CAL6"/>
    <n v="15480"/>
    <s v="816002451_CAL6_15480"/>
    <d v="2022-10-20T00:00:00"/>
    <n v="200000"/>
    <n v="200000"/>
    <s v="B)Factura sin saldo ERP"/>
    <x v="2"/>
    <m/>
    <n v="0"/>
    <n v="0"/>
    <m/>
    <s v="OK"/>
    <n v="200000"/>
    <n v="0"/>
    <n v="0"/>
    <m/>
    <n v="0"/>
    <m/>
    <n v="200000"/>
    <n v="0"/>
    <n v="196000"/>
    <n v="2201350893"/>
    <s v="30.01.2023"/>
    <d v="2022-11-02T00:00:00"/>
    <m/>
    <n v="2"/>
    <m/>
    <m/>
    <n v="1"/>
    <n v="20221130"/>
    <n v="20221108"/>
    <n v="200000"/>
    <n v="0"/>
    <n v="20230210"/>
  </r>
  <r>
    <n v="816002451"/>
    <s v="CALCULASER"/>
    <s v="CAL6"/>
    <n v="15701"/>
    <s v="CAL6"/>
    <n v="15701"/>
    <s v="816002451_CAL6_15701"/>
    <d v="2022-10-24T00:00:00"/>
    <n v="25000"/>
    <n v="25000"/>
    <s v="B)Factura sin saldo ERP"/>
    <x v="2"/>
    <m/>
    <n v="0"/>
    <n v="0"/>
    <m/>
    <s v="OK"/>
    <n v="25000"/>
    <n v="0"/>
    <n v="0"/>
    <m/>
    <n v="0"/>
    <m/>
    <n v="25000"/>
    <n v="0"/>
    <n v="24500"/>
    <n v="4800058637"/>
    <s v="27.01.2023"/>
    <d v="2022-11-02T00:00:00"/>
    <m/>
    <n v="2"/>
    <m/>
    <m/>
    <n v="1"/>
    <n v="20221130"/>
    <n v="20221111"/>
    <n v="25000"/>
    <n v="0"/>
    <n v="20230210"/>
  </r>
  <r>
    <n v="816002451"/>
    <s v="CALCULASER"/>
    <s v="CAL6"/>
    <n v="16107"/>
    <s v="CAL6"/>
    <n v="16107"/>
    <s v="816002451_CAL6_16107"/>
    <d v="2022-10-31T00:00:00"/>
    <n v="200000"/>
    <n v="200000"/>
    <s v="B)Factura sin saldo ERP"/>
    <x v="2"/>
    <m/>
    <n v="0"/>
    <n v="0"/>
    <m/>
    <s v="OK"/>
    <n v="200000"/>
    <n v="0"/>
    <n v="0"/>
    <m/>
    <n v="0"/>
    <m/>
    <n v="200000"/>
    <n v="0"/>
    <n v="196000"/>
    <n v="4800058637"/>
    <s v="27.01.2023"/>
    <d v="2022-11-02T00:00:00"/>
    <m/>
    <n v="2"/>
    <m/>
    <m/>
    <n v="1"/>
    <n v="20221130"/>
    <n v="20221111"/>
    <n v="200000"/>
    <n v="0"/>
    <n v="20230210"/>
  </r>
  <r>
    <n v="816002451"/>
    <s v="CALCULASER"/>
    <s v="CAL6"/>
    <n v="16650"/>
    <s v="CAL6"/>
    <n v="16650"/>
    <s v="816002451_CAL6_16650"/>
    <d v="2022-11-11T00:00:00"/>
    <n v="25000"/>
    <n v="25000"/>
    <s v="B)Factura sin saldo ERP"/>
    <x v="1"/>
    <m/>
    <n v="0"/>
    <n v="24500"/>
    <n v="1222202495"/>
    <s v="OK"/>
    <n v="25000"/>
    <n v="0"/>
    <n v="0"/>
    <m/>
    <n v="0"/>
    <m/>
    <n v="25000"/>
    <n v="0"/>
    <n v="0"/>
    <m/>
    <m/>
    <d v="2022-12-03T00:00:00"/>
    <m/>
    <n v="2"/>
    <m/>
    <m/>
    <n v="1"/>
    <n v="20221230"/>
    <n v="20221219"/>
    <n v="25000"/>
    <n v="0"/>
    <n v="20230210"/>
  </r>
  <r>
    <n v="816002451"/>
    <s v="CALCULASER"/>
    <s v="CAL6"/>
    <n v="16652"/>
    <s v="CAL6"/>
    <n v="16652"/>
    <s v="816002451_CAL6_16652"/>
    <d v="2022-11-11T00:00:00"/>
    <n v="25000"/>
    <n v="25000"/>
    <s v="B)Factura sin saldo ERP"/>
    <x v="1"/>
    <m/>
    <n v="0"/>
    <n v="24500"/>
    <n v="1222202496"/>
    <s v="OK"/>
    <n v="25000"/>
    <n v="0"/>
    <n v="0"/>
    <m/>
    <n v="0"/>
    <m/>
    <n v="25000"/>
    <n v="0"/>
    <n v="0"/>
    <m/>
    <m/>
    <d v="2022-12-03T00:00:00"/>
    <m/>
    <n v="2"/>
    <m/>
    <m/>
    <n v="1"/>
    <n v="20221230"/>
    <n v="20221219"/>
    <n v="25000"/>
    <n v="0"/>
    <n v="20230210"/>
  </r>
  <r>
    <n v="816002451"/>
    <s v="CALCULASER"/>
    <s v="CAL6"/>
    <n v="16708"/>
    <s v="CAL6"/>
    <n v="16708"/>
    <s v="816002451_CAL6_16708"/>
    <d v="2022-11-11T00:00:00"/>
    <n v="25000"/>
    <n v="25000"/>
    <s v="B)Factura sin saldo ERP"/>
    <x v="2"/>
    <m/>
    <n v="0"/>
    <n v="0"/>
    <m/>
    <s v="OK"/>
    <n v="25000"/>
    <n v="0"/>
    <n v="0"/>
    <m/>
    <n v="0"/>
    <m/>
    <n v="25000"/>
    <n v="0"/>
    <n v="24500"/>
    <n v="2201350893"/>
    <s v="30.01.2023"/>
    <d v="2022-12-03T00:00:00"/>
    <m/>
    <n v="2"/>
    <m/>
    <m/>
    <n v="1"/>
    <n v="20221230"/>
    <n v="20221212"/>
    <n v="25000"/>
    <n v="0"/>
    <n v="20230210"/>
  </r>
  <r>
    <n v="816002451"/>
    <s v="CALCULASER"/>
    <s v="CAL6"/>
    <n v="16711"/>
    <s v="CAL6"/>
    <n v="16711"/>
    <s v="816002451_CAL6_16711"/>
    <d v="2022-11-11T00:00:00"/>
    <n v="25000"/>
    <n v="25000"/>
    <s v="B)Factura sin saldo ERP"/>
    <x v="1"/>
    <m/>
    <n v="0"/>
    <n v="24500"/>
    <n v="1222202497"/>
    <s v="OK"/>
    <n v="25000"/>
    <n v="0"/>
    <n v="0"/>
    <m/>
    <n v="0"/>
    <m/>
    <n v="25000"/>
    <n v="0"/>
    <n v="0"/>
    <m/>
    <m/>
    <d v="2022-12-03T00:00:00"/>
    <m/>
    <n v="2"/>
    <m/>
    <m/>
    <n v="1"/>
    <n v="20221230"/>
    <n v="20221219"/>
    <n v="25000"/>
    <n v="0"/>
    <n v="20230210"/>
  </r>
  <r>
    <n v="816002451"/>
    <s v="CALCULASER"/>
    <s v="CAL6"/>
    <n v="16724"/>
    <s v="CAL6"/>
    <n v="16724"/>
    <s v="816002451_CAL6_16724"/>
    <d v="2022-11-11T00:00:00"/>
    <n v="25000"/>
    <n v="25000"/>
    <s v="B)Factura sin saldo ERP"/>
    <x v="1"/>
    <m/>
    <n v="0"/>
    <n v="24500"/>
    <n v="1222202498"/>
    <s v="OK"/>
    <n v="25000"/>
    <n v="0"/>
    <n v="0"/>
    <m/>
    <n v="0"/>
    <m/>
    <n v="25000"/>
    <n v="0"/>
    <n v="0"/>
    <m/>
    <m/>
    <d v="2022-12-03T00:00:00"/>
    <m/>
    <n v="2"/>
    <m/>
    <m/>
    <n v="1"/>
    <n v="20221230"/>
    <n v="20221219"/>
    <n v="25000"/>
    <n v="0"/>
    <n v="20230210"/>
  </r>
  <r>
    <n v="816002451"/>
    <s v="CALCULASER"/>
    <s v="CAL6"/>
    <n v="16921"/>
    <s v="CAL6"/>
    <n v="16921"/>
    <s v="816002451_CAL6_16921"/>
    <d v="2022-11-12T00:00:00"/>
    <n v="21300"/>
    <n v="21300"/>
    <s v="B)Factura sin saldo ERP"/>
    <x v="2"/>
    <m/>
    <n v="0"/>
    <n v="0"/>
    <m/>
    <s v="OK"/>
    <n v="21300"/>
    <n v="0"/>
    <n v="0"/>
    <m/>
    <n v="0"/>
    <m/>
    <n v="21300"/>
    <n v="0"/>
    <n v="20800"/>
    <n v="2201350893"/>
    <s v="30.01.2023"/>
    <d v="2022-12-03T00:00:00"/>
    <m/>
    <n v="2"/>
    <m/>
    <m/>
    <n v="1"/>
    <n v="20221230"/>
    <n v="20221212"/>
    <n v="21300"/>
    <n v="0"/>
    <n v="20230210"/>
  </r>
  <r>
    <n v="816002451"/>
    <s v="CALCULASER"/>
    <s v="CAL6"/>
    <n v="16927"/>
    <s v="CAL6"/>
    <n v="16927"/>
    <s v="816002451_CAL6_16927"/>
    <d v="2022-11-12T00:00:00"/>
    <n v="200000"/>
    <n v="200000"/>
    <s v="B)Factura sin saldo ERP"/>
    <x v="1"/>
    <m/>
    <n v="0"/>
    <n v="196000"/>
    <n v="1222202499"/>
    <s v="OK"/>
    <n v="200000"/>
    <n v="0"/>
    <n v="0"/>
    <m/>
    <n v="0"/>
    <m/>
    <n v="200000"/>
    <n v="0"/>
    <n v="0"/>
    <m/>
    <m/>
    <d v="2022-12-03T00:00:00"/>
    <m/>
    <n v="2"/>
    <m/>
    <m/>
    <n v="1"/>
    <n v="20221230"/>
    <n v="20221219"/>
    <n v="200000"/>
    <n v="0"/>
    <n v="20230210"/>
  </r>
  <r>
    <n v="816002451"/>
    <s v="CALCULASER"/>
    <s v="CAL6"/>
    <n v="16932"/>
    <s v="CAL6"/>
    <n v="16932"/>
    <s v="816002451_CAL6_16932"/>
    <d v="2022-11-12T00:00:00"/>
    <n v="25000"/>
    <n v="25000"/>
    <s v="B)Factura sin saldo ERP"/>
    <x v="1"/>
    <m/>
    <n v="0"/>
    <n v="24500"/>
    <n v="1222202500"/>
    <s v="OK"/>
    <n v="25000"/>
    <n v="0"/>
    <n v="0"/>
    <m/>
    <n v="0"/>
    <m/>
    <n v="25000"/>
    <n v="0"/>
    <n v="0"/>
    <m/>
    <m/>
    <d v="2022-12-03T00:00:00"/>
    <m/>
    <n v="2"/>
    <m/>
    <m/>
    <n v="1"/>
    <n v="20221230"/>
    <n v="20221219"/>
    <n v="25000"/>
    <n v="0"/>
    <n v="20230210"/>
  </r>
  <r>
    <n v="816002451"/>
    <s v="CALCULASER"/>
    <s v="CAL6"/>
    <n v="16967"/>
    <s v="CAL6"/>
    <n v="16967"/>
    <s v="816002451_CAL6_16967"/>
    <d v="2022-11-15T00:00:00"/>
    <n v="200000"/>
    <n v="200000"/>
    <s v="B)Factura sin saldo ERP"/>
    <x v="1"/>
    <m/>
    <n v="0"/>
    <n v="196000"/>
    <n v="1222202501"/>
    <s v="OK"/>
    <n v="200000"/>
    <n v="0"/>
    <n v="0"/>
    <m/>
    <n v="0"/>
    <m/>
    <n v="200000"/>
    <n v="0"/>
    <n v="0"/>
    <m/>
    <m/>
    <d v="2022-12-03T00:00:00"/>
    <m/>
    <n v="2"/>
    <m/>
    <m/>
    <n v="1"/>
    <n v="20221230"/>
    <n v="20221219"/>
    <n v="200000"/>
    <n v="0"/>
    <n v="20230210"/>
  </r>
  <r>
    <n v="816002451"/>
    <s v="CALCULASER"/>
    <s v="CAL6"/>
    <n v="17101"/>
    <s v="CAL6"/>
    <n v="17101"/>
    <s v="816002451_CAL6_17101"/>
    <d v="2022-11-16T00:00:00"/>
    <n v="25000"/>
    <n v="25000"/>
    <s v="B)Factura sin saldo ERP"/>
    <x v="1"/>
    <m/>
    <n v="0"/>
    <n v="24500"/>
    <n v="1222202502"/>
    <s v="OK"/>
    <n v="25000"/>
    <n v="0"/>
    <n v="0"/>
    <m/>
    <n v="0"/>
    <m/>
    <n v="25000"/>
    <n v="0"/>
    <n v="0"/>
    <m/>
    <m/>
    <d v="2022-12-03T00:00:00"/>
    <m/>
    <n v="2"/>
    <m/>
    <m/>
    <n v="1"/>
    <n v="20221230"/>
    <n v="20221219"/>
    <n v="25000"/>
    <n v="0"/>
    <n v="20230210"/>
  </r>
  <r>
    <n v="816002451"/>
    <s v="CALCULASER"/>
    <s v="CAL6"/>
    <n v="17102"/>
    <s v="CAL6"/>
    <n v="17102"/>
    <s v="816002451_CAL6_17102"/>
    <d v="2022-11-16T00:00:00"/>
    <n v="25000"/>
    <n v="25000"/>
    <s v="B)Factura sin saldo ERP"/>
    <x v="1"/>
    <m/>
    <n v="0"/>
    <n v="24500"/>
    <n v="1222202503"/>
    <s v="OK"/>
    <n v="25000"/>
    <n v="0"/>
    <n v="0"/>
    <m/>
    <n v="0"/>
    <m/>
    <n v="25000"/>
    <n v="0"/>
    <n v="0"/>
    <m/>
    <m/>
    <d v="2022-12-03T00:00:00"/>
    <m/>
    <n v="2"/>
    <m/>
    <m/>
    <n v="1"/>
    <n v="20221230"/>
    <n v="20221219"/>
    <n v="25000"/>
    <n v="0"/>
    <n v="20230210"/>
  </r>
  <r>
    <n v="816002451"/>
    <s v="CALCULASER"/>
    <s v="CAL6"/>
    <n v="17126"/>
    <s v="CAL6"/>
    <n v="17126"/>
    <s v="816002451_CAL6_17126"/>
    <d v="2022-11-16T00:00:00"/>
    <n v="25000"/>
    <n v="25000"/>
    <s v="B)Factura sin saldo ERP"/>
    <x v="1"/>
    <m/>
    <n v="0"/>
    <n v="24500"/>
    <n v="1222202504"/>
    <s v="OK"/>
    <n v="25000"/>
    <n v="0"/>
    <n v="0"/>
    <m/>
    <n v="0"/>
    <m/>
    <n v="25000"/>
    <n v="0"/>
    <n v="0"/>
    <m/>
    <m/>
    <d v="2022-12-03T00:00:00"/>
    <m/>
    <n v="2"/>
    <m/>
    <m/>
    <n v="1"/>
    <n v="20221230"/>
    <n v="20221219"/>
    <n v="25000"/>
    <n v="0"/>
    <n v="20230210"/>
  </r>
  <r>
    <n v="816002451"/>
    <s v="CALCULASER"/>
    <s v="CAL6"/>
    <n v="17130"/>
    <s v="CAL6"/>
    <n v="17130"/>
    <s v="816002451_CAL6_17130"/>
    <d v="2022-11-17T00:00:00"/>
    <n v="25000"/>
    <n v="25000"/>
    <s v="B)Factura sin saldo ERP"/>
    <x v="1"/>
    <m/>
    <n v="0"/>
    <n v="24500"/>
    <n v="1222202505"/>
    <s v="OK"/>
    <n v="25000"/>
    <n v="0"/>
    <n v="0"/>
    <m/>
    <n v="0"/>
    <m/>
    <n v="25000"/>
    <n v="0"/>
    <n v="0"/>
    <m/>
    <m/>
    <d v="2022-12-03T00:00:00"/>
    <m/>
    <n v="2"/>
    <m/>
    <m/>
    <n v="1"/>
    <n v="20221230"/>
    <n v="20221219"/>
    <n v="25000"/>
    <n v="0"/>
    <n v="20230210"/>
  </r>
  <r>
    <n v="816002451"/>
    <s v="CALCULASER"/>
    <s v="CAL6"/>
    <n v="17132"/>
    <s v="CAL6"/>
    <n v="17132"/>
    <s v="816002451_CAL6_17132"/>
    <d v="2022-11-17T00:00:00"/>
    <n v="21300"/>
    <n v="21300"/>
    <s v="B)Factura sin saldo ERP"/>
    <x v="2"/>
    <m/>
    <n v="0"/>
    <n v="0"/>
    <m/>
    <s v="OK"/>
    <n v="21300"/>
    <n v="0"/>
    <n v="0"/>
    <m/>
    <n v="0"/>
    <m/>
    <n v="21300"/>
    <n v="0"/>
    <n v="20800"/>
    <n v="2201350893"/>
    <s v="30.01.2023"/>
    <d v="2022-12-03T00:00:00"/>
    <m/>
    <n v="2"/>
    <m/>
    <m/>
    <n v="1"/>
    <n v="20221230"/>
    <n v="20221212"/>
    <n v="21300"/>
    <n v="0"/>
    <n v="20230210"/>
  </r>
  <r>
    <n v="816002451"/>
    <s v="CALCULASER"/>
    <s v="CAL6"/>
    <n v="17149"/>
    <s v="CAL6"/>
    <n v="17149"/>
    <s v="816002451_CAL6_17149"/>
    <d v="2022-11-17T00:00:00"/>
    <n v="25000"/>
    <n v="25000"/>
    <s v="B)Factura sin saldo ERP"/>
    <x v="1"/>
    <m/>
    <n v="0"/>
    <n v="24500"/>
    <n v="1222202506"/>
    <s v="OK"/>
    <n v="25000"/>
    <n v="0"/>
    <n v="0"/>
    <m/>
    <n v="0"/>
    <m/>
    <n v="25000"/>
    <n v="0"/>
    <n v="0"/>
    <m/>
    <m/>
    <d v="2022-12-03T00:00:00"/>
    <m/>
    <n v="2"/>
    <m/>
    <m/>
    <n v="1"/>
    <n v="20221230"/>
    <n v="20221219"/>
    <n v="25000"/>
    <n v="0"/>
    <n v="20230210"/>
  </r>
  <r>
    <n v="816002451"/>
    <s v="CALCULASER"/>
    <s v="CAL6"/>
    <n v="17210"/>
    <s v="CAL6"/>
    <n v="17210"/>
    <s v="816002451_CAL6_17210"/>
    <d v="2022-11-18T00:00:00"/>
    <n v="21300"/>
    <n v="21300"/>
    <s v="B)Factura sin saldo ERP"/>
    <x v="2"/>
    <m/>
    <n v="0"/>
    <n v="0"/>
    <m/>
    <s v="OK"/>
    <n v="21300"/>
    <n v="0"/>
    <n v="0"/>
    <m/>
    <n v="0"/>
    <m/>
    <n v="21300"/>
    <n v="0"/>
    <n v="20800"/>
    <n v="2201350893"/>
    <s v="30.01.2023"/>
    <d v="2022-12-03T00:00:00"/>
    <m/>
    <n v="2"/>
    <m/>
    <m/>
    <n v="1"/>
    <n v="20221230"/>
    <n v="20221212"/>
    <n v="21300"/>
    <n v="0"/>
    <n v="20230210"/>
  </r>
  <r>
    <n v="816002451"/>
    <s v="CALCULASER"/>
    <s v="CAL6"/>
    <n v="17439"/>
    <s v="CAL6"/>
    <n v="17439"/>
    <s v="816002451_CAL6_17439"/>
    <d v="2022-11-22T00:00:00"/>
    <n v="25000"/>
    <n v="25000"/>
    <s v="B)Factura sin saldo ERP"/>
    <x v="1"/>
    <m/>
    <n v="0"/>
    <n v="24500"/>
    <n v="1222202507"/>
    <s v="OK"/>
    <n v="25000"/>
    <n v="0"/>
    <n v="0"/>
    <m/>
    <n v="0"/>
    <m/>
    <n v="25000"/>
    <n v="0"/>
    <n v="0"/>
    <m/>
    <m/>
    <d v="2022-12-03T00:00:00"/>
    <m/>
    <n v="2"/>
    <m/>
    <m/>
    <n v="1"/>
    <n v="20221230"/>
    <n v="20221219"/>
    <n v="25000"/>
    <n v="0"/>
    <n v="20230210"/>
  </r>
  <r>
    <n v="816002451"/>
    <s v="CALCULASER"/>
    <s v="CAL6"/>
    <n v="17485"/>
    <s v="CAL6"/>
    <n v="17485"/>
    <s v="816002451_CAL6_17485"/>
    <d v="2022-11-22T00:00:00"/>
    <n v="25000"/>
    <n v="25000"/>
    <s v="B)Factura sin saldo ERP"/>
    <x v="1"/>
    <m/>
    <n v="0"/>
    <n v="24500"/>
    <n v="1222202508"/>
    <s v="OK"/>
    <n v="25000"/>
    <n v="0"/>
    <n v="0"/>
    <m/>
    <n v="0"/>
    <m/>
    <n v="25000"/>
    <n v="0"/>
    <n v="0"/>
    <m/>
    <m/>
    <d v="2022-12-03T00:00:00"/>
    <m/>
    <n v="2"/>
    <m/>
    <m/>
    <n v="1"/>
    <n v="20221230"/>
    <n v="20221219"/>
    <n v="25000"/>
    <n v="0"/>
    <n v="20230210"/>
  </r>
  <r>
    <n v="816002451"/>
    <s v="CALCULASER"/>
    <s v="CAL6"/>
    <n v="17570"/>
    <s v="CAL6"/>
    <n v="17570"/>
    <s v="816002451_CAL6_17570"/>
    <d v="2022-11-24T00:00:00"/>
    <n v="210000"/>
    <n v="210000"/>
    <s v="B)Factura sin saldo ERP"/>
    <x v="1"/>
    <m/>
    <n v="0"/>
    <n v="205800"/>
    <n v="1222202509"/>
    <s v="OK"/>
    <n v="210000"/>
    <n v="0"/>
    <n v="0"/>
    <m/>
    <n v="0"/>
    <m/>
    <n v="210000"/>
    <n v="0"/>
    <n v="0"/>
    <m/>
    <m/>
    <d v="2022-12-03T00:00:00"/>
    <m/>
    <n v="2"/>
    <m/>
    <m/>
    <n v="1"/>
    <n v="20221230"/>
    <n v="20221219"/>
    <n v="210000"/>
    <n v="0"/>
    <n v="20230210"/>
  </r>
  <r>
    <n v="816002451"/>
    <s v="CALCULASER"/>
    <s v="CAL6"/>
    <n v="17668"/>
    <s v="CAL6"/>
    <n v="17668"/>
    <s v="816002451_CAL6_17668"/>
    <d v="2022-11-24T00:00:00"/>
    <n v="200000"/>
    <n v="200000"/>
    <s v="B)Factura sin saldo ERP"/>
    <x v="1"/>
    <m/>
    <n v="0"/>
    <n v="196000"/>
    <n v="1222202510"/>
    <s v="OK"/>
    <n v="200000"/>
    <n v="0"/>
    <n v="0"/>
    <m/>
    <n v="0"/>
    <m/>
    <n v="200000"/>
    <n v="0"/>
    <n v="0"/>
    <m/>
    <m/>
    <d v="2022-12-03T00:00:00"/>
    <m/>
    <n v="2"/>
    <m/>
    <m/>
    <n v="1"/>
    <n v="20221230"/>
    <n v="20221219"/>
    <n v="200000"/>
    <n v="0"/>
    <n v="20230210"/>
  </r>
  <r>
    <n v="816002451"/>
    <s v="CALCULASER"/>
    <s v="CAL6"/>
    <n v="17671"/>
    <s v="CAL6"/>
    <n v="17671"/>
    <s v="816002451_CAL6_17671"/>
    <d v="2022-11-24T00:00:00"/>
    <n v="62058"/>
    <n v="62058"/>
    <s v="B)Factura sin saldo ERP"/>
    <x v="1"/>
    <m/>
    <n v="0"/>
    <n v="60817"/>
    <n v="1222202511"/>
    <s v="OK"/>
    <n v="62058"/>
    <n v="0"/>
    <n v="0"/>
    <m/>
    <n v="0"/>
    <m/>
    <n v="62058"/>
    <n v="0"/>
    <n v="0"/>
    <m/>
    <m/>
    <d v="2022-12-03T00:00:00"/>
    <m/>
    <n v="2"/>
    <m/>
    <m/>
    <n v="1"/>
    <n v="20221230"/>
    <n v="20221219"/>
    <n v="62058"/>
    <n v="0"/>
    <n v="20230210"/>
  </r>
  <r>
    <n v="816002451"/>
    <s v="CALCULASER"/>
    <s v="CAL6"/>
    <n v="17674"/>
    <s v="CAL6"/>
    <n v="17674"/>
    <s v="816002451_CAL6_17674"/>
    <d v="2022-11-24T00:00:00"/>
    <n v="62058"/>
    <n v="62058"/>
    <s v="B)Factura sin saldo ERP"/>
    <x v="1"/>
    <m/>
    <n v="0"/>
    <n v="60817"/>
    <n v="1222202512"/>
    <s v="OK"/>
    <n v="62058"/>
    <n v="0"/>
    <n v="0"/>
    <m/>
    <n v="0"/>
    <m/>
    <n v="62058"/>
    <n v="0"/>
    <n v="0"/>
    <m/>
    <m/>
    <d v="2022-12-03T00:00:00"/>
    <m/>
    <n v="2"/>
    <m/>
    <m/>
    <n v="1"/>
    <n v="20221230"/>
    <n v="20221219"/>
    <n v="62058"/>
    <n v="0"/>
    <n v="20230210"/>
  </r>
  <r>
    <n v="816002451"/>
    <s v="CALCULASER"/>
    <s v="CAL6"/>
    <n v="17677"/>
    <s v="CAL6"/>
    <n v="17677"/>
    <s v="816002451_CAL6_17677"/>
    <d v="2022-11-24T00:00:00"/>
    <n v="25000"/>
    <n v="25000"/>
    <s v="B)Factura sin saldo ERP"/>
    <x v="1"/>
    <m/>
    <n v="0"/>
    <n v="24500"/>
    <n v="1222202513"/>
    <s v="OK"/>
    <n v="25000"/>
    <n v="0"/>
    <n v="0"/>
    <m/>
    <n v="0"/>
    <m/>
    <n v="25000"/>
    <n v="0"/>
    <n v="0"/>
    <m/>
    <m/>
    <d v="2022-12-03T00:00:00"/>
    <m/>
    <n v="2"/>
    <m/>
    <m/>
    <n v="1"/>
    <n v="20221230"/>
    <n v="20221219"/>
    <n v="25000"/>
    <n v="0"/>
    <n v="20230210"/>
  </r>
  <r>
    <n v="816002451"/>
    <s v="CALCULASER"/>
    <s v="CAL6"/>
    <n v="17679"/>
    <s v="CAL6"/>
    <n v="17679"/>
    <s v="816002451_CAL6_17679"/>
    <d v="2022-11-24T00:00:00"/>
    <n v="25000"/>
    <n v="25000"/>
    <s v="B)Factura sin saldo ERP"/>
    <x v="1"/>
    <m/>
    <n v="0"/>
    <n v="24500"/>
    <n v="1222202514"/>
    <s v="OK"/>
    <n v="25000"/>
    <n v="0"/>
    <n v="0"/>
    <m/>
    <n v="0"/>
    <m/>
    <n v="25000"/>
    <n v="0"/>
    <n v="0"/>
    <m/>
    <m/>
    <d v="2022-12-03T00:00:00"/>
    <m/>
    <n v="2"/>
    <m/>
    <m/>
    <n v="1"/>
    <n v="20221230"/>
    <n v="20221219"/>
    <n v="25000"/>
    <n v="0"/>
    <n v="20230210"/>
  </r>
  <r>
    <n v="816002451"/>
    <s v="CALCULASER"/>
    <s v="CAL6"/>
    <n v="17681"/>
    <s v="CAL6"/>
    <n v="17681"/>
    <s v="816002451_CAL6_17681"/>
    <d v="2022-11-24T00:00:00"/>
    <n v="25000"/>
    <n v="25000"/>
    <s v="B)Factura sin saldo ERP"/>
    <x v="1"/>
    <m/>
    <n v="0"/>
    <n v="24500"/>
    <n v="1222202515"/>
    <s v="OK"/>
    <n v="25000"/>
    <n v="0"/>
    <n v="0"/>
    <m/>
    <n v="0"/>
    <m/>
    <n v="25000"/>
    <n v="0"/>
    <n v="0"/>
    <m/>
    <m/>
    <d v="2022-12-03T00:00:00"/>
    <m/>
    <n v="2"/>
    <m/>
    <m/>
    <n v="1"/>
    <n v="20221230"/>
    <n v="20221219"/>
    <n v="25000"/>
    <n v="0"/>
    <n v="20230210"/>
  </r>
  <r>
    <n v="816002451"/>
    <s v="CALCULASER"/>
    <s v="CAL6"/>
    <n v="17683"/>
    <s v="CAL6"/>
    <n v="17683"/>
    <s v="816002451_CAL6_17683"/>
    <d v="2022-11-24T00:00:00"/>
    <n v="25000"/>
    <n v="25000"/>
    <s v="B)Factura sin saldo ERP"/>
    <x v="1"/>
    <m/>
    <n v="0"/>
    <n v="24500"/>
    <n v="1222202516"/>
    <s v="OK"/>
    <n v="25000"/>
    <n v="0"/>
    <n v="0"/>
    <m/>
    <n v="0"/>
    <m/>
    <n v="25000"/>
    <n v="0"/>
    <n v="0"/>
    <m/>
    <m/>
    <d v="2022-12-03T00:00:00"/>
    <m/>
    <n v="2"/>
    <m/>
    <m/>
    <n v="1"/>
    <n v="20221230"/>
    <n v="20221219"/>
    <n v="25000"/>
    <n v="0"/>
    <n v="20230210"/>
  </r>
  <r>
    <n v="816002451"/>
    <s v="CALCULASER"/>
    <s v="CAL6"/>
    <n v="17684"/>
    <s v="CAL6"/>
    <n v="17684"/>
    <s v="816002451_CAL6_17684"/>
    <d v="2022-11-24T00:00:00"/>
    <n v="25000"/>
    <n v="25000"/>
    <s v="B)Factura sin saldo ERP"/>
    <x v="1"/>
    <m/>
    <n v="0"/>
    <n v="24500"/>
    <n v="1222202517"/>
    <s v="OK"/>
    <n v="25000"/>
    <n v="0"/>
    <n v="0"/>
    <m/>
    <n v="0"/>
    <m/>
    <n v="25000"/>
    <n v="0"/>
    <n v="0"/>
    <m/>
    <m/>
    <d v="2022-12-03T00:00:00"/>
    <m/>
    <n v="2"/>
    <m/>
    <m/>
    <n v="1"/>
    <n v="20221230"/>
    <n v="20221219"/>
    <n v="25000"/>
    <n v="0"/>
    <n v="20230210"/>
  </r>
  <r>
    <n v="816002451"/>
    <s v="CALCULASER"/>
    <s v="CAL6"/>
    <n v="17685"/>
    <s v="CAL6"/>
    <n v="17685"/>
    <s v="816002451_CAL6_17685"/>
    <d v="2022-11-24T00:00:00"/>
    <n v="25000"/>
    <n v="25000"/>
    <s v="B)Factura sin saldo ERP"/>
    <x v="2"/>
    <m/>
    <n v="0"/>
    <n v="0"/>
    <m/>
    <s v="OK"/>
    <n v="25000"/>
    <n v="0"/>
    <n v="0"/>
    <m/>
    <n v="0"/>
    <m/>
    <n v="25000"/>
    <n v="0"/>
    <n v="24500"/>
    <n v="2201350893"/>
    <s v="30.01.2023"/>
    <d v="2022-12-03T00:00:00"/>
    <m/>
    <n v="2"/>
    <m/>
    <m/>
    <n v="1"/>
    <n v="20221230"/>
    <n v="20221212"/>
    <n v="25000"/>
    <n v="0"/>
    <n v="20230210"/>
  </r>
  <r>
    <n v="816002451"/>
    <s v="CALCULASER"/>
    <s v="CAL6"/>
    <n v="17936"/>
    <s v="CAL6"/>
    <n v="17936"/>
    <s v="816002451_CAL6_17936"/>
    <d v="2022-11-28T00:00:00"/>
    <n v="25000"/>
    <n v="25000"/>
    <s v="B)Factura sin saldo ERP"/>
    <x v="1"/>
    <m/>
    <n v="0"/>
    <n v="24500"/>
    <n v="1222202518"/>
    <s v="OK"/>
    <n v="25000"/>
    <n v="0"/>
    <n v="0"/>
    <m/>
    <n v="0"/>
    <m/>
    <n v="25000"/>
    <n v="0"/>
    <n v="0"/>
    <m/>
    <m/>
    <d v="2022-12-03T00:00:00"/>
    <m/>
    <n v="2"/>
    <m/>
    <m/>
    <n v="1"/>
    <n v="20221230"/>
    <n v="20221219"/>
    <n v="25000"/>
    <n v="0"/>
    <n v="20230210"/>
  </r>
  <r>
    <n v="816002451"/>
    <s v="CALCULASER"/>
    <s v="CAL6"/>
    <n v="17968"/>
    <s v="CAL6"/>
    <n v="17968"/>
    <s v="816002451_CAL6_17968"/>
    <d v="2022-11-28T00:00:00"/>
    <n v="25000"/>
    <n v="25000"/>
    <s v="B)Factura sin saldo ERP"/>
    <x v="1"/>
    <m/>
    <n v="0"/>
    <n v="24500"/>
    <n v="1222202519"/>
    <s v="OK"/>
    <n v="25000"/>
    <n v="0"/>
    <n v="0"/>
    <m/>
    <n v="0"/>
    <m/>
    <n v="25000"/>
    <n v="0"/>
    <n v="0"/>
    <m/>
    <m/>
    <d v="2022-12-03T00:00:00"/>
    <m/>
    <n v="2"/>
    <m/>
    <m/>
    <n v="1"/>
    <n v="20221230"/>
    <n v="20221219"/>
    <n v="25000"/>
    <n v="0"/>
    <n v="20230210"/>
  </r>
  <r>
    <n v="816002451"/>
    <s v="CALCULASER"/>
    <s v="CAL6"/>
    <n v="17969"/>
    <s v="CAL6"/>
    <n v="17969"/>
    <s v="816002451_CAL6_17969"/>
    <d v="2022-11-28T00:00:00"/>
    <n v="25000"/>
    <n v="25000"/>
    <s v="B)Factura sin saldo ERP"/>
    <x v="1"/>
    <m/>
    <n v="0"/>
    <n v="24500"/>
    <n v="1222202520"/>
    <s v="OK"/>
    <n v="25000"/>
    <n v="0"/>
    <n v="0"/>
    <m/>
    <n v="0"/>
    <m/>
    <n v="25000"/>
    <n v="0"/>
    <n v="0"/>
    <m/>
    <m/>
    <d v="2022-12-03T00:00:00"/>
    <m/>
    <n v="2"/>
    <m/>
    <m/>
    <n v="1"/>
    <n v="20221230"/>
    <n v="20221219"/>
    <n v="25000"/>
    <n v="0"/>
    <n v="20230210"/>
  </r>
  <r>
    <n v="816002451"/>
    <s v="CALCULASER"/>
    <s v="CAL6"/>
    <n v="17970"/>
    <s v="CAL6"/>
    <n v="17970"/>
    <s v="816002451_CAL6_17970"/>
    <d v="2022-11-28T00:00:00"/>
    <n v="25000"/>
    <n v="25000"/>
    <s v="B)Factura sin saldo ERP"/>
    <x v="1"/>
    <m/>
    <n v="0"/>
    <n v="24500"/>
    <n v="1222202521"/>
    <s v="OK"/>
    <n v="25000"/>
    <n v="0"/>
    <n v="0"/>
    <m/>
    <n v="0"/>
    <m/>
    <n v="25000"/>
    <n v="0"/>
    <n v="0"/>
    <m/>
    <m/>
    <d v="2022-12-03T00:00:00"/>
    <m/>
    <n v="2"/>
    <m/>
    <m/>
    <n v="1"/>
    <n v="20221230"/>
    <n v="20221219"/>
    <n v="25000"/>
    <n v="0"/>
    <n v="20230210"/>
  </r>
  <r>
    <n v="816002451"/>
    <s v="CALCULASER"/>
    <s v="CAL6"/>
    <n v="18060"/>
    <s v="CAL6"/>
    <n v="18060"/>
    <s v="816002451_CAL6_18060"/>
    <d v="2022-11-29T00:00:00"/>
    <n v="25000"/>
    <n v="25000"/>
    <s v="B)Factura sin saldo ERP"/>
    <x v="1"/>
    <m/>
    <n v="0"/>
    <n v="24500"/>
    <n v="1222202522"/>
    <s v="OK"/>
    <n v="25000"/>
    <n v="0"/>
    <n v="0"/>
    <m/>
    <n v="0"/>
    <m/>
    <n v="25000"/>
    <n v="0"/>
    <n v="0"/>
    <m/>
    <m/>
    <d v="2022-12-03T00:00:00"/>
    <m/>
    <n v="2"/>
    <m/>
    <m/>
    <n v="1"/>
    <n v="20221230"/>
    <n v="20221219"/>
    <n v="25000"/>
    <n v="0"/>
    <n v="20230210"/>
  </r>
  <r>
    <n v="816002451"/>
    <s v="CALCULASER"/>
    <s v="CAL6"/>
    <n v="18285"/>
    <s v="CAL6"/>
    <n v="18285"/>
    <s v="816002451_CAL6_18285"/>
    <d v="2022-11-30T00:00:00"/>
    <n v="21300"/>
    <n v="21300"/>
    <s v="B)Factura sin saldo ERP"/>
    <x v="2"/>
    <m/>
    <n v="0"/>
    <n v="0"/>
    <m/>
    <s v="OK"/>
    <n v="21300"/>
    <n v="0"/>
    <n v="0"/>
    <m/>
    <n v="0"/>
    <m/>
    <n v="21300"/>
    <n v="0"/>
    <n v="20800"/>
    <n v="2201350893"/>
    <s v="30.01.2023"/>
    <d v="2022-12-03T00:00:00"/>
    <m/>
    <n v="2"/>
    <m/>
    <m/>
    <n v="1"/>
    <n v="20221230"/>
    <n v="20221220"/>
    <n v="21300"/>
    <n v="0"/>
    <n v="20230210"/>
  </r>
  <r>
    <n v="816002451"/>
    <s v="CALCULASER"/>
    <s v="CAL6"/>
    <n v="18320"/>
    <s v="CAL6"/>
    <n v="18320"/>
    <s v="816002451_CAL6_18320"/>
    <d v="2022-11-30T00:00:00"/>
    <n v="25000"/>
    <n v="25000"/>
    <s v="B)Factura sin saldo ERP"/>
    <x v="1"/>
    <m/>
    <n v="0"/>
    <n v="24500"/>
    <n v="1222202523"/>
    <s v="OK"/>
    <n v="25000"/>
    <n v="0"/>
    <n v="0"/>
    <m/>
    <n v="0"/>
    <m/>
    <n v="25000"/>
    <n v="0"/>
    <n v="0"/>
    <m/>
    <m/>
    <d v="2022-12-03T00:00:00"/>
    <m/>
    <n v="2"/>
    <m/>
    <m/>
    <n v="1"/>
    <n v="20221230"/>
    <n v="20221219"/>
    <n v="25000"/>
    <n v="0"/>
    <n v="20230210"/>
  </r>
  <r>
    <n v="816002451"/>
    <s v="CALCULASER"/>
    <s v="CAL6"/>
    <n v="18350"/>
    <s v="CAL6"/>
    <n v="18350"/>
    <s v="816002451_CAL6_18350"/>
    <d v="2022-11-30T00:00:00"/>
    <n v="25000"/>
    <n v="25000"/>
    <s v="B)Factura sin saldo ERP"/>
    <x v="1"/>
    <m/>
    <n v="0"/>
    <n v="24500"/>
    <n v="1222202524"/>
    <s v="OK"/>
    <n v="25000"/>
    <n v="0"/>
    <n v="0"/>
    <m/>
    <n v="0"/>
    <m/>
    <n v="25000"/>
    <n v="0"/>
    <n v="0"/>
    <m/>
    <m/>
    <d v="2022-12-03T00:00:00"/>
    <m/>
    <n v="2"/>
    <m/>
    <m/>
    <n v="1"/>
    <n v="20221230"/>
    <n v="20221219"/>
    <n v="25000"/>
    <n v="0"/>
    <n v="20230210"/>
  </r>
  <r>
    <n v="816002451"/>
    <s v="CALCULASER"/>
    <s v="CAL6"/>
    <n v="18351"/>
    <s v="CAL6"/>
    <n v="18351"/>
    <s v="816002451_CAL6_18351"/>
    <d v="2022-11-30T00:00:00"/>
    <n v="210000"/>
    <n v="210000"/>
    <s v="B)Factura sin saldo ERP"/>
    <x v="2"/>
    <m/>
    <n v="0"/>
    <n v="0"/>
    <m/>
    <s v="OK"/>
    <n v="210000"/>
    <n v="0"/>
    <n v="0"/>
    <m/>
    <n v="0"/>
    <m/>
    <n v="210000"/>
    <n v="0"/>
    <n v="205800"/>
    <n v="2201350893"/>
    <s v="30.01.2023"/>
    <d v="2022-12-03T00:00:00"/>
    <m/>
    <n v="2"/>
    <m/>
    <m/>
    <n v="1"/>
    <n v="20221230"/>
    <n v="20221212"/>
    <n v="210000"/>
    <n v="0"/>
    <n v="20230210"/>
  </r>
  <r>
    <n v="816002451"/>
    <s v="CALCULASER"/>
    <s v="CAL6"/>
    <n v="18462"/>
    <s v="CAL6"/>
    <n v="18462"/>
    <s v="816002451_CAL6_18462"/>
    <d v="2022-11-30T00:00:00"/>
    <n v="200000"/>
    <n v="200000"/>
    <s v="B)Factura sin saldo ERP"/>
    <x v="1"/>
    <m/>
    <n v="0"/>
    <n v="196000"/>
    <n v="1222202525"/>
    <s v="OK"/>
    <n v="200000"/>
    <n v="0"/>
    <n v="0"/>
    <m/>
    <n v="0"/>
    <m/>
    <n v="200000"/>
    <n v="0"/>
    <n v="0"/>
    <m/>
    <m/>
    <d v="2022-12-03T00:00:00"/>
    <m/>
    <n v="2"/>
    <m/>
    <m/>
    <n v="1"/>
    <n v="20221230"/>
    <n v="20221219"/>
    <n v="200000"/>
    <n v="0"/>
    <n v="20230210"/>
  </r>
  <r>
    <n v="816002451"/>
    <s v="CALCULASER"/>
    <s v="CAL6"/>
    <n v="18510"/>
    <s v="CAL6"/>
    <n v="18510"/>
    <s v="816002451_CAL6_18510"/>
    <d v="2022-11-30T00:00:00"/>
    <n v="210000"/>
    <n v="210000"/>
    <s v="B)Factura sin saldo ERP"/>
    <x v="1"/>
    <m/>
    <n v="0"/>
    <n v="205800"/>
    <n v="1222202601"/>
    <s v="OK"/>
    <n v="210000"/>
    <n v="0"/>
    <n v="0"/>
    <m/>
    <n v="0"/>
    <m/>
    <n v="210000"/>
    <n v="0"/>
    <n v="0"/>
    <m/>
    <m/>
    <d v="2022-12-03T00:00:00"/>
    <m/>
    <n v="2"/>
    <m/>
    <m/>
    <n v="1"/>
    <n v="20221230"/>
    <n v="20221219"/>
    <n v="210000"/>
    <n v="0"/>
    <n v="20230210"/>
  </r>
  <r>
    <n v="816002451"/>
    <s v="CALCULASER"/>
    <s v="CAL6"/>
    <n v="18597"/>
    <s v="CAL6"/>
    <n v="18597"/>
    <s v="816002451_CAL6_18597"/>
    <d v="2022-12-10T00:00:00"/>
    <n v="25000"/>
    <n v="25000"/>
    <s v="B)Factura sin saldo ERP"/>
    <x v="1"/>
    <m/>
    <n v="0"/>
    <n v="24500"/>
    <n v="1222201696"/>
    <s v="OK"/>
    <n v="25000"/>
    <n v="0"/>
    <n v="0"/>
    <m/>
    <n v="0"/>
    <m/>
    <n v="25000"/>
    <n v="0"/>
    <n v="0"/>
    <m/>
    <m/>
    <d v="2022-12-15T00:00:00"/>
    <m/>
    <n v="2"/>
    <m/>
    <m/>
    <n v="1"/>
    <n v="20221230"/>
    <n v="20221216"/>
    <n v="25000"/>
    <n v="0"/>
    <n v="20230210"/>
  </r>
  <r>
    <n v="816002451"/>
    <s v="CALCULASER"/>
    <s v="CAL6"/>
    <n v="18642"/>
    <s v="CAL6"/>
    <n v="18642"/>
    <s v="816002451_CAL6_18642"/>
    <d v="2022-12-12T00:00:00"/>
    <n v="10300"/>
    <n v="10300"/>
    <s v="B)Factura sin saldo ERP"/>
    <x v="2"/>
    <m/>
    <n v="0"/>
    <n v="0"/>
    <m/>
    <s v="OK"/>
    <n v="10300"/>
    <n v="0"/>
    <n v="0"/>
    <m/>
    <n v="0"/>
    <m/>
    <n v="10300"/>
    <n v="0"/>
    <n v="9800"/>
    <n v="2201350893"/>
    <s v="30.01.2023"/>
    <d v="2022-12-15T00:00:00"/>
    <m/>
    <n v="2"/>
    <m/>
    <m/>
    <n v="1"/>
    <n v="20221230"/>
    <n v="20221216"/>
    <n v="10300"/>
    <n v="0"/>
    <n v="20230210"/>
  </r>
  <r>
    <n v="816002451"/>
    <s v="CALCULASER"/>
    <s v="CAL6"/>
    <n v="18682"/>
    <s v="CAL6"/>
    <n v="18682"/>
    <s v="816002451_CAL6_18682"/>
    <d v="2022-12-15T00:00:00"/>
    <n v="25000"/>
    <n v="25000"/>
    <s v="B)Factura sin saldo ERP"/>
    <x v="1"/>
    <m/>
    <n v="0"/>
    <n v="24500"/>
    <n v="1222201697"/>
    <s v="OK"/>
    <n v="25000"/>
    <n v="0"/>
    <n v="0"/>
    <m/>
    <n v="0"/>
    <m/>
    <n v="25000"/>
    <n v="0"/>
    <n v="0"/>
    <m/>
    <m/>
    <d v="2022-12-15T00:00:00"/>
    <m/>
    <n v="2"/>
    <m/>
    <m/>
    <n v="1"/>
    <n v="20221230"/>
    <n v="20221216"/>
    <n v="25000"/>
    <n v="0"/>
    <n v="20230210"/>
  </r>
  <r>
    <n v="816002451"/>
    <s v="CALCULASER"/>
    <s v="CAL6"/>
    <n v="18683"/>
    <s v="CAL6"/>
    <n v="18683"/>
    <s v="816002451_CAL6_18683"/>
    <d v="2022-12-15T00:00:00"/>
    <n v="25000"/>
    <n v="25000"/>
    <s v="B)Factura sin saldo ERP"/>
    <x v="1"/>
    <m/>
    <n v="0"/>
    <n v="24500"/>
    <n v="1222201698"/>
    <s v="OK"/>
    <n v="25000"/>
    <n v="0"/>
    <n v="0"/>
    <m/>
    <n v="0"/>
    <m/>
    <n v="25000"/>
    <n v="0"/>
    <n v="0"/>
    <m/>
    <m/>
    <d v="2022-12-15T00:00:00"/>
    <m/>
    <n v="2"/>
    <m/>
    <m/>
    <n v="1"/>
    <n v="20221230"/>
    <n v="20221216"/>
    <n v="25000"/>
    <n v="0"/>
    <n v="20230210"/>
  </r>
  <r>
    <n v="816002451"/>
    <s v="CALCULASER"/>
    <s v="CAL6"/>
    <n v="18684"/>
    <s v="CAL6"/>
    <n v="18684"/>
    <s v="816002451_CAL6_18684"/>
    <d v="2022-12-15T00:00:00"/>
    <n v="25000"/>
    <n v="25000"/>
    <s v="B)Factura sin saldo ERP"/>
    <x v="1"/>
    <m/>
    <n v="0"/>
    <n v="24500"/>
    <n v="1222201699"/>
    <s v="OK"/>
    <n v="25000"/>
    <n v="0"/>
    <n v="0"/>
    <m/>
    <n v="0"/>
    <m/>
    <n v="25000"/>
    <n v="0"/>
    <n v="0"/>
    <m/>
    <m/>
    <d v="2022-12-15T00:00:00"/>
    <m/>
    <n v="2"/>
    <m/>
    <m/>
    <n v="1"/>
    <n v="20221230"/>
    <n v="20221216"/>
    <n v="25000"/>
    <n v="0"/>
    <n v="20230210"/>
  </r>
  <r>
    <n v="816002451"/>
    <s v="CALCULASER"/>
    <s v="CAL6"/>
    <n v="18692"/>
    <s v="CAL6"/>
    <n v="18692"/>
    <s v="816002451_CAL6_18692"/>
    <d v="2022-12-19T00:00:00"/>
    <n v="21300"/>
    <n v="21300"/>
    <s v="C)Glosas total pendiente por respuesta de IPS"/>
    <x v="3"/>
    <s v="DEVOLUCION"/>
    <n v="21300"/>
    <n v="0"/>
    <m/>
    <s v="OK"/>
    <n v="21300"/>
    <n v="0"/>
    <n v="0"/>
    <m/>
    <n v="21300"/>
    <s v="AUTO. SE DEVUELVE LA FACTURA POR QUE LA AUTO. YA PAGADA EN LA FACTURA CAL6-18859 223333360532316ANGELA CAMPAZ"/>
    <n v="0"/>
    <n v="21300"/>
    <n v="0"/>
    <m/>
    <m/>
    <d v="2022-12-30T00:00:00"/>
    <m/>
    <n v="9"/>
    <m/>
    <s v="SI"/>
    <n v="1"/>
    <n v="21001231"/>
    <n v="20230103"/>
    <n v="21300"/>
    <n v="0"/>
    <n v="20230210"/>
  </r>
  <r>
    <n v="816002451"/>
    <s v="CALCULASER"/>
    <s v="CAL9"/>
    <n v="8541"/>
    <s v="CAL9"/>
    <n v="8541"/>
    <s v="816002451_CAL9_8541"/>
    <d v="2022-12-27T00:00:00"/>
    <n v="25000"/>
    <n v="25000"/>
    <s v="D)Glosas parcial pendiente por respuesta de IPS"/>
    <x v="4"/>
    <s v="GLOSA"/>
    <n v="3700"/>
    <n v="0"/>
    <m/>
    <s v="OK"/>
    <n v="25000"/>
    <n v="0"/>
    <n v="0"/>
    <m/>
    <n v="3700"/>
    <s v="CUOTAM./COPAGO DESCONTAMOS CUOTA.M. DEJADA DE PAGAR POR EL PACIENTE POR $3.700ANGELA CAMPAZ"/>
    <n v="21300"/>
    <n v="3700"/>
    <n v="0"/>
    <m/>
    <m/>
    <d v="2022-12-30T00:00:00"/>
    <m/>
    <n v="9"/>
    <m/>
    <s v="NO"/>
    <n v="1"/>
    <n v="21001231"/>
    <n v="20230111"/>
    <n v="25000"/>
    <n v="0"/>
    <n v="2023021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2:E8" firstHeaderRow="0" firstDataRow="1" firstDataCol="1"/>
  <pivotFields count="39"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9" showAll="0"/>
    <pivotField dataField="1" numFmtId="169" showAll="0"/>
    <pivotField showAll="0"/>
    <pivotField axis="axisRow" showAll="0" sortType="ascending">
      <items count="6">
        <item x="2"/>
        <item x="3"/>
        <item x="0"/>
        <item x="1"/>
        <item x="4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dataField="1" numFmtId="169" showAll="0"/>
    <pivotField numFmtId="169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69"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1"/>
  </rowFields>
  <rowItems count="6">
    <i>
      <x v="2"/>
    </i>
    <i>
      <x v="4"/>
    </i>
    <i>
      <x v="1"/>
    </i>
    <i>
      <x/>
    </i>
    <i>
      <x v="3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Cant Facturas" fld="9" subtotal="count" baseField="11" baseItem="0"/>
    <dataField name="Saldo Facturas" fld="9" baseField="0" baseItem="0" numFmtId="169"/>
    <dataField name="Valor Vaglo " fld="13" baseField="0" baseItem="0" numFmtId="169"/>
  </dataFields>
  <formats count="26">
    <format dxfId="25">
      <pivotArea type="all" dataOnly="0" outline="0" fieldPosition="0"/>
    </format>
    <format dxfId="24">
      <pivotArea outline="0" collapsedLevelsAreSubtotals="1" fieldPosition="0"/>
    </format>
    <format dxfId="23">
      <pivotArea field="11" type="button" dataOnly="0" labelOnly="1" outline="0" axis="axisRow" fieldPosition="0"/>
    </format>
    <format dxfId="22">
      <pivotArea dataOnly="0" labelOnly="1" fieldPosition="0">
        <references count="1">
          <reference field="11" count="0"/>
        </references>
      </pivotArea>
    </format>
    <format dxfId="21">
      <pivotArea dataOnly="0" labelOnly="1" grandRow="1" outline="0" fieldPosition="0"/>
    </format>
    <format dxfId="20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9">
      <pivotArea field="11" type="button" dataOnly="0" labelOnly="1" outline="0" axis="axisRow" fieldPosition="0"/>
    </format>
    <format dxfId="18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7">
      <pivotArea field="11" type="button" dataOnly="0" labelOnly="1" outline="0" axis="axisRow" fieldPosition="0"/>
    </format>
    <format dxfId="16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5">
      <pivotArea field="11" type="button" dataOnly="0" labelOnly="1" outline="0" axis="axisRow" fieldPosition="0"/>
    </format>
    <format dxfId="14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3">
      <pivotArea field="11" type="button" dataOnly="0" labelOnly="1" outline="0" axis="axisRow" fieldPosition="0"/>
    </format>
    <format dxfId="12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1">
      <pivotArea field="11" type="button" dataOnly="0" labelOnly="1" outline="0" axis="axisRow" fieldPosition="0"/>
    </format>
    <format dxfId="10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9">
      <pivotArea grandRow="1" outline="0" collapsedLevelsAreSubtotals="1" fieldPosition="0"/>
    </format>
    <format dxfId="8">
      <pivotArea dataOnly="0" labelOnly="1" grandRow="1" outline="0" fieldPosition="0"/>
    </format>
    <format dxfId="7">
      <pivotArea outline="0" collapsedLevelsAreSubtotals="1" fieldPosition="0">
        <references count="1">
          <reference field="4294967294" count="2" selected="0">
            <x v="1"/>
            <x v="2"/>
          </reference>
        </references>
      </pivotArea>
    </format>
    <format dxfId="6">
      <pivotArea dataOnly="0" labelOnly="1" outline="0" fieldPosition="0">
        <references count="1">
          <reference field="4294967294" count="2">
            <x v="1"/>
            <x v="2"/>
          </reference>
        </references>
      </pivotArea>
    </format>
    <format dxfId="5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4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3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transaccionesenlinea.com.co/" TargetMode="External"/><Relationship Id="rId2" Type="http://schemas.openxmlformats.org/officeDocument/2006/relationships/hyperlink" Target="http://transaccionesenlinea.com.co/" TargetMode="External"/><Relationship Id="rId1" Type="http://schemas.openxmlformats.org/officeDocument/2006/relationships/hyperlink" Target="https://transaccionesenlinea.com.co/eDesarrollo/MiRegistro/fLog_In.aspx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139"/>
  <sheetViews>
    <sheetView zoomScale="90" zoomScaleNormal="90" workbookViewId="0">
      <pane ySplit="5" topLeftCell="A83" activePane="bottomLeft" state="frozen"/>
      <selection activeCell="A5" sqref="A5"/>
      <selection pane="bottomLeft" activeCell="L6" sqref="L6:L98"/>
    </sheetView>
  </sheetViews>
  <sheetFormatPr baseColWidth="10" defaultRowHeight="15" x14ac:dyDescent="0.25"/>
  <cols>
    <col min="1" max="1" width="7.140625" style="3" customWidth="1"/>
    <col min="2" max="2" width="9.140625" style="3" customWidth="1"/>
    <col min="3" max="3" width="13.85546875" style="3" customWidth="1"/>
    <col min="4" max="10" width="11.5703125" style="3" customWidth="1"/>
    <col min="11" max="11" width="14.42578125" style="3" customWidth="1"/>
    <col min="12" max="12" width="12.5703125" style="3" customWidth="1"/>
    <col min="13" max="13" width="11.5703125" style="3" customWidth="1"/>
    <col min="14" max="14" width="12.140625" style="3" bestFit="1" customWidth="1"/>
    <col min="15" max="15" width="14.5703125" style="3" customWidth="1"/>
    <col min="16" max="256" width="10.85546875" style="3"/>
    <col min="257" max="257" width="7.140625" style="3" customWidth="1"/>
    <col min="258" max="258" width="9.140625" style="3" customWidth="1"/>
    <col min="259" max="259" width="13.85546875" style="3" customWidth="1"/>
    <col min="260" max="266" width="11.5703125" style="3" customWidth="1"/>
    <col min="267" max="267" width="14.42578125" style="3" customWidth="1"/>
    <col min="268" max="268" width="12.5703125" style="3" customWidth="1"/>
    <col min="269" max="269" width="11.5703125" style="3" customWidth="1"/>
    <col min="270" max="270" width="12.140625" style="3" bestFit="1" customWidth="1"/>
    <col min="271" max="271" width="14.5703125" style="3" customWidth="1"/>
    <col min="272" max="512" width="10.85546875" style="3"/>
    <col min="513" max="513" width="7.140625" style="3" customWidth="1"/>
    <col min="514" max="514" width="9.140625" style="3" customWidth="1"/>
    <col min="515" max="515" width="13.85546875" style="3" customWidth="1"/>
    <col min="516" max="522" width="11.5703125" style="3" customWidth="1"/>
    <col min="523" max="523" width="14.42578125" style="3" customWidth="1"/>
    <col min="524" max="524" width="12.5703125" style="3" customWidth="1"/>
    <col min="525" max="525" width="11.5703125" style="3" customWidth="1"/>
    <col min="526" max="526" width="12.140625" style="3" bestFit="1" customWidth="1"/>
    <col min="527" max="527" width="14.5703125" style="3" customWidth="1"/>
    <col min="528" max="768" width="10.85546875" style="3"/>
    <col min="769" max="769" width="7.140625" style="3" customWidth="1"/>
    <col min="770" max="770" width="9.140625" style="3" customWidth="1"/>
    <col min="771" max="771" width="13.85546875" style="3" customWidth="1"/>
    <col min="772" max="778" width="11.5703125" style="3" customWidth="1"/>
    <col min="779" max="779" width="14.42578125" style="3" customWidth="1"/>
    <col min="780" max="780" width="12.5703125" style="3" customWidth="1"/>
    <col min="781" max="781" width="11.5703125" style="3" customWidth="1"/>
    <col min="782" max="782" width="12.140625" style="3" bestFit="1" customWidth="1"/>
    <col min="783" max="783" width="14.5703125" style="3" customWidth="1"/>
    <col min="784" max="1024" width="10.85546875" style="3"/>
    <col min="1025" max="1025" width="7.140625" style="3" customWidth="1"/>
    <col min="1026" max="1026" width="9.140625" style="3" customWidth="1"/>
    <col min="1027" max="1027" width="13.85546875" style="3" customWidth="1"/>
    <col min="1028" max="1034" width="11.5703125" style="3" customWidth="1"/>
    <col min="1035" max="1035" width="14.42578125" style="3" customWidth="1"/>
    <col min="1036" max="1036" width="12.5703125" style="3" customWidth="1"/>
    <col min="1037" max="1037" width="11.5703125" style="3" customWidth="1"/>
    <col min="1038" max="1038" width="12.140625" style="3" bestFit="1" customWidth="1"/>
    <col min="1039" max="1039" width="14.5703125" style="3" customWidth="1"/>
    <col min="1040" max="1280" width="10.85546875" style="3"/>
    <col min="1281" max="1281" width="7.140625" style="3" customWidth="1"/>
    <col min="1282" max="1282" width="9.140625" style="3" customWidth="1"/>
    <col min="1283" max="1283" width="13.85546875" style="3" customWidth="1"/>
    <col min="1284" max="1290" width="11.5703125" style="3" customWidth="1"/>
    <col min="1291" max="1291" width="14.42578125" style="3" customWidth="1"/>
    <col min="1292" max="1292" width="12.5703125" style="3" customWidth="1"/>
    <col min="1293" max="1293" width="11.5703125" style="3" customWidth="1"/>
    <col min="1294" max="1294" width="12.140625" style="3" bestFit="1" customWidth="1"/>
    <col min="1295" max="1295" width="14.5703125" style="3" customWidth="1"/>
    <col min="1296" max="1536" width="10.85546875" style="3"/>
    <col min="1537" max="1537" width="7.140625" style="3" customWidth="1"/>
    <col min="1538" max="1538" width="9.140625" style="3" customWidth="1"/>
    <col min="1539" max="1539" width="13.85546875" style="3" customWidth="1"/>
    <col min="1540" max="1546" width="11.5703125" style="3" customWidth="1"/>
    <col min="1547" max="1547" width="14.42578125" style="3" customWidth="1"/>
    <col min="1548" max="1548" width="12.5703125" style="3" customWidth="1"/>
    <col min="1549" max="1549" width="11.5703125" style="3" customWidth="1"/>
    <col min="1550" max="1550" width="12.140625" style="3" bestFit="1" customWidth="1"/>
    <col min="1551" max="1551" width="14.5703125" style="3" customWidth="1"/>
    <col min="1552" max="1792" width="10.85546875" style="3"/>
    <col min="1793" max="1793" width="7.140625" style="3" customWidth="1"/>
    <col min="1794" max="1794" width="9.140625" style="3" customWidth="1"/>
    <col min="1795" max="1795" width="13.85546875" style="3" customWidth="1"/>
    <col min="1796" max="1802" width="11.5703125" style="3" customWidth="1"/>
    <col min="1803" max="1803" width="14.42578125" style="3" customWidth="1"/>
    <col min="1804" max="1804" width="12.5703125" style="3" customWidth="1"/>
    <col min="1805" max="1805" width="11.5703125" style="3" customWidth="1"/>
    <col min="1806" max="1806" width="12.140625" style="3" bestFit="1" customWidth="1"/>
    <col min="1807" max="1807" width="14.5703125" style="3" customWidth="1"/>
    <col min="1808" max="2048" width="10.85546875" style="3"/>
    <col min="2049" max="2049" width="7.140625" style="3" customWidth="1"/>
    <col min="2050" max="2050" width="9.140625" style="3" customWidth="1"/>
    <col min="2051" max="2051" width="13.85546875" style="3" customWidth="1"/>
    <col min="2052" max="2058" width="11.5703125" style="3" customWidth="1"/>
    <col min="2059" max="2059" width="14.42578125" style="3" customWidth="1"/>
    <col min="2060" max="2060" width="12.5703125" style="3" customWidth="1"/>
    <col min="2061" max="2061" width="11.5703125" style="3" customWidth="1"/>
    <col min="2062" max="2062" width="12.140625" style="3" bestFit="1" customWidth="1"/>
    <col min="2063" max="2063" width="14.5703125" style="3" customWidth="1"/>
    <col min="2064" max="2304" width="10.85546875" style="3"/>
    <col min="2305" max="2305" width="7.140625" style="3" customWidth="1"/>
    <col min="2306" max="2306" width="9.140625" style="3" customWidth="1"/>
    <col min="2307" max="2307" width="13.85546875" style="3" customWidth="1"/>
    <col min="2308" max="2314" width="11.5703125" style="3" customWidth="1"/>
    <col min="2315" max="2315" width="14.42578125" style="3" customWidth="1"/>
    <col min="2316" max="2316" width="12.5703125" style="3" customWidth="1"/>
    <col min="2317" max="2317" width="11.5703125" style="3" customWidth="1"/>
    <col min="2318" max="2318" width="12.140625" style="3" bestFit="1" customWidth="1"/>
    <col min="2319" max="2319" width="14.5703125" style="3" customWidth="1"/>
    <col min="2320" max="2560" width="10.85546875" style="3"/>
    <col min="2561" max="2561" width="7.140625" style="3" customWidth="1"/>
    <col min="2562" max="2562" width="9.140625" style="3" customWidth="1"/>
    <col min="2563" max="2563" width="13.85546875" style="3" customWidth="1"/>
    <col min="2564" max="2570" width="11.5703125" style="3" customWidth="1"/>
    <col min="2571" max="2571" width="14.42578125" style="3" customWidth="1"/>
    <col min="2572" max="2572" width="12.5703125" style="3" customWidth="1"/>
    <col min="2573" max="2573" width="11.5703125" style="3" customWidth="1"/>
    <col min="2574" max="2574" width="12.140625" style="3" bestFit="1" customWidth="1"/>
    <col min="2575" max="2575" width="14.5703125" style="3" customWidth="1"/>
    <col min="2576" max="2816" width="10.85546875" style="3"/>
    <col min="2817" max="2817" width="7.140625" style="3" customWidth="1"/>
    <col min="2818" max="2818" width="9.140625" style="3" customWidth="1"/>
    <col min="2819" max="2819" width="13.85546875" style="3" customWidth="1"/>
    <col min="2820" max="2826" width="11.5703125" style="3" customWidth="1"/>
    <col min="2827" max="2827" width="14.42578125" style="3" customWidth="1"/>
    <col min="2828" max="2828" width="12.5703125" style="3" customWidth="1"/>
    <col min="2829" max="2829" width="11.5703125" style="3" customWidth="1"/>
    <col min="2830" max="2830" width="12.140625" style="3" bestFit="1" customWidth="1"/>
    <col min="2831" max="2831" width="14.5703125" style="3" customWidth="1"/>
    <col min="2832" max="3072" width="10.85546875" style="3"/>
    <col min="3073" max="3073" width="7.140625" style="3" customWidth="1"/>
    <col min="3074" max="3074" width="9.140625" style="3" customWidth="1"/>
    <col min="3075" max="3075" width="13.85546875" style="3" customWidth="1"/>
    <col min="3076" max="3082" width="11.5703125" style="3" customWidth="1"/>
    <col min="3083" max="3083" width="14.42578125" style="3" customWidth="1"/>
    <col min="3084" max="3084" width="12.5703125" style="3" customWidth="1"/>
    <col min="3085" max="3085" width="11.5703125" style="3" customWidth="1"/>
    <col min="3086" max="3086" width="12.140625" style="3" bestFit="1" customWidth="1"/>
    <col min="3087" max="3087" width="14.5703125" style="3" customWidth="1"/>
    <col min="3088" max="3328" width="10.85546875" style="3"/>
    <col min="3329" max="3329" width="7.140625" style="3" customWidth="1"/>
    <col min="3330" max="3330" width="9.140625" style="3" customWidth="1"/>
    <col min="3331" max="3331" width="13.85546875" style="3" customWidth="1"/>
    <col min="3332" max="3338" width="11.5703125" style="3" customWidth="1"/>
    <col min="3339" max="3339" width="14.42578125" style="3" customWidth="1"/>
    <col min="3340" max="3340" width="12.5703125" style="3" customWidth="1"/>
    <col min="3341" max="3341" width="11.5703125" style="3" customWidth="1"/>
    <col min="3342" max="3342" width="12.140625" style="3" bestFit="1" customWidth="1"/>
    <col min="3343" max="3343" width="14.5703125" style="3" customWidth="1"/>
    <col min="3344" max="3584" width="10.85546875" style="3"/>
    <col min="3585" max="3585" width="7.140625" style="3" customWidth="1"/>
    <col min="3586" max="3586" width="9.140625" style="3" customWidth="1"/>
    <col min="3587" max="3587" width="13.85546875" style="3" customWidth="1"/>
    <col min="3588" max="3594" width="11.5703125" style="3" customWidth="1"/>
    <col min="3595" max="3595" width="14.42578125" style="3" customWidth="1"/>
    <col min="3596" max="3596" width="12.5703125" style="3" customWidth="1"/>
    <col min="3597" max="3597" width="11.5703125" style="3" customWidth="1"/>
    <col min="3598" max="3598" width="12.140625" style="3" bestFit="1" customWidth="1"/>
    <col min="3599" max="3599" width="14.5703125" style="3" customWidth="1"/>
    <col min="3600" max="3840" width="10.85546875" style="3"/>
    <col min="3841" max="3841" width="7.140625" style="3" customWidth="1"/>
    <col min="3842" max="3842" width="9.140625" style="3" customWidth="1"/>
    <col min="3843" max="3843" width="13.85546875" style="3" customWidth="1"/>
    <col min="3844" max="3850" width="11.5703125" style="3" customWidth="1"/>
    <col min="3851" max="3851" width="14.42578125" style="3" customWidth="1"/>
    <col min="3852" max="3852" width="12.5703125" style="3" customWidth="1"/>
    <col min="3853" max="3853" width="11.5703125" style="3" customWidth="1"/>
    <col min="3854" max="3854" width="12.140625" style="3" bestFit="1" customWidth="1"/>
    <col min="3855" max="3855" width="14.5703125" style="3" customWidth="1"/>
    <col min="3856" max="4096" width="10.85546875" style="3"/>
    <col min="4097" max="4097" width="7.140625" style="3" customWidth="1"/>
    <col min="4098" max="4098" width="9.140625" style="3" customWidth="1"/>
    <col min="4099" max="4099" width="13.85546875" style="3" customWidth="1"/>
    <col min="4100" max="4106" width="11.5703125" style="3" customWidth="1"/>
    <col min="4107" max="4107" width="14.42578125" style="3" customWidth="1"/>
    <col min="4108" max="4108" width="12.5703125" style="3" customWidth="1"/>
    <col min="4109" max="4109" width="11.5703125" style="3" customWidth="1"/>
    <col min="4110" max="4110" width="12.140625" style="3" bestFit="1" customWidth="1"/>
    <col min="4111" max="4111" width="14.5703125" style="3" customWidth="1"/>
    <col min="4112" max="4352" width="10.85546875" style="3"/>
    <col min="4353" max="4353" width="7.140625" style="3" customWidth="1"/>
    <col min="4354" max="4354" width="9.140625" style="3" customWidth="1"/>
    <col min="4355" max="4355" width="13.85546875" style="3" customWidth="1"/>
    <col min="4356" max="4362" width="11.5703125" style="3" customWidth="1"/>
    <col min="4363" max="4363" width="14.42578125" style="3" customWidth="1"/>
    <col min="4364" max="4364" width="12.5703125" style="3" customWidth="1"/>
    <col min="4365" max="4365" width="11.5703125" style="3" customWidth="1"/>
    <col min="4366" max="4366" width="12.140625" style="3" bestFit="1" customWidth="1"/>
    <col min="4367" max="4367" width="14.5703125" style="3" customWidth="1"/>
    <col min="4368" max="4608" width="10.85546875" style="3"/>
    <col min="4609" max="4609" width="7.140625" style="3" customWidth="1"/>
    <col min="4610" max="4610" width="9.140625" style="3" customWidth="1"/>
    <col min="4611" max="4611" width="13.85546875" style="3" customWidth="1"/>
    <col min="4612" max="4618" width="11.5703125" style="3" customWidth="1"/>
    <col min="4619" max="4619" width="14.42578125" style="3" customWidth="1"/>
    <col min="4620" max="4620" width="12.5703125" style="3" customWidth="1"/>
    <col min="4621" max="4621" width="11.5703125" style="3" customWidth="1"/>
    <col min="4622" max="4622" width="12.140625" style="3" bestFit="1" customWidth="1"/>
    <col min="4623" max="4623" width="14.5703125" style="3" customWidth="1"/>
    <col min="4624" max="4864" width="10.85546875" style="3"/>
    <col min="4865" max="4865" width="7.140625" style="3" customWidth="1"/>
    <col min="4866" max="4866" width="9.140625" style="3" customWidth="1"/>
    <col min="4867" max="4867" width="13.85546875" style="3" customWidth="1"/>
    <col min="4868" max="4874" width="11.5703125" style="3" customWidth="1"/>
    <col min="4875" max="4875" width="14.42578125" style="3" customWidth="1"/>
    <col min="4876" max="4876" width="12.5703125" style="3" customWidth="1"/>
    <col min="4877" max="4877" width="11.5703125" style="3" customWidth="1"/>
    <col min="4878" max="4878" width="12.140625" style="3" bestFit="1" customWidth="1"/>
    <col min="4879" max="4879" width="14.5703125" style="3" customWidth="1"/>
    <col min="4880" max="5120" width="10.85546875" style="3"/>
    <col min="5121" max="5121" width="7.140625" style="3" customWidth="1"/>
    <col min="5122" max="5122" width="9.140625" style="3" customWidth="1"/>
    <col min="5123" max="5123" width="13.85546875" style="3" customWidth="1"/>
    <col min="5124" max="5130" width="11.5703125" style="3" customWidth="1"/>
    <col min="5131" max="5131" width="14.42578125" style="3" customWidth="1"/>
    <col min="5132" max="5132" width="12.5703125" style="3" customWidth="1"/>
    <col min="5133" max="5133" width="11.5703125" style="3" customWidth="1"/>
    <col min="5134" max="5134" width="12.140625" style="3" bestFit="1" customWidth="1"/>
    <col min="5135" max="5135" width="14.5703125" style="3" customWidth="1"/>
    <col min="5136" max="5376" width="10.85546875" style="3"/>
    <col min="5377" max="5377" width="7.140625" style="3" customWidth="1"/>
    <col min="5378" max="5378" width="9.140625" style="3" customWidth="1"/>
    <col min="5379" max="5379" width="13.85546875" style="3" customWidth="1"/>
    <col min="5380" max="5386" width="11.5703125" style="3" customWidth="1"/>
    <col min="5387" max="5387" width="14.42578125" style="3" customWidth="1"/>
    <col min="5388" max="5388" width="12.5703125" style="3" customWidth="1"/>
    <col min="5389" max="5389" width="11.5703125" style="3" customWidth="1"/>
    <col min="5390" max="5390" width="12.140625" style="3" bestFit="1" customWidth="1"/>
    <col min="5391" max="5391" width="14.5703125" style="3" customWidth="1"/>
    <col min="5392" max="5632" width="10.85546875" style="3"/>
    <col min="5633" max="5633" width="7.140625" style="3" customWidth="1"/>
    <col min="5634" max="5634" width="9.140625" style="3" customWidth="1"/>
    <col min="5635" max="5635" width="13.85546875" style="3" customWidth="1"/>
    <col min="5636" max="5642" width="11.5703125" style="3" customWidth="1"/>
    <col min="5643" max="5643" width="14.42578125" style="3" customWidth="1"/>
    <col min="5644" max="5644" width="12.5703125" style="3" customWidth="1"/>
    <col min="5645" max="5645" width="11.5703125" style="3" customWidth="1"/>
    <col min="5646" max="5646" width="12.140625" style="3" bestFit="1" customWidth="1"/>
    <col min="5647" max="5647" width="14.5703125" style="3" customWidth="1"/>
    <col min="5648" max="5888" width="10.85546875" style="3"/>
    <col min="5889" max="5889" width="7.140625" style="3" customWidth="1"/>
    <col min="5890" max="5890" width="9.140625" style="3" customWidth="1"/>
    <col min="5891" max="5891" width="13.85546875" style="3" customWidth="1"/>
    <col min="5892" max="5898" width="11.5703125" style="3" customWidth="1"/>
    <col min="5899" max="5899" width="14.42578125" style="3" customWidth="1"/>
    <col min="5900" max="5900" width="12.5703125" style="3" customWidth="1"/>
    <col min="5901" max="5901" width="11.5703125" style="3" customWidth="1"/>
    <col min="5902" max="5902" width="12.140625" style="3" bestFit="1" customWidth="1"/>
    <col min="5903" max="5903" width="14.5703125" style="3" customWidth="1"/>
    <col min="5904" max="6144" width="10.85546875" style="3"/>
    <col min="6145" max="6145" width="7.140625" style="3" customWidth="1"/>
    <col min="6146" max="6146" width="9.140625" style="3" customWidth="1"/>
    <col min="6147" max="6147" width="13.85546875" style="3" customWidth="1"/>
    <col min="6148" max="6154" width="11.5703125" style="3" customWidth="1"/>
    <col min="6155" max="6155" width="14.42578125" style="3" customWidth="1"/>
    <col min="6156" max="6156" width="12.5703125" style="3" customWidth="1"/>
    <col min="6157" max="6157" width="11.5703125" style="3" customWidth="1"/>
    <col min="6158" max="6158" width="12.140625" style="3" bestFit="1" customWidth="1"/>
    <col min="6159" max="6159" width="14.5703125" style="3" customWidth="1"/>
    <col min="6160" max="6400" width="10.85546875" style="3"/>
    <col min="6401" max="6401" width="7.140625" style="3" customWidth="1"/>
    <col min="6402" max="6402" width="9.140625" style="3" customWidth="1"/>
    <col min="6403" max="6403" width="13.85546875" style="3" customWidth="1"/>
    <col min="6404" max="6410" width="11.5703125" style="3" customWidth="1"/>
    <col min="6411" max="6411" width="14.42578125" style="3" customWidth="1"/>
    <col min="6412" max="6412" width="12.5703125" style="3" customWidth="1"/>
    <col min="6413" max="6413" width="11.5703125" style="3" customWidth="1"/>
    <col min="6414" max="6414" width="12.140625" style="3" bestFit="1" customWidth="1"/>
    <col min="6415" max="6415" width="14.5703125" style="3" customWidth="1"/>
    <col min="6416" max="6656" width="10.85546875" style="3"/>
    <col min="6657" max="6657" width="7.140625" style="3" customWidth="1"/>
    <col min="6658" max="6658" width="9.140625" style="3" customWidth="1"/>
    <col min="6659" max="6659" width="13.85546875" style="3" customWidth="1"/>
    <col min="6660" max="6666" width="11.5703125" style="3" customWidth="1"/>
    <col min="6667" max="6667" width="14.42578125" style="3" customWidth="1"/>
    <col min="6668" max="6668" width="12.5703125" style="3" customWidth="1"/>
    <col min="6669" max="6669" width="11.5703125" style="3" customWidth="1"/>
    <col min="6670" max="6670" width="12.140625" style="3" bestFit="1" customWidth="1"/>
    <col min="6671" max="6671" width="14.5703125" style="3" customWidth="1"/>
    <col min="6672" max="6912" width="10.85546875" style="3"/>
    <col min="6913" max="6913" width="7.140625" style="3" customWidth="1"/>
    <col min="6914" max="6914" width="9.140625" style="3" customWidth="1"/>
    <col min="6915" max="6915" width="13.85546875" style="3" customWidth="1"/>
    <col min="6916" max="6922" width="11.5703125" style="3" customWidth="1"/>
    <col min="6923" max="6923" width="14.42578125" style="3" customWidth="1"/>
    <col min="6924" max="6924" width="12.5703125" style="3" customWidth="1"/>
    <col min="6925" max="6925" width="11.5703125" style="3" customWidth="1"/>
    <col min="6926" max="6926" width="12.140625" style="3" bestFit="1" customWidth="1"/>
    <col min="6927" max="6927" width="14.5703125" style="3" customWidth="1"/>
    <col min="6928" max="7168" width="10.85546875" style="3"/>
    <col min="7169" max="7169" width="7.140625" style="3" customWidth="1"/>
    <col min="7170" max="7170" width="9.140625" style="3" customWidth="1"/>
    <col min="7171" max="7171" width="13.85546875" style="3" customWidth="1"/>
    <col min="7172" max="7178" width="11.5703125" style="3" customWidth="1"/>
    <col min="7179" max="7179" width="14.42578125" style="3" customWidth="1"/>
    <col min="7180" max="7180" width="12.5703125" style="3" customWidth="1"/>
    <col min="7181" max="7181" width="11.5703125" style="3" customWidth="1"/>
    <col min="7182" max="7182" width="12.140625" style="3" bestFit="1" customWidth="1"/>
    <col min="7183" max="7183" width="14.5703125" style="3" customWidth="1"/>
    <col min="7184" max="7424" width="10.85546875" style="3"/>
    <col min="7425" max="7425" width="7.140625" style="3" customWidth="1"/>
    <col min="7426" max="7426" width="9.140625" style="3" customWidth="1"/>
    <col min="7427" max="7427" width="13.85546875" style="3" customWidth="1"/>
    <col min="7428" max="7434" width="11.5703125" style="3" customWidth="1"/>
    <col min="7435" max="7435" width="14.42578125" style="3" customWidth="1"/>
    <col min="7436" max="7436" width="12.5703125" style="3" customWidth="1"/>
    <col min="7437" max="7437" width="11.5703125" style="3" customWidth="1"/>
    <col min="7438" max="7438" width="12.140625" style="3" bestFit="1" customWidth="1"/>
    <col min="7439" max="7439" width="14.5703125" style="3" customWidth="1"/>
    <col min="7440" max="7680" width="10.85546875" style="3"/>
    <col min="7681" max="7681" width="7.140625" style="3" customWidth="1"/>
    <col min="7682" max="7682" width="9.140625" style="3" customWidth="1"/>
    <col min="7683" max="7683" width="13.85546875" style="3" customWidth="1"/>
    <col min="7684" max="7690" width="11.5703125" style="3" customWidth="1"/>
    <col min="7691" max="7691" width="14.42578125" style="3" customWidth="1"/>
    <col min="7692" max="7692" width="12.5703125" style="3" customWidth="1"/>
    <col min="7693" max="7693" width="11.5703125" style="3" customWidth="1"/>
    <col min="7694" max="7694" width="12.140625" style="3" bestFit="1" customWidth="1"/>
    <col min="7695" max="7695" width="14.5703125" style="3" customWidth="1"/>
    <col min="7696" max="7936" width="10.85546875" style="3"/>
    <col min="7937" max="7937" width="7.140625" style="3" customWidth="1"/>
    <col min="7938" max="7938" width="9.140625" style="3" customWidth="1"/>
    <col min="7939" max="7939" width="13.85546875" style="3" customWidth="1"/>
    <col min="7940" max="7946" width="11.5703125" style="3" customWidth="1"/>
    <col min="7947" max="7947" width="14.42578125" style="3" customWidth="1"/>
    <col min="7948" max="7948" width="12.5703125" style="3" customWidth="1"/>
    <col min="7949" max="7949" width="11.5703125" style="3" customWidth="1"/>
    <col min="7950" max="7950" width="12.140625" style="3" bestFit="1" customWidth="1"/>
    <col min="7951" max="7951" width="14.5703125" style="3" customWidth="1"/>
    <col min="7952" max="8192" width="10.85546875" style="3"/>
    <col min="8193" max="8193" width="7.140625" style="3" customWidth="1"/>
    <col min="8194" max="8194" width="9.140625" style="3" customWidth="1"/>
    <col min="8195" max="8195" width="13.85546875" style="3" customWidth="1"/>
    <col min="8196" max="8202" width="11.5703125" style="3" customWidth="1"/>
    <col min="8203" max="8203" width="14.42578125" style="3" customWidth="1"/>
    <col min="8204" max="8204" width="12.5703125" style="3" customWidth="1"/>
    <col min="8205" max="8205" width="11.5703125" style="3" customWidth="1"/>
    <col min="8206" max="8206" width="12.140625" style="3" bestFit="1" customWidth="1"/>
    <col min="8207" max="8207" width="14.5703125" style="3" customWidth="1"/>
    <col min="8208" max="8448" width="10.85546875" style="3"/>
    <col min="8449" max="8449" width="7.140625" style="3" customWidth="1"/>
    <col min="8450" max="8450" width="9.140625" style="3" customWidth="1"/>
    <col min="8451" max="8451" width="13.85546875" style="3" customWidth="1"/>
    <col min="8452" max="8458" width="11.5703125" style="3" customWidth="1"/>
    <col min="8459" max="8459" width="14.42578125" style="3" customWidth="1"/>
    <col min="8460" max="8460" width="12.5703125" style="3" customWidth="1"/>
    <col min="8461" max="8461" width="11.5703125" style="3" customWidth="1"/>
    <col min="8462" max="8462" width="12.140625" style="3" bestFit="1" customWidth="1"/>
    <col min="8463" max="8463" width="14.5703125" style="3" customWidth="1"/>
    <col min="8464" max="8704" width="10.85546875" style="3"/>
    <col min="8705" max="8705" width="7.140625" style="3" customWidth="1"/>
    <col min="8706" max="8706" width="9.140625" style="3" customWidth="1"/>
    <col min="8707" max="8707" width="13.85546875" style="3" customWidth="1"/>
    <col min="8708" max="8714" width="11.5703125" style="3" customWidth="1"/>
    <col min="8715" max="8715" width="14.42578125" style="3" customWidth="1"/>
    <col min="8716" max="8716" width="12.5703125" style="3" customWidth="1"/>
    <col min="8717" max="8717" width="11.5703125" style="3" customWidth="1"/>
    <col min="8718" max="8718" width="12.140625" style="3" bestFit="1" customWidth="1"/>
    <col min="8719" max="8719" width="14.5703125" style="3" customWidth="1"/>
    <col min="8720" max="8960" width="10.85546875" style="3"/>
    <col min="8961" max="8961" width="7.140625" style="3" customWidth="1"/>
    <col min="8962" max="8962" width="9.140625" style="3" customWidth="1"/>
    <col min="8963" max="8963" width="13.85546875" style="3" customWidth="1"/>
    <col min="8964" max="8970" width="11.5703125" style="3" customWidth="1"/>
    <col min="8971" max="8971" width="14.42578125" style="3" customWidth="1"/>
    <col min="8972" max="8972" width="12.5703125" style="3" customWidth="1"/>
    <col min="8973" max="8973" width="11.5703125" style="3" customWidth="1"/>
    <col min="8974" max="8974" width="12.140625" style="3" bestFit="1" customWidth="1"/>
    <col min="8975" max="8975" width="14.5703125" style="3" customWidth="1"/>
    <col min="8976" max="9216" width="10.85546875" style="3"/>
    <col min="9217" max="9217" width="7.140625" style="3" customWidth="1"/>
    <col min="9218" max="9218" width="9.140625" style="3" customWidth="1"/>
    <col min="9219" max="9219" width="13.85546875" style="3" customWidth="1"/>
    <col min="9220" max="9226" width="11.5703125" style="3" customWidth="1"/>
    <col min="9227" max="9227" width="14.42578125" style="3" customWidth="1"/>
    <col min="9228" max="9228" width="12.5703125" style="3" customWidth="1"/>
    <col min="9229" max="9229" width="11.5703125" style="3" customWidth="1"/>
    <col min="9230" max="9230" width="12.140625" style="3" bestFit="1" customWidth="1"/>
    <col min="9231" max="9231" width="14.5703125" style="3" customWidth="1"/>
    <col min="9232" max="9472" width="10.85546875" style="3"/>
    <col min="9473" max="9473" width="7.140625" style="3" customWidth="1"/>
    <col min="9474" max="9474" width="9.140625" style="3" customWidth="1"/>
    <col min="9475" max="9475" width="13.85546875" style="3" customWidth="1"/>
    <col min="9476" max="9482" width="11.5703125" style="3" customWidth="1"/>
    <col min="9483" max="9483" width="14.42578125" style="3" customWidth="1"/>
    <col min="9484" max="9484" width="12.5703125" style="3" customWidth="1"/>
    <col min="9485" max="9485" width="11.5703125" style="3" customWidth="1"/>
    <col min="9486" max="9486" width="12.140625" style="3" bestFit="1" customWidth="1"/>
    <col min="9487" max="9487" width="14.5703125" style="3" customWidth="1"/>
    <col min="9488" max="9728" width="10.85546875" style="3"/>
    <col min="9729" max="9729" width="7.140625" style="3" customWidth="1"/>
    <col min="9730" max="9730" width="9.140625" style="3" customWidth="1"/>
    <col min="9731" max="9731" width="13.85546875" style="3" customWidth="1"/>
    <col min="9732" max="9738" width="11.5703125" style="3" customWidth="1"/>
    <col min="9739" max="9739" width="14.42578125" style="3" customWidth="1"/>
    <col min="9740" max="9740" width="12.5703125" style="3" customWidth="1"/>
    <col min="9741" max="9741" width="11.5703125" style="3" customWidth="1"/>
    <col min="9742" max="9742" width="12.140625" style="3" bestFit="1" customWidth="1"/>
    <col min="9743" max="9743" width="14.5703125" style="3" customWidth="1"/>
    <col min="9744" max="9984" width="10.85546875" style="3"/>
    <col min="9985" max="9985" width="7.140625" style="3" customWidth="1"/>
    <col min="9986" max="9986" width="9.140625" style="3" customWidth="1"/>
    <col min="9987" max="9987" width="13.85546875" style="3" customWidth="1"/>
    <col min="9988" max="9994" width="11.5703125" style="3" customWidth="1"/>
    <col min="9995" max="9995" width="14.42578125" style="3" customWidth="1"/>
    <col min="9996" max="9996" width="12.5703125" style="3" customWidth="1"/>
    <col min="9997" max="9997" width="11.5703125" style="3" customWidth="1"/>
    <col min="9998" max="9998" width="12.140625" style="3" bestFit="1" customWidth="1"/>
    <col min="9999" max="9999" width="14.5703125" style="3" customWidth="1"/>
    <col min="10000" max="10240" width="10.85546875" style="3"/>
    <col min="10241" max="10241" width="7.140625" style="3" customWidth="1"/>
    <col min="10242" max="10242" width="9.140625" style="3" customWidth="1"/>
    <col min="10243" max="10243" width="13.85546875" style="3" customWidth="1"/>
    <col min="10244" max="10250" width="11.5703125" style="3" customWidth="1"/>
    <col min="10251" max="10251" width="14.42578125" style="3" customWidth="1"/>
    <col min="10252" max="10252" width="12.5703125" style="3" customWidth="1"/>
    <col min="10253" max="10253" width="11.5703125" style="3" customWidth="1"/>
    <col min="10254" max="10254" width="12.140625" style="3" bestFit="1" customWidth="1"/>
    <col min="10255" max="10255" width="14.5703125" style="3" customWidth="1"/>
    <col min="10256" max="10496" width="10.85546875" style="3"/>
    <col min="10497" max="10497" width="7.140625" style="3" customWidth="1"/>
    <col min="10498" max="10498" width="9.140625" style="3" customWidth="1"/>
    <col min="10499" max="10499" width="13.85546875" style="3" customWidth="1"/>
    <col min="10500" max="10506" width="11.5703125" style="3" customWidth="1"/>
    <col min="10507" max="10507" width="14.42578125" style="3" customWidth="1"/>
    <col min="10508" max="10508" width="12.5703125" style="3" customWidth="1"/>
    <col min="10509" max="10509" width="11.5703125" style="3" customWidth="1"/>
    <col min="10510" max="10510" width="12.140625" style="3" bestFit="1" customWidth="1"/>
    <col min="10511" max="10511" width="14.5703125" style="3" customWidth="1"/>
    <col min="10512" max="10752" width="10.85546875" style="3"/>
    <col min="10753" max="10753" width="7.140625" style="3" customWidth="1"/>
    <col min="10754" max="10754" width="9.140625" style="3" customWidth="1"/>
    <col min="10755" max="10755" width="13.85546875" style="3" customWidth="1"/>
    <col min="10756" max="10762" width="11.5703125" style="3" customWidth="1"/>
    <col min="10763" max="10763" width="14.42578125" style="3" customWidth="1"/>
    <col min="10764" max="10764" width="12.5703125" style="3" customWidth="1"/>
    <col min="10765" max="10765" width="11.5703125" style="3" customWidth="1"/>
    <col min="10766" max="10766" width="12.140625" style="3" bestFit="1" customWidth="1"/>
    <col min="10767" max="10767" width="14.5703125" style="3" customWidth="1"/>
    <col min="10768" max="11008" width="10.85546875" style="3"/>
    <col min="11009" max="11009" width="7.140625" style="3" customWidth="1"/>
    <col min="11010" max="11010" width="9.140625" style="3" customWidth="1"/>
    <col min="11011" max="11011" width="13.85546875" style="3" customWidth="1"/>
    <col min="11012" max="11018" width="11.5703125" style="3" customWidth="1"/>
    <col min="11019" max="11019" width="14.42578125" style="3" customWidth="1"/>
    <col min="11020" max="11020" width="12.5703125" style="3" customWidth="1"/>
    <col min="11021" max="11021" width="11.5703125" style="3" customWidth="1"/>
    <col min="11022" max="11022" width="12.140625" style="3" bestFit="1" customWidth="1"/>
    <col min="11023" max="11023" width="14.5703125" style="3" customWidth="1"/>
    <col min="11024" max="11264" width="10.85546875" style="3"/>
    <col min="11265" max="11265" width="7.140625" style="3" customWidth="1"/>
    <col min="11266" max="11266" width="9.140625" style="3" customWidth="1"/>
    <col min="11267" max="11267" width="13.85546875" style="3" customWidth="1"/>
    <col min="11268" max="11274" width="11.5703125" style="3" customWidth="1"/>
    <col min="11275" max="11275" width="14.42578125" style="3" customWidth="1"/>
    <col min="11276" max="11276" width="12.5703125" style="3" customWidth="1"/>
    <col min="11277" max="11277" width="11.5703125" style="3" customWidth="1"/>
    <col min="11278" max="11278" width="12.140625" style="3" bestFit="1" customWidth="1"/>
    <col min="11279" max="11279" width="14.5703125" style="3" customWidth="1"/>
    <col min="11280" max="11520" width="10.85546875" style="3"/>
    <col min="11521" max="11521" width="7.140625" style="3" customWidth="1"/>
    <col min="11522" max="11522" width="9.140625" style="3" customWidth="1"/>
    <col min="11523" max="11523" width="13.85546875" style="3" customWidth="1"/>
    <col min="11524" max="11530" width="11.5703125" style="3" customWidth="1"/>
    <col min="11531" max="11531" width="14.42578125" style="3" customWidth="1"/>
    <col min="11532" max="11532" width="12.5703125" style="3" customWidth="1"/>
    <col min="11533" max="11533" width="11.5703125" style="3" customWidth="1"/>
    <col min="11534" max="11534" width="12.140625" style="3" bestFit="1" customWidth="1"/>
    <col min="11535" max="11535" width="14.5703125" style="3" customWidth="1"/>
    <col min="11536" max="11776" width="10.85546875" style="3"/>
    <col min="11777" max="11777" width="7.140625" style="3" customWidth="1"/>
    <col min="11778" max="11778" width="9.140625" style="3" customWidth="1"/>
    <col min="11779" max="11779" width="13.85546875" style="3" customWidth="1"/>
    <col min="11780" max="11786" width="11.5703125" style="3" customWidth="1"/>
    <col min="11787" max="11787" width="14.42578125" style="3" customWidth="1"/>
    <col min="11788" max="11788" width="12.5703125" style="3" customWidth="1"/>
    <col min="11789" max="11789" width="11.5703125" style="3" customWidth="1"/>
    <col min="11790" max="11790" width="12.140625" style="3" bestFit="1" customWidth="1"/>
    <col min="11791" max="11791" width="14.5703125" style="3" customWidth="1"/>
    <col min="11792" max="12032" width="10.85546875" style="3"/>
    <col min="12033" max="12033" width="7.140625" style="3" customWidth="1"/>
    <col min="12034" max="12034" width="9.140625" style="3" customWidth="1"/>
    <col min="12035" max="12035" width="13.85546875" style="3" customWidth="1"/>
    <col min="12036" max="12042" width="11.5703125" style="3" customWidth="1"/>
    <col min="12043" max="12043" width="14.42578125" style="3" customWidth="1"/>
    <col min="12044" max="12044" width="12.5703125" style="3" customWidth="1"/>
    <col min="12045" max="12045" width="11.5703125" style="3" customWidth="1"/>
    <col min="12046" max="12046" width="12.140625" style="3" bestFit="1" customWidth="1"/>
    <col min="12047" max="12047" width="14.5703125" style="3" customWidth="1"/>
    <col min="12048" max="12288" width="10.85546875" style="3"/>
    <col min="12289" max="12289" width="7.140625" style="3" customWidth="1"/>
    <col min="12290" max="12290" width="9.140625" style="3" customWidth="1"/>
    <col min="12291" max="12291" width="13.85546875" style="3" customWidth="1"/>
    <col min="12292" max="12298" width="11.5703125" style="3" customWidth="1"/>
    <col min="12299" max="12299" width="14.42578125" style="3" customWidth="1"/>
    <col min="12300" max="12300" width="12.5703125" style="3" customWidth="1"/>
    <col min="12301" max="12301" width="11.5703125" style="3" customWidth="1"/>
    <col min="12302" max="12302" width="12.140625" style="3" bestFit="1" customWidth="1"/>
    <col min="12303" max="12303" width="14.5703125" style="3" customWidth="1"/>
    <col min="12304" max="12544" width="10.85546875" style="3"/>
    <col min="12545" max="12545" width="7.140625" style="3" customWidth="1"/>
    <col min="12546" max="12546" width="9.140625" style="3" customWidth="1"/>
    <col min="12547" max="12547" width="13.85546875" style="3" customWidth="1"/>
    <col min="12548" max="12554" width="11.5703125" style="3" customWidth="1"/>
    <col min="12555" max="12555" width="14.42578125" style="3" customWidth="1"/>
    <col min="12556" max="12556" width="12.5703125" style="3" customWidth="1"/>
    <col min="12557" max="12557" width="11.5703125" style="3" customWidth="1"/>
    <col min="12558" max="12558" width="12.140625" style="3" bestFit="1" customWidth="1"/>
    <col min="12559" max="12559" width="14.5703125" style="3" customWidth="1"/>
    <col min="12560" max="12800" width="10.85546875" style="3"/>
    <col min="12801" max="12801" width="7.140625" style="3" customWidth="1"/>
    <col min="12802" max="12802" width="9.140625" style="3" customWidth="1"/>
    <col min="12803" max="12803" width="13.85546875" style="3" customWidth="1"/>
    <col min="12804" max="12810" width="11.5703125" style="3" customWidth="1"/>
    <col min="12811" max="12811" width="14.42578125" style="3" customWidth="1"/>
    <col min="12812" max="12812" width="12.5703125" style="3" customWidth="1"/>
    <col min="12813" max="12813" width="11.5703125" style="3" customWidth="1"/>
    <col min="12814" max="12814" width="12.140625" style="3" bestFit="1" customWidth="1"/>
    <col min="12815" max="12815" width="14.5703125" style="3" customWidth="1"/>
    <col min="12816" max="13056" width="10.85546875" style="3"/>
    <col min="13057" max="13057" width="7.140625" style="3" customWidth="1"/>
    <col min="13058" max="13058" width="9.140625" style="3" customWidth="1"/>
    <col min="13059" max="13059" width="13.85546875" style="3" customWidth="1"/>
    <col min="13060" max="13066" width="11.5703125" style="3" customWidth="1"/>
    <col min="13067" max="13067" width="14.42578125" style="3" customWidth="1"/>
    <col min="13068" max="13068" width="12.5703125" style="3" customWidth="1"/>
    <col min="13069" max="13069" width="11.5703125" style="3" customWidth="1"/>
    <col min="13070" max="13070" width="12.140625" style="3" bestFit="1" customWidth="1"/>
    <col min="13071" max="13071" width="14.5703125" style="3" customWidth="1"/>
    <col min="13072" max="13312" width="10.85546875" style="3"/>
    <col min="13313" max="13313" width="7.140625" style="3" customWidth="1"/>
    <col min="13314" max="13314" width="9.140625" style="3" customWidth="1"/>
    <col min="13315" max="13315" width="13.85546875" style="3" customWidth="1"/>
    <col min="13316" max="13322" width="11.5703125" style="3" customWidth="1"/>
    <col min="13323" max="13323" width="14.42578125" style="3" customWidth="1"/>
    <col min="13324" max="13324" width="12.5703125" style="3" customWidth="1"/>
    <col min="13325" max="13325" width="11.5703125" style="3" customWidth="1"/>
    <col min="13326" max="13326" width="12.140625" style="3" bestFit="1" customWidth="1"/>
    <col min="13327" max="13327" width="14.5703125" style="3" customWidth="1"/>
    <col min="13328" max="13568" width="10.85546875" style="3"/>
    <col min="13569" max="13569" width="7.140625" style="3" customWidth="1"/>
    <col min="13570" max="13570" width="9.140625" style="3" customWidth="1"/>
    <col min="13571" max="13571" width="13.85546875" style="3" customWidth="1"/>
    <col min="13572" max="13578" width="11.5703125" style="3" customWidth="1"/>
    <col min="13579" max="13579" width="14.42578125" style="3" customWidth="1"/>
    <col min="13580" max="13580" width="12.5703125" style="3" customWidth="1"/>
    <col min="13581" max="13581" width="11.5703125" style="3" customWidth="1"/>
    <col min="13582" max="13582" width="12.140625" style="3" bestFit="1" customWidth="1"/>
    <col min="13583" max="13583" width="14.5703125" style="3" customWidth="1"/>
    <col min="13584" max="13824" width="10.85546875" style="3"/>
    <col min="13825" max="13825" width="7.140625" style="3" customWidth="1"/>
    <col min="13826" max="13826" width="9.140625" style="3" customWidth="1"/>
    <col min="13827" max="13827" width="13.85546875" style="3" customWidth="1"/>
    <col min="13828" max="13834" width="11.5703125" style="3" customWidth="1"/>
    <col min="13835" max="13835" width="14.42578125" style="3" customWidth="1"/>
    <col min="13836" max="13836" width="12.5703125" style="3" customWidth="1"/>
    <col min="13837" max="13837" width="11.5703125" style="3" customWidth="1"/>
    <col min="13838" max="13838" width="12.140625" style="3" bestFit="1" customWidth="1"/>
    <col min="13839" max="13839" width="14.5703125" style="3" customWidth="1"/>
    <col min="13840" max="14080" width="10.85546875" style="3"/>
    <col min="14081" max="14081" width="7.140625" style="3" customWidth="1"/>
    <col min="14082" max="14082" width="9.140625" style="3" customWidth="1"/>
    <col min="14083" max="14083" width="13.85546875" style="3" customWidth="1"/>
    <col min="14084" max="14090" width="11.5703125" style="3" customWidth="1"/>
    <col min="14091" max="14091" width="14.42578125" style="3" customWidth="1"/>
    <col min="14092" max="14092" width="12.5703125" style="3" customWidth="1"/>
    <col min="14093" max="14093" width="11.5703125" style="3" customWidth="1"/>
    <col min="14094" max="14094" width="12.140625" style="3" bestFit="1" customWidth="1"/>
    <col min="14095" max="14095" width="14.5703125" style="3" customWidth="1"/>
    <col min="14096" max="14336" width="10.85546875" style="3"/>
    <col min="14337" max="14337" width="7.140625" style="3" customWidth="1"/>
    <col min="14338" max="14338" width="9.140625" style="3" customWidth="1"/>
    <col min="14339" max="14339" width="13.85546875" style="3" customWidth="1"/>
    <col min="14340" max="14346" width="11.5703125" style="3" customWidth="1"/>
    <col min="14347" max="14347" width="14.42578125" style="3" customWidth="1"/>
    <col min="14348" max="14348" width="12.5703125" style="3" customWidth="1"/>
    <col min="14349" max="14349" width="11.5703125" style="3" customWidth="1"/>
    <col min="14350" max="14350" width="12.140625" style="3" bestFit="1" customWidth="1"/>
    <col min="14351" max="14351" width="14.5703125" style="3" customWidth="1"/>
    <col min="14352" max="14592" width="10.85546875" style="3"/>
    <col min="14593" max="14593" width="7.140625" style="3" customWidth="1"/>
    <col min="14594" max="14594" width="9.140625" style="3" customWidth="1"/>
    <col min="14595" max="14595" width="13.85546875" style="3" customWidth="1"/>
    <col min="14596" max="14602" width="11.5703125" style="3" customWidth="1"/>
    <col min="14603" max="14603" width="14.42578125" style="3" customWidth="1"/>
    <col min="14604" max="14604" width="12.5703125" style="3" customWidth="1"/>
    <col min="14605" max="14605" width="11.5703125" style="3" customWidth="1"/>
    <col min="14606" max="14606" width="12.140625" style="3" bestFit="1" customWidth="1"/>
    <col min="14607" max="14607" width="14.5703125" style="3" customWidth="1"/>
    <col min="14608" max="14848" width="10.85546875" style="3"/>
    <col min="14849" max="14849" width="7.140625" style="3" customWidth="1"/>
    <col min="14850" max="14850" width="9.140625" style="3" customWidth="1"/>
    <col min="14851" max="14851" width="13.85546875" style="3" customWidth="1"/>
    <col min="14852" max="14858" width="11.5703125" style="3" customWidth="1"/>
    <col min="14859" max="14859" width="14.42578125" style="3" customWidth="1"/>
    <col min="14860" max="14860" width="12.5703125" style="3" customWidth="1"/>
    <col min="14861" max="14861" width="11.5703125" style="3" customWidth="1"/>
    <col min="14862" max="14862" width="12.140625" style="3" bestFit="1" customWidth="1"/>
    <col min="14863" max="14863" width="14.5703125" style="3" customWidth="1"/>
    <col min="14864" max="15104" width="10.85546875" style="3"/>
    <col min="15105" max="15105" width="7.140625" style="3" customWidth="1"/>
    <col min="15106" max="15106" width="9.140625" style="3" customWidth="1"/>
    <col min="15107" max="15107" width="13.85546875" style="3" customWidth="1"/>
    <col min="15108" max="15114" width="11.5703125" style="3" customWidth="1"/>
    <col min="15115" max="15115" width="14.42578125" style="3" customWidth="1"/>
    <col min="15116" max="15116" width="12.5703125" style="3" customWidth="1"/>
    <col min="15117" max="15117" width="11.5703125" style="3" customWidth="1"/>
    <col min="15118" max="15118" width="12.140625" style="3" bestFit="1" customWidth="1"/>
    <col min="15119" max="15119" width="14.5703125" style="3" customWidth="1"/>
    <col min="15120" max="15360" width="10.85546875" style="3"/>
    <col min="15361" max="15361" width="7.140625" style="3" customWidth="1"/>
    <col min="15362" max="15362" width="9.140625" style="3" customWidth="1"/>
    <col min="15363" max="15363" width="13.85546875" style="3" customWidth="1"/>
    <col min="15364" max="15370" width="11.5703125" style="3" customWidth="1"/>
    <col min="15371" max="15371" width="14.42578125" style="3" customWidth="1"/>
    <col min="15372" max="15372" width="12.5703125" style="3" customWidth="1"/>
    <col min="15373" max="15373" width="11.5703125" style="3" customWidth="1"/>
    <col min="15374" max="15374" width="12.140625" style="3" bestFit="1" customWidth="1"/>
    <col min="15375" max="15375" width="14.5703125" style="3" customWidth="1"/>
    <col min="15376" max="15616" width="10.85546875" style="3"/>
    <col min="15617" max="15617" width="7.140625" style="3" customWidth="1"/>
    <col min="15618" max="15618" width="9.140625" style="3" customWidth="1"/>
    <col min="15619" max="15619" width="13.85546875" style="3" customWidth="1"/>
    <col min="15620" max="15626" width="11.5703125" style="3" customWidth="1"/>
    <col min="15627" max="15627" width="14.42578125" style="3" customWidth="1"/>
    <col min="15628" max="15628" width="12.5703125" style="3" customWidth="1"/>
    <col min="15629" max="15629" width="11.5703125" style="3" customWidth="1"/>
    <col min="15630" max="15630" width="12.140625" style="3" bestFit="1" customWidth="1"/>
    <col min="15631" max="15631" width="14.5703125" style="3" customWidth="1"/>
    <col min="15632" max="15872" width="10.85546875" style="3"/>
    <col min="15873" max="15873" width="7.140625" style="3" customWidth="1"/>
    <col min="15874" max="15874" width="9.140625" style="3" customWidth="1"/>
    <col min="15875" max="15875" width="13.85546875" style="3" customWidth="1"/>
    <col min="15876" max="15882" width="11.5703125" style="3" customWidth="1"/>
    <col min="15883" max="15883" width="14.42578125" style="3" customWidth="1"/>
    <col min="15884" max="15884" width="12.5703125" style="3" customWidth="1"/>
    <col min="15885" max="15885" width="11.5703125" style="3" customWidth="1"/>
    <col min="15886" max="15886" width="12.140625" style="3" bestFit="1" customWidth="1"/>
    <col min="15887" max="15887" width="14.5703125" style="3" customWidth="1"/>
    <col min="15888" max="16128" width="10.85546875" style="3"/>
    <col min="16129" max="16129" width="7.140625" style="3" customWidth="1"/>
    <col min="16130" max="16130" width="9.140625" style="3" customWidth="1"/>
    <col min="16131" max="16131" width="13.85546875" style="3" customWidth="1"/>
    <col min="16132" max="16138" width="11.5703125" style="3" customWidth="1"/>
    <col min="16139" max="16139" width="14.42578125" style="3" customWidth="1"/>
    <col min="16140" max="16140" width="12.5703125" style="3" customWidth="1"/>
    <col min="16141" max="16141" width="11.5703125" style="3" customWidth="1"/>
    <col min="16142" max="16142" width="12.140625" style="3" bestFit="1" customWidth="1"/>
    <col min="16143" max="16143" width="14.5703125" style="3" customWidth="1"/>
    <col min="16144" max="16384" width="10.85546875" style="3"/>
  </cols>
  <sheetData>
    <row r="1" spans="1:18" x14ac:dyDescent="0.25">
      <c r="A1" s="103" t="s">
        <v>2</v>
      </c>
      <c r="B1" s="103"/>
      <c r="C1" s="103"/>
      <c r="D1" s="103"/>
      <c r="E1" s="1"/>
      <c r="F1" s="1"/>
      <c r="G1" s="1"/>
      <c r="H1" s="2"/>
      <c r="I1" s="1"/>
      <c r="J1" s="1"/>
      <c r="K1" s="1"/>
      <c r="L1" s="1"/>
      <c r="M1" s="1"/>
      <c r="N1" s="1"/>
      <c r="O1" s="1"/>
      <c r="P1" s="1"/>
    </row>
    <row r="2" spans="1:18" x14ac:dyDescent="0.25">
      <c r="A2" s="103" t="s">
        <v>3</v>
      </c>
      <c r="B2" s="103"/>
      <c r="C2" s="103"/>
      <c r="D2" s="103"/>
      <c r="E2" s="1"/>
      <c r="F2" s="1"/>
      <c r="G2" s="1"/>
      <c r="H2" s="2"/>
      <c r="I2" s="1"/>
      <c r="J2" s="1"/>
      <c r="K2" s="1"/>
      <c r="L2" s="1"/>
      <c r="M2" s="1"/>
      <c r="N2" s="1"/>
      <c r="O2" s="1"/>
      <c r="P2" s="1"/>
    </row>
    <row r="3" spans="1:18" x14ac:dyDescent="0.25">
      <c r="H3" s="4"/>
    </row>
    <row r="4" spans="1:18" x14ac:dyDescent="0.25">
      <c r="H4" s="4"/>
      <c r="M4" s="5">
        <f>+[1]COLSANITAS!M4</f>
        <v>44926</v>
      </c>
      <c r="N4" s="5"/>
    </row>
    <row r="5" spans="1:18" x14ac:dyDescent="0.25">
      <c r="A5" s="6" t="s">
        <v>4</v>
      </c>
      <c r="B5" s="6" t="s">
        <v>5</v>
      </c>
      <c r="C5" s="6"/>
      <c r="D5" s="6" t="s">
        <v>6</v>
      </c>
      <c r="E5" s="6" t="s">
        <v>7</v>
      </c>
      <c r="F5" s="6" t="s">
        <v>8</v>
      </c>
      <c r="G5" s="6" t="s">
        <v>9</v>
      </c>
      <c r="H5" s="6" t="s">
        <v>10</v>
      </c>
      <c r="I5" s="7" t="s">
        <v>11</v>
      </c>
      <c r="J5" s="6" t="s">
        <v>12</v>
      </c>
      <c r="K5" s="6" t="s">
        <v>13</v>
      </c>
      <c r="L5" s="6" t="s">
        <v>14</v>
      </c>
      <c r="M5" s="6" t="s">
        <v>15</v>
      </c>
      <c r="N5" s="6" t="s">
        <v>16</v>
      </c>
      <c r="O5" s="6" t="s">
        <v>17</v>
      </c>
      <c r="P5" s="6" t="s">
        <v>18</v>
      </c>
      <c r="Q5" s="6" t="s">
        <v>19</v>
      </c>
    </row>
    <row r="6" spans="1:18" x14ac:dyDescent="0.25">
      <c r="A6" s="8" t="s">
        <v>20</v>
      </c>
      <c r="B6" s="8">
        <v>11931</v>
      </c>
      <c r="C6" s="8" t="str">
        <f t="shared" ref="C6:C69" si="0">+CONCATENATE(A6,B6)</f>
        <v>CAL611931</v>
      </c>
      <c r="D6" s="9">
        <v>44797</v>
      </c>
      <c r="E6" s="9">
        <v>44806</v>
      </c>
      <c r="F6" s="9"/>
      <c r="G6" s="9">
        <f t="shared" ref="G6:G69" si="1">+E6+30</f>
        <v>44836</v>
      </c>
      <c r="H6" s="10">
        <v>200000</v>
      </c>
      <c r="I6" s="11">
        <v>23000</v>
      </c>
      <c r="J6" s="11"/>
      <c r="K6" s="11"/>
      <c r="L6" s="11">
        <f t="shared" ref="L6:L69" si="2">+H6-I6-J6-K6</f>
        <v>177000</v>
      </c>
      <c r="M6" s="12">
        <f t="shared" ref="M6:M69" si="3">+$M$4-G6</f>
        <v>90</v>
      </c>
      <c r="N6" s="12" t="str">
        <f t="shared" ref="N6:N69" si="4">IF(M6&lt;0,"CORRIENTE",IF(M6&lt;=90,IF(M6="","SIN RADICAR",IF(M6&lt;=30,"0 a 30",IF(M6&lt;=60,"31 a 60",IF(M6&lt;=90,"61 a 90",0)))),IF(M6&lt;=240,IF(M6&lt;=120,"91 a 120",IF(M6&lt;=150,"121 a 150",IF(M6&lt;=180,"151 a 180",IF(M6&lt;=210,"181 a 210",IF(M6&lt;=240,"211 a 240",0))))),IF(M6&lt;=270,"241 a 270",IF(M6&lt;=300,"271 a 300",IF(M6&lt;=330,"301 a 330",IF(M6&lt;=360,"331 a 360",IF(M6&gt;360,"Mas de 360",0))))))))</f>
        <v>61 a 90</v>
      </c>
      <c r="O6" s="8"/>
      <c r="P6" s="9"/>
      <c r="Q6" s="13"/>
      <c r="R6" s="13"/>
    </row>
    <row r="7" spans="1:18" x14ac:dyDescent="0.25">
      <c r="A7" s="8" t="s">
        <v>20</v>
      </c>
      <c r="B7" s="8">
        <v>13367</v>
      </c>
      <c r="C7" s="8" t="str">
        <f t="shared" si="0"/>
        <v>CAL613367</v>
      </c>
      <c r="D7" s="9">
        <v>44820</v>
      </c>
      <c r="E7" s="9">
        <v>44840</v>
      </c>
      <c r="F7" s="9"/>
      <c r="G7" s="9">
        <f t="shared" si="1"/>
        <v>44870</v>
      </c>
      <c r="H7" s="10">
        <v>200000</v>
      </c>
      <c r="I7" s="11"/>
      <c r="J7" s="11"/>
      <c r="K7" s="11"/>
      <c r="L7" s="11">
        <f t="shared" si="2"/>
        <v>200000</v>
      </c>
      <c r="M7" s="12">
        <f t="shared" si="3"/>
        <v>56</v>
      </c>
      <c r="N7" s="12" t="str">
        <f t="shared" si="4"/>
        <v>31 a 60</v>
      </c>
      <c r="O7" s="8"/>
      <c r="P7" s="9"/>
      <c r="Q7" s="13"/>
      <c r="R7" s="13"/>
    </row>
    <row r="8" spans="1:18" x14ac:dyDescent="0.25">
      <c r="A8" s="8" t="s">
        <v>20</v>
      </c>
      <c r="B8" s="8">
        <v>13368</v>
      </c>
      <c r="C8" s="8" t="str">
        <f t="shared" si="0"/>
        <v>CAL613368</v>
      </c>
      <c r="D8" s="9">
        <v>44820</v>
      </c>
      <c r="E8" s="9">
        <v>44840</v>
      </c>
      <c r="F8" s="9"/>
      <c r="G8" s="9">
        <f t="shared" si="1"/>
        <v>44870</v>
      </c>
      <c r="H8" s="10">
        <v>200000</v>
      </c>
      <c r="I8" s="11"/>
      <c r="J8" s="11"/>
      <c r="K8" s="11"/>
      <c r="L8" s="11">
        <f t="shared" si="2"/>
        <v>200000</v>
      </c>
      <c r="M8" s="12">
        <f t="shared" si="3"/>
        <v>56</v>
      </c>
      <c r="N8" s="12" t="str">
        <f t="shared" si="4"/>
        <v>31 a 60</v>
      </c>
      <c r="O8" s="8"/>
      <c r="P8" s="9"/>
      <c r="Q8" s="13"/>
      <c r="R8" s="13"/>
    </row>
    <row r="9" spans="1:18" x14ac:dyDescent="0.25">
      <c r="A9" s="8" t="s">
        <v>21</v>
      </c>
      <c r="B9" s="8">
        <v>4354</v>
      </c>
      <c r="C9" s="8" t="str">
        <f t="shared" si="0"/>
        <v>CAL24354</v>
      </c>
      <c r="D9" s="9">
        <v>44845</v>
      </c>
      <c r="E9" s="9">
        <v>44867</v>
      </c>
      <c r="F9" s="9"/>
      <c r="G9" s="9">
        <f t="shared" si="1"/>
        <v>44897</v>
      </c>
      <c r="H9" s="10">
        <v>6855000</v>
      </c>
      <c r="I9" s="11"/>
      <c r="J9" s="11"/>
      <c r="K9" s="11"/>
      <c r="L9" s="11">
        <f t="shared" si="2"/>
        <v>6855000</v>
      </c>
      <c r="M9" s="12">
        <f t="shared" si="3"/>
        <v>29</v>
      </c>
      <c r="N9" s="12" t="str">
        <f t="shared" si="4"/>
        <v>0 a 30</v>
      </c>
      <c r="O9" s="8"/>
      <c r="P9" s="9"/>
      <c r="Q9" s="13"/>
      <c r="R9" s="13"/>
    </row>
    <row r="10" spans="1:18" x14ac:dyDescent="0.25">
      <c r="A10" s="8" t="s">
        <v>21</v>
      </c>
      <c r="B10" s="8">
        <v>4380</v>
      </c>
      <c r="C10" s="8" t="str">
        <f t="shared" si="0"/>
        <v>CAL24380</v>
      </c>
      <c r="D10" s="9">
        <v>44846</v>
      </c>
      <c r="E10" s="9">
        <v>44867</v>
      </c>
      <c r="F10" s="9"/>
      <c r="G10" s="9">
        <f t="shared" si="1"/>
        <v>44897</v>
      </c>
      <c r="H10" s="10">
        <v>6855000</v>
      </c>
      <c r="I10" s="11"/>
      <c r="J10" s="11"/>
      <c r="K10" s="11"/>
      <c r="L10" s="11">
        <f t="shared" si="2"/>
        <v>6855000</v>
      </c>
      <c r="M10" s="12">
        <f t="shared" si="3"/>
        <v>29</v>
      </c>
      <c r="N10" s="12" t="str">
        <f t="shared" si="4"/>
        <v>0 a 30</v>
      </c>
      <c r="O10" s="8"/>
      <c r="P10" s="9"/>
      <c r="Q10" s="13"/>
      <c r="R10" s="13"/>
    </row>
    <row r="11" spans="1:18" x14ac:dyDescent="0.25">
      <c r="A11" s="8" t="s">
        <v>20</v>
      </c>
      <c r="B11" s="8">
        <v>15480</v>
      </c>
      <c r="C11" s="8" t="str">
        <f t="shared" si="0"/>
        <v>CAL615480</v>
      </c>
      <c r="D11" s="9">
        <v>44854</v>
      </c>
      <c r="E11" s="9">
        <v>44867</v>
      </c>
      <c r="F11" s="9"/>
      <c r="G11" s="9">
        <f t="shared" si="1"/>
        <v>44897</v>
      </c>
      <c r="H11" s="10">
        <v>200000</v>
      </c>
      <c r="I11" s="11"/>
      <c r="J11" s="11"/>
      <c r="K11" s="11"/>
      <c r="L11" s="11">
        <f t="shared" si="2"/>
        <v>200000</v>
      </c>
      <c r="M11" s="12">
        <f t="shared" si="3"/>
        <v>29</v>
      </c>
      <c r="N11" s="12" t="str">
        <f t="shared" si="4"/>
        <v>0 a 30</v>
      </c>
      <c r="O11" s="8"/>
      <c r="P11" s="9"/>
      <c r="Q11" s="13"/>
      <c r="R11" s="13"/>
    </row>
    <row r="12" spans="1:18" x14ac:dyDescent="0.25">
      <c r="A12" s="8" t="s">
        <v>20</v>
      </c>
      <c r="B12" s="8">
        <v>15701</v>
      </c>
      <c r="C12" s="8" t="str">
        <f t="shared" si="0"/>
        <v>CAL615701</v>
      </c>
      <c r="D12" s="9">
        <v>44858</v>
      </c>
      <c r="E12" s="9">
        <v>44867</v>
      </c>
      <c r="F12" s="9"/>
      <c r="G12" s="9">
        <f t="shared" si="1"/>
        <v>44897</v>
      </c>
      <c r="H12" s="10">
        <v>25000</v>
      </c>
      <c r="I12" s="11"/>
      <c r="J12" s="11"/>
      <c r="K12" s="11"/>
      <c r="L12" s="11">
        <f t="shared" si="2"/>
        <v>25000</v>
      </c>
      <c r="M12" s="12">
        <f t="shared" si="3"/>
        <v>29</v>
      </c>
      <c r="N12" s="12" t="str">
        <f t="shared" si="4"/>
        <v>0 a 30</v>
      </c>
      <c r="O12" s="8"/>
      <c r="P12" s="9"/>
      <c r="Q12" s="13"/>
      <c r="R12" s="13"/>
    </row>
    <row r="13" spans="1:18" x14ac:dyDescent="0.25">
      <c r="A13" s="8" t="s">
        <v>20</v>
      </c>
      <c r="B13" s="8">
        <v>16107</v>
      </c>
      <c r="C13" s="8" t="str">
        <f t="shared" si="0"/>
        <v>CAL616107</v>
      </c>
      <c r="D13" s="9">
        <v>44865</v>
      </c>
      <c r="E13" s="9">
        <v>44867</v>
      </c>
      <c r="F13" s="9"/>
      <c r="G13" s="9">
        <f t="shared" si="1"/>
        <v>44897</v>
      </c>
      <c r="H13" s="10">
        <v>200000</v>
      </c>
      <c r="I13" s="11"/>
      <c r="J13" s="11"/>
      <c r="K13" s="11"/>
      <c r="L13" s="11">
        <f t="shared" si="2"/>
        <v>200000</v>
      </c>
      <c r="M13" s="12">
        <f t="shared" si="3"/>
        <v>29</v>
      </c>
      <c r="N13" s="12" t="str">
        <f t="shared" si="4"/>
        <v>0 a 30</v>
      </c>
      <c r="O13" s="8"/>
      <c r="P13" s="9"/>
      <c r="Q13" s="13"/>
      <c r="R13" s="13"/>
    </row>
    <row r="14" spans="1:18" x14ac:dyDescent="0.25">
      <c r="A14" s="8" t="s">
        <v>20</v>
      </c>
      <c r="B14" s="8">
        <v>16650</v>
      </c>
      <c r="C14" s="8" t="str">
        <f t="shared" si="0"/>
        <v>CAL616650</v>
      </c>
      <c r="D14" s="9">
        <v>44876</v>
      </c>
      <c r="E14" s="9">
        <v>44898</v>
      </c>
      <c r="F14" s="9"/>
      <c r="G14" s="9">
        <f t="shared" si="1"/>
        <v>44928</v>
      </c>
      <c r="H14" s="10">
        <v>25000</v>
      </c>
      <c r="I14" s="11"/>
      <c r="J14" s="11"/>
      <c r="K14" s="11"/>
      <c r="L14" s="11">
        <f t="shared" si="2"/>
        <v>25000</v>
      </c>
      <c r="M14" s="12">
        <f t="shared" si="3"/>
        <v>-2</v>
      </c>
      <c r="N14" s="12" t="str">
        <f t="shared" si="4"/>
        <v>CORRIENTE</v>
      </c>
      <c r="O14" s="8"/>
      <c r="P14" s="9"/>
      <c r="Q14" s="13"/>
      <c r="R14" s="13"/>
    </row>
    <row r="15" spans="1:18" x14ac:dyDescent="0.25">
      <c r="A15" s="8" t="s">
        <v>20</v>
      </c>
      <c r="B15" s="8">
        <v>16652</v>
      </c>
      <c r="C15" s="8" t="str">
        <f t="shared" si="0"/>
        <v>CAL616652</v>
      </c>
      <c r="D15" s="9">
        <v>44876</v>
      </c>
      <c r="E15" s="9">
        <v>44898</v>
      </c>
      <c r="F15" s="9"/>
      <c r="G15" s="9">
        <f t="shared" si="1"/>
        <v>44928</v>
      </c>
      <c r="H15" s="10">
        <v>25000</v>
      </c>
      <c r="I15" s="11"/>
      <c r="J15" s="11"/>
      <c r="K15" s="11"/>
      <c r="L15" s="11">
        <f t="shared" si="2"/>
        <v>25000</v>
      </c>
      <c r="M15" s="12">
        <f t="shared" si="3"/>
        <v>-2</v>
      </c>
      <c r="N15" s="12" t="str">
        <f t="shared" si="4"/>
        <v>CORRIENTE</v>
      </c>
      <c r="O15" s="8"/>
      <c r="P15" s="9"/>
      <c r="Q15" s="13"/>
      <c r="R15" s="13"/>
    </row>
    <row r="16" spans="1:18" x14ac:dyDescent="0.25">
      <c r="A16" s="8" t="s">
        <v>20</v>
      </c>
      <c r="B16" s="8">
        <v>16708</v>
      </c>
      <c r="C16" s="8" t="str">
        <f t="shared" si="0"/>
        <v>CAL616708</v>
      </c>
      <c r="D16" s="9">
        <v>44876</v>
      </c>
      <c r="E16" s="9">
        <v>44898</v>
      </c>
      <c r="F16" s="9"/>
      <c r="G16" s="9">
        <f t="shared" si="1"/>
        <v>44928</v>
      </c>
      <c r="H16" s="10">
        <v>25000</v>
      </c>
      <c r="I16" s="11"/>
      <c r="J16" s="11"/>
      <c r="K16" s="11"/>
      <c r="L16" s="11">
        <f t="shared" si="2"/>
        <v>25000</v>
      </c>
      <c r="M16" s="12">
        <f t="shared" si="3"/>
        <v>-2</v>
      </c>
      <c r="N16" s="12" t="str">
        <f t="shared" si="4"/>
        <v>CORRIENTE</v>
      </c>
      <c r="O16" s="8"/>
      <c r="P16" s="9"/>
      <c r="Q16" s="13"/>
      <c r="R16" s="13"/>
    </row>
    <row r="17" spans="1:18" x14ac:dyDescent="0.25">
      <c r="A17" s="8" t="s">
        <v>20</v>
      </c>
      <c r="B17" s="8">
        <v>16711</v>
      </c>
      <c r="C17" s="8" t="str">
        <f t="shared" si="0"/>
        <v>CAL616711</v>
      </c>
      <c r="D17" s="9">
        <v>44876</v>
      </c>
      <c r="E17" s="9">
        <v>44898</v>
      </c>
      <c r="F17" s="9"/>
      <c r="G17" s="9">
        <f t="shared" si="1"/>
        <v>44928</v>
      </c>
      <c r="H17" s="10">
        <v>25000</v>
      </c>
      <c r="I17" s="11"/>
      <c r="J17" s="11"/>
      <c r="K17" s="11"/>
      <c r="L17" s="11">
        <f t="shared" si="2"/>
        <v>25000</v>
      </c>
      <c r="M17" s="12">
        <f t="shared" si="3"/>
        <v>-2</v>
      </c>
      <c r="N17" s="12" t="str">
        <f t="shared" si="4"/>
        <v>CORRIENTE</v>
      </c>
      <c r="O17" s="8"/>
      <c r="P17" s="9"/>
      <c r="Q17" s="13"/>
      <c r="R17" s="13"/>
    </row>
    <row r="18" spans="1:18" x14ac:dyDescent="0.25">
      <c r="A18" s="8" t="s">
        <v>20</v>
      </c>
      <c r="B18" s="8">
        <v>16724</v>
      </c>
      <c r="C18" s="8" t="str">
        <f t="shared" si="0"/>
        <v>CAL616724</v>
      </c>
      <c r="D18" s="9">
        <v>44876</v>
      </c>
      <c r="E18" s="9">
        <v>44898</v>
      </c>
      <c r="F18" s="9"/>
      <c r="G18" s="9">
        <f t="shared" si="1"/>
        <v>44928</v>
      </c>
      <c r="H18" s="10">
        <v>25000</v>
      </c>
      <c r="I18" s="11"/>
      <c r="J18" s="11"/>
      <c r="K18" s="11"/>
      <c r="L18" s="11">
        <f t="shared" si="2"/>
        <v>25000</v>
      </c>
      <c r="M18" s="12">
        <f t="shared" si="3"/>
        <v>-2</v>
      </c>
      <c r="N18" s="12" t="str">
        <f t="shared" si="4"/>
        <v>CORRIENTE</v>
      </c>
      <c r="O18" s="8"/>
      <c r="P18" s="9"/>
      <c r="Q18" s="13"/>
      <c r="R18" s="13"/>
    </row>
    <row r="19" spans="1:18" x14ac:dyDescent="0.25">
      <c r="A19" s="8" t="s">
        <v>20</v>
      </c>
      <c r="B19" s="8">
        <v>16921</v>
      </c>
      <c r="C19" s="8" t="str">
        <f t="shared" si="0"/>
        <v>CAL616921</v>
      </c>
      <c r="D19" s="9">
        <v>44877</v>
      </c>
      <c r="E19" s="9">
        <v>44898</v>
      </c>
      <c r="F19" s="9"/>
      <c r="G19" s="9">
        <f t="shared" si="1"/>
        <v>44928</v>
      </c>
      <c r="H19" s="10">
        <v>21300</v>
      </c>
      <c r="I19" s="11"/>
      <c r="J19" s="11"/>
      <c r="K19" s="11"/>
      <c r="L19" s="11">
        <f t="shared" si="2"/>
        <v>21300</v>
      </c>
      <c r="M19" s="12">
        <f t="shared" si="3"/>
        <v>-2</v>
      </c>
      <c r="N19" s="12" t="str">
        <f t="shared" si="4"/>
        <v>CORRIENTE</v>
      </c>
      <c r="O19" s="8"/>
      <c r="P19" s="9"/>
      <c r="Q19" s="13"/>
      <c r="R19" s="13"/>
    </row>
    <row r="20" spans="1:18" x14ac:dyDescent="0.25">
      <c r="A20" s="8" t="s">
        <v>20</v>
      </c>
      <c r="B20" s="8">
        <v>16927</v>
      </c>
      <c r="C20" s="8" t="str">
        <f t="shared" si="0"/>
        <v>CAL616927</v>
      </c>
      <c r="D20" s="9">
        <v>44877</v>
      </c>
      <c r="E20" s="9">
        <v>44898</v>
      </c>
      <c r="F20" s="9"/>
      <c r="G20" s="9">
        <f t="shared" si="1"/>
        <v>44928</v>
      </c>
      <c r="H20" s="10">
        <v>200000</v>
      </c>
      <c r="I20" s="11"/>
      <c r="J20" s="11"/>
      <c r="K20" s="11"/>
      <c r="L20" s="11">
        <f t="shared" si="2"/>
        <v>200000</v>
      </c>
      <c r="M20" s="12">
        <f t="shared" si="3"/>
        <v>-2</v>
      </c>
      <c r="N20" s="12" t="str">
        <f t="shared" si="4"/>
        <v>CORRIENTE</v>
      </c>
      <c r="O20" s="8"/>
      <c r="P20" s="9"/>
      <c r="Q20" s="13"/>
      <c r="R20" s="13"/>
    </row>
    <row r="21" spans="1:18" x14ac:dyDescent="0.25">
      <c r="A21" s="8" t="s">
        <v>20</v>
      </c>
      <c r="B21" s="8">
        <v>16932</v>
      </c>
      <c r="C21" s="8" t="str">
        <f t="shared" si="0"/>
        <v>CAL616932</v>
      </c>
      <c r="D21" s="9">
        <v>44877</v>
      </c>
      <c r="E21" s="9">
        <v>44898</v>
      </c>
      <c r="F21" s="9"/>
      <c r="G21" s="9">
        <f t="shared" si="1"/>
        <v>44928</v>
      </c>
      <c r="H21" s="10">
        <v>25000</v>
      </c>
      <c r="I21" s="11"/>
      <c r="J21" s="11"/>
      <c r="K21" s="11"/>
      <c r="L21" s="11">
        <f t="shared" si="2"/>
        <v>25000</v>
      </c>
      <c r="M21" s="12">
        <f t="shared" si="3"/>
        <v>-2</v>
      </c>
      <c r="N21" s="12" t="str">
        <f t="shared" si="4"/>
        <v>CORRIENTE</v>
      </c>
      <c r="O21" s="8"/>
      <c r="P21" s="9"/>
      <c r="Q21" s="13"/>
      <c r="R21" s="13"/>
    </row>
    <row r="22" spans="1:18" x14ac:dyDescent="0.25">
      <c r="A22" s="8" t="s">
        <v>20</v>
      </c>
      <c r="B22" s="8">
        <v>16967</v>
      </c>
      <c r="C22" s="8" t="str">
        <f t="shared" si="0"/>
        <v>CAL616967</v>
      </c>
      <c r="D22" s="9">
        <v>44880</v>
      </c>
      <c r="E22" s="9">
        <v>44898</v>
      </c>
      <c r="F22" s="9"/>
      <c r="G22" s="9">
        <f t="shared" si="1"/>
        <v>44928</v>
      </c>
      <c r="H22" s="10">
        <v>200000</v>
      </c>
      <c r="I22" s="11"/>
      <c r="J22" s="11"/>
      <c r="K22" s="11"/>
      <c r="L22" s="11">
        <f t="shared" si="2"/>
        <v>200000</v>
      </c>
      <c r="M22" s="12">
        <f t="shared" si="3"/>
        <v>-2</v>
      </c>
      <c r="N22" s="12" t="str">
        <f t="shared" si="4"/>
        <v>CORRIENTE</v>
      </c>
      <c r="O22" s="8"/>
      <c r="P22" s="9"/>
      <c r="Q22" s="13"/>
      <c r="R22" s="13"/>
    </row>
    <row r="23" spans="1:18" x14ac:dyDescent="0.25">
      <c r="A23" s="8" t="s">
        <v>20</v>
      </c>
      <c r="B23" s="8">
        <v>17101</v>
      </c>
      <c r="C23" s="8" t="str">
        <f t="shared" si="0"/>
        <v>CAL617101</v>
      </c>
      <c r="D23" s="9">
        <v>44881</v>
      </c>
      <c r="E23" s="9">
        <v>44898</v>
      </c>
      <c r="F23" s="9"/>
      <c r="G23" s="9">
        <f t="shared" si="1"/>
        <v>44928</v>
      </c>
      <c r="H23" s="10">
        <v>25000</v>
      </c>
      <c r="I23" s="11"/>
      <c r="J23" s="11"/>
      <c r="K23" s="11"/>
      <c r="L23" s="11">
        <f t="shared" si="2"/>
        <v>25000</v>
      </c>
      <c r="M23" s="12">
        <f t="shared" si="3"/>
        <v>-2</v>
      </c>
      <c r="N23" s="12" t="str">
        <f t="shared" si="4"/>
        <v>CORRIENTE</v>
      </c>
      <c r="O23" s="8"/>
      <c r="P23" s="9"/>
      <c r="Q23" s="13"/>
      <c r="R23" s="13"/>
    </row>
    <row r="24" spans="1:18" x14ac:dyDescent="0.25">
      <c r="A24" s="8" t="s">
        <v>20</v>
      </c>
      <c r="B24" s="8">
        <v>17102</v>
      </c>
      <c r="C24" s="8" t="str">
        <f t="shared" si="0"/>
        <v>CAL617102</v>
      </c>
      <c r="D24" s="9">
        <v>44881</v>
      </c>
      <c r="E24" s="9">
        <v>44898</v>
      </c>
      <c r="F24" s="9"/>
      <c r="G24" s="9">
        <f t="shared" si="1"/>
        <v>44928</v>
      </c>
      <c r="H24" s="10">
        <v>25000</v>
      </c>
      <c r="I24" s="11"/>
      <c r="J24" s="11"/>
      <c r="K24" s="11"/>
      <c r="L24" s="11">
        <f t="shared" si="2"/>
        <v>25000</v>
      </c>
      <c r="M24" s="12">
        <f t="shared" si="3"/>
        <v>-2</v>
      </c>
      <c r="N24" s="12" t="str">
        <f t="shared" si="4"/>
        <v>CORRIENTE</v>
      </c>
      <c r="O24" s="8"/>
      <c r="P24" s="9"/>
      <c r="Q24" s="13"/>
      <c r="R24" s="13"/>
    </row>
    <row r="25" spans="1:18" x14ac:dyDescent="0.25">
      <c r="A25" s="8" t="s">
        <v>20</v>
      </c>
      <c r="B25" s="8">
        <v>17126</v>
      </c>
      <c r="C25" s="8" t="str">
        <f t="shared" si="0"/>
        <v>CAL617126</v>
      </c>
      <c r="D25" s="9">
        <v>44881</v>
      </c>
      <c r="E25" s="9">
        <v>44898</v>
      </c>
      <c r="F25" s="9"/>
      <c r="G25" s="9">
        <f t="shared" si="1"/>
        <v>44928</v>
      </c>
      <c r="H25" s="10">
        <v>25000</v>
      </c>
      <c r="I25" s="11"/>
      <c r="J25" s="11"/>
      <c r="K25" s="11"/>
      <c r="L25" s="11">
        <f t="shared" si="2"/>
        <v>25000</v>
      </c>
      <c r="M25" s="12">
        <f t="shared" si="3"/>
        <v>-2</v>
      </c>
      <c r="N25" s="12" t="str">
        <f t="shared" si="4"/>
        <v>CORRIENTE</v>
      </c>
      <c r="O25" s="8"/>
      <c r="P25" s="9"/>
      <c r="Q25" s="13"/>
      <c r="R25" s="13"/>
    </row>
    <row r="26" spans="1:18" x14ac:dyDescent="0.25">
      <c r="A26" s="8" t="s">
        <v>20</v>
      </c>
      <c r="B26" s="8">
        <v>17130</v>
      </c>
      <c r="C26" s="8" t="str">
        <f t="shared" si="0"/>
        <v>CAL617130</v>
      </c>
      <c r="D26" s="9">
        <v>44882</v>
      </c>
      <c r="E26" s="9">
        <v>44898</v>
      </c>
      <c r="F26" s="9"/>
      <c r="G26" s="9">
        <f t="shared" si="1"/>
        <v>44928</v>
      </c>
      <c r="H26" s="10">
        <v>25000</v>
      </c>
      <c r="I26" s="11"/>
      <c r="J26" s="11"/>
      <c r="K26" s="11"/>
      <c r="L26" s="11">
        <f t="shared" si="2"/>
        <v>25000</v>
      </c>
      <c r="M26" s="12">
        <f t="shared" si="3"/>
        <v>-2</v>
      </c>
      <c r="N26" s="12" t="str">
        <f t="shared" si="4"/>
        <v>CORRIENTE</v>
      </c>
      <c r="O26" s="8"/>
      <c r="P26" s="9"/>
      <c r="Q26" s="13"/>
      <c r="R26" s="13"/>
    </row>
    <row r="27" spans="1:18" x14ac:dyDescent="0.25">
      <c r="A27" s="8" t="s">
        <v>20</v>
      </c>
      <c r="B27" s="8">
        <v>17132</v>
      </c>
      <c r="C27" s="8" t="str">
        <f t="shared" si="0"/>
        <v>CAL617132</v>
      </c>
      <c r="D27" s="9">
        <v>44882</v>
      </c>
      <c r="E27" s="9">
        <v>44898</v>
      </c>
      <c r="F27" s="9"/>
      <c r="G27" s="9">
        <f t="shared" si="1"/>
        <v>44928</v>
      </c>
      <c r="H27" s="10">
        <v>21300</v>
      </c>
      <c r="I27" s="11"/>
      <c r="J27" s="11"/>
      <c r="K27" s="11"/>
      <c r="L27" s="11">
        <f t="shared" si="2"/>
        <v>21300</v>
      </c>
      <c r="M27" s="12">
        <f t="shared" si="3"/>
        <v>-2</v>
      </c>
      <c r="N27" s="12" t="str">
        <f t="shared" si="4"/>
        <v>CORRIENTE</v>
      </c>
      <c r="O27" s="8"/>
      <c r="P27" s="9"/>
      <c r="Q27" s="13"/>
      <c r="R27" s="13"/>
    </row>
    <row r="28" spans="1:18" x14ac:dyDescent="0.25">
      <c r="A28" s="8" t="s">
        <v>20</v>
      </c>
      <c r="B28" s="8">
        <v>17149</v>
      </c>
      <c r="C28" s="8" t="str">
        <f t="shared" si="0"/>
        <v>CAL617149</v>
      </c>
      <c r="D28" s="9">
        <v>44882</v>
      </c>
      <c r="E28" s="9">
        <v>44898</v>
      </c>
      <c r="F28" s="9"/>
      <c r="G28" s="9">
        <f t="shared" si="1"/>
        <v>44928</v>
      </c>
      <c r="H28" s="10">
        <v>25000</v>
      </c>
      <c r="I28" s="11"/>
      <c r="J28" s="11"/>
      <c r="K28" s="11"/>
      <c r="L28" s="11">
        <f t="shared" si="2"/>
        <v>25000</v>
      </c>
      <c r="M28" s="12">
        <f t="shared" si="3"/>
        <v>-2</v>
      </c>
      <c r="N28" s="12" t="str">
        <f t="shared" si="4"/>
        <v>CORRIENTE</v>
      </c>
      <c r="O28" s="8"/>
      <c r="P28" s="9"/>
      <c r="Q28" s="13"/>
      <c r="R28" s="13"/>
    </row>
    <row r="29" spans="1:18" x14ac:dyDescent="0.25">
      <c r="A29" s="8" t="s">
        <v>20</v>
      </c>
      <c r="B29" s="8">
        <v>17210</v>
      </c>
      <c r="C29" s="8" t="str">
        <f t="shared" si="0"/>
        <v>CAL617210</v>
      </c>
      <c r="D29" s="9">
        <v>44883</v>
      </c>
      <c r="E29" s="9">
        <v>44898</v>
      </c>
      <c r="F29" s="9"/>
      <c r="G29" s="9">
        <f t="shared" si="1"/>
        <v>44928</v>
      </c>
      <c r="H29" s="10">
        <v>21300</v>
      </c>
      <c r="I29" s="11"/>
      <c r="J29" s="11"/>
      <c r="K29" s="11"/>
      <c r="L29" s="11">
        <f t="shared" si="2"/>
        <v>21300</v>
      </c>
      <c r="M29" s="12">
        <f t="shared" si="3"/>
        <v>-2</v>
      </c>
      <c r="N29" s="12" t="str">
        <f t="shared" si="4"/>
        <v>CORRIENTE</v>
      </c>
      <c r="O29" s="8"/>
      <c r="P29" s="9"/>
      <c r="Q29" s="13"/>
      <c r="R29" s="13"/>
    </row>
    <row r="30" spans="1:18" x14ac:dyDescent="0.25">
      <c r="A30" s="8" t="s">
        <v>20</v>
      </c>
      <c r="B30" s="8">
        <v>17439</v>
      </c>
      <c r="C30" s="8" t="str">
        <f t="shared" si="0"/>
        <v>CAL617439</v>
      </c>
      <c r="D30" s="9">
        <v>44887</v>
      </c>
      <c r="E30" s="9">
        <v>44898</v>
      </c>
      <c r="F30" s="9"/>
      <c r="G30" s="9">
        <f t="shared" si="1"/>
        <v>44928</v>
      </c>
      <c r="H30" s="10">
        <v>25000</v>
      </c>
      <c r="I30" s="11"/>
      <c r="J30" s="11"/>
      <c r="K30" s="11"/>
      <c r="L30" s="11">
        <f t="shared" si="2"/>
        <v>25000</v>
      </c>
      <c r="M30" s="12">
        <f t="shared" si="3"/>
        <v>-2</v>
      </c>
      <c r="N30" s="12" t="str">
        <f t="shared" si="4"/>
        <v>CORRIENTE</v>
      </c>
      <c r="O30" s="8"/>
      <c r="P30" s="9"/>
      <c r="Q30" s="13"/>
      <c r="R30" s="13"/>
    </row>
    <row r="31" spans="1:18" x14ac:dyDescent="0.25">
      <c r="A31" s="8" t="s">
        <v>20</v>
      </c>
      <c r="B31" s="8">
        <v>17485</v>
      </c>
      <c r="C31" s="8" t="str">
        <f t="shared" si="0"/>
        <v>CAL617485</v>
      </c>
      <c r="D31" s="9">
        <v>44887</v>
      </c>
      <c r="E31" s="9">
        <v>44898</v>
      </c>
      <c r="F31" s="9"/>
      <c r="G31" s="9">
        <f t="shared" si="1"/>
        <v>44928</v>
      </c>
      <c r="H31" s="10">
        <v>25000</v>
      </c>
      <c r="I31" s="11"/>
      <c r="J31" s="11"/>
      <c r="K31" s="11"/>
      <c r="L31" s="11">
        <f t="shared" si="2"/>
        <v>25000</v>
      </c>
      <c r="M31" s="12">
        <f t="shared" si="3"/>
        <v>-2</v>
      </c>
      <c r="N31" s="12" t="str">
        <f t="shared" si="4"/>
        <v>CORRIENTE</v>
      </c>
      <c r="O31" s="8"/>
      <c r="P31" s="9"/>
      <c r="Q31" s="13"/>
      <c r="R31" s="13"/>
    </row>
    <row r="32" spans="1:18" x14ac:dyDescent="0.25">
      <c r="A32" s="8" t="s">
        <v>20</v>
      </c>
      <c r="B32" s="8">
        <v>17570</v>
      </c>
      <c r="C32" s="8" t="str">
        <f t="shared" si="0"/>
        <v>CAL617570</v>
      </c>
      <c r="D32" s="9">
        <v>44889</v>
      </c>
      <c r="E32" s="9">
        <v>44898</v>
      </c>
      <c r="F32" s="9"/>
      <c r="G32" s="9">
        <f t="shared" si="1"/>
        <v>44928</v>
      </c>
      <c r="H32" s="10">
        <v>210000</v>
      </c>
      <c r="I32" s="11"/>
      <c r="J32" s="11"/>
      <c r="K32" s="11"/>
      <c r="L32" s="11">
        <f t="shared" si="2"/>
        <v>210000</v>
      </c>
      <c r="M32" s="12">
        <f t="shared" si="3"/>
        <v>-2</v>
      </c>
      <c r="N32" s="12" t="str">
        <f t="shared" si="4"/>
        <v>CORRIENTE</v>
      </c>
      <c r="O32" s="8"/>
      <c r="P32" s="9"/>
      <c r="Q32" s="13"/>
      <c r="R32" s="13"/>
    </row>
    <row r="33" spans="1:18" x14ac:dyDescent="0.25">
      <c r="A33" s="8" t="s">
        <v>20</v>
      </c>
      <c r="B33" s="8">
        <v>17668</v>
      </c>
      <c r="C33" s="8" t="str">
        <f t="shared" si="0"/>
        <v>CAL617668</v>
      </c>
      <c r="D33" s="9">
        <v>44889</v>
      </c>
      <c r="E33" s="9">
        <v>44898</v>
      </c>
      <c r="F33" s="9"/>
      <c r="G33" s="9">
        <f t="shared" si="1"/>
        <v>44928</v>
      </c>
      <c r="H33" s="10">
        <v>200000</v>
      </c>
      <c r="I33" s="11"/>
      <c r="J33" s="11"/>
      <c r="K33" s="11"/>
      <c r="L33" s="11">
        <f t="shared" si="2"/>
        <v>200000</v>
      </c>
      <c r="M33" s="12">
        <f t="shared" si="3"/>
        <v>-2</v>
      </c>
      <c r="N33" s="12" t="str">
        <f t="shared" si="4"/>
        <v>CORRIENTE</v>
      </c>
      <c r="O33" s="8"/>
      <c r="P33" s="9"/>
      <c r="Q33" s="13"/>
      <c r="R33" s="13"/>
    </row>
    <row r="34" spans="1:18" x14ac:dyDescent="0.25">
      <c r="A34" s="8" t="s">
        <v>20</v>
      </c>
      <c r="B34" s="8">
        <v>17671</v>
      </c>
      <c r="C34" s="8" t="str">
        <f t="shared" si="0"/>
        <v>CAL617671</v>
      </c>
      <c r="D34" s="9">
        <v>44889</v>
      </c>
      <c r="E34" s="9">
        <v>44898</v>
      </c>
      <c r="F34" s="9"/>
      <c r="G34" s="9">
        <f t="shared" si="1"/>
        <v>44928</v>
      </c>
      <c r="H34" s="10">
        <v>62058</v>
      </c>
      <c r="I34" s="11"/>
      <c r="J34" s="11"/>
      <c r="K34" s="11"/>
      <c r="L34" s="11">
        <f t="shared" si="2"/>
        <v>62058</v>
      </c>
      <c r="M34" s="12">
        <f t="shared" si="3"/>
        <v>-2</v>
      </c>
      <c r="N34" s="12" t="str">
        <f t="shared" si="4"/>
        <v>CORRIENTE</v>
      </c>
      <c r="O34" s="8"/>
      <c r="P34" s="9"/>
      <c r="Q34" s="13"/>
      <c r="R34" s="13"/>
    </row>
    <row r="35" spans="1:18" x14ac:dyDescent="0.25">
      <c r="A35" s="8" t="s">
        <v>20</v>
      </c>
      <c r="B35" s="8">
        <v>17674</v>
      </c>
      <c r="C35" s="8" t="str">
        <f t="shared" si="0"/>
        <v>CAL617674</v>
      </c>
      <c r="D35" s="9">
        <v>44889</v>
      </c>
      <c r="E35" s="9">
        <v>44898</v>
      </c>
      <c r="F35" s="9"/>
      <c r="G35" s="9">
        <f t="shared" si="1"/>
        <v>44928</v>
      </c>
      <c r="H35" s="10">
        <v>62058</v>
      </c>
      <c r="I35" s="11"/>
      <c r="J35" s="11"/>
      <c r="K35" s="11"/>
      <c r="L35" s="11">
        <f t="shared" si="2"/>
        <v>62058</v>
      </c>
      <c r="M35" s="12">
        <f t="shared" si="3"/>
        <v>-2</v>
      </c>
      <c r="N35" s="12" t="str">
        <f t="shared" si="4"/>
        <v>CORRIENTE</v>
      </c>
      <c r="O35" s="8"/>
      <c r="P35" s="9"/>
      <c r="Q35" s="13"/>
      <c r="R35" s="13"/>
    </row>
    <row r="36" spans="1:18" x14ac:dyDescent="0.25">
      <c r="A36" s="8" t="s">
        <v>20</v>
      </c>
      <c r="B36" s="8">
        <v>17677</v>
      </c>
      <c r="C36" s="8" t="str">
        <f t="shared" si="0"/>
        <v>CAL617677</v>
      </c>
      <c r="D36" s="9">
        <v>44889</v>
      </c>
      <c r="E36" s="9">
        <v>44898</v>
      </c>
      <c r="F36" s="9"/>
      <c r="G36" s="9">
        <f t="shared" si="1"/>
        <v>44928</v>
      </c>
      <c r="H36" s="10">
        <v>25000</v>
      </c>
      <c r="I36" s="11"/>
      <c r="J36" s="11"/>
      <c r="K36" s="11"/>
      <c r="L36" s="11">
        <f t="shared" si="2"/>
        <v>25000</v>
      </c>
      <c r="M36" s="12">
        <f t="shared" si="3"/>
        <v>-2</v>
      </c>
      <c r="N36" s="12" t="str">
        <f t="shared" si="4"/>
        <v>CORRIENTE</v>
      </c>
      <c r="O36" s="8"/>
      <c r="P36" s="9"/>
      <c r="Q36" s="13"/>
      <c r="R36" s="13"/>
    </row>
    <row r="37" spans="1:18" x14ac:dyDescent="0.25">
      <c r="A37" s="8" t="s">
        <v>20</v>
      </c>
      <c r="B37" s="8">
        <v>17679</v>
      </c>
      <c r="C37" s="8" t="str">
        <f t="shared" si="0"/>
        <v>CAL617679</v>
      </c>
      <c r="D37" s="9">
        <v>44889</v>
      </c>
      <c r="E37" s="9">
        <v>44898</v>
      </c>
      <c r="F37" s="9"/>
      <c r="G37" s="9">
        <f t="shared" si="1"/>
        <v>44928</v>
      </c>
      <c r="H37" s="10">
        <v>25000</v>
      </c>
      <c r="I37" s="11"/>
      <c r="J37" s="11"/>
      <c r="K37" s="11"/>
      <c r="L37" s="11">
        <f t="shared" si="2"/>
        <v>25000</v>
      </c>
      <c r="M37" s="12">
        <f t="shared" si="3"/>
        <v>-2</v>
      </c>
      <c r="N37" s="12" t="str">
        <f t="shared" si="4"/>
        <v>CORRIENTE</v>
      </c>
      <c r="O37" s="8"/>
      <c r="P37" s="9"/>
      <c r="Q37" s="13"/>
      <c r="R37" s="13"/>
    </row>
    <row r="38" spans="1:18" x14ac:dyDescent="0.25">
      <c r="A38" s="8" t="s">
        <v>20</v>
      </c>
      <c r="B38" s="8">
        <v>17681</v>
      </c>
      <c r="C38" s="8" t="str">
        <f t="shared" si="0"/>
        <v>CAL617681</v>
      </c>
      <c r="D38" s="9">
        <v>44889</v>
      </c>
      <c r="E38" s="9">
        <v>44898</v>
      </c>
      <c r="F38" s="9"/>
      <c r="G38" s="9">
        <f t="shared" si="1"/>
        <v>44928</v>
      </c>
      <c r="H38" s="10">
        <v>25000</v>
      </c>
      <c r="I38" s="11"/>
      <c r="J38" s="11"/>
      <c r="K38" s="11"/>
      <c r="L38" s="11">
        <f t="shared" si="2"/>
        <v>25000</v>
      </c>
      <c r="M38" s="12">
        <f t="shared" si="3"/>
        <v>-2</v>
      </c>
      <c r="N38" s="12" t="str">
        <f t="shared" si="4"/>
        <v>CORRIENTE</v>
      </c>
      <c r="O38" s="8"/>
      <c r="P38" s="9"/>
      <c r="Q38" s="13"/>
      <c r="R38" s="13"/>
    </row>
    <row r="39" spans="1:18" x14ac:dyDescent="0.25">
      <c r="A39" s="8" t="s">
        <v>20</v>
      </c>
      <c r="B39" s="8">
        <v>17683</v>
      </c>
      <c r="C39" s="8" t="str">
        <f t="shared" si="0"/>
        <v>CAL617683</v>
      </c>
      <c r="D39" s="9">
        <v>44889</v>
      </c>
      <c r="E39" s="9">
        <v>44898</v>
      </c>
      <c r="F39" s="9"/>
      <c r="G39" s="9">
        <f t="shared" si="1"/>
        <v>44928</v>
      </c>
      <c r="H39" s="10">
        <v>25000</v>
      </c>
      <c r="I39" s="11"/>
      <c r="J39" s="11"/>
      <c r="K39" s="11"/>
      <c r="L39" s="11">
        <f t="shared" si="2"/>
        <v>25000</v>
      </c>
      <c r="M39" s="12">
        <f t="shared" si="3"/>
        <v>-2</v>
      </c>
      <c r="N39" s="12" t="str">
        <f t="shared" si="4"/>
        <v>CORRIENTE</v>
      </c>
      <c r="O39" s="8"/>
      <c r="P39" s="9"/>
      <c r="Q39" s="13"/>
      <c r="R39" s="13"/>
    </row>
    <row r="40" spans="1:18" x14ac:dyDescent="0.25">
      <c r="A40" s="8" t="s">
        <v>20</v>
      </c>
      <c r="B40" s="8">
        <v>17684</v>
      </c>
      <c r="C40" s="8" t="str">
        <f t="shared" si="0"/>
        <v>CAL617684</v>
      </c>
      <c r="D40" s="9">
        <v>44889</v>
      </c>
      <c r="E40" s="9">
        <v>44898</v>
      </c>
      <c r="F40" s="9"/>
      <c r="G40" s="9">
        <f t="shared" si="1"/>
        <v>44928</v>
      </c>
      <c r="H40" s="10">
        <v>25000</v>
      </c>
      <c r="I40" s="11"/>
      <c r="J40" s="11"/>
      <c r="K40" s="11"/>
      <c r="L40" s="11">
        <f t="shared" si="2"/>
        <v>25000</v>
      </c>
      <c r="M40" s="12">
        <f t="shared" si="3"/>
        <v>-2</v>
      </c>
      <c r="N40" s="12" t="str">
        <f t="shared" si="4"/>
        <v>CORRIENTE</v>
      </c>
      <c r="O40" s="8"/>
      <c r="P40" s="9"/>
      <c r="Q40" s="13"/>
      <c r="R40" s="13"/>
    </row>
    <row r="41" spans="1:18" x14ac:dyDescent="0.25">
      <c r="A41" s="8" t="s">
        <v>20</v>
      </c>
      <c r="B41" s="8">
        <v>17685</v>
      </c>
      <c r="C41" s="8" t="str">
        <f t="shared" si="0"/>
        <v>CAL617685</v>
      </c>
      <c r="D41" s="9">
        <v>44889</v>
      </c>
      <c r="E41" s="9">
        <v>44898</v>
      </c>
      <c r="F41" s="9"/>
      <c r="G41" s="9">
        <f t="shared" si="1"/>
        <v>44928</v>
      </c>
      <c r="H41" s="10">
        <v>25000</v>
      </c>
      <c r="I41" s="11"/>
      <c r="J41" s="11"/>
      <c r="K41" s="11"/>
      <c r="L41" s="11">
        <f t="shared" si="2"/>
        <v>25000</v>
      </c>
      <c r="M41" s="12">
        <f t="shared" si="3"/>
        <v>-2</v>
      </c>
      <c r="N41" s="12" t="str">
        <f t="shared" si="4"/>
        <v>CORRIENTE</v>
      </c>
      <c r="O41" s="8"/>
      <c r="P41" s="9"/>
      <c r="Q41" s="13"/>
      <c r="R41" s="13"/>
    </row>
    <row r="42" spans="1:18" x14ac:dyDescent="0.25">
      <c r="A42" s="8" t="s">
        <v>20</v>
      </c>
      <c r="B42" s="8">
        <v>17936</v>
      </c>
      <c r="C42" s="8" t="str">
        <f t="shared" si="0"/>
        <v>CAL617936</v>
      </c>
      <c r="D42" s="9">
        <v>44893</v>
      </c>
      <c r="E42" s="9">
        <v>44898</v>
      </c>
      <c r="F42" s="9"/>
      <c r="G42" s="9">
        <f t="shared" si="1"/>
        <v>44928</v>
      </c>
      <c r="H42" s="10">
        <v>25000</v>
      </c>
      <c r="I42" s="11"/>
      <c r="J42" s="11"/>
      <c r="K42" s="11"/>
      <c r="L42" s="11">
        <f t="shared" si="2"/>
        <v>25000</v>
      </c>
      <c r="M42" s="12">
        <f t="shared" si="3"/>
        <v>-2</v>
      </c>
      <c r="N42" s="12" t="str">
        <f t="shared" si="4"/>
        <v>CORRIENTE</v>
      </c>
      <c r="O42" s="8"/>
      <c r="P42" s="9"/>
      <c r="Q42" s="13"/>
      <c r="R42" s="13"/>
    </row>
    <row r="43" spans="1:18" x14ac:dyDescent="0.25">
      <c r="A43" s="8" t="s">
        <v>20</v>
      </c>
      <c r="B43" s="8">
        <v>17968</v>
      </c>
      <c r="C43" s="8" t="str">
        <f t="shared" si="0"/>
        <v>CAL617968</v>
      </c>
      <c r="D43" s="9">
        <v>44893</v>
      </c>
      <c r="E43" s="9">
        <v>44898</v>
      </c>
      <c r="F43" s="9"/>
      <c r="G43" s="9">
        <f t="shared" si="1"/>
        <v>44928</v>
      </c>
      <c r="H43" s="10">
        <v>25000</v>
      </c>
      <c r="I43" s="11"/>
      <c r="J43" s="11"/>
      <c r="K43" s="11"/>
      <c r="L43" s="11">
        <f t="shared" si="2"/>
        <v>25000</v>
      </c>
      <c r="M43" s="12">
        <f t="shared" si="3"/>
        <v>-2</v>
      </c>
      <c r="N43" s="12" t="str">
        <f t="shared" si="4"/>
        <v>CORRIENTE</v>
      </c>
      <c r="O43" s="8"/>
      <c r="P43" s="9"/>
      <c r="Q43" s="13"/>
      <c r="R43" s="13"/>
    </row>
    <row r="44" spans="1:18" x14ac:dyDescent="0.25">
      <c r="A44" s="8" t="s">
        <v>20</v>
      </c>
      <c r="B44" s="8">
        <v>17969</v>
      </c>
      <c r="C44" s="8" t="str">
        <f t="shared" si="0"/>
        <v>CAL617969</v>
      </c>
      <c r="D44" s="9">
        <v>44893</v>
      </c>
      <c r="E44" s="9">
        <v>44898</v>
      </c>
      <c r="F44" s="9"/>
      <c r="G44" s="9">
        <f t="shared" si="1"/>
        <v>44928</v>
      </c>
      <c r="H44" s="10">
        <v>25000</v>
      </c>
      <c r="I44" s="11"/>
      <c r="J44" s="11"/>
      <c r="K44" s="11"/>
      <c r="L44" s="11">
        <f t="shared" si="2"/>
        <v>25000</v>
      </c>
      <c r="M44" s="12">
        <f t="shared" si="3"/>
        <v>-2</v>
      </c>
      <c r="N44" s="12" t="str">
        <f t="shared" si="4"/>
        <v>CORRIENTE</v>
      </c>
      <c r="O44" s="8"/>
      <c r="P44" s="9"/>
      <c r="Q44" s="13"/>
      <c r="R44" s="13"/>
    </row>
    <row r="45" spans="1:18" x14ac:dyDescent="0.25">
      <c r="A45" s="8" t="s">
        <v>20</v>
      </c>
      <c r="B45" s="8">
        <v>17970</v>
      </c>
      <c r="C45" s="8" t="str">
        <f t="shared" si="0"/>
        <v>CAL617970</v>
      </c>
      <c r="D45" s="9">
        <v>44893</v>
      </c>
      <c r="E45" s="9">
        <v>44898</v>
      </c>
      <c r="F45" s="9"/>
      <c r="G45" s="9">
        <f t="shared" si="1"/>
        <v>44928</v>
      </c>
      <c r="H45" s="10">
        <v>25000</v>
      </c>
      <c r="I45" s="11"/>
      <c r="J45" s="11"/>
      <c r="K45" s="11"/>
      <c r="L45" s="11">
        <f t="shared" si="2"/>
        <v>25000</v>
      </c>
      <c r="M45" s="12">
        <f t="shared" si="3"/>
        <v>-2</v>
      </c>
      <c r="N45" s="12" t="str">
        <f t="shared" si="4"/>
        <v>CORRIENTE</v>
      </c>
      <c r="O45" s="8"/>
      <c r="P45" s="9"/>
      <c r="Q45" s="13"/>
      <c r="R45" s="13"/>
    </row>
    <row r="46" spans="1:18" x14ac:dyDescent="0.25">
      <c r="A46" s="8" t="s">
        <v>20</v>
      </c>
      <c r="B46" s="8">
        <v>18060</v>
      </c>
      <c r="C46" s="8" t="str">
        <f t="shared" si="0"/>
        <v>CAL618060</v>
      </c>
      <c r="D46" s="9">
        <v>44894</v>
      </c>
      <c r="E46" s="9">
        <v>44898</v>
      </c>
      <c r="F46" s="9"/>
      <c r="G46" s="9">
        <f t="shared" si="1"/>
        <v>44928</v>
      </c>
      <c r="H46" s="10">
        <v>25000</v>
      </c>
      <c r="I46" s="11"/>
      <c r="J46" s="11"/>
      <c r="K46" s="11"/>
      <c r="L46" s="11">
        <f t="shared" si="2"/>
        <v>25000</v>
      </c>
      <c r="M46" s="12">
        <f t="shared" si="3"/>
        <v>-2</v>
      </c>
      <c r="N46" s="12" t="str">
        <f t="shared" si="4"/>
        <v>CORRIENTE</v>
      </c>
      <c r="O46" s="8"/>
      <c r="P46" s="9"/>
      <c r="Q46" s="13"/>
      <c r="R46" s="13"/>
    </row>
    <row r="47" spans="1:18" x14ac:dyDescent="0.25">
      <c r="A47" s="8" t="s">
        <v>20</v>
      </c>
      <c r="B47" s="8">
        <v>18285</v>
      </c>
      <c r="C47" s="8" t="str">
        <f t="shared" si="0"/>
        <v>CAL618285</v>
      </c>
      <c r="D47" s="9">
        <v>44895</v>
      </c>
      <c r="E47" s="9">
        <v>44898</v>
      </c>
      <c r="F47" s="9"/>
      <c r="G47" s="9">
        <f t="shared" si="1"/>
        <v>44928</v>
      </c>
      <c r="H47" s="10">
        <v>21300</v>
      </c>
      <c r="I47" s="11"/>
      <c r="J47" s="11"/>
      <c r="K47" s="11"/>
      <c r="L47" s="11">
        <f t="shared" si="2"/>
        <v>21300</v>
      </c>
      <c r="M47" s="12">
        <f t="shared" si="3"/>
        <v>-2</v>
      </c>
      <c r="N47" s="12" t="str">
        <f t="shared" si="4"/>
        <v>CORRIENTE</v>
      </c>
      <c r="O47" s="8"/>
      <c r="P47" s="9"/>
      <c r="Q47" s="13"/>
      <c r="R47" s="13"/>
    </row>
    <row r="48" spans="1:18" x14ac:dyDescent="0.25">
      <c r="A48" s="8" t="s">
        <v>20</v>
      </c>
      <c r="B48" s="8">
        <v>18320</v>
      </c>
      <c r="C48" s="8" t="str">
        <f t="shared" si="0"/>
        <v>CAL618320</v>
      </c>
      <c r="D48" s="9">
        <v>44895</v>
      </c>
      <c r="E48" s="9">
        <v>44898</v>
      </c>
      <c r="F48" s="9"/>
      <c r="G48" s="9">
        <f t="shared" si="1"/>
        <v>44928</v>
      </c>
      <c r="H48" s="10">
        <v>25000</v>
      </c>
      <c r="I48" s="11"/>
      <c r="J48" s="11"/>
      <c r="K48" s="11"/>
      <c r="L48" s="11">
        <f t="shared" si="2"/>
        <v>25000</v>
      </c>
      <c r="M48" s="12">
        <f t="shared" si="3"/>
        <v>-2</v>
      </c>
      <c r="N48" s="12" t="str">
        <f t="shared" si="4"/>
        <v>CORRIENTE</v>
      </c>
      <c r="O48" s="8"/>
      <c r="P48" s="9"/>
      <c r="Q48" s="13"/>
      <c r="R48" s="13"/>
    </row>
    <row r="49" spans="1:18" x14ac:dyDescent="0.25">
      <c r="A49" s="8" t="s">
        <v>20</v>
      </c>
      <c r="B49" s="8">
        <v>18350</v>
      </c>
      <c r="C49" s="8" t="str">
        <f t="shared" si="0"/>
        <v>CAL618350</v>
      </c>
      <c r="D49" s="9">
        <v>44895</v>
      </c>
      <c r="E49" s="9">
        <v>44898</v>
      </c>
      <c r="F49" s="9"/>
      <c r="G49" s="9">
        <f t="shared" si="1"/>
        <v>44928</v>
      </c>
      <c r="H49" s="10">
        <v>25000</v>
      </c>
      <c r="I49" s="11"/>
      <c r="J49" s="11"/>
      <c r="K49" s="11"/>
      <c r="L49" s="11">
        <f t="shared" si="2"/>
        <v>25000</v>
      </c>
      <c r="M49" s="12">
        <f t="shared" si="3"/>
        <v>-2</v>
      </c>
      <c r="N49" s="12" t="str">
        <f t="shared" si="4"/>
        <v>CORRIENTE</v>
      </c>
      <c r="O49" s="8"/>
      <c r="P49" s="9"/>
      <c r="Q49" s="13"/>
      <c r="R49" s="13"/>
    </row>
    <row r="50" spans="1:18" x14ac:dyDescent="0.25">
      <c r="A50" s="8" t="s">
        <v>20</v>
      </c>
      <c r="B50" s="8">
        <v>18351</v>
      </c>
      <c r="C50" s="8" t="str">
        <f t="shared" si="0"/>
        <v>CAL618351</v>
      </c>
      <c r="D50" s="9">
        <v>44895</v>
      </c>
      <c r="E50" s="9">
        <v>44898</v>
      </c>
      <c r="F50" s="9"/>
      <c r="G50" s="9">
        <f t="shared" si="1"/>
        <v>44928</v>
      </c>
      <c r="H50" s="10">
        <v>210000</v>
      </c>
      <c r="I50" s="11"/>
      <c r="J50" s="11"/>
      <c r="K50" s="11"/>
      <c r="L50" s="11">
        <f t="shared" si="2"/>
        <v>210000</v>
      </c>
      <c r="M50" s="12">
        <f t="shared" si="3"/>
        <v>-2</v>
      </c>
      <c r="N50" s="12" t="str">
        <f t="shared" si="4"/>
        <v>CORRIENTE</v>
      </c>
      <c r="O50" s="8"/>
      <c r="P50" s="9"/>
      <c r="Q50" s="13"/>
      <c r="R50" s="13"/>
    </row>
    <row r="51" spans="1:18" x14ac:dyDescent="0.25">
      <c r="A51" s="8" t="s">
        <v>20</v>
      </c>
      <c r="B51" s="8">
        <v>18462</v>
      </c>
      <c r="C51" s="8" t="str">
        <f t="shared" si="0"/>
        <v>CAL618462</v>
      </c>
      <c r="D51" s="9">
        <v>44895</v>
      </c>
      <c r="E51" s="9">
        <v>44898</v>
      </c>
      <c r="F51" s="9"/>
      <c r="G51" s="9">
        <f t="shared" si="1"/>
        <v>44928</v>
      </c>
      <c r="H51" s="10">
        <v>200000</v>
      </c>
      <c r="I51" s="11"/>
      <c r="J51" s="11"/>
      <c r="K51" s="11"/>
      <c r="L51" s="11">
        <f t="shared" si="2"/>
        <v>200000</v>
      </c>
      <c r="M51" s="12">
        <f t="shared" si="3"/>
        <v>-2</v>
      </c>
      <c r="N51" s="12" t="str">
        <f t="shared" si="4"/>
        <v>CORRIENTE</v>
      </c>
      <c r="O51" s="8"/>
      <c r="P51" s="9"/>
      <c r="Q51" s="13"/>
      <c r="R51" s="13"/>
    </row>
    <row r="52" spans="1:18" x14ac:dyDescent="0.25">
      <c r="A52" s="8" t="s">
        <v>20</v>
      </c>
      <c r="B52" s="8">
        <v>18510</v>
      </c>
      <c r="C52" s="8" t="str">
        <f t="shared" si="0"/>
        <v>CAL618510</v>
      </c>
      <c r="D52" s="9">
        <v>44895</v>
      </c>
      <c r="E52" s="9">
        <v>44898</v>
      </c>
      <c r="F52" s="9"/>
      <c r="G52" s="9">
        <f t="shared" si="1"/>
        <v>44928</v>
      </c>
      <c r="H52" s="10">
        <v>210000</v>
      </c>
      <c r="I52" s="11"/>
      <c r="J52" s="11"/>
      <c r="K52" s="11"/>
      <c r="L52" s="11">
        <f t="shared" si="2"/>
        <v>210000</v>
      </c>
      <c r="M52" s="12">
        <f t="shared" si="3"/>
        <v>-2</v>
      </c>
      <c r="N52" s="12" t="str">
        <f t="shared" si="4"/>
        <v>CORRIENTE</v>
      </c>
      <c r="O52" s="8"/>
      <c r="P52" s="9"/>
      <c r="Q52" s="13"/>
      <c r="R52" s="13"/>
    </row>
    <row r="53" spans="1:18" x14ac:dyDescent="0.25">
      <c r="A53" s="8" t="s">
        <v>22</v>
      </c>
      <c r="B53" s="8">
        <v>5563</v>
      </c>
      <c r="C53" s="8" t="str">
        <f t="shared" si="0"/>
        <v>CAL35563</v>
      </c>
      <c r="D53" s="9">
        <v>44907</v>
      </c>
      <c r="E53" s="9">
        <v>44910</v>
      </c>
      <c r="F53" s="9"/>
      <c r="G53" s="9">
        <f t="shared" si="1"/>
        <v>44940</v>
      </c>
      <c r="H53" s="10">
        <v>180000</v>
      </c>
      <c r="I53" s="11"/>
      <c r="J53" s="11"/>
      <c r="K53" s="11"/>
      <c r="L53" s="11">
        <f t="shared" si="2"/>
        <v>180000</v>
      </c>
      <c r="M53" s="12">
        <f t="shared" si="3"/>
        <v>-14</v>
      </c>
      <c r="N53" s="12" t="str">
        <f t="shared" si="4"/>
        <v>CORRIENTE</v>
      </c>
      <c r="O53" s="8"/>
      <c r="P53" s="9"/>
      <c r="Q53" s="13"/>
      <c r="R53" s="13"/>
    </row>
    <row r="54" spans="1:18" x14ac:dyDescent="0.25">
      <c r="A54" s="8" t="s">
        <v>22</v>
      </c>
      <c r="B54" s="8">
        <v>5666</v>
      </c>
      <c r="C54" s="8" t="str">
        <f t="shared" si="0"/>
        <v>CAL35666</v>
      </c>
      <c r="D54" s="9">
        <v>44912</v>
      </c>
      <c r="E54" s="9">
        <v>44925</v>
      </c>
      <c r="F54" s="9"/>
      <c r="G54" s="9">
        <f t="shared" si="1"/>
        <v>44955</v>
      </c>
      <c r="H54" s="10">
        <v>2079152</v>
      </c>
      <c r="I54" s="11"/>
      <c r="J54" s="11"/>
      <c r="K54" s="11"/>
      <c r="L54" s="11">
        <f t="shared" si="2"/>
        <v>2079152</v>
      </c>
      <c r="M54" s="12">
        <f t="shared" si="3"/>
        <v>-29</v>
      </c>
      <c r="N54" s="12" t="str">
        <f t="shared" si="4"/>
        <v>CORRIENTE</v>
      </c>
      <c r="O54" s="8"/>
      <c r="P54" s="9"/>
      <c r="Q54" s="13"/>
      <c r="R54" s="13"/>
    </row>
    <row r="55" spans="1:18" x14ac:dyDescent="0.25">
      <c r="A55" s="8" t="s">
        <v>20</v>
      </c>
      <c r="B55" s="8">
        <v>18597</v>
      </c>
      <c r="C55" s="8" t="str">
        <f t="shared" si="0"/>
        <v>CAL618597</v>
      </c>
      <c r="D55" s="9">
        <v>44905</v>
      </c>
      <c r="E55" s="9">
        <v>44910</v>
      </c>
      <c r="F55" s="9"/>
      <c r="G55" s="9">
        <f t="shared" si="1"/>
        <v>44940</v>
      </c>
      <c r="H55" s="10">
        <v>25000</v>
      </c>
      <c r="I55" s="11"/>
      <c r="J55" s="11"/>
      <c r="K55" s="11"/>
      <c r="L55" s="11">
        <f t="shared" si="2"/>
        <v>25000</v>
      </c>
      <c r="M55" s="12">
        <f t="shared" si="3"/>
        <v>-14</v>
      </c>
      <c r="N55" s="12" t="str">
        <f t="shared" si="4"/>
        <v>CORRIENTE</v>
      </c>
      <c r="O55" s="8"/>
      <c r="P55" s="9"/>
      <c r="Q55" s="13"/>
      <c r="R55" s="13"/>
    </row>
    <row r="56" spans="1:18" x14ac:dyDescent="0.25">
      <c r="A56" s="8" t="s">
        <v>20</v>
      </c>
      <c r="B56" s="8">
        <v>18642</v>
      </c>
      <c r="C56" s="8" t="str">
        <f t="shared" si="0"/>
        <v>CAL618642</v>
      </c>
      <c r="D56" s="9">
        <v>44907</v>
      </c>
      <c r="E56" s="9">
        <v>44910</v>
      </c>
      <c r="F56" s="9"/>
      <c r="G56" s="9">
        <f t="shared" si="1"/>
        <v>44940</v>
      </c>
      <c r="H56" s="10">
        <v>10300</v>
      </c>
      <c r="I56" s="11"/>
      <c r="J56" s="11"/>
      <c r="K56" s="11"/>
      <c r="L56" s="11">
        <f t="shared" si="2"/>
        <v>10300</v>
      </c>
      <c r="M56" s="12">
        <f t="shared" si="3"/>
        <v>-14</v>
      </c>
      <c r="N56" s="12" t="str">
        <f t="shared" si="4"/>
        <v>CORRIENTE</v>
      </c>
      <c r="O56" s="8"/>
      <c r="P56" s="9"/>
      <c r="Q56" s="13"/>
      <c r="R56" s="13"/>
    </row>
    <row r="57" spans="1:18" x14ac:dyDescent="0.25">
      <c r="A57" s="8" t="s">
        <v>20</v>
      </c>
      <c r="B57" s="8">
        <v>18682</v>
      </c>
      <c r="C57" s="8" t="str">
        <f t="shared" si="0"/>
        <v>CAL618682</v>
      </c>
      <c r="D57" s="9">
        <v>44910</v>
      </c>
      <c r="E57" s="9">
        <v>44910</v>
      </c>
      <c r="F57" s="9"/>
      <c r="G57" s="9">
        <f t="shared" si="1"/>
        <v>44940</v>
      </c>
      <c r="H57" s="10">
        <v>25000</v>
      </c>
      <c r="I57" s="11"/>
      <c r="J57" s="11"/>
      <c r="K57" s="11"/>
      <c r="L57" s="11">
        <f t="shared" si="2"/>
        <v>25000</v>
      </c>
      <c r="M57" s="12">
        <f t="shared" si="3"/>
        <v>-14</v>
      </c>
      <c r="N57" s="12" t="str">
        <f t="shared" si="4"/>
        <v>CORRIENTE</v>
      </c>
      <c r="O57" s="8"/>
      <c r="P57" s="9"/>
      <c r="Q57" s="13"/>
      <c r="R57" s="13"/>
    </row>
    <row r="58" spans="1:18" x14ac:dyDescent="0.25">
      <c r="A58" s="8" t="s">
        <v>20</v>
      </c>
      <c r="B58" s="8">
        <v>18683</v>
      </c>
      <c r="C58" s="8" t="str">
        <f t="shared" si="0"/>
        <v>CAL618683</v>
      </c>
      <c r="D58" s="9">
        <v>44910</v>
      </c>
      <c r="E58" s="9">
        <v>44910</v>
      </c>
      <c r="F58" s="9"/>
      <c r="G58" s="9">
        <f t="shared" si="1"/>
        <v>44940</v>
      </c>
      <c r="H58" s="10">
        <v>25000</v>
      </c>
      <c r="I58" s="11"/>
      <c r="J58" s="11"/>
      <c r="K58" s="11"/>
      <c r="L58" s="11">
        <f t="shared" si="2"/>
        <v>25000</v>
      </c>
      <c r="M58" s="12">
        <f t="shared" si="3"/>
        <v>-14</v>
      </c>
      <c r="N58" s="12" t="str">
        <f t="shared" si="4"/>
        <v>CORRIENTE</v>
      </c>
      <c r="O58" s="8"/>
      <c r="P58" s="9"/>
      <c r="Q58" s="13"/>
      <c r="R58" s="13"/>
    </row>
    <row r="59" spans="1:18" x14ac:dyDescent="0.25">
      <c r="A59" s="8" t="s">
        <v>20</v>
      </c>
      <c r="B59" s="8">
        <v>18684</v>
      </c>
      <c r="C59" s="8" t="str">
        <f t="shared" si="0"/>
        <v>CAL618684</v>
      </c>
      <c r="D59" s="9">
        <v>44910</v>
      </c>
      <c r="E59" s="9">
        <v>44910</v>
      </c>
      <c r="F59" s="9"/>
      <c r="G59" s="9">
        <f t="shared" si="1"/>
        <v>44940</v>
      </c>
      <c r="H59" s="10">
        <v>25000</v>
      </c>
      <c r="I59" s="11"/>
      <c r="J59" s="11"/>
      <c r="K59" s="11"/>
      <c r="L59" s="11">
        <f t="shared" si="2"/>
        <v>25000</v>
      </c>
      <c r="M59" s="12">
        <f t="shared" si="3"/>
        <v>-14</v>
      </c>
      <c r="N59" s="12" t="str">
        <f t="shared" si="4"/>
        <v>CORRIENTE</v>
      </c>
      <c r="O59" s="8"/>
      <c r="P59" s="9"/>
      <c r="Q59" s="13"/>
      <c r="R59" s="13"/>
    </row>
    <row r="60" spans="1:18" x14ac:dyDescent="0.25">
      <c r="A60" s="8" t="s">
        <v>20</v>
      </c>
      <c r="B60" s="8">
        <v>18692</v>
      </c>
      <c r="C60" s="8" t="str">
        <f t="shared" si="0"/>
        <v>CAL618692</v>
      </c>
      <c r="D60" s="9">
        <v>44914</v>
      </c>
      <c r="E60" s="9">
        <v>44925</v>
      </c>
      <c r="F60" s="9"/>
      <c r="G60" s="9">
        <f t="shared" si="1"/>
        <v>44955</v>
      </c>
      <c r="H60" s="10">
        <v>21300</v>
      </c>
      <c r="I60" s="11"/>
      <c r="J60" s="11"/>
      <c r="K60" s="11"/>
      <c r="L60" s="11">
        <f t="shared" si="2"/>
        <v>21300</v>
      </c>
      <c r="M60" s="12">
        <f t="shared" si="3"/>
        <v>-29</v>
      </c>
      <c r="N60" s="12" t="str">
        <f t="shared" si="4"/>
        <v>CORRIENTE</v>
      </c>
      <c r="O60" s="8"/>
      <c r="P60" s="9"/>
      <c r="Q60" s="13"/>
      <c r="R60" s="13"/>
    </row>
    <row r="61" spans="1:18" x14ac:dyDescent="0.25">
      <c r="A61" s="8" t="s">
        <v>20</v>
      </c>
      <c r="B61" s="8">
        <v>18731</v>
      </c>
      <c r="C61" s="8" t="str">
        <f t="shared" si="0"/>
        <v>CAL618731</v>
      </c>
      <c r="D61" s="9">
        <v>44918</v>
      </c>
      <c r="E61" s="9">
        <v>44925</v>
      </c>
      <c r="F61" s="9"/>
      <c r="G61" s="9">
        <f t="shared" si="1"/>
        <v>44955</v>
      </c>
      <c r="H61" s="10">
        <v>200000</v>
      </c>
      <c r="I61" s="11"/>
      <c r="J61" s="11"/>
      <c r="K61" s="11"/>
      <c r="L61" s="11">
        <f t="shared" si="2"/>
        <v>200000</v>
      </c>
      <c r="M61" s="12">
        <f t="shared" si="3"/>
        <v>-29</v>
      </c>
      <c r="N61" s="12" t="str">
        <f t="shared" si="4"/>
        <v>CORRIENTE</v>
      </c>
      <c r="O61" s="8"/>
      <c r="P61" s="9"/>
      <c r="Q61" s="13"/>
      <c r="R61" s="13"/>
    </row>
    <row r="62" spans="1:18" x14ac:dyDescent="0.25">
      <c r="A62" s="8" t="s">
        <v>20</v>
      </c>
      <c r="B62" s="8">
        <v>18859</v>
      </c>
      <c r="C62" s="8" t="str">
        <f t="shared" si="0"/>
        <v>CAL618859</v>
      </c>
      <c r="D62" s="9">
        <v>44924</v>
      </c>
      <c r="E62" s="9">
        <v>44925</v>
      </c>
      <c r="F62" s="9"/>
      <c r="G62" s="9">
        <f t="shared" si="1"/>
        <v>44955</v>
      </c>
      <c r="H62" s="10">
        <v>25000</v>
      </c>
      <c r="I62" s="11"/>
      <c r="J62" s="11"/>
      <c r="K62" s="11"/>
      <c r="L62" s="11">
        <f t="shared" si="2"/>
        <v>25000</v>
      </c>
      <c r="M62" s="12">
        <f t="shared" si="3"/>
        <v>-29</v>
      </c>
      <c r="N62" s="12" t="str">
        <f t="shared" si="4"/>
        <v>CORRIENTE</v>
      </c>
      <c r="O62" s="8"/>
      <c r="P62" s="9"/>
      <c r="Q62" s="13"/>
      <c r="R62" s="13"/>
    </row>
    <row r="63" spans="1:18" x14ac:dyDescent="0.25">
      <c r="A63" s="8" t="s">
        <v>20</v>
      </c>
      <c r="B63" s="8">
        <v>18860</v>
      </c>
      <c r="C63" s="8" t="str">
        <f t="shared" si="0"/>
        <v>CAL618860</v>
      </c>
      <c r="D63" s="9">
        <v>44924</v>
      </c>
      <c r="E63" s="9">
        <v>44925</v>
      </c>
      <c r="F63" s="9"/>
      <c r="G63" s="9">
        <f t="shared" si="1"/>
        <v>44955</v>
      </c>
      <c r="H63" s="10">
        <v>25000</v>
      </c>
      <c r="I63" s="11"/>
      <c r="J63" s="11"/>
      <c r="K63" s="11"/>
      <c r="L63" s="11">
        <f t="shared" si="2"/>
        <v>25000</v>
      </c>
      <c r="M63" s="12">
        <f t="shared" si="3"/>
        <v>-29</v>
      </c>
      <c r="N63" s="12" t="str">
        <f t="shared" si="4"/>
        <v>CORRIENTE</v>
      </c>
      <c r="O63" s="8"/>
      <c r="P63" s="9"/>
      <c r="Q63" s="13"/>
      <c r="R63" s="13"/>
    </row>
    <row r="64" spans="1:18" x14ac:dyDescent="0.25">
      <c r="A64" s="8" t="s">
        <v>20</v>
      </c>
      <c r="B64" s="8">
        <v>18912</v>
      </c>
      <c r="C64" s="8" t="str">
        <f t="shared" si="0"/>
        <v>CAL618912</v>
      </c>
      <c r="D64" s="9">
        <v>44924</v>
      </c>
      <c r="E64" s="9">
        <v>44925</v>
      </c>
      <c r="F64" s="9"/>
      <c r="G64" s="9">
        <f t="shared" si="1"/>
        <v>44955</v>
      </c>
      <c r="H64" s="10">
        <v>25000</v>
      </c>
      <c r="I64" s="11"/>
      <c r="J64" s="11"/>
      <c r="K64" s="11"/>
      <c r="L64" s="11">
        <f t="shared" si="2"/>
        <v>25000</v>
      </c>
      <c r="M64" s="12">
        <f t="shared" si="3"/>
        <v>-29</v>
      </c>
      <c r="N64" s="12" t="str">
        <f t="shared" si="4"/>
        <v>CORRIENTE</v>
      </c>
      <c r="O64" s="8"/>
      <c r="P64" s="9"/>
      <c r="Q64" s="13"/>
      <c r="R64" s="13"/>
    </row>
    <row r="65" spans="1:18" x14ac:dyDescent="0.25">
      <c r="A65" s="8" t="s">
        <v>20</v>
      </c>
      <c r="B65" s="8">
        <v>18913</v>
      </c>
      <c r="C65" s="8" t="str">
        <f t="shared" si="0"/>
        <v>CAL618913</v>
      </c>
      <c r="D65" s="9">
        <v>44924</v>
      </c>
      <c r="E65" s="9">
        <v>44925</v>
      </c>
      <c r="F65" s="9"/>
      <c r="G65" s="9">
        <f t="shared" si="1"/>
        <v>44955</v>
      </c>
      <c r="H65" s="10">
        <v>25000</v>
      </c>
      <c r="I65" s="11"/>
      <c r="J65" s="11"/>
      <c r="K65" s="11"/>
      <c r="L65" s="11">
        <f t="shared" si="2"/>
        <v>25000</v>
      </c>
      <c r="M65" s="12">
        <f t="shared" si="3"/>
        <v>-29</v>
      </c>
      <c r="N65" s="12" t="str">
        <f t="shared" si="4"/>
        <v>CORRIENTE</v>
      </c>
      <c r="O65" s="8"/>
      <c r="P65" s="9"/>
      <c r="Q65" s="13"/>
      <c r="R65" s="13"/>
    </row>
    <row r="66" spans="1:18" x14ac:dyDescent="0.25">
      <c r="A66" s="8" t="s">
        <v>20</v>
      </c>
      <c r="B66" s="8">
        <v>18933</v>
      </c>
      <c r="C66" s="8" t="str">
        <f t="shared" si="0"/>
        <v>CAL618933</v>
      </c>
      <c r="D66" s="9">
        <v>44924</v>
      </c>
      <c r="E66" s="9">
        <v>44925</v>
      </c>
      <c r="F66" s="9"/>
      <c r="G66" s="9">
        <f t="shared" si="1"/>
        <v>44955</v>
      </c>
      <c r="H66" s="10">
        <v>25000</v>
      </c>
      <c r="I66" s="11"/>
      <c r="J66" s="11"/>
      <c r="K66" s="11"/>
      <c r="L66" s="11">
        <f t="shared" si="2"/>
        <v>25000</v>
      </c>
      <c r="M66" s="12">
        <f t="shared" si="3"/>
        <v>-29</v>
      </c>
      <c r="N66" s="12" t="str">
        <f t="shared" si="4"/>
        <v>CORRIENTE</v>
      </c>
      <c r="O66" s="8"/>
      <c r="P66" s="9"/>
      <c r="Q66" s="13"/>
      <c r="R66" s="13"/>
    </row>
    <row r="67" spans="1:18" x14ac:dyDescent="0.25">
      <c r="A67" s="8" t="s">
        <v>23</v>
      </c>
      <c r="B67" s="8">
        <v>7413</v>
      </c>
      <c r="C67" s="8" t="str">
        <f t="shared" si="0"/>
        <v>CAL97413</v>
      </c>
      <c r="D67" s="9">
        <v>44902</v>
      </c>
      <c r="E67" s="9">
        <v>44910</v>
      </c>
      <c r="F67" s="9"/>
      <c r="G67" s="9">
        <f t="shared" si="1"/>
        <v>44940</v>
      </c>
      <c r="H67" s="10">
        <v>25000</v>
      </c>
      <c r="I67" s="11"/>
      <c r="J67" s="11"/>
      <c r="K67" s="11"/>
      <c r="L67" s="11">
        <f t="shared" si="2"/>
        <v>25000</v>
      </c>
      <c r="M67" s="12">
        <f t="shared" si="3"/>
        <v>-14</v>
      </c>
      <c r="N67" s="12" t="str">
        <f t="shared" si="4"/>
        <v>CORRIENTE</v>
      </c>
      <c r="O67" s="8"/>
      <c r="P67" s="9"/>
      <c r="Q67" s="13"/>
      <c r="R67" s="13"/>
    </row>
    <row r="68" spans="1:18" x14ac:dyDescent="0.25">
      <c r="A68" s="8" t="s">
        <v>23</v>
      </c>
      <c r="B68" s="8">
        <v>7497</v>
      </c>
      <c r="C68" s="8" t="str">
        <f t="shared" si="0"/>
        <v>CAL97497</v>
      </c>
      <c r="D68" s="9">
        <v>44904</v>
      </c>
      <c r="E68" s="9">
        <v>44910</v>
      </c>
      <c r="F68" s="9"/>
      <c r="G68" s="9">
        <f t="shared" si="1"/>
        <v>44940</v>
      </c>
      <c r="H68" s="10">
        <v>25000</v>
      </c>
      <c r="I68" s="11"/>
      <c r="J68" s="11"/>
      <c r="K68" s="11"/>
      <c r="L68" s="11">
        <f t="shared" si="2"/>
        <v>25000</v>
      </c>
      <c r="M68" s="12">
        <f t="shared" si="3"/>
        <v>-14</v>
      </c>
      <c r="N68" s="12" t="str">
        <f t="shared" si="4"/>
        <v>CORRIENTE</v>
      </c>
      <c r="O68" s="8"/>
      <c r="P68" s="9"/>
      <c r="Q68" s="13"/>
      <c r="R68" s="13"/>
    </row>
    <row r="69" spans="1:18" x14ac:dyDescent="0.25">
      <c r="A69" s="8" t="s">
        <v>23</v>
      </c>
      <c r="B69" s="8">
        <v>7501</v>
      </c>
      <c r="C69" s="8" t="str">
        <f t="shared" si="0"/>
        <v>CAL97501</v>
      </c>
      <c r="D69" s="9">
        <v>44904</v>
      </c>
      <c r="E69" s="9">
        <v>44910</v>
      </c>
      <c r="F69" s="9"/>
      <c r="G69" s="9">
        <f t="shared" si="1"/>
        <v>44940</v>
      </c>
      <c r="H69" s="10">
        <v>25000</v>
      </c>
      <c r="I69" s="11"/>
      <c r="J69" s="11"/>
      <c r="K69" s="11"/>
      <c r="L69" s="11">
        <f t="shared" si="2"/>
        <v>25000</v>
      </c>
      <c r="M69" s="12">
        <f t="shared" si="3"/>
        <v>-14</v>
      </c>
      <c r="N69" s="12" t="str">
        <f t="shared" si="4"/>
        <v>CORRIENTE</v>
      </c>
      <c r="O69" s="8"/>
      <c r="P69" s="9"/>
      <c r="Q69" s="13"/>
      <c r="R69" s="13"/>
    </row>
    <row r="70" spans="1:18" x14ac:dyDescent="0.25">
      <c r="A70" s="8" t="s">
        <v>23</v>
      </c>
      <c r="B70" s="8">
        <v>7502</v>
      </c>
      <c r="C70" s="8" t="str">
        <f t="shared" ref="C70:C98" si="5">+CONCATENATE(A70,B70)</f>
        <v>CAL97502</v>
      </c>
      <c r="D70" s="9">
        <v>44904</v>
      </c>
      <c r="E70" s="9">
        <v>44910</v>
      </c>
      <c r="F70" s="9"/>
      <c r="G70" s="9">
        <f t="shared" ref="G70:G98" si="6">+E70+30</f>
        <v>44940</v>
      </c>
      <c r="H70" s="10">
        <v>25000</v>
      </c>
      <c r="I70" s="11"/>
      <c r="J70" s="11"/>
      <c r="K70" s="11"/>
      <c r="L70" s="11">
        <f t="shared" ref="L70:L98" si="7">+H70-I70-J70-K70</f>
        <v>25000</v>
      </c>
      <c r="M70" s="12">
        <f t="shared" ref="M70:M98" si="8">+$M$4-G70</f>
        <v>-14</v>
      </c>
      <c r="N70" s="12" t="str">
        <f t="shared" ref="N70:N98" si="9">IF(M70&lt;0,"CORRIENTE",IF(M70&lt;=90,IF(M70="","SIN RADICAR",IF(M70&lt;=30,"0 a 30",IF(M70&lt;=60,"31 a 60",IF(M70&lt;=90,"61 a 90",0)))),IF(M70&lt;=240,IF(M70&lt;=120,"91 a 120",IF(M70&lt;=150,"121 a 150",IF(M70&lt;=180,"151 a 180",IF(M70&lt;=210,"181 a 210",IF(M70&lt;=240,"211 a 240",0))))),IF(M70&lt;=270,"241 a 270",IF(M70&lt;=300,"271 a 300",IF(M70&lt;=330,"301 a 330",IF(M70&lt;=360,"331 a 360",IF(M70&gt;360,"Mas de 360",0))))))))</f>
        <v>CORRIENTE</v>
      </c>
      <c r="O70" s="8"/>
      <c r="P70" s="9"/>
      <c r="Q70" s="13"/>
      <c r="R70" s="13"/>
    </row>
    <row r="71" spans="1:18" x14ac:dyDescent="0.25">
      <c r="A71" s="8" t="s">
        <v>23</v>
      </c>
      <c r="B71" s="8">
        <v>7542</v>
      </c>
      <c r="C71" s="8" t="str">
        <f t="shared" si="5"/>
        <v>CAL97542</v>
      </c>
      <c r="D71" s="9">
        <v>44904</v>
      </c>
      <c r="E71" s="9">
        <v>44910</v>
      </c>
      <c r="F71" s="9"/>
      <c r="G71" s="9">
        <f t="shared" si="6"/>
        <v>44940</v>
      </c>
      <c r="H71" s="10">
        <v>25000</v>
      </c>
      <c r="I71" s="11"/>
      <c r="J71" s="11"/>
      <c r="K71" s="11"/>
      <c r="L71" s="11">
        <f t="shared" si="7"/>
        <v>25000</v>
      </c>
      <c r="M71" s="12">
        <f t="shared" si="8"/>
        <v>-14</v>
      </c>
      <c r="N71" s="12" t="str">
        <f t="shared" si="9"/>
        <v>CORRIENTE</v>
      </c>
      <c r="O71" s="8"/>
      <c r="P71" s="9"/>
      <c r="Q71" s="13"/>
      <c r="R71" s="13"/>
    </row>
    <row r="72" spans="1:18" x14ac:dyDescent="0.25">
      <c r="A72" s="8" t="s">
        <v>23</v>
      </c>
      <c r="B72" s="8">
        <v>7559</v>
      </c>
      <c r="C72" s="8" t="str">
        <f t="shared" si="5"/>
        <v>CAL97559</v>
      </c>
      <c r="D72" s="9">
        <v>44904</v>
      </c>
      <c r="E72" s="9">
        <v>44910</v>
      </c>
      <c r="F72" s="9"/>
      <c r="G72" s="9">
        <f t="shared" si="6"/>
        <v>44940</v>
      </c>
      <c r="H72" s="10">
        <v>25000</v>
      </c>
      <c r="I72" s="11"/>
      <c r="J72" s="11"/>
      <c r="K72" s="11"/>
      <c r="L72" s="11">
        <f t="shared" si="7"/>
        <v>25000</v>
      </c>
      <c r="M72" s="12">
        <f t="shared" si="8"/>
        <v>-14</v>
      </c>
      <c r="N72" s="12" t="str">
        <f t="shared" si="9"/>
        <v>CORRIENTE</v>
      </c>
      <c r="O72" s="8"/>
      <c r="P72" s="9"/>
      <c r="Q72" s="13"/>
      <c r="R72" s="13"/>
    </row>
    <row r="73" spans="1:18" x14ac:dyDescent="0.25">
      <c r="A73" s="8" t="s">
        <v>23</v>
      </c>
      <c r="B73" s="8">
        <v>7589</v>
      </c>
      <c r="C73" s="8" t="str">
        <f t="shared" si="5"/>
        <v>CAL97589</v>
      </c>
      <c r="D73" s="9">
        <v>44905</v>
      </c>
      <c r="E73" s="9">
        <v>44910</v>
      </c>
      <c r="F73" s="9"/>
      <c r="G73" s="9">
        <f t="shared" si="6"/>
        <v>44940</v>
      </c>
      <c r="H73" s="10">
        <v>25000</v>
      </c>
      <c r="I73" s="11"/>
      <c r="J73" s="11"/>
      <c r="K73" s="11"/>
      <c r="L73" s="11">
        <f t="shared" si="7"/>
        <v>25000</v>
      </c>
      <c r="M73" s="12">
        <f t="shared" si="8"/>
        <v>-14</v>
      </c>
      <c r="N73" s="12" t="str">
        <f t="shared" si="9"/>
        <v>CORRIENTE</v>
      </c>
      <c r="O73" s="8"/>
      <c r="P73" s="9"/>
      <c r="Q73" s="13"/>
      <c r="R73" s="13"/>
    </row>
    <row r="74" spans="1:18" x14ac:dyDescent="0.25">
      <c r="A74" s="8" t="s">
        <v>23</v>
      </c>
      <c r="B74" s="8">
        <v>7663</v>
      </c>
      <c r="C74" s="8" t="str">
        <f t="shared" si="5"/>
        <v>CAL97663</v>
      </c>
      <c r="D74" s="9">
        <v>44907</v>
      </c>
      <c r="E74" s="9">
        <v>44910</v>
      </c>
      <c r="F74" s="9"/>
      <c r="G74" s="9">
        <f t="shared" si="6"/>
        <v>44940</v>
      </c>
      <c r="H74" s="10">
        <v>85000</v>
      </c>
      <c r="I74" s="11"/>
      <c r="J74" s="11"/>
      <c r="K74" s="11"/>
      <c r="L74" s="11">
        <f t="shared" si="7"/>
        <v>85000</v>
      </c>
      <c r="M74" s="12">
        <f t="shared" si="8"/>
        <v>-14</v>
      </c>
      <c r="N74" s="12" t="str">
        <f t="shared" si="9"/>
        <v>CORRIENTE</v>
      </c>
      <c r="O74" s="8"/>
      <c r="P74" s="9"/>
      <c r="Q74" s="13"/>
      <c r="R74" s="13"/>
    </row>
    <row r="75" spans="1:18" x14ac:dyDescent="0.25">
      <c r="A75" s="8" t="s">
        <v>23</v>
      </c>
      <c r="B75" s="8">
        <v>7699</v>
      </c>
      <c r="C75" s="8" t="str">
        <f t="shared" si="5"/>
        <v>CAL97699</v>
      </c>
      <c r="D75" s="9">
        <v>44907</v>
      </c>
      <c r="E75" s="9">
        <v>44910</v>
      </c>
      <c r="F75" s="9"/>
      <c r="G75" s="9">
        <f t="shared" si="6"/>
        <v>44940</v>
      </c>
      <c r="H75" s="10">
        <v>25000</v>
      </c>
      <c r="I75" s="11"/>
      <c r="J75" s="11"/>
      <c r="K75" s="11"/>
      <c r="L75" s="11">
        <f t="shared" si="7"/>
        <v>25000</v>
      </c>
      <c r="M75" s="12">
        <f t="shared" si="8"/>
        <v>-14</v>
      </c>
      <c r="N75" s="12" t="str">
        <f t="shared" si="9"/>
        <v>CORRIENTE</v>
      </c>
      <c r="O75" s="8"/>
      <c r="P75" s="9"/>
      <c r="Q75" s="13"/>
      <c r="R75" s="13"/>
    </row>
    <row r="76" spans="1:18" x14ac:dyDescent="0.25">
      <c r="A76" s="8" t="s">
        <v>23</v>
      </c>
      <c r="B76" s="8">
        <v>7767</v>
      </c>
      <c r="C76" s="8" t="str">
        <f t="shared" si="5"/>
        <v>CAL97767</v>
      </c>
      <c r="D76" s="9">
        <v>44907</v>
      </c>
      <c r="E76" s="9">
        <v>44910</v>
      </c>
      <c r="F76" s="9"/>
      <c r="G76" s="9">
        <f t="shared" si="6"/>
        <v>44940</v>
      </c>
      <c r="H76" s="10">
        <v>158928</v>
      </c>
      <c r="I76" s="11"/>
      <c r="J76" s="11"/>
      <c r="K76" s="11"/>
      <c r="L76" s="11">
        <f t="shared" si="7"/>
        <v>158928</v>
      </c>
      <c r="M76" s="12">
        <f t="shared" si="8"/>
        <v>-14</v>
      </c>
      <c r="N76" s="12" t="str">
        <f t="shared" si="9"/>
        <v>CORRIENTE</v>
      </c>
      <c r="O76" s="8"/>
      <c r="P76" s="9"/>
      <c r="Q76" s="13"/>
      <c r="R76" s="13"/>
    </row>
    <row r="77" spans="1:18" x14ac:dyDescent="0.25">
      <c r="A77" s="8" t="s">
        <v>23</v>
      </c>
      <c r="B77" s="8">
        <v>7768</v>
      </c>
      <c r="C77" s="8" t="str">
        <f t="shared" si="5"/>
        <v>CAL97768</v>
      </c>
      <c r="D77" s="9">
        <v>44907</v>
      </c>
      <c r="E77" s="9">
        <v>44910</v>
      </c>
      <c r="F77" s="9"/>
      <c r="G77" s="9">
        <f t="shared" si="6"/>
        <v>44940</v>
      </c>
      <c r="H77" s="10">
        <v>25000</v>
      </c>
      <c r="I77" s="11"/>
      <c r="J77" s="11"/>
      <c r="K77" s="11"/>
      <c r="L77" s="11">
        <f t="shared" si="7"/>
        <v>25000</v>
      </c>
      <c r="M77" s="12">
        <f t="shared" si="8"/>
        <v>-14</v>
      </c>
      <c r="N77" s="12" t="str">
        <f t="shared" si="9"/>
        <v>CORRIENTE</v>
      </c>
      <c r="O77" s="8"/>
      <c r="P77" s="9"/>
      <c r="Q77" s="13"/>
      <c r="R77" s="13"/>
    </row>
    <row r="78" spans="1:18" x14ac:dyDescent="0.25">
      <c r="A78" s="8" t="s">
        <v>23</v>
      </c>
      <c r="B78" s="8">
        <v>7819</v>
      </c>
      <c r="C78" s="8" t="str">
        <f t="shared" si="5"/>
        <v>CAL97819</v>
      </c>
      <c r="D78" s="9">
        <v>44908</v>
      </c>
      <c r="E78" s="9">
        <v>44910</v>
      </c>
      <c r="F78" s="9"/>
      <c r="G78" s="9">
        <f t="shared" si="6"/>
        <v>44940</v>
      </c>
      <c r="H78" s="10">
        <v>193930</v>
      </c>
      <c r="I78" s="11"/>
      <c r="J78" s="11"/>
      <c r="K78" s="11"/>
      <c r="L78" s="11">
        <f t="shared" si="7"/>
        <v>193930</v>
      </c>
      <c r="M78" s="12">
        <f t="shared" si="8"/>
        <v>-14</v>
      </c>
      <c r="N78" s="12" t="str">
        <f t="shared" si="9"/>
        <v>CORRIENTE</v>
      </c>
      <c r="O78" s="8"/>
      <c r="P78" s="9"/>
      <c r="Q78" s="13"/>
      <c r="R78" s="13"/>
    </row>
    <row r="79" spans="1:18" x14ac:dyDescent="0.25">
      <c r="A79" s="8" t="s">
        <v>23</v>
      </c>
      <c r="B79" s="8">
        <v>7820</v>
      </c>
      <c r="C79" s="8" t="str">
        <f t="shared" si="5"/>
        <v>CAL97820</v>
      </c>
      <c r="D79" s="9">
        <v>44908</v>
      </c>
      <c r="E79" s="9">
        <v>44910</v>
      </c>
      <c r="F79" s="9"/>
      <c r="G79" s="9">
        <f t="shared" si="6"/>
        <v>44940</v>
      </c>
      <c r="H79" s="10">
        <v>158928</v>
      </c>
      <c r="I79" s="11"/>
      <c r="J79" s="11"/>
      <c r="K79" s="11"/>
      <c r="L79" s="11">
        <f t="shared" si="7"/>
        <v>158928</v>
      </c>
      <c r="M79" s="12">
        <f t="shared" si="8"/>
        <v>-14</v>
      </c>
      <c r="N79" s="12" t="str">
        <f t="shared" si="9"/>
        <v>CORRIENTE</v>
      </c>
      <c r="O79" s="8"/>
      <c r="P79" s="9"/>
      <c r="Q79" s="13"/>
      <c r="R79" s="13"/>
    </row>
    <row r="80" spans="1:18" x14ac:dyDescent="0.25">
      <c r="A80" s="8" t="s">
        <v>23</v>
      </c>
      <c r="B80" s="8">
        <v>7889</v>
      </c>
      <c r="C80" s="8" t="str">
        <f t="shared" si="5"/>
        <v>CAL97889</v>
      </c>
      <c r="D80" s="9">
        <v>44909</v>
      </c>
      <c r="E80" s="9">
        <v>44910</v>
      </c>
      <c r="F80" s="9"/>
      <c r="G80" s="9">
        <f t="shared" si="6"/>
        <v>44940</v>
      </c>
      <c r="H80" s="10">
        <v>25000</v>
      </c>
      <c r="I80" s="11"/>
      <c r="J80" s="11"/>
      <c r="K80" s="11"/>
      <c r="L80" s="11">
        <f t="shared" si="7"/>
        <v>25000</v>
      </c>
      <c r="M80" s="12">
        <f t="shared" si="8"/>
        <v>-14</v>
      </c>
      <c r="N80" s="12" t="str">
        <f t="shared" si="9"/>
        <v>CORRIENTE</v>
      </c>
      <c r="O80" s="8"/>
      <c r="P80" s="9"/>
      <c r="Q80" s="13"/>
      <c r="R80" s="13"/>
    </row>
    <row r="81" spans="1:18" x14ac:dyDescent="0.25">
      <c r="A81" s="8" t="s">
        <v>23</v>
      </c>
      <c r="B81" s="8">
        <v>7913</v>
      </c>
      <c r="C81" s="8" t="str">
        <f t="shared" si="5"/>
        <v>CAL97913</v>
      </c>
      <c r="D81" s="9">
        <v>44909</v>
      </c>
      <c r="E81" s="9">
        <v>44910</v>
      </c>
      <c r="F81" s="9"/>
      <c r="G81" s="9">
        <f t="shared" si="6"/>
        <v>44940</v>
      </c>
      <c r="H81" s="10">
        <v>25000</v>
      </c>
      <c r="I81" s="11"/>
      <c r="J81" s="11"/>
      <c r="K81" s="11"/>
      <c r="L81" s="11">
        <f t="shared" si="7"/>
        <v>25000</v>
      </c>
      <c r="M81" s="12">
        <f t="shared" si="8"/>
        <v>-14</v>
      </c>
      <c r="N81" s="12" t="str">
        <f t="shared" si="9"/>
        <v>CORRIENTE</v>
      </c>
      <c r="O81" s="8"/>
      <c r="P81" s="9"/>
      <c r="Q81" s="13"/>
      <c r="R81" s="13"/>
    </row>
    <row r="82" spans="1:18" x14ac:dyDescent="0.25">
      <c r="A82" s="8" t="s">
        <v>23</v>
      </c>
      <c r="B82" s="8">
        <v>8026</v>
      </c>
      <c r="C82" s="8" t="str">
        <f t="shared" si="5"/>
        <v>CAL98026</v>
      </c>
      <c r="D82" s="9">
        <v>44911</v>
      </c>
      <c r="E82" s="9">
        <v>44925</v>
      </c>
      <c r="F82" s="9"/>
      <c r="G82" s="9">
        <f t="shared" si="6"/>
        <v>44955</v>
      </c>
      <c r="H82" s="10">
        <v>25000</v>
      </c>
      <c r="I82" s="11"/>
      <c r="J82" s="11"/>
      <c r="K82" s="11"/>
      <c r="L82" s="11">
        <f t="shared" si="7"/>
        <v>25000</v>
      </c>
      <c r="M82" s="12">
        <f t="shared" si="8"/>
        <v>-29</v>
      </c>
      <c r="N82" s="12" t="str">
        <f t="shared" si="9"/>
        <v>CORRIENTE</v>
      </c>
      <c r="O82" s="8"/>
      <c r="P82" s="9"/>
      <c r="Q82" s="13"/>
      <c r="R82" s="13"/>
    </row>
    <row r="83" spans="1:18" x14ac:dyDescent="0.25">
      <c r="A83" s="8" t="s">
        <v>23</v>
      </c>
      <c r="B83" s="8">
        <v>8027</v>
      </c>
      <c r="C83" s="8" t="str">
        <f t="shared" si="5"/>
        <v>CAL98027</v>
      </c>
      <c r="D83" s="9">
        <v>44911</v>
      </c>
      <c r="E83" s="9">
        <v>44925</v>
      </c>
      <c r="F83" s="9"/>
      <c r="G83" s="9">
        <f t="shared" si="6"/>
        <v>44955</v>
      </c>
      <c r="H83" s="10">
        <v>25000</v>
      </c>
      <c r="I83" s="11"/>
      <c r="J83" s="11"/>
      <c r="K83" s="11"/>
      <c r="L83" s="11">
        <f t="shared" si="7"/>
        <v>25000</v>
      </c>
      <c r="M83" s="12">
        <f t="shared" si="8"/>
        <v>-29</v>
      </c>
      <c r="N83" s="12" t="str">
        <f t="shared" si="9"/>
        <v>CORRIENTE</v>
      </c>
      <c r="O83" s="8"/>
      <c r="P83" s="9"/>
      <c r="Q83" s="13"/>
      <c r="R83" s="13"/>
    </row>
    <row r="84" spans="1:18" x14ac:dyDescent="0.25">
      <c r="A84" s="8" t="s">
        <v>23</v>
      </c>
      <c r="B84" s="8">
        <v>8028</v>
      </c>
      <c r="C84" s="8" t="str">
        <f t="shared" si="5"/>
        <v>CAL98028</v>
      </c>
      <c r="D84" s="9">
        <v>44911</v>
      </c>
      <c r="E84" s="9">
        <v>44925</v>
      </c>
      <c r="F84" s="9"/>
      <c r="G84" s="9">
        <f t="shared" si="6"/>
        <v>44955</v>
      </c>
      <c r="H84" s="10">
        <v>25000</v>
      </c>
      <c r="I84" s="11"/>
      <c r="J84" s="11"/>
      <c r="K84" s="11"/>
      <c r="L84" s="11">
        <f t="shared" si="7"/>
        <v>25000</v>
      </c>
      <c r="M84" s="12">
        <f t="shared" si="8"/>
        <v>-29</v>
      </c>
      <c r="N84" s="12" t="str">
        <f t="shared" si="9"/>
        <v>CORRIENTE</v>
      </c>
      <c r="O84" s="8"/>
      <c r="P84" s="9"/>
      <c r="Q84" s="13"/>
      <c r="R84" s="13"/>
    </row>
    <row r="85" spans="1:18" x14ac:dyDescent="0.25">
      <c r="A85" s="8" t="s">
        <v>23</v>
      </c>
      <c r="B85" s="8">
        <v>8107</v>
      </c>
      <c r="C85" s="8" t="str">
        <f t="shared" si="5"/>
        <v>CAL98107</v>
      </c>
      <c r="D85" s="9">
        <v>44911</v>
      </c>
      <c r="E85" s="9">
        <v>44925</v>
      </c>
      <c r="F85" s="9"/>
      <c r="G85" s="9">
        <f t="shared" si="6"/>
        <v>44955</v>
      </c>
      <c r="H85" s="10">
        <v>461820</v>
      </c>
      <c r="I85" s="11"/>
      <c r="J85" s="11"/>
      <c r="K85" s="11"/>
      <c r="L85" s="11">
        <f t="shared" si="7"/>
        <v>461820</v>
      </c>
      <c r="M85" s="12">
        <f t="shared" si="8"/>
        <v>-29</v>
      </c>
      <c r="N85" s="12" t="str">
        <f t="shared" si="9"/>
        <v>CORRIENTE</v>
      </c>
      <c r="O85" s="8"/>
      <c r="P85" s="9"/>
      <c r="Q85" s="13"/>
      <c r="R85" s="13"/>
    </row>
    <row r="86" spans="1:18" x14ac:dyDescent="0.25">
      <c r="A86" s="8" t="s">
        <v>23</v>
      </c>
      <c r="B86" s="8">
        <v>8169</v>
      </c>
      <c r="C86" s="8" t="str">
        <f t="shared" si="5"/>
        <v>CAL98169</v>
      </c>
      <c r="D86" s="9">
        <v>44912</v>
      </c>
      <c r="E86" s="9">
        <v>44925</v>
      </c>
      <c r="F86" s="9"/>
      <c r="G86" s="9">
        <f t="shared" si="6"/>
        <v>44955</v>
      </c>
      <c r="H86" s="10">
        <v>25000</v>
      </c>
      <c r="I86" s="11"/>
      <c r="J86" s="11"/>
      <c r="K86" s="11"/>
      <c r="L86" s="11">
        <f t="shared" si="7"/>
        <v>25000</v>
      </c>
      <c r="M86" s="12">
        <f t="shared" si="8"/>
        <v>-29</v>
      </c>
      <c r="N86" s="12" t="str">
        <f t="shared" si="9"/>
        <v>CORRIENTE</v>
      </c>
      <c r="O86" s="8"/>
      <c r="P86" s="9"/>
      <c r="Q86" s="13"/>
      <c r="R86" s="13"/>
    </row>
    <row r="87" spans="1:18" x14ac:dyDescent="0.25">
      <c r="A87" s="8" t="s">
        <v>23</v>
      </c>
      <c r="B87" s="8">
        <v>8170</v>
      </c>
      <c r="C87" s="8" t="str">
        <f t="shared" si="5"/>
        <v>CAL98170</v>
      </c>
      <c r="D87" s="9">
        <v>44912</v>
      </c>
      <c r="E87" s="9">
        <v>44925</v>
      </c>
      <c r="F87" s="9"/>
      <c r="G87" s="9">
        <f t="shared" si="6"/>
        <v>44955</v>
      </c>
      <c r="H87" s="10">
        <v>25000</v>
      </c>
      <c r="I87" s="11"/>
      <c r="J87" s="11"/>
      <c r="K87" s="11"/>
      <c r="L87" s="11">
        <f t="shared" si="7"/>
        <v>25000</v>
      </c>
      <c r="M87" s="12">
        <f t="shared" si="8"/>
        <v>-29</v>
      </c>
      <c r="N87" s="12" t="str">
        <f t="shared" si="9"/>
        <v>CORRIENTE</v>
      </c>
      <c r="O87" s="8"/>
      <c r="P87" s="9"/>
      <c r="Q87" s="13"/>
      <c r="R87" s="13"/>
    </row>
    <row r="88" spans="1:18" x14ac:dyDescent="0.25">
      <c r="A88" s="8" t="s">
        <v>23</v>
      </c>
      <c r="B88" s="8">
        <v>8171</v>
      </c>
      <c r="C88" s="8" t="str">
        <f t="shared" si="5"/>
        <v>CAL98171</v>
      </c>
      <c r="D88" s="9">
        <v>44912</v>
      </c>
      <c r="E88" s="9">
        <v>44925</v>
      </c>
      <c r="F88" s="9"/>
      <c r="G88" s="9">
        <f t="shared" si="6"/>
        <v>44955</v>
      </c>
      <c r="H88" s="10">
        <v>25000</v>
      </c>
      <c r="I88" s="11"/>
      <c r="J88" s="11"/>
      <c r="K88" s="11"/>
      <c r="L88" s="11">
        <f t="shared" si="7"/>
        <v>25000</v>
      </c>
      <c r="M88" s="12">
        <f t="shared" si="8"/>
        <v>-29</v>
      </c>
      <c r="N88" s="12" t="str">
        <f t="shared" si="9"/>
        <v>CORRIENTE</v>
      </c>
      <c r="O88" s="8"/>
      <c r="P88" s="9"/>
      <c r="Q88" s="13"/>
      <c r="R88" s="13"/>
    </row>
    <row r="89" spans="1:18" x14ac:dyDescent="0.25">
      <c r="A89" s="8" t="s">
        <v>23</v>
      </c>
      <c r="B89" s="8">
        <v>8258</v>
      </c>
      <c r="C89" s="8" t="str">
        <f t="shared" si="5"/>
        <v>CAL98258</v>
      </c>
      <c r="D89" s="9">
        <v>44914</v>
      </c>
      <c r="E89" s="9">
        <v>44925</v>
      </c>
      <c r="F89" s="9"/>
      <c r="G89" s="9">
        <f t="shared" si="6"/>
        <v>44955</v>
      </c>
      <c r="H89" s="10">
        <v>193930</v>
      </c>
      <c r="I89" s="11"/>
      <c r="J89" s="11"/>
      <c r="K89" s="11"/>
      <c r="L89" s="11">
        <f t="shared" si="7"/>
        <v>193930</v>
      </c>
      <c r="M89" s="12">
        <f t="shared" si="8"/>
        <v>-29</v>
      </c>
      <c r="N89" s="12" t="str">
        <f t="shared" si="9"/>
        <v>CORRIENTE</v>
      </c>
      <c r="O89" s="8"/>
      <c r="P89" s="9"/>
      <c r="Q89" s="13"/>
      <c r="R89" s="13"/>
    </row>
    <row r="90" spans="1:18" x14ac:dyDescent="0.25">
      <c r="A90" s="8" t="s">
        <v>23</v>
      </c>
      <c r="B90" s="8">
        <v>8279</v>
      </c>
      <c r="C90" s="8" t="str">
        <f t="shared" si="5"/>
        <v>CAL98279</v>
      </c>
      <c r="D90" s="9">
        <v>44914</v>
      </c>
      <c r="E90" s="9">
        <v>44925</v>
      </c>
      <c r="F90" s="9"/>
      <c r="G90" s="9">
        <f t="shared" si="6"/>
        <v>44955</v>
      </c>
      <c r="H90" s="10">
        <v>25000</v>
      </c>
      <c r="I90" s="11"/>
      <c r="J90" s="11"/>
      <c r="K90" s="11"/>
      <c r="L90" s="11">
        <f t="shared" si="7"/>
        <v>25000</v>
      </c>
      <c r="M90" s="12">
        <f t="shared" si="8"/>
        <v>-29</v>
      </c>
      <c r="N90" s="12" t="str">
        <f t="shared" si="9"/>
        <v>CORRIENTE</v>
      </c>
      <c r="O90" s="8"/>
      <c r="P90" s="9"/>
      <c r="Q90" s="13"/>
      <c r="R90" s="13"/>
    </row>
    <row r="91" spans="1:18" x14ac:dyDescent="0.25">
      <c r="A91" s="8" t="s">
        <v>23</v>
      </c>
      <c r="B91" s="8">
        <v>8395</v>
      </c>
      <c r="C91" s="8" t="str">
        <f t="shared" si="5"/>
        <v>CAL98395</v>
      </c>
      <c r="D91" s="9">
        <v>44916</v>
      </c>
      <c r="E91" s="9">
        <v>44925</v>
      </c>
      <c r="F91" s="9"/>
      <c r="G91" s="9">
        <f t="shared" si="6"/>
        <v>44955</v>
      </c>
      <c r="H91" s="10">
        <v>25000</v>
      </c>
      <c r="I91" s="11"/>
      <c r="J91" s="11"/>
      <c r="K91" s="11"/>
      <c r="L91" s="11">
        <f t="shared" si="7"/>
        <v>25000</v>
      </c>
      <c r="M91" s="12">
        <f t="shared" si="8"/>
        <v>-29</v>
      </c>
      <c r="N91" s="12" t="str">
        <f t="shared" si="9"/>
        <v>CORRIENTE</v>
      </c>
      <c r="O91" s="8"/>
      <c r="P91" s="9"/>
      <c r="Q91" s="13"/>
      <c r="R91" s="13"/>
    </row>
    <row r="92" spans="1:18" x14ac:dyDescent="0.25">
      <c r="A92" s="8" t="s">
        <v>23</v>
      </c>
      <c r="B92" s="8">
        <v>8396</v>
      </c>
      <c r="C92" s="8" t="str">
        <f t="shared" si="5"/>
        <v>CAL98396</v>
      </c>
      <c r="D92" s="9">
        <v>44916</v>
      </c>
      <c r="E92" s="9">
        <v>44925</v>
      </c>
      <c r="F92" s="9"/>
      <c r="G92" s="9">
        <f t="shared" si="6"/>
        <v>44955</v>
      </c>
      <c r="H92" s="10">
        <v>25000</v>
      </c>
      <c r="I92" s="11"/>
      <c r="J92" s="11"/>
      <c r="K92" s="11"/>
      <c r="L92" s="11">
        <f t="shared" si="7"/>
        <v>25000</v>
      </c>
      <c r="M92" s="12">
        <f t="shared" si="8"/>
        <v>-29</v>
      </c>
      <c r="N92" s="12" t="str">
        <f t="shared" si="9"/>
        <v>CORRIENTE</v>
      </c>
      <c r="O92" s="8"/>
      <c r="P92" s="9"/>
      <c r="Q92" s="13"/>
      <c r="R92" s="13"/>
    </row>
    <row r="93" spans="1:18" x14ac:dyDescent="0.25">
      <c r="A93" s="8" t="s">
        <v>23</v>
      </c>
      <c r="B93" s="8">
        <v>8397</v>
      </c>
      <c r="C93" s="8" t="str">
        <f t="shared" si="5"/>
        <v>CAL98397</v>
      </c>
      <c r="D93" s="9">
        <v>44916</v>
      </c>
      <c r="E93" s="9">
        <v>44925</v>
      </c>
      <c r="F93" s="9"/>
      <c r="G93" s="9">
        <f t="shared" si="6"/>
        <v>44955</v>
      </c>
      <c r="H93" s="10">
        <v>25000</v>
      </c>
      <c r="I93" s="11"/>
      <c r="J93" s="11"/>
      <c r="K93" s="11"/>
      <c r="L93" s="11">
        <f t="shared" si="7"/>
        <v>25000</v>
      </c>
      <c r="M93" s="12">
        <f t="shared" si="8"/>
        <v>-29</v>
      </c>
      <c r="N93" s="12" t="str">
        <f t="shared" si="9"/>
        <v>CORRIENTE</v>
      </c>
      <c r="O93" s="8"/>
      <c r="P93" s="9"/>
      <c r="Q93" s="13"/>
      <c r="R93" s="13"/>
    </row>
    <row r="94" spans="1:18" x14ac:dyDescent="0.25">
      <c r="A94" s="8" t="s">
        <v>23</v>
      </c>
      <c r="B94" s="8">
        <v>8447</v>
      </c>
      <c r="C94" s="8" t="str">
        <f t="shared" si="5"/>
        <v>CAL98447</v>
      </c>
      <c r="D94" s="9">
        <v>44917</v>
      </c>
      <c r="E94" s="9">
        <v>44925</v>
      </c>
      <c r="F94" s="9"/>
      <c r="G94" s="9">
        <f t="shared" si="6"/>
        <v>44955</v>
      </c>
      <c r="H94" s="10">
        <v>25000</v>
      </c>
      <c r="I94" s="11"/>
      <c r="J94" s="11"/>
      <c r="K94" s="11"/>
      <c r="L94" s="11">
        <f t="shared" si="7"/>
        <v>25000</v>
      </c>
      <c r="M94" s="12">
        <f t="shared" si="8"/>
        <v>-29</v>
      </c>
      <c r="N94" s="12" t="str">
        <f t="shared" si="9"/>
        <v>CORRIENTE</v>
      </c>
      <c r="O94" s="8"/>
      <c r="P94" s="9"/>
      <c r="Q94" s="13"/>
      <c r="R94" s="13"/>
    </row>
    <row r="95" spans="1:18" x14ac:dyDescent="0.25">
      <c r="A95" s="8" t="s">
        <v>23</v>
      </c>
      <c r="B95" s="8">
        <v>8531</v>
      </c>
      <c r="C95" s="8" t="str">
        <f t="shared" si="5"/>
        <v>CAL98531</v>
      </c>
      <c r="D95" s="9">
        <v>44922</v>
      </c>
      <c r="E95" s="9">
        <v>44925</v>
      </c>
      <c r="F95" s="9"/>
      <c r="G95" s="9">
        <f t="shared" si="6"/>
        <v>44955</v>
      </c>
      <c r="H95" s="10">
        <v>21300</v>
      </c>
      <c r="I95" s="11"/>
      <c r="J95" s="11"/>
      <c r="K95" s="11"/>
      <c r="L95" s="11">
        <f t="shared" si="7"/>
        <v>21300</v>
      </c>
      <c r="M95" s="12">
        <f t="shared" si="8"/>
        <v>-29</v>
      </c>
      <c r="N95" s="12" t="str">
        <f t="shared" si="9"/>
        <v>CORRIENTE</v>
      </c>
      <c r="O95" s="8"/>
      <c r="P95" s="9"/>
      <c r="Q95" s="13"/>
      <c r="R95" s="13"/>
    </row>
    <row r="96" spans="1:18" x14ac:dyDescent="0.25">
      <c r="A96" s="8" t="s">
        <v>23</v>
      </c>
      <c r="B96" s="8">
        <v>8539</v>
      </c>
      <c r="C96" s="8" t="str">
        <f t="shared" si="5"/>
        <v>CAL98539</v>
      </c>
      <c r="D96" s="9">
        <v>44922</v>
      </c>
      <c r="E96" s="9">
        <v>44925</v>
      </c>
      <c r="F96" s="9"/>
      <c r="G96" s="9">
        <f t="shared" si="6"/>
        <v>44955</v>
      </c>
      <c r="H96" s="10">
        <v>25000</v>
      </c>
      <c r="I96" s="11"/>
      <c r="J96" s="11"/>
      <c r="K96" s="11"/>
      <c r="L96" s="11">
        <f t="shared" si="7"/>
        <v>25000</v>
      </c>
      <c r="M96" s="12">
        <f t="shared" si="8"/>
        <v>-29</v>
      </c>
      <c r="N96" s="12" t="str">
        <f t="shared" si="9"/>
        <v>CORRIENTE</v>
      </c>
      <c r="O96" s="8"/>
      <c r="P96" s="9"/>
      <c r="Q96" s="13"/>
      <c r="R96" s="13"/>
    </row>
    <row r="97" spans="1:24" x14ac:dyDescent="0.25">
      <c r="A97" s="8" t="s">
        <v>23</v>
      </c>
      <c r="B97" s="8">
        <v>8540</v>
      </c>
      <c r="C97" s="8" t="str">
        <f t="shared" si="5"/>
        <v>CAL98540</v>
      </c>
      <c r="D97" s="9">
        <v>44922</v>
      </c>
      <c r="E97" s="9">
        <v>44925</v>
      </c>
      <c r="F97" s="9"/>
      <c r="G97" s="9">
        <f t="shared" si="6"/>
        <v>44955</v>
      </c>
      <c r="H97" s="10">
        <v>25000</v>
      </c>
      <c r="I97" s="11"/>
      <c r="J97" s="11"/>
      <c r="K97" s="11"/>
      <c r="L97" s="11">
        <f t="shared" si="7"/>
        <v>25000</v>
      </c>
      <c r="M97" s="12">
        <f t="shared" si="8"/>
        <v>-29</v>
      </c>
      <c r="N97" s="12" t="str">
        <f t="shared" si="9"/>
        <v>CORRIENTE</v>
      </c>
      <c r="O97" s="8"/>
      <c r="P97" s="9"/>
      <c r="Q97" s="13"/>
      <c r="R97" s="13"/>
    </row>
    <row r="98" spans="1:24" x14ac:dyDescent="0.25">
      <c r="A98" s="8" t="s">
        <v>23</v>
      </c>
      <c r="B98" s="8">
        <v>8541</v>
      </c>
      <c r="C98" s="8" t="str">
        <f t="shared" si="5"/>
        <v>CAL98541</v>
      </c>
      <c r="D98" s="9">
        <v>44922</v>
      </c>
      <c r="E98" s="9">
        <v>44925</v>
      </c>
      <c r="F98" s="9"/>
      <c r="G98" s="9">
        <f t="shared" si="6"/>
        <v>44955</v>
      </c>
      <c r="H98" s="10">
        <v>25000</v>
      </c>
      <c r="I98" s="11"/>
      <c r="J98" s="11"/>
      <c r="K98" s="11"/>
      <c r="L98" s="11">
        <f t="shared" si="7"/>
        <v>25000</v>
      </c>
      <c r="M98" s="12">
        <f t="shared" si="8"/>
        <v>-29</v>
      </c>
      <c r="N98" s="12" t="str">
        <f t="shared" si="9"/>
        <v>CORRIENTE</v>
      </c>
      <c r="O98" s="8"/>
      <c r="P98" s="9"/>
      <c r="Q98" s="13"/>
      <c r="R98" s="13"/>
    </row>
    <row r="99" spans="1:24" x14ac:dyDescent="0.25">
      <c r="A99" s="8"/>
      <c r="B99" s="8"/>
      <c r="C99" s="8"/>
      <c r="D99" s="9"/>
      <c r="E99" s="9"/>
      <c r="F99" s="9"/>
      <c r="G99" s="9"/>
      <c r="H99" s="10"/>
      <c r="I99" s="11"/>
      <c r="J99" s="11"/>
      <c r="K99" s="11"/>
      <c r="L99" s="11"/>
      <c r="M99" s="12"/>
      <c r="N99" s="12"/>
      <c r="O99" s="8"/>
      <c r="P99" s="9"/>
      <c r="Q99" s="13"/>
      <c r="R99" s="13"/>
    </row>
    <row r="100" spans="1:24" x14ac:dyDescent="0.25">
      <c r="A100" s="8"/>
      <c r="B100" s="8"/>
      <c r="C100" s="8"/>
      <c r="D100" s="9"/>
      <c r="E100" s="9"/>
      <c r="F100" s="9"/>
      <c r="G100" s="9"/>
      <c r="H100" s="14"/>
      <c r="I100" s="11"/>
      <c r="J100" s="11"/>
      <c r="K100" s="11"/>
      <c r="L100" s="11"/>
      <c r="M100" s="12"/>
      <c r="N100" s="12"/>
      <c r="O100" s="8"/>
      <c r="P100" s="9"/>
      <c r="Q100" s="13"/>
      <c r="R100" s="13"/>
    </row>
    <row r="101" spans="1:24" x14ac:dyDescent="0.25">
      <c r="D101" s="13"/>
      <c r="E101" s="13"/>
      <c r="F101" s="13"/>
      <c r="G101" s="13"/>
      <c r="H101" s="15"/>
      <c r="I101" s="4"/>
      <c r="J101" s="4"/>
      <c r="K101" s="4"/>
      <c r="L101" s="4"/>
      <c r="M101" s="16"/>
      <c r="N101" s="16"/>
      <c r="P101" s="13"/>
      <c r="Q101" s="13"/>
      <c r="R101" s="13"/>
    </row>
    <row r="102" spans="1:24" x14ac:dyDescent="0.25">
      <c r="J102" s="17" t="s">
        <v>24</v>
      </c>
      <c r="L102" s="18">
        <f>SUM(L6:L101)</f>
        <v>21615904</v>
      </c>
    </row>
    <row r="104" spans="1:24" x14ac:dyDescent="0.25">
      <c r="L104" s="19"/>
    </row>
    <row r="107" spans="1:24" x14ac:dyDescent="0.25">
      <c r="G107" s="104" t="s">
        <v>25</v>
      </c>
      <c r="H107" s="104"/>
      <c r="I107" s="20" t="s">
        <v>26</v>
      </c>
      <c r="J107" s="21" t="s">
        <v>27</v>
      </c>
      <c r="K107" s="22" t="s">
        <v>28</v>
      </c>
      <c r="L107" s="22" t="s">
        <v>29</v>
      </c>
      <c r="M107" s="22" t="s">
        <v>30</v>
      </c>
      <c r="N107" s="22" t="s">
        <v>31</v>
      </c>
      <c r="O107" s="22" t="s">
        <v>32</v>
      </c>
      <c r="P107" s="22" t="s">
        <v>33</v>
      </c>
      <c r="Q107" s="22" t="s">
        <v>34</v>
      </c>
      <c r="R107" s="22" t="s">
        <v>35</v>
      </c>
      <c r="S107" s="22" t="s">
        <v>36</v>
      </c>
      <c r="T107" s="22" t="s">
        <v>37</v>
      </c>
      <c r="U107" s="22" t="s">
        <v>38</v>
      </c>
      <c r="V107" s="22" t="s">
        <v>39</v>
      </c>
      <c r="W107" s="22" t="s">
        <v>40</v>
      </c>
      <c r="X107" s="19"/>
    </row>
    <row r="108" spans="1:24" x14ac:dyDescent="0.25">
      <c r="G108" s="23" t="s">
        <v>26</v>
      </c>
      <c r="H108" s="24">
        <f t="shared" ref="H108:H122" si="10">SUMIF($N$6:$N$100,G108,$L$6:$L$100)</f>
        <v>0</v>
      </c>
      <c r="I108" s="25">
        <f t="shared" ref="I108:W108" si="11">SUMIF($N$6:$N$100,I107,$L$6:$L$100)</f>
        <v>0</v>
      </c>
      <c r="J108" s="25">
        <f t="shared" si="11"/>
        <v>6903904</v>
      </c>
      <c r="K108" s="25">
        <f t="shared" si="11"/>
        <v>14135000</v>
      </c>
      <c r="L108" s="25">
        <f t="shared" si="11"/>
        <v>400000</v>
      </c>
      <c r="M108" s="25">
        <f t="shared" si="11"/>
        <v>177000</v>
      </c>
      <c r="N108" s="25">
        <f t="shared" si="11"/>
        <v>0</v>
      </c>
      <c r="O108" s="25">
        <f t="shared" si="11"/>
        <v>0</v>
      </c>
      <c r="P108" s="25">
        <f t="shared" si="11"/>
        <v>0</v>
      </c>
      <c r="Q108" s="25">
        <f t="shared" si="11"/>
        <v>0</v>
      </c>
      <c r="R108" s="25">
        <f t="shared" si="11"/>
        <v>0</v>
      </c>
      <c r="S108" s="25">
        <f t="shared" si="11"/>
        <v>0</v>
      </c>
      <c r="T108" s="25">
        <f t="shared" si="11"/>
        <v>0</v>
      </c>
      <c r="U108" s="25">
        <f t="shared" si="11"/>
        <v>0</v>
      </c>
      <c r="V108" s="25">
        <f t="shared" si="11"/>
        <v>0</v>
      </c>
      <c r="W108" s="25">
        <f t="shared" si="11"/>
        <v>0</v>
      </c>
      <c r="X108" s="26">
        <f>SUM(I108:W108)</f>
        <v>21615904</v>
      </c>
    </row>
    <row r="109" spans="1:24" x14ac:dyDescent="0.25">
      <c r="G109" s="21" t="s">
        <v>27</v>
      </c>
      <c r="H109" s="25">
        <f t="shared" si="10"/>
        <v>6903904</v>
      </c>
      <c r="J109" s="17"/>
    </row>
    <row r="110" spans="1:24" x14ac:dyDescent="0.25">
      <c r="G110" s="22" t="s">
        <v>28</v>
      </c>
      <c r="H110" s="25">
        <f t="shared" si="10"/>
        <v>14135000</v>
      </c>
      <c r="J110" s="17"/>
    </row>
    <row r="111" spans="1:24" x14ac:dyDescent="0.25">
      <c r="G111" s="22" t="s">
        <v>29</v>
      </c>
      <c r="H111" s="25">
        <f t="shared" si="10"/>
        <v>400000</v>
      </c>
      <c r="J111" s="17"/>
    </row>
    <row r="112" spans="1:24" x14ac:dyDescent="0.25">
      <c r="G112" s="22" t="s">
        <v>30</v>
      </c>
      <c r="H112" s="25">
        <f t="shared" si="10"/>
        <v>177000</v>
      </c>
    </row>
    <row r="113" spans="4:9" x14ac:dyDescent="0.25">
      <c r="G113" s="22" t="s">
        <v>31</v>
      </c>
      <c r="H113" s="25">
        <f t="shared" si="10"/>
        <v>0</v>
      </c>
    </row>
    <row r="114" spans="4:9" x14ac:dyDescent="0.25">
      <c r="G114" s="22" t="s">
        <v>32</v>
      </c>
      <c r="H114" s="25">
        <f t="shared" si="10"/>
        <v>0</v>
      </c>
    </row>
    <row r="115" spans="4:9" x14ac:dyDescent="0.25">
      <c r="G115" s="22" t="s">
        <v>33</v>
      </c>
      <c r="H115" s="25">
        <f t="shared" si="10"/>
        <v>0</v>
      </c>
    </row>
    <row r="116" spans="4:9" x14ac:dyDescent="0.25">
      <c r="G116" s="22" t="s">
        <v>34</v>
      </c>
      <c r="H116" s="25">
        <f t="shared" si="10"/>
        <v>0</v>
      </c>
    </row>
    <row r="117" spans="4:9" x14ac:dyDescent="0.25">
      <c r="G117" s="22" t="s">
        <v>35</v>
      </c>
      <c r="H117" s="25">
        <f t="shared" si="10"/>
        <v>0</v>
      </c>
    </row>
    <row r="118" spans="4:9" x14ac:dyDescent="0.25">
      <c r="G118" s="22" t="s">
        <v>36</v>
      </c>
      <c r="H118" s="25">
        <f t="shared" si="10"/>
        <v>0</v>
      </c>
    </row>
    <row r="119" spans="4:9" x14ac:dyDescent="0.25">
      <c r="G119" s="22" t="s">
        <v>37</v>
      </c>
      <c r="H119" s="25">
        <f t="shared" si="10"/>
        <v>0</v>
      </c>
    </row>
    <row r="120" spans="4:9" x14ac:dyDescent="0.25">
      <c r="G120" s="22" t="s">
        <v>38</v>
      </c>
      <c r="H120" s="25">
        <f t="shared" si="10"/>
        <v>0</v>
      </c>
    </row>
    <row r="121" spans="4:9" x14ac:dyDescent="0.25">
      <c r="G121" s="22" t="s">
        <v>39</v>
      </c>
      <c r="H121" s="25">
        <f t="shared" si="10"/>
        <v>0</v>
      </c>
    </row>
    <row r="122" spans="4:9" x14ac:dyDescent="0.25">
      <c r="G122" s="22" t="s">
        <v>40</v>
      </c>
      <c r="H122" s="25">
        <f t="shared" si="10"/>
        <v>0</v>
      </c>
    </row>
    <row r="123" spans="4:9" x14ac:dyDescent="0.25">
      <c r="G123" s="19"/>
      <c r="H123" s="26">
        <f>SUM(H108:H122)</f>
        <v>21615904</v>
      </c>
    </row>
    <row r="126" spans="4:9" x14ac:dyDescent="0.25">
      <c r="D126" s="27" t="s">
        <v>41</v>
      </c>
      <c r="E126" s="27"/>
      <c r="F126" s="27"/>
      <c r="G126" s="28" t="s">
        <v>42</v>
      </c>
      <c r="H126" s="27"/>
      <c r="I126" s="27"/>
    </row>
    <row r="129" spans="1:11" x14ac:dyDescent="0.25">
      <c r="B129" s="27" t="s">
        <v>43</v>
      </c>
      <c r="C129" s="27"/>
      <c r="D129" s="27">
        <v>816002451</v>
      </c>
      <c r="E129" s="27"/>
      <c r="F129" s="27"/>
      <c r="G129" s="29" t="s">
        <v>44</v>
      </c>
      <c r="H129" s="27"/>
      <c r="I129" s="27"/>
    </row>
    <row r="130" spans="1:11" x14ac:dyDescent="0.25">
      <c r="B130" s="27" t="s">
        <v>45</v>
      </c>
      <c r="C130" s="27"/>
      <c r="D130" s="27" t="s">
        <v>46</v>
      </c>
      <c r="E130" s="27"/>
      <c r="F130" s="27"/>
      <c r="G130" s="27"/>
      <c r="H130" s="27"/>
      <c r="I130" s="27"/>
    </row>
    <row r="132" spans="1:11" x14ac:dyDescent="0.25">
      <c r="A132" s="3" t="s">
        <v>47</v>
      </c>
      <c r="B132" s="30" t="s">
        <v>48</v>
      </c>
      <c r="C132" s="30"/>
    </row>
    <row r="134" spans="1:11" x14ac:dyDescent="0.25">
      <c r="B134" s="3" t="s">
        <v>49</v>
      </c>
      <c r="D134" s="3">
        <v>816002451</v>
      </c>
      <c r="G134" s="3" t="s">
        <v>50</v>
      </c>
    </row>
    <row r="135" spans="1:11" x14ac:dyDescent="0.25">
      <c r="B135" s="3" t="s">
        <v>45</v>
      </c>
      <c r="D135" s="3" t="s">
        <v>46</v>
      </c>
    </row>
    <row r="137" spans="1:11" ht="15.75" x14ac:dyDescent="0.25">
      <c r="B137" s="31" t="s">
        <v>51</v>
      </c>
      <c r="C137" s="31"/>
      <c r="D137" s="31"/>
      <c r="E137" s="31"/>
      <c r="F137" s="31"/>
      <c r="G137" s="31"/>
      <c r="H137" s="31"/>
      <c r="I137" s="31"/>
      <c r="J137" s="31"/>
      <c r="K137" s="31"/>
    </row>
    <row r="138" spans="1:11" ht="15.75" x14ac:dyDescent="0.25">
      <c r="B138" s="31" t="s">
        <v>52</v>
      </c>
      <c r="C138" s="31"/>
      <c r="D138" s="31"/>
      <c r="E138" s="31"/>
      <c r="F138" s="31"/>
      <c r="G138" s="31"/>
      <c r="H138" s="31"/>
      <c r="I138" s="31"/>
      <c r="J138" s="31"/>
      <c r="K138" s="31"/>
    </row>
    <row r="139" spans="1:11" x14ac:dyDescent="0.25">
      <c r="B139" s="32" t="s">
        <v>53</v>
      </c>
      <c r="C139" s="32"/>
      <c r="D139" s="31"/>
      <c r="E139" s="31"/>
      <c r="F139" s="31"/>
    </row>
  </sheetData>
  <sheetProtection selectLockedCells="1" selectUnlockedCells="1"/>
  <mergeCells count="3">
    <mergeCell ref="A1:D1"/>
    <mergeCell ref="A2:D2"/>
    <mergeCell ref="G107:H107"/>
  </mergeCells>
  <hyperlinks>
    <hyperlink ref="B132" r:id="rId1"/>
    <hyperlink ref="G126" r:id="rId2" display="http://transaccionesenlinea.com.co/"/>
    <hyperlink ref="G129" r:id="rId3"/>
  </hyperlinks>
  <pageMargins left="0.7" right="0.7" top="0.75" bottom="0.75" header="0.51180555555555551" footer="0.51180555555555551"/>
  <pageSetup firstPageNumber="0" orientation="portrait" horizontalDpi="300" verticalDpi="300" r:id="rId4"/>
  <headerFooter alignWithMargins="0"/>
  <legacy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95"/>
  <sheetViews>
    <sheetView showGridLines="0" zoomScale="73" zoomScaleNormal="73" workbookViewId="0">
      <selection activeCell="K2" sqref="K2"/>
    </sheetView>
  </sheetViews>
  <sheetFormatPr baseColWidth="10" defaultRowHeight="15" x14ac:dyDescent="0.25"/>
  <cols>
    <col min="1" max="1" width="11.85546875" bestFit="1" customWidth="1"/>
    <col min="2" max="2" width="12.42578125" bestFit="1" customWidth="1"/>
    <col min="3" max="3" width="14" bestFit="1" customWidth="1"/>
    <col min="5" max="5" width="13" bestFit="1" customWidth="1"/>
    <col min="7" max="7" width="24.42578125" bestFit="1" customWidth="1"/>
    <col min="8" max="8" width="15.140625" bestFit="1" customWidth="1"/>
    <col min="9" max="10" width="16" bestFit="1" customWidth="1"/>
    <col min="11" max="11" width="17.140625" customWidth="1"/>
    <col min="12" max="12" width="79.7109375" bestFit="1" customWidth="1"/>
    <col min="14" max="14" width="14.85546875" bestFit="1" customWidth="1"/>
    <col min="15" max="15" width="16.140625" style="43" bestFit="1" customWidth="1"/>
    <col min="16" max="16" width="14.42578125" customWidth="1"/>
    <col min="17" max="17" width="16.7109375" customWidth="1"/>
    <col min="18" max="18" width="13.85546875" customWidth="1"/>
    <col min="19" max="19" width="12.5703125" customWidth="1"/>
    <col min="20" max="20" width="12.42578125" customWidth="1"/>
    <col min="21" max="21" width="15.5703125" customWidth="1"/>
    <col min="23" max="23" width="15.140625" customWidth="1"/>
    <col min="24" max="24" width="21.140625" bestFit="1" customWidth="1"/>
    <col min="26" max="26" width="17.28515625" customWidth="1"/>
    <col min="27" max="27" width="18.85546875" customWidth="1"/>
    <col min="28" max="28" width="17.7109375" customWidth="1"/>
    <col min="29" max="29" width="14.5703125" bestFit="1" customWidth="1"/>
    <col min="31" max="31" width="13.28515625" bestFit="1" customWidth="1"/>
    <col min="32" max="32" width="14.85546875" bestFit="1" customWidth="1"/>
    <col min="33" max="33" width="16.140625" customWidth="1"/>
    <col min="36" max="36" width="11.42578125" customWidth="1"/>
    <col min="37" max="37" width="14.28515625" bestFit="1" customWidth="1"/>
    <col min="38" max="38" width="14.42578125" bestFit="1" customWidth="1"/>
    <col min="39" max="39" width="10.7109375" bestFit="1" customWidth="1"/>
  </cols>
  <sheetData>
    <row r="1" spans="1:39" x14ac:dyDescent="0.25">
      <c r="I1" s="44">
        <f>SUBTOTAL(9,I3:I95)</f>
        <v>21638904</v>
      </c>
      <c r="J1" s="44">
        <f>SUBTOTAL(9,J3:J95)</f>
        <v>21615904</v>
      </c>
      <c r="N1" s="44">
        <f>SUBTOTAL(9,N3:N95)</f>
        <v>25000</v>
      </c>
      <c r="O1" s="44">
        <f>SUBTOTAL(9,O3:O95)</f>
        <v>6150287</v>
      </c>
      <c r="Z1" s="44">
        <f>SUBTOTAL(9,Z3:Z95)</f>
        <v>14793000</v>
      </c>
    </row>
    <row r="2" spans="1:39" s="45" customFormat="1" ht="60" x14ac:dyDescent="0.25">
      <c r="A2" s="33" t="s">
        <v>0</v>
      </c>
      <c r="B2" s="33" t="s">
        <v>55</v>
      </c>
      <c r="C2" s="33" t="s">
        <v>1</v>
      </c>
      <c r="D2" s="33" t="s">
        <v>56</v>
      </c>
      <c r="E2" s="33" t="s">
        <v>57</v>
      </c>
      <c r="F2" s="33" t="s">
        <v>58</v>
      </c>
      <c r="G2" s="34" t="s">
        <v>59</v>
      </c>
      <c r="H2" s="33" t="s">
        <v>60</v>
      </c>
      <c r="I2" s="35" t="s">
        <v>61</v>
      </c>
      <c r="J2" s="35" t="s">
        <v>62</v>
      </c>
      <c r="K2" s="33" t="s">
        <v>63</v>
      </c>
      <c r="L2" s="36" t="s">
        <v>64</v>
      </c>
      <c r="M2" s="36" t="s">
        <v>65</v>
      </c>
      <c r="N2" s="37" t="s">
        <v>66</v>
      </c>
      <c r="O2" s="37" t="s">
        <v>67</v>
      </c>
      <c r="P2" s="36" t="s">
        <v>68</v>
      </c>
      <c r="Q2" s="33" t="s">
        <v>69</v>
      </c>
      <c r="R2" s="35" t="s">
        <v>70</v>
      </c>
      <c r="S2" s="35" t="s">
        <v>71</v>
      </c>
      <c r="T2" s="38" t="s">
        <v>72</v>
      </c>
      <c r="U2" s="39" t="s">
        <v>73</v>
      </c>
      <c r="V2" s="38" t="s">
        <v>74</v>
      </c>
      <c r="W2" s="38" t="s">
        <v>75</v>
      </c>
      <c r="X2" s="35" t="s">
        <v>76</v>
      </c>
      <c r="Y2" s="35" t="s">
        <v>77</v>
      </c>
      <c r="Z2" s="37" t="s">
        <v>78</v>
      </c>
      <c r="AA2" s="36" t="s">
        <v>79</v>
      </c>
      <c r="AB2" s="36" t="s">
        <v>80</v>
      </c>
      <c r="AC2" s="33" t="s">
        <v>81</v>
      </c>
      <c r="AD2" s="33" t="s">
        <v>82</v>
      </c>
      <c r="AE2" s="34" t="s">
        <v>83</v>
      </c>
      <c r="AF2" s="33" t="s">
        <v>84</v>
      </c>
      <c r="AG2" s="33" t="s">
        <v>85</v>
      </c>
      <c r="AH2" s="33" t="s">
        <v>86</v>
      </c>
      <c r="AI2" s="33" t="s">
        <v>87</v>
      </c>
      <c r="AJ2" s="33" t="s">
        <v>88</v>
      </c>
      <c r="AK2" s="35" t="s">
        <v>89</v>
      </c>
      <c r="AL2" s="35" t="s">
        <v>90</v>
      </c>
      <c r="AM2" s="33" t="s">
        <v>91</v>
      </c>
    </row>
    <row r="3" spans="1:39" x14ac:dyDescent="0.25">
      <c r="A3" s="40">
        <v>816002451</v>
      </c>
      <c r="B3" s="40" t="s">
        <v>54</v>
      </c>
      <c r="C3" s="40" t="s">
        <v>20</v>
      </c>
      <c r="D3" s="40">
        <v>11931</v>
      </c>
      <c r="E3" s="40"/>
      <c r="F3" s="40"/>
      <c r="G3" s="40" t="s">
        <v>92</v>
      </c>
      <c r="H3" s="41">
        <v>44797</v>
      </c>
      <c r="I3" s="42">
        <v>200000</v>
      </c>
      <c r="J3" s="42">
        <v>177000</v>
      </c>
      <c r="K3" s="40" t="s">
        <v>93</v>
      </c>
      <c r="L3" s="40" t="s">
        <v>94</v>
      </c>
      <c r="M3" s="40"/>
      <c r="N3" s="42">
        <v>0</v>
      </c>
      <c r="O3" s="42">
        <v>0</v>
      </c>
      <c r="P3" s="40"/>
      <c r="Q3" s="40" t="s">
        <v>95</v>
      </c>
      <c r="R3" s="42"/>
      <c r="S3" s="42"/>
      <c r="T3" s="42"/>
      <c r="U3" s="40"/>
      <c r="V3" s="42"/>
      <c r="W3" s="42"/>
      <c r="X3" s="42"/>
      <c r="Y3" s="42"/>
      <c r="Z3" s="42">
        <v>0</v>
      </c>
      <c r="AA3" s="40"/>
      <c r="AB3" s="40"/>
      <c r="AC3" s="41">
        <v>44806</v>
      </c>
      <c r="AD3" s="40"/>
      <c r="AE3" s="40"/>
      <c r="AF3" s="40"/>
      <c r="AG3" s="40"/>
      <c r="AH3" s="40"/>
      <c r="AI3" s="40"/>
      <c r="AJ3" s="40"/>
      <c r="AK3" s="42"/>
      <c r="AL3" s="42"/>
      <c r="AM3" s="40">
        <v>20230210</v>
      </c>
    </row>
    <row r="4" spans="1:39" x14ac:dyDescent="0.25">
      <c r="A4" s="40">
        <v>816002451</v>
      </c>
      <c r="B4" s="40" t="s">
        <v>54</v>
      </c>
      <c r="C4" s="40" t="s">
        <v>20</v>
      </c>
      <c r="D4" s="40">
        <v>18731</v>
      </c>
      <c r="E4" s="40" t="s">
        <v>20</v>
      </c>
      <c r="F4" s="40">
        <v>18731</v>
      </c>
      <c r="G4" s="40" t="s">
        <v>96</v>
      </c>
      <c r="H4" s="41">
        <v>44918</v>
      </c>
      <c r="I4" s="42">
        <v>200000</v>
      </c>
      <c r="J4" s="42">
        <v>200000</v>
      </c>
      <c r="K4" s="40" t="s">
        <v>97</v>
      </c>
      <c r="L4" s="40" t="s">
        <v>199</v>
      </c>
      <c r="M4" s="40"/>
      <c r="N4" s="42">
        <v>0</v>
      </c>
      <c r="O4" s="42">
        <v>196000</v>
      </c>
      <c r="P4" s="40">
        <v>1222204976</v>
      </c>
      <c r="Q4" s="40" t="s">
        <v>98</v>
      </c>
      <c r="R4" s="42">
        <v>200000</v>
      </c>
      <c r="S4" s="42">
        <v>0</v>
      </c>
      <c r="T4" s="42">
        <v>0</v>
      </c>
      <c r="U4" s="40"/>
      <c r="V4" s="42">
        <v>0</v>
      </c>
      <c r="W4" s="42"/>
      <c r="X4" s="42">
        <v>200000</v>
      </c>
      <c r="Y4" s="42">
        <v>0</v>
      </c>
      <c r="Z4" s="42">
        <v>0</v>
      </c>
      <c r="AA4" s="40"/>
      <c r="AB4" s="40"/>
      <c r="AC4" s="41">
        <v>44925</v>
      </c>
      <c r="AD4" s="40"/>
      <c r="AE4" s="40">
        <v>2</v>
      </c>
      <c r="AF4" s="40"/>
      <c r="AG4" s="40"/>
      <c r="AH4" s="40">
        <v>1</v>
      </c>
      <c r="AI4" s="40">
        <v>20230130</v>
      </c>
      <c r="AJ4" s="40">
        <v>20230103</v>
      </c>
      <c r="AK4" s="42">
        <v>200000</v>
      </c>
      <c r="AL4" s="42">
        <v>0</v>
      </c>
      <c r="AM4" s="40">
        <v>20230210</v>
      </c>
    </row>
    <row r="5" spans="1:39" x14ac:dyDescent="0.25">
      <c r="A5" s="40">
        <v>816002451</v>
      </c>
      <c r="B5" s="40" t="s">
        <v>54</v>
      </c>
      <c r="C5" s="40" t="s">
        <v>20</v>
      </c>
      <c r="D5" s="40">
        <v>18859</v>
      </c>
      <c r="E5" s="40" t="s">
        <v>20</v>
      </c>
      <c r="F5" s="40">
        <v>18859</v>
      </c>
      <c r="G5" s="40" t="s">
        <v>99</v>
      </c>
      <c r="H5" s="41">
        <v>44924</v>
      </c>
      <c r="I5" s="42">
        <v>25000</v>
      </c>
      <c r="J5" s="42">
        <v>25000</v>
      </c>
      <c r="K5" s="40" t="s">
        <v>97</v>
      </c>
      <c r="L5" s="40" t="s">
        <v>199</v>
      </c>
      <c r="M5" s="40"/>
      <c r="N5" s="42">
        <v>0</v>
      </c>
      <c r="O5" s="42">
        <v>24500</v>
      </c>
      <c r="P5" s="40">
        <v>1222204977</v>
      </c>
      <c r="Q5" s="40" t="s">
        <v>98</v>
      </c>
      <c r="R5" s="42">
        <v>25000</v>
      </c>
      <c r="S5" s="42">
        <v>0</v>
      </c>
      <c r="T5" s="42">
        <v>0</v>
      </c>
      <c r="U5" s="40"/>
      <c r="V5" s="42">
        <v>0</v>
      </c>
      <c r="W5" s="42"/>
      <c r="X5" s="42">
        <v>25000</v>
      </c>
      <c r="Y5" s="42">
        <v>0</v>
      </c>
      <c r="Z5" s="42">
        <v>0</v>
      </c>
      <c r="AA5" s="40"/>
      <c r="AB5" s="40"/>
      <c r="AC5" s="41">
        <v>44925</v>
      </c>
      <c r="AD5" s="40"/>
      <c r="AE5" s="40">
        <v>2</v>
      </c>
      <c r="AF5" s="40"/>
      <c r="AG5" s="40"/>
      <c r="AH5" s="40">
        <v>1</v>
      </c>
      <c r="AI5" s="40">
        <v>20230130</v>
      </c>
      <c r="AJ5" s="40">
        <v>20230103</v>
      </c>
      <c r="AK5" s="42">
        <v>25000</v>
      </c>
      <c r="AL5" s="42">
        <v>0</v>
      </c>
      <c r="AM5" s="40">
        <v>20230210</v>
      </c>
    </row>
    <row r="6" spans="1:39" x14ac:dyDescent="0.25">
      <c r="A6" s="40">
        <v>816002451</v>
      </c>
      <c r="B6" s="40" t="s">
        <v>54</v>
      </c>
      <c r="C6" s="40" t="s">
        <v>20</v>
      </c>
      <c r="D6" s="40">
        <v>18860</v>
      </c>
      <c r="E6" s="40" t="s">
        <v>20</v>
      </c>
      <c r="F6" s="40">
        <v>18860</v>
      </c>
      <c r="G6" s="40" t="s">
        <v>100</v>
      </c>
      <c r="H6" s="41">
        <v>44924</v>
      </c>
      <c r="I6" s="42">
        <v>25000</v>
      </c>
      <c r="J6" s="42">
        <v>25000</v>
      </c>
      <c r="K6" s="40" t="s">
        <v>97</v>
      </c>
      <c r="L6" s="40" t="s">
        <v>199</v>
      </c>
      <c r="M6" s="40"/>
      <c r="N6" s="42">
        <v>0</v>
      </c>
      <c r="O6" s="42">
        <v>24500</v>
      </c>
      <c r="P6" s="40">
        <v>1222204978</v>
      </c>
      <c r="Q6" s="40" t="s">
        <v>98</v>
      </c>
      <c r="R6" s="42">
        <v>25000</v>
      </c>
      <c r="S6" s="42">
        <v>0</v>
      </c>
      <c r="T6" s="42">
        <v>0</v>
      </c>
      <c r="U6" s="40"/>
      <c r="V6" s="42">
        <v>0</v>
      </c>
      <c r="W6" s="42"/>
      <c r="X6" s="42">
        <v>25000</v>
      </c>
      <c r="Y6" s="42">
        <v>0</v>
      </c>
      <c r="Z6" s="42">
        <v>0</v>
      </c>
      <c r="AA6" s="40"/>
      <c r="AB6" s="40"/>
      <c r="AC6" s="41">
        <v>44925</v>
      </c>
      <c r="AD6" s="40"/>
      <c r="AE6" s="40">
        <v>2</v>
      </c>
      <c r="AF6" s="40"/>
      <c r="AG6" s="40"/>
      <c r="AH6" s="40">
        <v>1</v>
      </c>
      <c r="AI6" s="40">
        <v>20230130</v>
      </c>
      <c r="AJ6" s="40">
        <v>20230103</v>
      </c>
      <c r="AK6" s="42">
        <v>25000</v>
      </c>
      <c r="AL6" s="42">
        <v>0</v>
      </c>
      <c r="AM6" s="40">
        <v>20230210</v>
      </c>
    </row>
    <row r="7" spans="1:39" x14ac:dyDescent="0.25">
      <c r="A7" s="40">
        <v>816002451</v>
      </c>
      <c r="B7" s="40" t="s">
        <v>54</v>
      </c>
      <c r="C7" s="40" t="s">
        <v>20</v>
      </c>
      <c r="D7" s="40">
        <v>18912</v>
      </c>
      <c r="E7" s="40" t="s">
        <v>20</v>
      </c>
      <c r="F7" s="40">
        <v>18912</v>
      </c>
      <c r="G7" s="40" t="s">
        <v>101</v>
      </c>
      <c r="H7" s="41">
        <v>44924</v>
      </c>
      <c r="I7" s="42">
        <v>25000</v>
      </c>
      <c r="J7" s="42">
        <v>25000</v>
      </c>
      <c r="K7" s="40" t="s">
        <v>97</v>
      </c>
      <c r="L7" s="40" t="s">
        <v>199</v>
      </c>
      <c r="M7" s="40"/>
      <c r="N7" s="42">
        <v>0</v>
      </c>
      <c r="O7" s="42">
        <v>24500</v>
      </c>
      <c r="P7" s="40">
        <v>1222204979</v>
      </c>
      <c r="Q7" s="40" t="s">
        <v>98</v>
      </c>
      <c r="R7" s="42">
        <v>25000</v>
      </c>
      <c r="S7" s="42">
        <v>0</v>
      </c>
      <c r="T7" s="42">
        <v>0</v>
      </c>
      <c r="U7" s="40"/>
      <c r="V7" s="42">
        <v>0</v>
      </c>
      <c r="W7" s="42"/>
      <c r="X7" s="42">
        <v>25000</v>
      </c>
      <c r="Y7" s="42">
        <v>0</v>
      </c>
      <c r="Z7" s="42">
        <v>0</v>
      </c>
      <c r="AA7" s="40"/>
      <c r="AB7" s="40"/>
      <c r="AC7" s="41">
        <v>44925</v>
      </c>
      <c r="AD7" s="40"/>
      <c r="AE7" s="40">
        <v>2</v>
      </c>
      <c r="AF7" s="40"/>
      <c r="AG7" s="40"/>
      <c r="AH7" s="40">
        <v>1</v>
      </c>
      <c r="AI7" s="40">
        <v>20230130</v>
      </c>
      <c r="AJ7" s="40">
        <v>20230103</v>
      </c>
      <c r="AK7" s="42">
        <v>25000</v>
      </c>
      <c r="AL7" s="42">
        <v>0</v>
      </c>
      <c r="AM7" s="40">
        <v>20230210</v>
      </c>
    </row>
    <row r="8" spans="1:39" x14ac:dyDescent="0.25">
      <c r="A8" s="40">
        <v>816002451</v>
      </c>
      <c r="B8" s="40" t="s">
        <v>54</v>
      </c>
      <c r="C8" s="40" t="s">
        <v>20</v>
      </c>
      <c r="D8" s="40">
        <v>18913</v>
      </c>
      <c r="E8" s="40" t="s">
        <v>20</v>
      </c>
      <c r="F8" s="40">
        <v>18913</v>
      </c>
      <c r="G8" s="40" t="s">
        <v>102</v>
      </c>
      <c r="H8" s="41">
        <v>44924</v>
      </c>
      <c r="I8" s="42">
        <v>25000</v>
      </c>
      <c r="J8" s="42">
        <v>25000</v>
      </c>
      <c r="K8" s="40" t="s">
        <v>97</v>
      </c>
      <c r="L8" s="40" t="s">
        <v>199</v>
      </c>
      <c r="M8" s="40"/>
      <c r="N8" s="42">
        <v>0</v>
      </c>
      <c r="O8" s="42">
        <v>24500</v>
      </c>
      <c r="P8" s="40">
        <v>1222204980</v>
      </c>
      <c r="Q8" s="40" t="s">
        <v>98</v>
      </c>
      <c r="R8" s="42">
        <v>25000</v>
      </c>
      <c r="S8" s="42">
        <v>0</v>
      </c>
      <c r="T8" s="42">
        <v>0</v>
      </c>
      <c r="U8" s="40"/>
      <c r="V8" s="42">
        <v>0</v>
      </c>
      <c r="W8" s="42"/>
      <c r="X8" s="42">
        <v>25000</v>
      </c>
      <c r="Y8" s="42">
        <v>0</v>
      </c>
      <c r="Z8" s="42">
        <v>0</v>
      </c>
      <c r="AA8" s="40"/>
      <c r="AB8" s="40"/>
      <c r="AC8" s="41">
        <v>44925</v>
      </c>
      <c r="AD8" s="40"/>
      <c r="AE8" s="40">
        <v>2</v>
      </c>
      <c r="AF8" s="40"/>
      <c r="AG8" s="40"/>
      <c r="AH8" s="40">
        <v>1</v>
      </c>
      <c r="AI8" s="40">
        <v>20230130</v>
      </c>
      <c r="AJ8" s="40">
        <v>20230103</v>
      </c>
      <c r="AK8" s="42">
        <v>25000</v>
      </c>
      <c r="AL8" s="42">
        <v>0</v>
      </c>
      <c r="AM8" s="40">
        <v>20230210</v>
      </c>
    </row>
    <row r="9" spans="1:39" x14ac:dyDescent="0.25">
      <c r="A9" s="40">
        <v>816002451</v>
      </c>
      <c r="B9" s="40" t="s">
        <v>54</v>
      </c>
      <c r="C9" s="40" t="s">
        <v>20</v>
      </c>
      <c r="D9" s="40">
        <v>18933</v>
      </c>
      <c r="E9" s="40" t="s">
        <v>20</v>
      </c>
      <c r="F9" s="40">
        <v>18933</v>
      </c>
      <c r="G9" s="40" t="s">
        <v>103</v>
      </c>
      <c r="H9" s="41">
        <v>44924</v>
      </c>
      <c r="I9" s="42">
        <v>25000</v>
      </c>
      <c r="J9" s="42">
        <v>25000</v>
      </c>
      <c r="K9" s="40" t="s">
        <v>97</v>
      </c>
      <c r="L9" s="40" t="s">
        <v>199</v>
      </c>
      <c r="M9" s="40"/>
      <c r="N9" s="42">
        <v>0</v>
      </c>
      <c r="O9" s="42">
        <v>24500</v>
      </c>
      <c r="P9" s="40">
        <v>1222204981</v>
      </c>
      <c r="Q9" s="40" t="s">
        <v>98</v>
      </c>
      <c r="R9" s="42">
        <v>25000</v>
      </c>
      <c r="S9" s="42">
        <v>0</v>
      </c>
      <c r="T9" s="42">
        <v>0</v>
      </c>
      <c r="U9" s="40"/>
      <c r="V9" s="42">
        <v>0</v>
      </c>
      <c r="W9" s="42"/>
      <c r="X9" s="42">
        <v>25000</v>
      </c>
      <c r="Y9" s="42">
        <v>0</v>
      </c>
      <c r="Z9" s="42">
        <v>0</v>
      </c>
      <c r="AA9" s="40"/>
      <c r="AB9" s="40"/>
      <c r="AC9" s="41">
        <v>44925</v>
      </c>
      <c r="AD9" s="40"/>
      <c r="AE9" s="40">
        <v>2</v>
      </c>
      <c r="AF9" s="40"/>
      <c r="AG9" s="40"/>
      <c r="AH9" s="40">
        <v>1</v>
      </c>
      <c r="AI9" s="40">
        <v>20230130</v>
      </c>
      <c r="AJ9" s="40">
        <v>20230103</v>
      </c>
      <c r="AK9" s="42">
        <v>25000</v>
      </c>
      <c r="AL9" s="42">
        <v>0</v>
      </c>
      <c r="AM9" s="40">
        <v>20230210</v>
      </c>
    </row>
    <row r="10" spans="1:39" x14ac:dyDescent="0.25">
      <c r="A10" s="40">
        <v>816002451</v>
      </c>
      <c r="B10" s="40" t="s">
        <v>54</v>
      </c>
      <c r="C10" s="40" t="s">
        <v>23</v>
      </c>
      <c r="D10" s="40">
        <v>7413</v>
      </c>
      <c r="E10" s="40" t="s">
        <v>23</v>
      </c>
      <c r="F10" s="40">
        <v>7413</v>
      </c>
      <c r="G10" s="40" t="s">
        <v>104</v>
      </c>
      <c r="H10" s="41">
        <v>44902</v>
      </c>
      <c r="I10" s="42">
        <v>25000</v>
      </c>
      <c r="J10" s="42">
        <v>25000</v>
      </c>
      <c r="K10" s="40" t="s">
        <v>97</v>
      </c>
      <c r="L10" s="40" t="s">
        <v>202</v>
      </c>
      <c r="M10" s="40"/>
      <c r="N10" s="42">
        <v>0</v>
      </c>
      <c r="O10" s="42">
        <v>0</v>
      </c>
      <c r="P10" s="40"/>
      <c r="Q10" s="40" t="s">
        <v>98</v>
      </c>
      <c r="R10" s="42">
        <v>25000</v>
      </c>
      <c r="S10" s="42">
        <v>0</v>
      </c>
      <c r="T10" s="42">
        <v>0</v>
      </c>
      <c r="U10" s="40"/>
      <c r="V10" s="42">
        <v>0</v>
      </c>
      <c r="W10" s="42"/>
      <c r="X10" s="42">
        <v>25000</v>
      </c>
      <c r="Y10" s="42">
        <v>0</v>
      </c>
      <c r="Z10" s="42">
        <v>24500</v>
      </c>
      <c r="AA10" s="40">
        <v>2201350893</v>
      </c>
      <c r="AB10" s="40" t="s">
        <v>200</v>
      </c>
      <c r="AC10" s="41">
        <v>44910</v>
      </c>
      <c r="AD10" s="40"/>
      <c r="AE10" s="40">
        <v>2</v>
      </c>
      <c r="AF10" s="40"/>
      <c r="AG10" s="40"/>
      <c r="AH10" s="40">
        <v>1</v>
      </c>
      <c r="AI10" s="40">
        <v>20221230</v>
      </c>
      <c r="AJ10" s="40">
        <v>20221216</v>
      </c>
      <c r="AK10" s="42">
        <v>25000</v>
      </c>
      <c r="AL10" s="42">
        <v>0</v>
      </c>
      <c r="AM10" s="40">
        <v>20230210</v>
      </c>
    </row>
    <row r="11" spans="1:39" x14ac:dyDescent="0.25">
      <c r="A11" s="40">
        <v>816002451</v>
      </c>
      <c r="B11" s="40" t="s">
        <v>54</v>
      </c>
      <c r="C11" s="40" t="s">
        <v>23</v>
      </c>
      <c r="D11" s="40">
        <v>7497</v>
      </c>
      <c r="E11" s="40" t="s">
        <v>23</v>
      </c>
      <c r="F11" s="40">
        <v>7497</v>
      </c>
      <c r="G11" s="40" t="s">
        <v>105</v>
      </c>
      <c r="H11" s="41">
        <v>44904</v>
      </c>
      <c r="I11" s="42">
        <v>25000</v>
      </c>
      <c r="J11" s="42">
        <v>25000</v>
      </c>
      <c r="K11" s="40" t="s">
        <v>97</v>
      </c>
      <c r="L11" s="40" t="s">
        <v>199</v>
      </c>
      <c r="M11" s="40"/>
      <c r="N11" s="42">
        <v>0</v>
      </c>
      <c r="O11" s="42">
        <v>24500</v>
      </c>
      <c r="P11" s="40">
        <v>1222201682</v>
      </c>
      <c r="Q11" s="40" t="s">
        <v>98</v>
      </c>
      <c r="R11" s="42">
        <v>25000</v>
      </c>
      <c r="S11" s="42">
        <v>0</v>
      </c>
      <c r="T11" s="42">
        <v>0</v>
      </c>
      <c r="U11" s="40"/>
      <c r="V11" s="42">
        <v>0</v>
      </c>
      <c r="W11" s="42"/>
      <c r="X11" s="42">
        <v>25000</v>
      </c>
      <c r="Y11" s="42">
        <v>0</v>
      </c>
      <c r="Z11" s="42">
        <v>0</v>
      </c>
      <c r="AA11" s="40"/>
      <c r="AB11" s="40"/>
      <c r="AC11" s="41">
        <v>44910</v>
      </c>
      <c r="AD11" s="40"/>
      <c r="AE11" s="40">
        <v>2</v>
      </c>
      <c r="AF11" s="40"/>
      <c r="AG11" s="40"/>
      <c r="AH11" s="40">
        <v>1</v>
      </c>
      <c r="AI11" s="40">
        <v>20221230</v>
      </c>
      <c r="AJ11" s="40">
        <v>20221216</v>
      </c>
      <c r="AK11" s="42">
        <v>25000</v>
      </c>
      <c r="AL11" s="42">
        <v>0</v>
      </c>
      <c r="AM11" s="40">
        <v>20230210</v>
      </c>
    </row>
    <row r="12" spans="1:39" x14ac:dyDescent="0.25">
      <c r="A12" s="40">
        <v>816002451</v>
      </c>
      <c r="B12" s="40" t="s">
        <v>54</v>
      </c>
      <c r="C12" s="40" t="s">
        <v>23</v>
      </c>
      <c r="D12" s="40">
        <v>7501</v>
      </c>
      <c r="E12" s="40" t="s">
        <v>23</v>
      </c>
      <c r="F12" s="40">
        <v>7501</v>
      </c>
      <c r="G12" s="40" t="s">
        <v>106</v>
      </c>
      <c r="H12" s="41">
        <v>44904</v>
      </c>
      <c r="I12" s="42">
        <v>25000</v>
      </c>
      <c r="J12" s="42">
        <v>25000</v>
      </c>
      <c r="K12" s="40" t="s">
        <v>97</v>
      </c>
      <c r="L12" s="40" t="s">
        <v>199</v>
      </c>
      <c r="M12" s="40"/>
      <c r="N12" s="42">
        <v>0</v>
      </c>
      <c r="O12" s="42">
        <v>24500</v>
      </c>
      <c r="P12" s="40">
        <v>1222201683</v>
      </c>
      <c r="Q12" s="40" t="s">
        <v>98</v>
      </c>
      <c r="R12" s="42">
        <v>25000</v>
      </c>
      <c r="S12" s="42">
        <v>0</v>
      </c>
      <c r="T12" s="42">
        <v>0</v>
      </c>
      <c r="U12" s="40"/>
      <c r="V12" s="42">
        <v>0</v>
      </c>
      <c r="W12" s="42"/>
      <c r="X12" s="42">
        <v>25000</v>
      </c>
      <c r="Y12" s="42">
        <v>0</v>
      </c>
      <c r="Z12" s="42">
        <v>0</v>
      </c>
      <c r="AA12" s="40"/>
      <c r="AB12" s="40"/>
      <c r="AC12" s="41">
        <v>44910</v>
      </c>
      <c r="AD12" s="40"/>
      <c r="AE12" s="40">
        <v>2</v>
      </c>
      <c r="AF12" s="40"/>
      <c r="AG12" s="40"/>
      <c r="AH12" s="40">
        <v>1</v>
      </c>
      <c r="AI12" s="40">
        <v>20221230</v>
      </c>
      <c r="AJ12" s="40">
        <v>20221216</v>
      </c>
      <c r="AK12" s="42">
        <v>25000</v>
      </c>
      <c r="AL12" s="42">
        <v>0</v>
      </c>
      <c r="AM12" s="40">
        <v>20230210</v>
      </c>
    </row>
    <row r="13" spans="1:39" x14ac:dyDescent="0.25">
      <c r="A13" s="40">
        <v>816002451</v>
      </c>
      <c r="B13" s="40" t="s">
        <v>54</v>
      </c>
      <c r="C13" s="40" t="s">
        <v>23</v>
      </c>
      <c r="D13" s="40">
        <v>7502</v>
      </c>
      <c r="E13" s="40" t="s">
        <v>23</v>
      </c>
      <c r="F13" s="40">
        <v>7502</v>
      </c>
      <c r="G13" s="40" t="s">
        <v>107</v>
      </c>
      <c r="H13" s="41">
        <v>44904</v>
      </c>
      <c r="I13" s="42">
        <v>25000</v>
      </c>
      <c r="J13" s="42">
        <v>25000</v>
      </c>
      <c r="K13" s="40" t="s">
        <v>97</v>
      </c>
      <c r="L13" s="40" t="s">
        <v>199</v>
      </c>
      <c r="M13" s="40"/>
      <c r="N13" s="42">
        <v>0</v>
      </c>
      <c r="O13" s="42">
        <v>24500</v>
      </c>
      <c r="P13" s="40">
        <v>1222201684</v>
      </c>
      <c r="Q13" s="40" t="s">
        <v>98</v>
      </c>
      <c r="R13" s="42">
        <v>25000</v>
      </c>
      <c r="S13" s="42">
        <v>0</v>
      </c>
      <c r="T13" s="42">
        <v>0</v>
      </c>
      <c r="U13" s="40"/>
      <c r="V13" s="42">
        <v>0</v>
      </c>
      <c r="W13" s="42"/>
      <c r="X13" s="42">
        <v>25000</v>
      </c>
      <c r="Y13" s="42">
        <v>0</v>
      </c>
      <c r="Z13" s="42">
        <v>0</v>
      </c>
      <c r="AA13" s="40"/>
      <c r="AB13" s="40"/>
      <c r="AC13" s="41">
        <v>44910</v>
      </c>
      <c r="AD13" s="40"/>
      <c r="AE13" s="40">
        <v>2</v>
      </c>
      <c r="AF13" s="40"/>
      <c r="AG13" s="40"/>
      <c r="AH13" s="40">
        <v>1</v>
      </c>
      <c r="AI13" s="40">
        <v>20221230</v>
      </c>
      <c r="AJ13" s="40">
        <v>20221216</v>
      </c>
      <c r="AK13" s="42">
        <v>25000</v>
      </c>
      <c r="AL13" s="42">
        <v>0</v>
      </c>
      <c r="AM13" s="40">
        <v>20230210</v>
      </c>
    </row>
    <row r="14" spans="1:39" x14ac:dyDescent="0.25">
      <c r="A14" s="40">
        <v>816002451</v>
      </c>
      <c r="B14" s="40" t="s">
        <v>54</v>
      </c>
      <c r="C14" s="40" t="s">
        <v>23</v>
      </c>
      <c r="D14" s="40">
        <v>7542</v>
      </c>
      <c r="E14" s="40" t="s">
        <v>23</v>
      </c>
      <c r="F14" s="40">
        <v>7542</v>
      </c>
      <c r="G14" s="40" t="s">
        <v>108</v>
      </c>
      <c r="H14" s="41">
        <v>44904</v>
      </c>
      <c r="I14" s="42">
        <v>25000</v>
      </c>
      <c r="J14" s="42">
        <v>25000</v>
      </c>
      <c r="K14" s="40" t="s">
        <v>97</v>
      </c>
      <c r="L14" s="40" t="s">
        <v>199</v>
      </c>
      <c r="M14" s="40"/>
      <c r="N14" s="42">
        <v>0</v>
      </c>
      <c r="O14" s="42">
        <v>24500</v>
      </c>
      <c r="P14" s="40">
        <v>1222201685</v>
      </c>
      <c r="Q14" s="40" t="s">
        <v>98</v>
      </c>
      <c r="R14" s="42">
        <v>25000</v>
      </c>
      <c r="S14" s="42">
        <v>0</v>
      </c>
      <c r="T14" s="42">
        <v>0</v>
      </c>
      <c r="U14" s="40"/>
      <c r="V14" s="42">
        <v>0</v>
      </c>
      <c r="W14" s="42"/>
      <c r="X14" s="42">
        <v>25000</v>
      </c>
      <c r="Y14" s="42">
        <v>0</v>
      </c>
      <c r="Z14" s="42">
        <v>0</v>
      </c>
      <c r="AA14" s="40"/>
      <c r="AB14" s="40"/>
      <c r="AC14" s="41">
        <v>44910</v>
      </c>
      <c r="AD14" s="40"/>
      <c r="AE14" s="40">
        <v>2</v>
      </c>
      <c r="AF14" s="40"/>
      <c r="AG14" s="40"/>
      <c r="AH14" s="40">
        <v>1</v>
      </c>
      <c r="AI14" s="40">
        <v>20221230</v>
      </c>
      <c r="AJ14" s="40">
        <v>20221216</v>
      </c>
      <c r="AK14" s="42">
        <v>25000</v>
      </c>
      <c r="AL14" s="42">
        <v>0</v>
      </c>
      <c r="AM14" s="40">
        <v>20230210</v>
      </c>
    </row>
    <row r="15" spans="1:39" x14ac:dyDescent="0.25">
      <c r="A15" s="40">
        <v>816002451</v>
      </c>
      <c r="B15" s="40" t="s">
        <v>54</v>
      </c>
      <c r="C15" s="40" t="s">
        <v>23</v>
      </c>
      <c r="D15" s="40">
        <v>7559</v>
      </c>
      <c r="E15" s="40" t="s">
        <v>23</v>
      </c>
      <c r="F15" s="40">
        <v>7559</v>
      </c>
      <c r="G15" s="40" t="s">
        <v>109</v>
      </c>
      <c r="H15" s="41">
        <v>44904</v>
      </c>
      <c r="I15" s="42">
        <v>25000</v>
      </c>
      <c r="J15" s="42">
        <v>25000</v>
      </c>
      <c r="K15" s="40" t="s">
        <v>97</v>
      </c>
      <c r="L15" s="40" t="s">
        <v>199</v>
      </c>
      <c r="M15" s="40"/>
      <c r="N15" s="42">
        <v>0</v>
      </c>
      <c r="O15" s="42">
        <v>24500</v>
      </c>
      <c r="P15" s="40">
        <v>1222201686</v>
      </c>
      <c r="Q15" s="40" t="s">
        <v>98</v>
      </c>
      <c r="R15" s="42">
        <v>25000</v>
      </c>
      <c r="S15" s="42">
        <v>0</v>
      </c>
      <c r="T15" s="42">
        <v>0</v>
      </c>
      <c r="U15" s="40"/>
      <c r="V15" s="42">
        <v>0</v>
      </c>
      <c r="W15" s="42"/>
      <c r="X15" s="42">
        <v>25000</v>
      </c>
      <c r="Y15" s="42">
        <v>0</v>
      </c>
      <c r="Z15" s="42">
        <v>0</v>
      </c>
      <c r="AA15" s="40"/>
      <c r="AB15" s="40"/>
      <c r="AC15" s="41">
        <v>44910</v>
      </c>
      <c r="AD15" s="40"/>
      <c r="AE15" s="40">
        <v>2</v>
      </c>
      <c r="AF15" s="40"/>
      <c r="AG15" s="40"/>
      <c r="AH15" s="40">
        <v>1</v>
      </c>
      <c r="AI15" s="40">
        <v>20221230</v>
      </c>
      <c r="AJ15" s="40">
        <v>20221216</v>
      </c>
      <c r="AK15" s="42">
        <v>25000</v>
      </c>
      <c r="AL15" s="42">
        <v>0</v>
      </c>
      <c r="AM15" s="40">
        <v>20230210</v>
      </c>
    </row>
    <row r="16" spans="1:39" x14ac:dyDescent="0.25">
      <c r="A16" s="40">
        <v>816002451</v>
      </c>
      <c r="B16" s="40" t="s">
        <v>54</v>
      </c>
      <c r="C16" s="40" t="s">
        <v>23</v>
      </c>
      <c r="D16" s="40">
        <v>7589</v>
      </c>
      <c r="E16" s="40" t="s">
        <v>23</v>
      </c>
      <c r="F16" s="40">
        <v>7589</v>
      </c>
      <c r="G16" s="40" t="s">
        <v>110</v>
      </c>
      <c r="H16" s="41">
        <v>44905</v>
      </c>
      <c r="I16" s="42">
        <v>25000</v>
      </c>
      <c r="J16" s="42">
        <v>25000</v>
      </c>
      <c r="K16" s="40" t="s">
        <v>97</v>
      </c>
      <c r="L16" s="40" t="s">
        <v>199</v>
      </c>
      <c r="M16" s="40"/>
      <c r="N16" s="42">
        <v>0</v>
      </c>
      <c r="O16" s="42">
        <v>24500</v>
      </c>
      <c r="P16" s="40">
        <v>1222201687</v>
      </c>
      <c r="Q16" s="40" t="s">
        <v>98</v>
      </c>
      <c r="R16" s="42">
        <v>25000</v>
      </c>
      <c r="S16" s="42">
        <v>0</v>
      </c>
      <c r="T16" s="42">
        <v>0</v>
      </c>
      <c r="U16" s="40"/>
      <c r="V16" s="42">
        <v>0</v>
      </c>
      <c r="W16" s="42"/>
      <c r="X16" s="42">
        <v>25000</v>
      </c>
      <c r="Y16" s="42">
        <v>0</v>
      </c>
      <c r="Z16" s="42">
        <v>0</v>
      </c>
      <c r="AA16" s="40"/>
      <c r="AB16" s="40"/>
      <c r="AC16" s="41">
        <v>44910</v>
      </c>
      <c r="AD16" s="40"/>
      <c r="AE16" s="40">
        <v>2</v>
      </c>
      <c r="AF16" s="40"/>
      <c r="AG16" s="40"/>
      <c r="AH16" s="40">
        <v>1</v>
      </c>
      <c r="AI16" s="40">
        <v>20221230</v>
      </c>
      <c r="AJ16" s="40">
        <v>20221216</v>
      </c>
      <c r="AK16" s="42">
        <v>25000</v>
      </c>
      <c r="AL16" s="42">
        <v>0</v>
      </c>
      <c r="AM16" s="40">
        <v>20230210</v>
      </c>
    </row>
    <row r="17" spans="1:39" x14ac:dyDescent="0.25">
      <c r="A17" s="40">
        <v>816002451</v>
      </c>
      <c r="B17" s="40" t="s">
        <v>54</v>
      </c>
      <c r="C17" s="40" t="s">
        <v>23</v>
      </c>
      <c r="D17" s="40">
        <v>7663</v>
      </c>
      <c r="E17" s="40" t="s">
        <v>23</v>
      </c>
      <c r="F17" s="40">
        <v>7663</v>
      </c>
      <c r="G17" s="40" t="s">
        <v>111</v>
      </c>
      <c r="H17" s="41">
        <v>44907</v>
      </c>
      <c r="I17" s="42">
        <v>85000</v>
      </c>
      <c r="J17" s="42">
        <v>85000</v>
      </c>
      <c r="K17" s="40" t="s">
        <v>97</v>
      </c>
      <c r="L17" s="40" t="s">
        <v>199</v>
      </c>
      <c r="M17" s="40"/>
      <c r="N17" s="42">
        <v>0</v>
      </c>
      <c r="O17" s="42">
        <v>83300</v>
      </c>
      <c r="P17" s="40">
        <v>1222201688</v>
      </c>
      <c r="Q17" s="40" t="s">
        <v>98</v>
      </c>
      <c r="R17" s="42">
        <v>85000</v>
      </c>
      <c r="S17" s="42">
        <v>0</v>
      </c>
      <c r="T17" s="42">
        <v>0</v>
      </c>
      <c r="U17" s="40"/>
      <c r="V17" s="42">
        <v>0</v>
      </c>
      <c r="W17" s="42"/>
      <c r="X17" s="42">
        <v>85000</v>
      </c>
      <c r="Y17" s="42">
        <v>0</v>
      </c>
      <c r="Z17" s="42">
        <v>0</v>
      </c>
      <c r="AA17" s="40"/>
      <c r="AB17" s="40"/>
      <c r="AC17" s="41">
        <v>44910</v>
      </c>
      <c r="AD17" s="40"/>
      <c r="AE17" s="40">
        <v>2</v>
      </c>
      <c r="AF17" s="40"/>
      <c r="AG17" s="40"/>
      <c r="AH17" s="40">
        <v>1</v>
      </c>
      <c r="AI17" s="40">
        <v>20221230</v>
      </c>
      <c r="AJ17" s="40">
        <v>20221216</v>
      </c>
      <c r="AK17" s="42">
        <v>85000</v>
      </c>
      <c r="AL17" s="42">
        <v>0</v>
      </c>
      <c r="AM17" s="40">
        <v>20230210</v>
      </c>
    </row>
    <row r="18" spans="1:39" x14ac:dyDescent="0.25">
      <c r="A18" s="40">
        <v>816002451</v>
      </c>
      <c r="B18" s="40" t="s">
        <v>54</v>
      </c>
      <c r="C18" s="40" t="s">
        <v>23</v>
      </c>
      <c r="D18" s="40">
        <v>7699</v>
      </c>
      <c r="E18" s="40" t="s">
        <v>23</v>
      </c>
      <c r="F18" s="40">
        <v>7699</v>
      </c>
      <c r="G18" s="40" t="s">
        <v>112</v>
      </c>
      <c r="H18" s="41">
        <v>44907</v>
      </c>
      <c r="I18" s="42">
        <v>25000</v>
      </c>
      <c r="J18" s="42">
        <v>25000</v>
      </c>
      <c r="K18" s="40" t="s">
        <v>97</v>
      </c>
      <c r="L18" s="40" t="s">
        <v>199</v>
      </c>
      <c r="M18" s="40"/>
      <c r="N18" s="42">
        <v>0</v>
      </c>
      <c r="O18" s="42">
        <v>24500</v>
      </c>
      <c r="P18" s="40">
        <v>1222201689</v>
      </c>
      <c r="Q18" s="40" t="s">
        <v>98</v>
      </c>
      <c r="R18" s="42">
        <v>25000</v>
      </c>
      <c r="S18" s="42">
        <v>0</v>
      </c>
      <c r="T18" s="42">
        <v>0</v>
      </c>
      <c r="U18" s="40"/>
      <c r="V18" s="42">
        <v>0</v>
      </c>
      <c r="W18" s="42"/>
      <c r="X18" s="42">
        <v>25000</v>
      </c>
      <c r="Y18" s="42">
        <v>0</v>
      </c>
      <c r="Z18" s="42">
        <v>0</v>
      </c>
      <c r="AA18" s="40"/>
      <c r="AB18" s="40"/>
      <c r="AC18" s="41">
        <v>44910</v>
      </c>
      <c r="AD18" s="40"/>
      <c r="AE18" s="40">
        <v>2</v>
      </c>
      <c r="AF18" s="40"/>
      <c r="AG18" s="40"/>
      <c r="AH18" s="40">
        <v>1</v>
      </c>
      <c r="AI18" s="40">
        <v>20221230</v>
      </c>
      <c r="AJ18" s="40">
        <v>20221216</v>
      </c>
      <c r="AK18" s="42">
        <v>25000</v>
      </c>
      <c r="AL18" s="42">
        <v>0</v>
      </c>
      <c r="AM18" s="40">
        <v>20230210</v>
      </c>
    </row>
    <row r="19" spans="1:39" x14ac:dyDescent="0.25">
      <c r="A19" s="40">
        <v>816002451</v>
      </c>
      <c r="B19" s="40" t="s">
        <v>54</v>
      </c>
      <c r="C19" s="40" t="s">
        <v>23</v>
      </c>
      <c r="D19" s="40">
        <v>7767</v>
      </c>
      <c r="E19" s="40" t="s">
        <v>23</v>
      </c>
      <c r="F19" s="40">
        <v>7767</v>
      </c>
      <c r="G19" s="40" t="s">
        <v>113</v>
      </c>
      <c r="H19" s="41">
        <v>44907</v>
      </c>
      <c r="I19" s="42">
        <v>158928</v>
      </c>
      <c r="J19" s="42">
        <v>158928</v>
      </c>
      <c r="K19" s="40" t="s">
        <v>97</v>
      </c>
      <c r="L19" s="40" t="s">
        <v>199</v>
      </c>
      <c r="M19" s="40"/>
      <c r="N19" s="42">
        <v>0</v>
      </c>
      <c r="O19" s="42">
        <v>155749</v>
      </c>
      <c r="P19" s="40">
        <v>1222201690</v>
      </c>
      <c r="Q19" s="40" t="s">
        <v>98</v>
      </c>
      <c r="R19" s="42">
        <v>158928</v>
      </c>
      <c r="S19" s="42">
        <v>0</v>
      </c>
      <c r="T19" s="42">
        <v>0</v>
      </c>
      <c r="U19" s="40"/>
      <c r="V19" s="42">
        <v>0</v>
      </c>
      <c r="W19" s="42"/>
      <c r="X19" s="42">
        <v>158928</v>
      </c>
      <c r="Y19" s="42">
        <v>0</v>
      </c>
      <c r="Z19" s="42">
        <v>0</v>
      </c>
      <c r="AA19" s="40"/>
      <c r="AB19" s="40"/>
      <c r="AC19" s="41">
        <v>44910</v>
      </c>
      <c r="AD19" s="40"/>
      <c r="AE19" s="40">
        <v>2</v>
      </c>
      <c r="AF19" s="40"/>
      <c r="AG19" s="40"/>
      <c r="AH19" s="40">
        <v>1</v>
      </c>
      <c r="AI19" s="40">
        <v>20221230</v>
      </c>
      <c r="AJ19" s="40">
        <v>20221216</v>
      </c>
      <c r="AK19" s="42">
        <v>158928</v>
      </c>
      <c r="AL19" s="42">
        <v>0</v>
      </c>
      <c r="AM19" s="40">
        <v>20230210</v>
      </c>
    </row>
    <row r="20" spans="1:39" x14ac:dyDescent="0.25">
      <c r="A20" s="40">
        <v>816002451</v>
      </c>
      <c r="B20" s="40" t="s">
        <v>54</v>
      </c>
      <c r="C20" s="40" t="s">
        <v>23</v>
      </c>
      <c r="D20" s="40">
        <v>7768</v>
      </c>
      <c r="E20" s="40" t="s">
        <v>23</v>
      </c>
      <c r="F20" s="40">
        <v>7768</v>
      </c>
      <c r="G20" s="40" t="s">
        <v>114</v>
      </c>
      <c r="H20" s="41">
        <v>44907</v>
      </c>
      <c r="I20" s="42">
        <v>25000</v>
      </c>
      <c r="J20" s="42">
        <v>25000</v>
      </c>
      <c r="K20" s="40" t="s">
        <v>97</v>
      </c>
      <c r="L20" s="40" t="s">
        <v>199</v>
      </c>
      <c r="M20" s="40"/>
      <c r="N20" s="42">
        <v>0</v>
      </c>
      <c r="O20" s="42">
        <v>24500</v>
      </c>
      <c r="P20" s="40">
        <v>1222201691</v>
      </c>
      <c r="Q20" s="40" t="s">
        <v>98</v>
      </c>
      <c r="R20" s="42">
        <v>25000</v>
      </c>
      <c r="S20" s="42">
        <v>0</v>
      </c>
      <c r="T20" s="42">
        <v>0</v>
      </c>
      <c r="U20" s="40"/>
      <c r="V20" s="42">
        <v>0</v>
      </c>
      <c r="W20" s="42"/>
      <c r="X20" s="42">
        <v>25000</v>
      </c>
      <c r="Y20" s="42">
        <v>0</v>
      </c>
      <c r="Z20" s="42">
        <v>0</v>
      </c>
      <c r="AA20" s="40"/>
      <c r="AB20" s="40"/>
      <c r="AC20" s="41">
        <v>44910</v>
      </c>
      <c r="AD20" s="40"/>
      <c r="AE20" s="40">
        <v>2</v>
      </c>
      <c r="AF20" s="40"/>
      <c r="AG20" s="40"/>
      <c r="AH20" s="40">
        <v>1</v>
      </c>
      <c r="AI20" s="40">
        <v>20221230</v>
      </c>
      <c r="AJ20" s="40">
        <v>20221216</v>
      </c>
      <c r="AK20" s="42">
        <v>25000</v>
      </c>
      <c r="AL20" s="42">
        <v>0</v>
      </c>
      <c r="AM20" s="40">
        <v>20230210</v>
      </c>
    </row>
    <row r="21" spans="1:39" x14ac:dyDescent="0.25">
      <c r="A21" s="40">
        <v>816002451</v>
      </c>
      <c r="B21" s="40" t="s">
        <v>54</v>
      </c>
      <c r="C21" s="40" t="s">
        <v>23</v>
      </c>
      <c r="D21" s="40">
        <v>7819</v>
      </c>
      <c r="E21" s="40" t="s">
        <v>23</v>
      </c>
      <c r="F21" s="40">
        <v>7819</v>
      </c>
      <c r="G21" s="40" t="s">
        <v>115</v>
      </c>
      <c r="H21" s="41">
        <v>44908</v>
      </c>
      <c r="I21" s="42">
        <v>193930</v>
      </c>
      <c r="J21" s="42">
        <v>193930</v>
      </c>
      <c r="K21" s="40" t="s">
        <v>97</v>
      </c>
      <c r="L21" s="40" t="s">
        <v>199</v>
      </c>
      <c r="M21" s="40"/>
      <c r="N21" s="42">
        <v>0</v>
      </c>
      <c r="O21" s="42">
        <v>190051</v>
      </c>
      <c r="P21" s="40">
        <v>1222201692</v>
      </c>
      <c r="Q21" s="40" t="s">
        <v>98</v>
      </c>
      <c r="R21" s="42">
        <v>193930</v>
      </c>
      <c r="S21" s="42">
        <v>0</v>
      </c>
      <c r="T21" s="42">
        <v>0</v>
      </c>
      <c r="U21" s="40"/>
      <c r="V21" s="42">
        <v>0</v>
      </c>
      <c r="W21" s="42"/>
      <c r="X21" s="42">
        <v>193930</v>
      </c>
      <c r="Y21" s="42">
        <v>0</v>
      </c>
      <c r="Z21" s="42">
        <v>0</v>
      </c>
      <c r="AA21" s="40"/>
      <c r="AB21" s="40"/>
      <c r="AC21" s="41">
        <v>44910</v>
      </c>
      <c r="AD21" s="40"/>
      <c r="AE21" s="40">
        <v>2</v>
      </c>
      <c r="AF21" s="40"/>
      <c r="AG21" s="40"/>
      <c r="AH21" s="40">
        <v>1</v>
      </c>
      <c r="AI21" s="40">
        <v>20221230</v>
      </c>
      <c r="AJ21" s="40">
        <v>20221216</v>
      </c>
      <c r="AK21" s="42">
        <v>193930</v>
      </c>
      <c r="AL21" s="42">
        <v>0</v>
      </c>
      <c r="AM21" s="40">
        <v>20230210</v>
      </c>
    </row>
    <row r="22" spans="1:39" x14ac:dyDescent="0.25">
      <c r="A22" s="40">
        <v>816002451</v>
      </c>
      <c r="B22" s="40" t="s">
        <v>54</v>
      </c>
      <c r="C22" s="40" t="s">
        <v>23</v>
      </c>
      <c r="D22" s="40">
        <v>7820</v>
      </c>
      <c r="E22" s="40" t="s">
        <v>23</v>
      </c>
      <c r="F22" s="40">
        <v>7820</v>
      </c>
      <c r="G22" s="40" t="s">
        <v>116</v>
      </c>
      <c r="H22" s="41">
        <v>44908</v>
      </c>
      <c r="I22" s="42">
        <v>158928</v>
      </c>
      <c r="J22" s="42">
        <v>158928</v>
      </c>
      <c r="K22" s="40" t="s">
        <v>97</v>
      </c>
      <c r="L22" s="40" t="s">
        <v>199</v>
      </c>
      <c r="M22" s="40"/>
      <c r="N22" s="42">
        <v>0</v>
      </c>
      <c r="O22" s="42">
        <v>155749</v>
      </c>
      <c r="P22" s="40">
        <v>1222201693</v>
      </c>
      <c r="Q22" s="40" t="s">
        <v>98</v>
      </c>
      <c r="R22" s="42">
        <v>158928</v>
      </c>
      <c r="S22" s="42">
        <v>0</v>
      </c>
      <c r="T22" s="42">
        <v>0</v>
      </c>
      <c r="U22" s="40"/>
      <c r="V22" s="42">
        <v>0</v>
      </c>
      <c r="W22" s="42"/>
      <c r="X22" s="42">
        <v>158928</v>
      </c>
      <c r="Y22" s="42">
        <v>0</v>
      </c>
      <c r="Z22" s="42">
        <v>0</v>
      </c>
      <c r="AA22" s="40"/>
      <c r="AB22" s="40"/>
      <c r="AC22" s="41">
        <v>44910</v>
      </c>
      <c r="AD22" s="40"/>
      <c r="AE22" s="40">
        <v>2</v>
      </c>
      <c r="AF22" s="40"/>
      <c r="AG22" s="40"/>
      <c r="AH22" s="40">
        <v>1</v>
      </c>
      <c r="AI22" s="40">
        <v>20221230</v>
      </c>
      <c r="AJ22" s="40">
        <v>20221216</v>
      </c>
      <c r="AK22" s="42">
        <v>158928</v>
      </c>
      <c r="AL22" s="42">
        <v>0</v>
      </c>
      <c r="AM22" s="40">
        <v>20230210</v>
      </c>
    </row>
    <row r="23" spans="1:39" x14ac:dyDescent="0.25">
      <c r="A23" s="40">
        <v>816002451</v>
      </c>
      <c r="B23" s="40" t="s">
        <v>54</v>
      </c>
      <c r="C23" s="40" t="s">
        <v>23</v>
      </c>
      <c r="D23" s="40">
        <v>7889</v>
      </c>
      <c r="E23" s="40" t="s">
        <v>23</v>
      </c>
      <c r="F23" s="40">
        <v>7889</v>
      </c>
      <c r="G23" s="40" t="s">
        <v>117</v>
      </c>
      <c r="H23" s="41">
        <v>44909</v>
      </c>
      <c r="I23" s="42">
        <v>25000</v>
      </c>
      <c r="J23" s="42">
        <v>25000</v>
      </c>
      <c r="K23" s="40" t="s">
        <v>97</v>
      </c>
      <c r="L23" s="40" t="s">
        <v>199</v>
      </c>
      <c r="M23" s="40"/>
      <c r="N23" s="42">
        <v>0</v>
      </c>
      <c r="O23" s="42">
        <v>24500</v>
      </c>
      <c r="P23" s="40">
        <v>1222201694</v>
      </c>
      <c r="Q23" s="40" t="s">
        <v>98</v>
      </c>
      <c r="R23" s="42">
        <v>25000</v>
      </c>
      <c r="S23" s="42">
        <v>0</v>
      </c>
      <c r="T23" s="42">
        <v>0</v>
      </c>
      <c r="U23" s="40"/>
      <c r="V23" s="42">
        <v>0</v>
      </c>
      <c r="W23" s="42"/>
      <c r="X23" s="42">
        <v>25000</v>
      </c>
      <c r="Y23" s="42">
        <v>0</v>
      </c>
      <c r="Z23" s="42">
        <v>0</v>
      </c>
      <c r="AA23" s="40"/>
      <c r="AB23" s="40"/>
      <c r="AC23" s="41">
        <v>44910</v>
      </c>
      <c r="AD23" s="40"/>
      <c r="AE23" s="40">
        <v>2</v>
      </c>
      <c r="AF23" s="40"/>
      <c r="AG23" s="40"/>
      <c r="AH23" s="40">
        <v>1</v>
      </c>
      <c r="AI23" s="40">
        <v>20221230</v>
      </c>
      <c r="AJ23" s="40">
        <v>20221216</v>
      </c>
      <c r="AK23" s="42">
        <v>25000</v>
      </c>
      <c r="AL23" s="42">
        <v>0</v>
      </c>
      <c r="AM23" s="40">
        <v>20230210</v>
      </c>
    </row>
    <row r="24" spans="1:39" x14ac:dyDescent="0.25">
      <c r="A24" s="40">
        <v>816002451</v>
      </c>
      <c r="B24" s="40" t="s">
        <v>54</v>
      </c>
      <c r="C24" s="40" t="s">
        <v>23</v>
      </c>
      <c r="D24" s="40">
        <v>7913</v>
      </c>
      <c r="E24" s="40" t="s">
        <v>23</v>
      </c>
      <c r="F24" s="40">
        <v>7913</v>
      </c>
      <c r="G24" s="40" t="s">
        <v>118</v>
      </c>
      <c r="H24" s="41">
        <v>44909</v>
      </c>
      <c r="I24" s="42">
        <v>25000</v>
      </c>
      <c r="J24" s="42">
        <v>25000</v>
      </c>
      <c r="K24" s="40" t="s">
        <v>97</v>
      </c>
      <c r="L24" s="40" t="s">
        <v>199</v>
      </c>
      <c r="M24" s="40"/>
      <c r="N24" s="42">
        <v>0</v>
      </c>
      <c r="O24" s="42">
        <v>24500</v>
      </c>
      <c r="P24" s="40">
        <v>1222201695</v>
      </c>
      <c r="Q24" s="40" t="s">
        <v>98</v>
      </c>
      <c r="R24" s="42">
        <v>25000</v>
      </c>
      <c r="S24" s="42">
        <v>0</v>
      </c>
      <c r="T24" s="42">
        <v>0</v>
      </c>
      <c r="U24" s="40"/>
      <c r="V24" s="42">
        <v>0</v>
      </c>
      <c r="W24" s="42"/>
      <c r="X24" s="42">
        <v>25000</v>
      </c>
      <c r="Y24" s="42">
        <v>0</v>
      </c>
      <c r="Z24" s="42">
        <v>0</v>
      </c>
      <c r="AA24" s="40"/>
      <c r="AB24" s="40"/>
      <c r="AC24" s="41">
        <v>44910</v>
      </c>
      <c r="AD24" s="40"/>
      <c r="AE24" s="40">
        <v>2</v>
      </c>
      <c r="AF24" s="40"/>
      <c r="AG24" s="40"/>
      <c r="AH24" s="40">
        <v>1</v>
      </c>
      <c r="AI24" s="40">
        <v>20221230</v>
      </c>
      <c r="AJ24" s="40">
        <v>20221216</v>
      </c>
      <c r="AK24" s="42">
        <v>25000</v>
      </c>
      <c r="AL24" s="42">
        <v>0</v>
      </c>
      <c r="AM24" s="40">
        <v>20230210</v>
      </c>
    </row>
    <row r="25" spans="1:39" x14ac:dyDescent="0.25">
      <c r="A25" s="40">
        <v>816002451</v>
      </c>
      <c r="B25" s="40" t="s">
        <v>54</v>
      </c>
      <c r="C25" s="40" t="s">
        <v>23</v>
      </c>
      <c r="D25" s="40">
        <v>8026</v>
      </c>
      <c r="E25" s="40" t="s">
        <v>23</v>
      </c>
      <c r="F25" s="40">
        <v>8026</v>
      </c>
      <c r="G25" s="40" t="s">
        <v>119</v>
      </c>
      <c r="H25" s="41">
        <v>44911</v>
      </c>
      <c r="I25" s="42">
        <v>25000</v>
      </c>
      <c r="J25" s="42">
        <v>25000</v>
      </c>
      <c r="K25" s="40" t="s">
        <v>97</v>
      </c>
      <c r="L25" s="40" t="s">
        <v>199</v>
      </c>
      <c r="M25" s="40"/>
      <c r="N25" s="42">
        <v>0</v>
      </c>
      <c r="O25" s="42">
        <v>24500</v>
      </c>
      <c r="P25" s="40">
        <v>1222204961</v>
      </c>
      <c r="Q25" s="40" t="s">
        <v>98</v>
      </c>
      <c r="R25" s="42">
        <v>25000</v>
      </c>
      <c r="S25" s="42">
        <v>0</v>
      </c>
      <c r="T25" s="42">
        <v>0</v>
      </c>
      <c r="U25" s="40"/>
      <c r="V25" s="42">
        <v>0</v>
      </c>
      <c r="W25" s="42"/>
      <c r="X25" s="42">
        <v>25000</v>
      </c>
      <c r="Y25" s="42">
        <v>0</v>
      </c>
      <c r="Z25" s="42">
        <v>0</v>
      </c>
      <c r="AA25" s="40"/>
      <c r="AB25" s="40"/>
      <c r="AC25" s="41">
        <v>44925</v>
      </c>
      <c r="AD25" s="40"/>
      <c r="AE25" s="40">
        <v>2</v>
      </c>
      <c r="AF25" s="40"/>
      <c r="AG25" s="40"/>
      <c r="AH25" s="40">
        <v>1</v>
      </c>
      <c r="AI25" s="40">
        <v>20230130</v>
      </c>
      <c r="AJ25" s="40">
        <v>20230103</v>
      </c>
      <c r="AK25" s="42">
        <v>25000</v>
      </c>
      <c r="AL25" s="42">
        <v>0</v>
      </c>
      <c r="AM25" s="40">
        <v>20230210</v>
      </c>
    </row>
    <row r="26" spans="1:39" x14ac:dyDescent="0.25">
      <c r="A26" s="40">
        <v>816002451</v>
      </c>
      <c r="B26" s="40" t="s">
        <v>54</v>
      </c>
      <c r="C26" s="40" t="s">
        <v>23</v>
      </c>
      <c r="D26" s="40">
        <v>8027</v>
      </c>
      <c r="E26" s="40" t="s">
        <v>23</v>
      </c>
      <c r="F26" s="40">
        <v>8027</v>
      </c>
      <c r="G26" s="40" t="s">
        <v>120</v>
      </c>
      <c r="H26" s="41">
        <v>44911</v>
      </c>
      <c r="I26" s="42">
        <v>25000</v>
      </c>
      <c r="J26" s="42">
        <v>25000</v>
      </c>
      <c r="K26" s="40" t="s">
        <v>97</v>
      </c>
      <c r="L26" s="40" t="s">
        <v>199</v>
      </c>
      <c r="M26" s="40"/>
      <c r="N26" s="42">
        <v>0</v>
      </c>
      <c r="O26" s="42">
        <v>24500</v>
      </c>
      <c r="P26" s="40">
        <v>1222204962</v>
      </c>
      <c r="Q26" s="40" t="s">
        <v>98</v>
      </c>
      <c r="R26" s="42">
        <v>25000</v>
      </c>
      <c r="S26" s="42">
        <v>0</v>
      </c>
      <c r="T26" s="42">
        <v>0</v>
      </c>
      <c r="U26" s="40"/>
      <c r="V26" s="42">
        <v>0</v>
      </c>
      <c r="W26" s="42"/>
      <c r="X26" s="42">
        <v>25000</v>
      </c>
      <c r="Y26" s="42">
        <v>0</v>
      </c>
      <c r="Z26" s="42">
        <v>0</v>
      </c>
      <c r="AA26" s="40"/>
      <c r="AB26" s="40"/>
      <c r="AC26" s="41">
        <v>44925</v>
      </c>
      <c r="AD26" s="40"/>
      <c r="AE26" s="40">
        <v>2</v>
      </c>
      <c r="AF26" s="40"/>
      <c r="AG26" s="40"/>
      <c r="AH26" s="40">
        <v>1</v>
      </c>
      <c r="AI26" s="40">
        <v>20230130</v>
      </c>
      <c r="AJ26" s="40">
        <v>20230103</v>
      </c>
      <c r="AK26" s="42">
        <v>25000</v>
      </c>
      <c r="AL26" s="42">
        <v>0</v>
      </c>
      <c r="AM26" s="40">
        <v>20230210</v>
      </c>
    </row>
    <row r="27" spans="1:39" x14ac:dyDescent="0.25">
      <c r="A27" s="40">
        <v>816002451</v>
      </c>
      <c r="B27" s="40" t="s">
        <v>54</v>
      </c>
      <c r="C27" s="40" t="s">
        <v>23</v>
      </c>
      <c r="D27" s="40">
        <v>8028</v>
      </c>
      <c r="E27" s="40" t="s">
        <v>23</v>
      </c>
      <c r="F27" s="40">
        <v>8028</v>
      </c>
      <c r="G27" s="40" t="s">
        <v>121</v>
      </c>
      <c r="H27" s="41">
        <v>44911</v>
      </c>
      <c r="I27" s="42">
        <v>25000</v>
      </c>
      <c r="J27" s="42">
        <v>25000</v>
      </c>
      <c r="K27" s="40" t="s">
        <v>97</v>
      </c>
      <c r="L27" s="40" t="s">
        <v>199</v>
      </c>
      <c r="M27" s="40"/>
      <c r="N27" s="42">
        <v>0</v>
      </c>
      <c r="O27" s="42">
        <v>24500</v>
      </c>
      <c r="P27" s="40">
        <v>1222204963</v>
      </c>
      <c r="Q27" s="40" t="s">
        <v>98</v>
      </c>
      <c r="R27" s="42">
        <v>25000</v>
      </c>
      <c r="S27" s="42">
        <v>0</v>
      </c>
      <c r="T27" s="42">
        <v>0</v>
      </c>
      <c r="U27" s="40"/>
      <c r="V27" s="42">
        <v>0</v>
      </c>
      <c r="W27" s="42"/>
      <c r="X27" s="42">
        <v>25000</v>
      </c>
      <c r="Y27" s="42">
        <v>0</v>
      </c>
      <c r="Z27" s="42">
        <v>0</v>
      </c>
      <c r="AA27" s="40"/>
      <c r="AB27" s="40"/>
      <c r="AC27" s="41">
        <v>44925</v>
      </c>
      <c r="AD27" s="40"/>
      <c r="AE27" s="40">
        <v>2</v>
      </c>
      <c r="AF27" s="40"/>
      <c r="AG27" s="40"/>
      <c r="AH27" s="40">
        <v>1</v>
      </c>
      <c r="AI27" s="40">
        <v>20230130</v>
      </c>
      <c r="AJ27" s="40">
        <v>20230103</v>
      </c>
      <c r="AK27" s="42">
        <v>25000</v>
      </c>
      <c r="AL27" s="42">
        <v>0</v>
      </c>
      <c r="AM27" s="40">
        <v>20230210</v>
      </c>
    </row>
    <row r="28" spans="1:39" x14ac:dyDescent="0.25">
      <c r="A28" s="40">
        <v>816002451</v>
      </c>
      <c r="B28" s="40" t="s">
        <v>54</v>
      </c>
      <c r="C28" s="40" t="s">
        <v>23</v>
      </c>
      <c r="D28" s="40">
        <v>8107</v>
      </c>
      <c r="E28" s="40" t="s">
        <v>23</v>
      </c>
      <c r="F28" s="40">
        <v>8107</v>
      </c>
      <c r="G28" s="40" t="s">
        <v>122</v>
      </c>
      <c r="H28" s="41">
        <v>44911</v>
      </c>
      <c r="I28" s="42">
        <v>461820</v>
      </c>
      <c r="J28" s="42">
        <v>461820</v>
      </c>
      <c r="K28" s="40" t="s">
        <v>97</v>
      </c>
      <c r="L28" s="40" t="s">
        <v>199</v>
      </c>
      <c r="M28" s="40"/>
      <c r="N28" s="42">
        <v>0</v>
      </c>
      <c r="O28" s="42">
        <v>452584</v>
      </c>
      <c r="P28" s="40">
        <v>1222204964</v>
      </c>
      <c r="Q28" s="40" t="s">
        <v>98</v>
      </c>
      <c r="R28" s="42">
        <v>461820</v>
      </c>
      <c r="S28" s="42">
        <v>0</v>
      </c>
      <c r="T28" s="42">
        <v>0</v>
      </c>
      <c r="U28" s="40"/>
      <c r="V28" s="42">
        <v>0</v>
      </c>
      <c r="W28" s="42"/>
      <c r="X28" s="42">
        <v>461820</v>
      </c>
      <c r="Y28" s="42">
        <v>0</v>
      </c>
      <c r="Z28" s="42">
        <v>0</v>
      </c>
      <c r="AA28" s="40"/>
      <c r="AB28" s="40"/>
      <c r="AC28" s="41">
        <v>44925</v>
      </c>
      <c r="AD28" s="40"/>
      <c r="AE28" s="40">
        <v>2</v>
      </c>
      <c r="AF28" s="40"/>
      <c r="AG28" s="40"/>
      <c r="AH28" s="40">
        <v>1</v>
      </c>
      <c r="AI28" s="40">
        <v>20230130</v>
      </c>
      <c r="AJ28" s="40">
        <v>20230103</v>
      </c>
      <c r="AK28" s="42">
        <v>461820</v>
      </c>
      <c r="AL28" s="42">
        <v>0</v>
      </c>
      <c r="AM28" s="40">
        <v>20230210</v>
      </c>
    </row>
    <row r="29" spans="1:39" x14ac:dyDescent="0.25">
      <c r="A29" s="40">
        <v>816002451</v>
      </c>
      <c r="B29" s="40" t="s">
        <v>54</v>
      </c>
      <c r="C29" s="40" t="s">
        <v>23</v>
      </c>
      <c r="D29" s="40">
        <v>8169</v>
      </c>
      <c r="E29" s="40" t="s">
        <v>23</v>
      </c>
      <c r="F29" s="40">
        <v>8169</v>
      </c>
      <c r="G29" s="40" t="s">
        <v>123</v>
      </c>
      <c r="H29" s="41">
        <v>44912</v>
      </c>
      <c r="I29" s="42">
        <v>25000</v>
      </c>
      <c r="J29" s="42">
        <v>25000</v>
      </c>
      <c r="K29" s="40" t="s">
        <v>97</v>
      </c>
      <c r="L29" s="40" t="s">
        <v>199</v>
      </c>
      <c r="M29" s="40"/>
      <c r="N29" s="42">
        <v>0</v>
      </c>
      <c r="O29" s="42">
        <v>24500</v>
      </c>
      <c r="P29" s="40">
        <v>1222204965</v>
      </c>
      <c r="Q29" s="40" t="s">
        <v>98</v>
      </c>
      <c r="R29" s="42">
        <v>25000</v>
      </c>
      <c r="S29" s="42">
        <v>0</v>
      </c>
      <c r="T29" s="42">
        <v>0</v>
      </c>
      <c r="U29" s="40"/>
      <c r="V29" s="42">
        <v>0</v>
      </c>
      <c r="W29" s="42"/>
      <c r="X29" s="42">
        <v>25000</v>
      </c>
      <c r="Y29" s="42">
        <v>0</v>
      </c>
      <c r="Z29" s="42">
        <v>0</v>
      </c>
      <c r="AA29" s="40"/>
      <c r="AB29" s="40"/>
      <c r="AC29" s="41">
        <v>44925</v>
      </c>
      <c r="AD29" s="40"/>
      <c r="AE29" s="40">
        <v>2</v>
      </c>
      <c r="AF29" s="40"/>
      <c r="AG29" s="40"/>
      <c r="AH29" s="40">
        <v>1</v>
      </c>
      <c r="AI29" s="40">
        <v>20230130</v>
      </c>
      <c r="AJ29" s="40">
        <v>20230103</v>
      </c>
      <c r="AK29" s="42">
        <v>25000</v>
      </c>
      <c r="AL29" s="42">
        <v>0</v>
      </c>
      <c r="AM29" s="40">
        <v>20230210</v>
      </c>
    </row>
    <row r="30" spans="1:39" x14ac:dyDescent="0.25">
      <c r="A30" s="40">
        <v>816002451</v>
      </c>
      <c r="B30" s="40" t="s">
        <v>54</v>
      </c>
      <c r="C30" s="40" t="s">
        <v>23</v>
      </c>
      <c r="D30" s="40">
        <v>8170</v>
      </c>
      <c r="E30" s="40" t="s">
        <v>23</v>
      </c>
      <c r="F30" s="40">
        <v>8170</v>
      </c>
      <c r="G30" s="40" t="s">
        <v>124</v>
      </c>
      <c r="H30" s="41">
        <v>44912</v>
      </c>
      <c r="I30" s="42">
        <v>25000</v>
      </c>
      <c r="J30" s="42">
        <v>25000</v>
      </c>
      <c r="K30" s="40" t="s">
        <v>97</v>
      </c>
      <c r="L30" s="40" t="s">
        <v>199</v>
      </c>
      <c r="M30" s="40"/>
      <c r="N30" s="42">
        <v>0</v>
      </c>
      <c r="O30" s="42">
        <v>24500</v>
      </c>
      <c r="P30" s="40">
        <v>1222204966</v>
      </c>
      <c r="Q30" s="40" t="s">
        <v>98</v>
      </c>
      <c r="R30" s="42">
        <v>25000</v>
      </c>
      <c r="S30" s="42">
        <v>0</v>
      </c>
      <c r="T30" s="42">
        <v>0</v>
      </c>
      <c r="U30" s="40"/>
      <c r="V30" s="42">
        <v>0</v>
      </c>
      <c r="W30" s="42"/>
      <c r="X30" s="42">
        <v>25000</v>
      </c>
      <c r="Y30" s="42">
        <v>0</v>
      </c>
      <c r="Z30" s="42">
        <v>0</v>
      </c>
      <c r="AA30" s="40"/>
      <c r="AB30" s="40"/>
      <c r="AC30" s="41">
        <v>44925</v>
      </c>
      <c r="AD30" s="40"/>
      <c r="AE30" s="40">
        <v>2</v>
      </c>
      <c r="AF30" s="40"/>
      <c r="AG30" s="40"/>
      <c r="AH30" s="40">
        <v>1</v>
      </c>
      <c r="AI30" s="40">
        <v>20230130</v>
      </c>
      <c r="AJ30" s="40">
        <v>20230103</v>
      </c>
      <c r="AK30" s="42">
        <v>25000</v>
      </c>
      <c r="AL30" s="42">
        <v>0</v>
      </c>
      <c r="AM30" s="40">
        <v>20230210</v>
      </c>
    </row>
    <row r="31" spans="1:39" x14ac:dyDescent="0.25">
      <c r="A31" s="40">
        <v>816002451</v>
      </c>
      <c r="B31" s="40" t="s">
        <v>54</v>
      </c>
      <c r="C31" s="40" t="s">
        <v>23</v>
      </c>
      <c r="D31" s="40">
        <v>8171</v>
      </c>
      <c r="E31" s="40" t="s">
        <v>23</v>
      </c>
      <c r="F31" s="40">
        <v>8171</v>
      </c>
      <c r="G31" s="40" t="s">
        <v>125</v>
      </c>
      <c r="H31" s="41">
        <v>44912</v>
      </c>
      <c r="I31" s="42">
        <v>25000</v>
      </c>
      <c r="J31" s="42">
        <v>25000</v>
      </c>
      <c r="K31" s="40" t="s">
        <v>97</v>
      </c>
      <c r="L31" s="40" t="s">
        <v>199</v>
      </c>
      <c r="M31" s="40"/>
      <c r="N31" s="42">
        <v>0</v>
      </c>
      <c r="O31" s="42">
        <v>24500</v>
      </c>
      <c r="P31" s="40">
        <v>1222204967</v>
      </c>
      <c r="Q31" s="40" t="s">
        <v>98</v>
      </c>
      <c r="R31" s="42">
        <v>25000</v>
      </c>
      <c r="S31" s="42">
        <v>0</v>
      </c>
      <c r="T31" s="42">
        <v>0</v>
      </c>
      <c r="U31" s="40"/>
      <c r="V31" s="42">
        <v>0</v>
      </c>
      <c r="W31" s="42"/>
      <c r="X31" s="42">
        <v>25000</v>
      </c>
      <c r="Y31" s="42">
        <v>0</v>
      </c>
      <c r="Z31" s="42">
        <v>0</v>
      </c>
      <c r="AA31" s="40"/>
      <c r="AB31" s="40"/>
      <c r="AC31" s="41">
        <v>44925</v>
      </c>
      <c r="AD31" s="40"/>
      <c r="AE31" s="40">
        <v>2</v>
      </c>
      <c r="AF31" s="40"/>
      <c r="AG31" s="40"/>
      <c r="AH31" s="40">
        <v>1</v>
      </c>
      <c r="AI31" s="40">
        <v>20230130</v>
      </c>
      <c r="AJ31" s="40">
        <v>20230103</v>
      </c>
      <c r="AK31" s="42">
        <v>25000</v>
      </c>
      <c r="AL31" s="42">
        <v>0</v>
      </c>
      <c r="AM31" s="40">
        <v>20230210</v>
      </c>
    </row>
    <row r="32" spans="1:39" x14ac:dyDescent="0.25">
      <c r="A32" s="40">
        <v>816002451</v>
      </c>
      <c r="B32" s="40" t="s">
        <v>54</v>
      </c>
      <c r="C32" s="40" t="s">
        <v>23</v>
      </c>
      <c r="D32" s="40">
        <v>8258</v>
      </c>
      <c r="E32" s="40" t="s">
        <v>23</v>
      </c>
      <c r="F32" s="40">
        <v>8258</v>
      </c>
      <c r="G32" s="40" t="s">
        <v>126</v>
      </c>
      <c r="H32" s="41">
        <v>44914</v>
      </c>
      <c r="I32" s="42">
        <v>193930</v>
      </c>
      <c r="J32" s="42">
        <v>193930</v>
      </c>
      <c r="K32" s="40" t="s">
        <v>97</v>
      </c>
      <c r="L32" s="40" t="s">
        <v>199</v>
      </c>
      <c r="M32" s="40"/>
      <c r="N32" s="42">
        <v>0</v>
      </c>
      <c r="O32" s="42">
        <v>190051</v>
      </c>
      <c r="P32" s="40">
        <v>1222204968</v>
      </c>
      <c r="Q32" s="40" t="s">
        <v>98</v>
      </c>
      <c r="R32" s="42">
        <v>193930</v>
      </c>
      <c r="S32" s="42">
        <v>0</v>
      </c>
      <c r="T32" s="42">
        <v>0</v>
      </c>
      <c r="U32" s="40"/>
      <c r="V32" s="42">
        <v>0</v>
      </c>
      <c r="W32" s="42"/>
      <c r="X32" s="42">
        <v>193930</v>
      </c>
      <c r="Y32" s="42">
        <v>0</v>
      </c>
      <c r="Z32" s="42">
        <v>0</v>
      </c>
      <c r="AA32" s="40"/>
      <c r="AB32" s="40"/>
      <c r="AC32" s="41">
        <v>44925</v>
      </c>
      <c r="AD32" s="40"/>
      <c r="AE32" s="40">
        <v>2</v>
      </c>
      <c r="AF32" s="40"/>
      <c r="AG32" s="40"/>
      <c r="AH32" s="40">
        <v>1</v>
      </c>
      <c r="AI32" s="40">
        <v>20230130</v>
      </c>
      <c r="AJ32" s="40">
        <v>20230103</v>
      </c>
      <c r="AK32" s="42">
        <v>193930</v>
      </c>
      <c r="AL32" s="42">
        <v>0</v>
      </c>
      <c r="AM32" s="40">
        <v>20230210</v>
      </c>
    </row>
    <row r="33" spans="1:39" x14ac:dyDescent="0.25">
      <c r="A33" s="40">
        <v>816002451</v>
      </c>
      <c r="B33" s="40" t="s">
        <v>54</v>
      </c>
      <c r="C33" s="40" t="s">
        <v>23</v>
      </c>
      <c r="D33" s="40">
        <v>8279</v>
      </c>
      <c r="E33" s="40" t="s">
        <v>23</v>
      </c>
      <c r="F33" s="40">
        <v>8279</v>
      </c>
      <c r="G33" s="40" t="s">
        <v>127</v>
      </c>
      <c r="H33" s="41">
        <v>44914</v>
      </c>
      <c r="I33" s="42">
        <v>25000</v>
      </c>
      <c r="J33" s="42">
        <v>25000</v>
      </c>
      <c r="K33" s="40" t="s">
        <v>97</v>
      </c>
      <c r="L33" s="40" t="s">
        <v>199</v>
      </c>
      <c r="M33" s="40"/>
      <c r="N33" s="42">
        <v>0</v>
      </c>
      <c r="O33" s="42">
        <v>24500</v>
      </c>
      <c r="P33" s="40">
        <v>1222204969</v>
      </c>
      <c r="Q33" s="40" t="s">
        <v>98</v>
      </c>
      <c r="R33" s="42">
        <v>25000</v>
      </c>
      <c r="S33" s="42">
        <v>0</v>
      </c>
      <c r="T33" s="42">
        <v>0</v>
      </c>
      <c r="U33" s="40"/>
      <c r="V33" s="42">
        <v>0</v>
      </c>
      <c r="W33" s="42"/>
      <c r="X33" s="42">
        <v>25000</v>
      </c>
      <c r="Y33" s="42">
        <v>0</v>
      </c>
      <c r="Z33" s="42">
        <v>0</v>
      </c>
      <c r="AA33" s="40"/>
      <c r="AB33" s="40"/>
      <c r="AC33" s="41">
        <v>44925</v>
      </c>
      <c r="AD33" s="40"/>
      <c r="AE33" s="40">
        <v>2</v>
      </c>
      <c r="AF33" s="40"/>
      <c r="AG33" s="40"/>
      <c r="AH33" s="40">
        <v>1</v>
      </c>
      <c r="AI33" s="40">
        <v>20230130</v>
      </c>
      <c r="AJ33" s="40">
        <v>20230103</v>
      </c>
      <c r="AK33" s="42">
        <v>25000</v>
      </c>
      <c r="AL33" s="42">
        <v>0</v>
      </c>
      <c r="AM33" s="40">
        <v>20230210</v>
      </c>
    </row>
    <row r="34" spans="1:39" x14ac:dyDescent="0.25">
      <c r="A34" s="40">
        <v>816002451</v>
      </c>
      <c r="B34" s="40" t="s">
        <v>54</v>
      </c>
      <c r="C34" s="40" t="s">
        <v>23</v>
      </c>
      <c r="D34" s="40">
        <v>8395</v>
      </c>
      <c r="E34" s="40" t="s">
        <v>23</v>
      </c>
      <c r="F34" s="40">
        <v>8395</v>
      </c>
      <c r="G34" s="40" t="s">
        <v>128</v>
      </c>
      <c r="H34" s="41">
        <v>44916</v>
      </c>
      <c r="I34" s="42">
        <v>25000</v>
      </c>
      <c r="J34" s="42">
        <v>25000</v>
      </c>
      <c r="K34" s="40" t="s">
        <v>97</v>
      </c>
      <c r="L34" s="40" t="s">
        <v>199</v>
      </c>
      <c r="M34" s="40"/>
      <c r="N34" s="42">
        <v>0</v>
      </c>
      <c r="O34" s="42">
        <v>24500</v>
      </c>
      <c r="P34" s="40">
        <v>1222204970</v>
      </c>
      <c r="Q34" s="40" t="s">
        <v>98</v>
      </c>
      <c r="R34" s="42">
        <v>25000</v>
      </c>
      <c r="S34" s="42">
        <v>0</v>
      </c>
      <c r="T34" s="42">
        <v>0</v>
      </c>
      <c r="U34" s="40"/>
      <c r="V34" s="42">
        <v>0</v>
      </c>
      <c r="W34" s="42"/>
      <c r="X34" s="42">
        <v>25000</v>
      </c>
      <c r="Y34" s="42">
        <v>0</v>
      </c>
      <c r="Z34" s="42">
        <v>0</v>
      </c>
      <c r="AA34" s="40"/>
      <c r="AB34" s="40"/>
      <c r="AC34" s="41">
        <v>44925</v>
      </c>
      <c r="AD34" s="40"/>
      <c r="AE34" s="40">
        <v>2</v>
      </c>
      <c r="AF34" s="40"/>
      <c r="AG34" s="40"/>
      <c r="AH34" s="40">
        <v>1</v>
      </c>
      <c r="AI34" s="40">
        <v>20230130</v>
      </c>
      <c r="AJ34" s="40">
        <v>20230103</v>
      </c>
      <c r="AK34" s="42">
        <v>25000</v>
      </c>
      <c r="AL34" s="42">
        <v>0</v>
      </c>
      <c r="AM34" s="40">
        <v>20230210</v>
      </c>
    </row>
    <row r="35" spans="1:39" x14ac:dyDescent="0.25">
      <c r="A35" s="40">
        <v>816002451</v>
      </c>
      <c r="B35" s="40" t="s">
        <v>54</v>
      </c>
      <c r="C35" s="40" t="s">
        <v>23</v>
      </c>
      <c r="D35" s="40">
        <v>8396</v>
      </c>
      <c r="E35" s="40" t="s">
        <v>23</v>
      </c>
      <c r="F35" s="40">
        <v>8396</v>
      </c>
      <c r="G35" s="40" t="s">
        <v>129</v>
      </c>
      <c r="H35" s="41">
        <v>44916</v>
      </c>
      <c r="I35" s="42">
        <v>25000</v>
      </c>
      <c r="J35" s="42">
        <v>25000</v>
      </c>
      <c r="K35" s="40" t="s">
        <v>97</v>
      </c>
      <c r="L35" s="40" t="s">
        <v>199</v>
      </c>
      <c r="M35" s="40"/>
      <c r="N35" s="42">
        <v>0</v>
      </c>
      <c r="O35" s="42">
        <v>24500</v>
      </c>
      <c r="P35" s="40">
        <v>1222204971</v>
      </c>
      <c r="Q35" s="40" t="s">
        <v>98</v>
      </c>
      <c r="R35" s="42">
        <v>25000</v>
      </c>
      <c r="S35" s="42">
        <v>0</v>
      </c>
      <c r="T35" s="42">
        <v>0</v>
      </c>
      <c r="U35" s="40"/>
      <c r="V35" s="42">
        <v>0</v>
      </c>
      <c r="W35" s="42"/>
      <c r="X35" s="42">
        <v>25000</v>
      </c>
      <c r="Y35" s="42">
        <v>0</v>
      </c>
      <c r="Z35" s="42">
        <v>0</v>
      </c>
      <c r="AA35" s="40"/>
      <c r="AB35" s="40"/>
      <c r="AC35" s="41">
        <v>44925</v>
      </c>
      <c r="AD35" s="40"/>
      <c r="AE35" s="40">
        <v>2</v>
      </c>
      <c r="AF35" s="40"/>
      <c r="AG35" s="40"/>
      <c r="AH35" s="40">
        <v>1</v>
      </c>
      <c r="AI35" s="40">
        <v>20230130</v>
      </c>
      <c r="AJ35" s="40">
        <v>20230103</v>
      </c>
      <c r="AK35" s="42">
        <v>25000</v>
      </c>
      <c r="AL35" s="42">
        <v>0</v>
      </c>
      <c r="AM35" s="40">
        <v>20230210</v>
      </c>
    </row>
    <row r="36" spans="1:39" x14ac:dyDescent="0.25">
      <c r="A36" s="40">
        <v>816002451</v>
      </c>
      <c r="B36" s="40" t="s">
        <v>54</v>
      </c>
      <c r="C36" s="40" t="s">
        <v>23</v>
      </c>
      <c r="D36" s="40">
        <v>8397</v>
      </c>
      <c r="E36" s="40" t="s">
        <v>23</v>
      </c>
      <c r="F36" s="40">
        <v>8397</v>
      </c>
      <c r="G36" s="40" t="s">
        <v>130</v>
      </c>
      <c r="H36" s="41">
        <v>44916</v>
      </c>
      <c r="I36" s="42">
        <v>25000</v>
      </c>
      <c r="J36" s="42">
        <v>25000</v>
      </c>
      <c r="K36" s="40" t="s">
        <v>97</v>
      </c>
      <c r="L36" s="40" t="s">
        <v>199</v>
      </c>
      <c r="M36" s="40"/>
      <c r="N36" s="42">
        <v>0</v>
      </c>
      <c r="O36" s="42">
        <v>24500</v>
      </c>
      <c r="P36" s="40">
        <v>1222204972</v>
      </c>
      <c r="Q36" s="40" t="s">
        <v>98</v>
      </c>
      <c r="R36" s="42">
        <v>25000</v>
      </c>
      <c r="S36" s="42">
        <v>0</v>
      </c>
      <c r="T36" s="42">
        <v>0</v>
      </c>
      <c r="U36" s="40"/>
      <c r="V36" s="42">
        <v>0</v>
      </c>
      <c r="W36" s="42"/>
      <c r="X36" s="42">
        <v>25000</v>
      </c>
      <c r="Y36" s="42">
        <v>0</v>
      </c>
      <c r="Z36" s="42">
        <v>0</v>
      </c>
      <c r="AA36" s="40"/>
      <c r="AB36" s="40"/>
      <c r="AC36" s="41">
        <v>44925</v>
      </c>
      <c r="AD36" s="40"/>
      <c r="AE36" s="40">
        <v>2</v>
      </c>
      <c r="AF36" s="40"/>
      <c r="AG36" s="40"/>
      <c r="AH36" s="40">
        <v>1</v>
      </c>
      <c r="AI36" s="40">
        <v>20230130</v>
      </c>
      <c r="AJ36" s="40">
        <v>20230103</v>
      </c>
      <c r="AK36" s="42">
        <v>25000</v>
      </c>
      <c r="AL36" s="42">
        <v>0</v>
      </c>
      <c r="AM36" s="40">
        <v>20230210</v>
      </c>
    </row>
    <row r="37" spans="1:39" x14ac:dyDescent="0.25">
      <c r="A37" s="40">
        <v>816002451</v>
      </c>
      <c r="B37" s="40" t="s">
        <v>54</v>
      </c>
      <c r="C37" s="40" t="s">
        <v>23</v>
      </c>
      <c r="D37" s="40">
        <v>8447</v>
      </c>
      <c r="E37" s="40" t="s">
        <v>23</v>
      </c>
      <c r="F37" s="40">
        <v>8447</v>
      </c>
      <c r="G37" s="40" t="s">
        <v>131</v>
      </c>
      <c r="H37" s="41">
        <v>44917</v>
      </c>
      <c r="I37" s="42">
        <v>25000</v>
      </c>
      <c r="J37" s="42">
        <v>25000</v>
      </c>
      <c r="K37" s="40" t="s">
        <v>97</v>
      </c>
      <c r="L37" s="40" t="s">
        <v>199</v>
      </c>
      <c r="M37" s="40"/>
      <c r="N37" s="42">
        <v>0</v>
      </c>
      <c r="O37" s="42">
        <v>24500</v>
      </c>
      <c r="P37" s="40">
        <v>1222204973</v>
      </c>
      <c r="Q37" s="40" t="s">
        <v>98</v>
      </c>
      <c r="R37" s="42">
        <v>25000</v>
      </c>
      <c r="S37" s="42">
        <v>0</v>
      </c>
      <c r="T37" s="42">
        <v>0</v>
      </c>
      <c r="U37" s="40"/>
      <c r="V37" s="42">
        <v>0</v>
      </c>
      <c r="W37" s="42"/>
      <c r="X37" s="42">
        <v>25000</v>
      </c>
      <c r="Y37" s="42">
        <v>0</v>
      </c>
      <c r="Z37" s="42">
        <v>0</v>
      </c>
      <c r="AA37" s="40"/>
      <c r="AB37" s="40"/>
      <c r="AC37" s="41">
        <v>44925</v>
      </c>
      <c r="AD37" s="40"/>
      <c r="AE37" s="40">
        <v>2</v>
      </c>
      <c r="AF37" s="40"/>
      <c r="AG37" s="40"/>
      <c r="AH37" s="40">
        <v>1</v>
      </c>
      <c r="AI37" s="40">
        <v>20230130</v>
      </c>
      <c r="AJ37" s="40">
        <v>20230103</v>
      </c>
      <c r="AK37" s="42">
        <v>25000</v>
      </c>
      <c r="AL37" s="42">
        <v>0</v>
      </c>
      <c r="AM37" s="40">
        <v>20230210</v>
      </c>
    </row>
    <row r="38" spans="1:39" x14ac:dyDescent="0.25">
      <c r="A38" s="40">
        <v>816002451</v>
      </c>
      <c r="B38" s="40" t="s">
        <v>54</v>
      </c>
      <c r="C38" s="40" t="s">
        <v>23</v>
      </c>
      <c r="D38" s="40">
        <v>8531</v>
      </c>
      <c r="E38" s="40" t="s">
        <v>23</v>
      </c>
      <c r="F38" s="40">
        <v>8531</v>
      </c>
      <c r="G38" s="40" t="s">
        <v>132</v>
      </c>
      <c r="H38" s="41">
        <v>44922</v>
      </c>
      <c r="I38" s="42">
        <v>21300</v>
      </c>
      <c r="J38" s="42">
        <v>21300</v>
      </c>
      <c r="K38" s="40" t="s">
        <v>97</v>
      </c>
      <c r="L38" s="40" t="s">
        <v>199</v>
      </c>
      <c r="M38" s="40"/>
      <c r="N38" s="42">
        <v>0</v>
      </c>
      <c r="O38" s="42">
        <v>0</v>
      </c>
      <c r="P38" s="40"/>
      <c r="Q38" s="40" t="s">
        <v>98</v>
      </c>
      <c r="R38" s="42">
        <v>21300</v>
      </c>
      <c r="S38" s="42">
        <v>0</v>
      </c>
      <c r="T38" s="42">
        <v>0</v>
      </c>
      <c r="U38" s="40"/>
      <c r="V38" s="42">
        <v>0</v>
      </c>
      <c r="W38" s="42"/>
      <c r="X38" s="42">
        <v>21300</v>
      </c>
      <c r="Y38" s="42">
        <v>0</v>
      </c>
      <c r="Z38" s="42">
        <v>0</v>
      </c>
      <c r="AA38" s="40"/>
      <c r="AB38" s="40"/>
      <c r="AC38" s="41">
        <v>44925</v>
      </c>
      <c r="AD38" s="40"/>
      <c r="AE38" s="40">
        <v>2</v>
      </c>
      <c r="AF38" s="40"/>
      <c r="AG38" s="40"/>
      <c r="AH38" s="40">
        <v>1</v>
      </c>
      <c r="AI38" s="40">
        <v>20230130</v>
      </c>
      <c r="AJ38" s="40">
        <v>20230111</v>
      </c>
      <c r="AK38" s="42">
        <v>21300</v>
      </c>
      <c r="AL38" s="42">
        <v>0</v>
      </c>
      <c r="AM38" s="40">
        <v>20230210</v>
      </c>
    </row>
    <row r="39" spans="1:39" x14ac:dyDescent="0.25">
      <c r="A39" s="40">
        <v>816002451</v>
      </c>
      <c r="B39" s="40" t="s">
        <v>54</v>
      </c>
      <c r="C39" s="40" t="s">
        <v>23</v>
      </c>
      <c r="D39" s="40">
        <v>8539</v>
      </c>
      <c r="E39" s="40" t="s">
        <v>23</v>
      </c>
      <c r="F39" s="40">
        <v>8539</v>
      </c>
      <c r="G39" s="40" t="s">
        <v>133</v>
      </c>
      <c r="H39" s="41">
        <v>44922</v>
      </c>
      <c r="I39" s="42">
        <v>25000</v>
      </c>
      <c r="J39" s="42">
        <v>25000</v>
      </c>
      <c r="K39" s="40" t="s">
        <v>97</v>
      </c>
      <c r="L39" s="40" t="s">
        <v>199</v>
      </c>
      <c r="M39" s="40"/>
      <c r="N39" s="42">
        <v>0</v>
      </c>
      <c r="O39" s="42">
        <v>24500</v>
      </c>
      <c r="P39" s="40">
        <v>1222204974</v>
      </c>
      <c r="Q39" s="40" t="s">
        <v>98</v>
      </c>
      <c r="R39" s="42">
        <v>25000</v>
      </c>
      <c r="S39" s="42">
        <v>0</v>
      </c>
      <c r="T39" s="42">
        <v>0</v>
      </c>
      <c r="U39" s="40"/>
      <c r="V39" s="42">
        <v>0</v>
      </c>
      <c r="W39" s="42"/>
      <c r="X39" s="42">
        <v>25000</v>
      </c>
      <c r="Y39" s="42">
        <v>0</v>
      </c>
      <c r="Z39" s="42">
        <v>0</v>
      </c>
      <c r="AA39" s="40"/>
      <c r="AB39" s="40"/>
      <c r="AC39" s="41">
        <v>44925</v>
      </c>
      <c r="AD39" s="40"/>
      <c r="AE39" s="40">
        <v>2</v>
      </c>
      <c r="AF39" s="40"/>
      <c r="AG39" s="40"/>
      <c r="AH39" s="40">
        <v>1</v>
      </c>
      <c r="AI39" s="40">
        <v>20230130</v>
      </c>
      <c r="AJ39" s="40">
        <v>20230103</v>
      </c>
      <c r="AK39" s="42">
        <v>25000</v>
      </c>
      <c r="AL39" s="42">
        <v>0</v>
      </c>
      <c r="AM39" s="40">
        <v>20230210</v>
      </c>
    </row>
    <row r="40" spans="1:39" x14ac:dyDescent="0.25">
      <c r="A40" s="40">
        <v>816002451</v>
      </c>
      <c r="B40" s="40" t="s">
        <v>54</v>
      </c>
      <c r="C40" s="40" t="s">
        <v>23</v>
      </c>
      <c r="D40" s="40">
        <v>8540</v>
      </c>
      <c r="E40" s="40" t="s">
        <v>23</v>
      </c>
      <c r="F40" s="40">
        <v>8540</v>
      </c>
      <c r="G40" s="40" t="s">
        <v>134</v>
      </c>
      <c r="H40" s="41">
        <v>44922</v>
      </c>
      <c r="I40" s="42">
        <v>25000</v>
      </c>
      <c r="J40" s="42">
        <v>25000</v>
      </c>
      <c r="K40" s="40" t="s">
        <v>97</v>
      </c>
      <c r="L40" s="40" t="s">
        <v>199</v>
      </c>
      <c r="M40" s="40"/>
      <c r="N40" s="42">
        <v>0</v>
      </c>
      <c r="O40" s="42">
        <v>24500</v>
      </c>
      <c r="P40" s="40">
        <v>1222204975</v>
      </c>
      <c r="Q40" s="40" t="s">
        <v>98</v>
      </c>
      <c r="R40" s="42">
        <v>25000</v>
      </c>
      <c r="S40" s="42">
        <v>0</v>
      </c>
      <c r="T40" s="42">
        <v>0</v>
      </c>
      <c r="U40" s="40"/>
      <c r="V40" s="42">
        <v>0</v>
      </c>
      <c r="W40" s="42"/>
      <c r="X40" s="42">
        <v>25000</v>
      </c>
      <c r="Y40" s="42">
        <v>0</v>
      </c>
      <c r="Z40" s="42">
        <v>0</v>
      </c>
      <c r="AA40" s="40"/>
      <c r="AB40" s="40"/>
      <c r="AC40" s="41">
        <v>44925</v>
      </c>
      <c r="AD40" s="40"/>
      <c r="AE40" s="40">
        <v>2</v>
      </c>
      <c r="AF40" s="40"/>
      <c r="AG40" s="40"/>
      <c r="AH40" s="40">
        <v>1</v>
      </c>
      <c r="AI40" s="40">
        <v>20230130</v>
      </c>
      <c r="AJ40" s="40">
        <v>20230103</v>
      </c>
      <c r="AK40" s="42">
        <v>25000</v>
      </c>
      <c r="AL40" s="42">
        <v>0</v>
      </c>
      <c r="AM40" s="40">
        <v>20230210</v>
      </c>
    </row>
    <row r="41" spans="1:39" x14ac:dyDescent="0.25">
      <c r="A41" s="40">
        <v>816002451</v>
      </c>
      <c r="B41" s="40" t="s">
        <v>54</v>
      </c>
      <c r="C41" s="40" t="s">
        <v>21</v>
      </c>
      <c r="D41" s="40">
        <v>4354</v>
      </c>
      <c r="E41" s="40" t="s">
        <v>21</v>
      </c>
      <c r="F41" s="40">
        <v>4354</v>
      </c>
      <c r="G41" s="40" t="s">
        <v>135</v>
      </c>
      <c r="H41" s="41">
        <v>44845</v>
      </c>
      <c r="I41" s="42">
        <v>6855000</v>
      </c>
      <c r="J41" s="42">
        <v>6855000</v>
      </c>
      <c r="K41" s="40" t="s">
        <v>97</v>
      </c>
      <c r="L41" s="40" t="s">
        <v>202</v>
      </c>
      <c r="M41" s="40"/>
      <c r="N41" s="42">
        <v>0</v>
      </c>
      <c r="O41" s="42">
        <v>0</v>
      </c>
      <c r="P41" s="40"/>
      <c r="Q41" s="40" t="s">
        <v>98</v>
      </c>
      <c r="R41" s="42">
        <v>6855000</v>
      </c>
      <c r="S41" s="42">
        <v>0</v>
      </c>
      <c r="T41" s="42">
        <v>0</v>
      </c>
      <c r="U41" s="40"/>
      <c r="V41" s="42">
        <v>0</v>
      </c>
      <c r="W41" s="42"/>
      <c r="X41" s="42">
        <v>6855000</v>
      </c>
      <c r="Y41" s="42">
        <v>0</v>
      </c>
      <c r="Z41" s="42">
        <v>6717900</v>
      </c>
      <c r="AA41" s="40">
        <v>4800058637</v>
      </c>
      <c r="AB41" s="40" t="s">
        <v>201</v>
      </c>
      <c r="AC41" s="41">
        <v>44867</v>
      </c>
      <c r="AD41" s="40"/>
      <c r="AE41" s="40">
        <v>2</v>
      </c>
      <c r="AF41" s="40"/>
      <c r="AG41" s="40"/>
      <c r="AH41" s="40">
        <v>1</v>
      </c>
      <c r="AI41" s="40">
        <v>20221130</v>
      </c>
      <c r="AJ41" s="40">
        <v>20221111</v>
      </c>
      <c r="AK41" s="42">
        <v>6855000</v>
      </c>
      <c r="AL41" s="42">
        <v>0</v>
      </c>
      <c r="AM41" s="40">
        <v>20230210</v>
      </c>
    </row>
    <row r="42" spans="1:39" x14ac:dyDescent="0.25">
      <c r="A42" s="40">
        <v>816002451</v>
      </c>
      <c r="B42" s="40" t="s">
        <v>54</v>
      </c>
      <c r="C42" s="40" t="s">
        <v>21</v>
      </c>
      <c r="D42" s="40">
        <v>4380</v>
      </c>
      <c r="E42" s="40" t="s">
        <v>21</v>
      </c>
      <c r="F42" s="40">
        <v>4380</v>
      </c>
      <c r="G42" s="40" t="s">
        <v>136</v>
      </c>
      <c r="H42" s="41">
        <v>44846</v>
      </c>
      <c r="I42" s="42">
        <v>6855000</v>
      </c>
      <c r="J42" s="42">
        <v>6855000</v>
      </c>
      <c r="K42" s="40" t="s">
        <v>97</v>
      </c>
      <c r="L42" s="40" t="s">
        <v>202</v>
      </c>
      <c r="M42" s="40"/>
      <c r="N42" s="42">
        <v>0</v>
      </c>
      <c r="O42" s="42">
        <v>0</v>
      </c>
      <c r="P42" s="40"/>
      <c r="Q42" s="40" t="s">
        <v>98</v>
      </c>
      <c r="R42" s="42">
        <v>6855000</v>
      </c>
      <c r="S42" s="42">
        <v>0</v>
      </c>
      <c r="T42" s="42">
        <v>0</v>
      </c>
      <c r="U42" s="40"/>
      <c r="V42" s="42">
        <v>0</v>
      </c>
      <c r="W42" s="42"/>
      <c r="X42" s="42">
        <v>6855000</v>
      </c>
      <c r="Y42" s="42">
        <v>0</v>
      </c>
      <c r="Z42" s="42">
        <v>6717900</v>
      </c>
      <c r="AA42" s="40">
        <v>4800058637</v>
      </c>
      <c r="AB42" s="40" t="s">
        <v>201</v>
      </c>
      <c r="AC42" s="41">
        <v>44867</v>
      </c>
      <c r="AD42" s="40"/>
      <c r="AE42" s="40">
        <v>2</v>
      </c>
      <c r="AF42" s="40"/>
      <c r="AG42" s="40"/>
      <c r="AH42" s="40">
        <v>1</v>
      </c>
      <c r="AI42" s="40">
        <v>20221130</v>
      </c>
      <c r="AJ42" s="40">
        <v>20221111</v>
      </c>
      <c r="AK42" s="42">
        <v>6855000</v>
      </c>
      <c r="AL42" s="42">
        <v>0</v>
      </c>
      <c r="AM42" s="40">
        <v>20230210</v>
      </c>
    </row>
    <row r="43" spans="1:39" x14ac:dyDescent="0.25">
      <c r="A43" s="40">
        <v>816002451</v>
      </c>
      <c r="B43" s="40" t="s">
        <v>54</v>
      </c>
      <c r="C43" s="40" t="s">
        <v>22</v>
      </c>
      <c r="D43" s="40">
        <v>5563</v>
      </c>
      <c r="E43" s="40" t="s">
        <v>22</v>
      </c>
      <c r="F43" s="40">
        <v>5563</v>
      </c>
      <c r="G43" s="40" t="s">
        <v>137</v>
      </c>
      <c r="H43" s="41">
        <v>44907</v>
      </c>
      <c r="I43" s="42">
        <v>180000</v>
      </c>
      <c r="J43" s="42">
        <v>180000</v>
      </c>
      <c r="K43" s="40" t="s">
        <v>97</v>
      </c>
      <c r="L43" s="40" t="s">
        <v>202</v>
      </c>
      <c r="M43" s="40"/>
      <c r="N43" s="42">
        <v>0</v>
      </c>
      <c r="O43" s="42">
        <v>0</v>
      </c>
      <c r="P43" s="40"/>
      <c r="Q43" s="40" t="s">
        <v>98</v>
      </c>
      <c r="R43" s="42">
        <v>180000</v>
      </c>
      <c r="S43" s="42">
        <v>0</v>
      </c>
      <c r="T43" s="42">
        <v>0</v>
      </c>
      <c r="U43" s="40"/>
      <c r="V43" s="42">
        <v>0</v>
      </c>
      <c r="W43" s="42"/>
      <c r="X43" s="42">
        <v>180000</v>
      </c>
      <c r="Y43" s="42">
        <v>0</v>
      </c>
      <c r="Z43" s="42">
        <v>176400</v>
      </c>
      <c r="AA43" s="40">
        <v>2201350893</v>
      </c>
      <c r="AB43" s="40" t="s">
        <v>200</v>
      </c>
      <c r="AC43" s="41">
        <v>44910</v>
      </c>
      <c r="AD43" s="40"/>
      <c r="AE43" s="40">
        <v>2</v>
      </c>
      <c r="AF43" s="40"/>
      <c r="AG43" s="40"/>
      <c r="AH43" s="40">
        <v>1</v>
      </c>
      <c r="AI43" s="40">
        <v>20221230</v>
      </c>
      <c r="AJ43" s="40">
        <v>20221216</v>
      </c>
      <c r="AK43" s="42">
        <v>180000</v>
      </c>
      <c r="AL43" s="42">
        <v>0</v>
      </c>
      <c r="AM43" s="40">
        <v>20230210</v>
      </c>
    </row>
    <row r="44" spans="1:39" x14ac:dyDescent="0.25">
      <c r="A44" s="40">
        <v>816002451</v>
      </c>
      <c r="B44" s="40" t="s">
        <v>54</v>
      </c>
      <c r="C44" s="40" t="s">
        <v>22</v>
      </c>
      <c r="D44" s="40">
        <v>5666</v>
      </c>
      <c r="E44" s="40" t="s">
        <v>22</v>
      </c>
      <c r="F44" s="40">
        <v>5666</v>
      </c>
      <c r="G44" s="40" t="s">
        <v>138</v>
      </c>
      <c r="H44" s="41">
        <v>44912</v>
      </c>
      <c r="I44" s="42">
        <v>2079152</v>
      </c>
      <c r="J44" s="42">
        <v>2079152</v>
      </c>
      <c r="K44" s="40" t="s">
        <v>97</v>
      </c>
      <c r="L44" s="40" t="s">
        <v>199</v>
      </c>
      <c r="M44" s="40"/>
      <c r="N44" s="42">
        <v>0</v>
      </c>
      <c r="O44" s="42">
        <v>2037569</v>
      </c>
      <c r="P44" s="40">
        <v>1222204960</v>
      </c>
      <c r="Q44" s="40" t="s">
        <v>98</v>
      </c>
      <c r="R44" s="42">
        <v>2079152</v>
      </c>
      <c r="S44" s="42">
        <v>0</v>
      </c>
      <c r="T44" s="42">
        <v>0</v>
      </c>
      <c r="U44" s="40"/>
      <c r="V44" s="42">
        <v>0</v>
      </c>
      <c r="W44" s="42"/>
      <c r="X44" s="42">
        <v>2079152</v>
      </c>
      <c r="Y44" s="42">
        <v>0</v>
      </c>
      <c r="Z44" s="42">
        <v>0</v>
      </c>
      <c r="AA44" s="40"/>
      <c r="AB44" s="40"/>
      <c r="AC44" s="41">
        <v>44925</v>
      </c>
      <c r="AD44" s="40"/>
      <c r="AE44" s="40">
        <v>2</v>
      </c>
      <c r="AF44" s="40"/>
      <c r="AG44" s="40"/>
      <c r="AH44" s="40">
        <v>1</v>
      </c>
      <c r="AI44" s="40">
        <v>20230130</v>
      </c>
      <c r="AJ44" s="40">
        <v>20230103</v>
      </c>
      <c r="AK44" s="42">
        <v>2079152</v>
      </c>
      <c r="AL44" s="42">
        <v>0</v>
      </c>
      <c r="AM44" s="40">
        <v>20230210</v>
      </c>
    </row>
    <row r="45" spans="1:39" x14ac:dyDescent="0.25">
      <c r="A45" s="40">
        <v>816002451</v>
      </c>
      <c r="B45" s="40" t="s">
        <v>54</v>
      </c>
      <c r="C45" s="40" t="s">
        <v>20</v>
      </c>
      <c r="D45" s="40">
        <v>13367</v>
      </c>
      <c r="E45" s="40" t="s">
        <v>20</v>
      </c>
      <c r="F45" s="40">
        <v>13367</v>
      </c>
      <c r="G45" s="40" t="s">
        <v>139</v>
      </c>
      <c r="H45" s="41">
        <v>44820</v>
      </c>
      <c r="I45" s="42">
        <v>200000</v>
      </c>
      <c r="J45" s="42">
        <v>200000</v>
      </c>
      <c r="K45" s="40" t="s">
        <v>97</v>
      </c>
      <c r="L45" s="40" t="s">
        <v>202</v>
      </c>
      <c r="M45" s="40"/>
      <c r="N45" s="42">
        <v>0</v>
      </c>
      <c r="O45" s="42">
        <v>0</v>
      </c>
      <c r="P45" s="40"/>
      <c r="Q45" s="40" t="s">
        <v>98</v>
      </c>
      <c r="R45" s="42">
        <v>200000</v>
      </c>
      <c r="S45" s="42">
        <v>0</v>
      </c>
      <c r="T45" s="42">
        <v>0</v>
      </c>
      <c r="U45" s="40"/>
      <c r="V45" s="42">
        <v>0</v>
      </c>
      <c r="W45" s="42"/>
      <c r="X45" s="42">
        <v>200000</v>
      </c>
      <c r="Y45" s="42">
        <v>0</v>
      </c>
      <c r="Z45" s="42">
        <v>196000</v>
      </c>
      <c r="AA45" s="40">
        <v>4800058637</v>
      </c>
      <c r="AB45" s="40" t="s">
        <v>201</v>
      </c>
      <c r="AC45" s="41">
        <v>44840</v>
      </c>
      <c r="AD45" s="40"/>
      <c r="AE45" s="40">
        <v>2</v>
      </c>
      <c r="AF45" s="40"/>
      <c r="AG45" s="40"/>
      <c r="AH45" s="40">
        <v>1</v>
      </c>
      <c r="AI45" s="40">
        <v>20221030</v>
      </c>
      <c r="AJ45" s="40">
        <v>20221010</v>
      </c>
      <c r="AK45" s="42">
        <v>200000</v>
      </c>
      <c r="AL45" s="42">
        <v>0</v>
      </c>
      <c r="AM45" s="40">
        <v>20230210</v>
      </c>
    </row>
    <row r="46" spans="1:39" x14ac:dyDescent="0.25">
      <c r="A46" s="40">
        <v>816002451</v>
      </c>
      <c r="B46" s="40" t="s">
        <v>54</v>
      </c>
      <c r="C46" s="40" t="s">
        <v>20</v>
      </c>
      <c r="D46" s="40">
        <v>13368</v>
      </c>
      <c r="E46" s="40" t="s">
        <v>20</v>
      </c>
      <c r="F46" s="40">
        <v>13368</v>
      </c>
      <c r="G46" s="40" t="s">
        <v>140</v>
      </c>
      <c r="H46" s="41">
        <v>44820</v>
      </c>
      <c r="I46" s="42">
        <v>200000</v>
      </c>
      <c r="J46" s="42">
        <v>200000</v>
      </c>
      <c r="K46" s="40" t="s">
        <v>97</v>
      </c>
      <c r="L46" s="40" t="s">
        <v>202</v>
      </c>
      <c r="M46" s="40"/>
      <c r="N46" s="42">
        <v>0</v>
      </c>
      <c r="O46" s="42">
        <v>0</v>
      </c>
      <c r="P46" s="40"/>
      <c r="Q46" s="40" t="s">
        <v>98</v>
      </c>
      <c r="R46" s="42">
        <v>200000</v>
      </c>
      <c r="S46" s="42">
        <v>0</v>
      </c>
      <c r="T46" s="42">
        <v>0</v>
      </c>
      <c r="U46" s="40"/>
      <c r="V46" s="42">
        <v>0</v>
      </c>
      <c r="W46" s="42"/>
      <c r="X46" s="42">
        <v>200000</v>
      </c>
      <c r="Y46" s="42">
        <v>0</v>
      </c>
      <c r="Z46" s="42">
        <v>196000</v>
      </c>
      <c r="AA46" s="40">
        <v>4800058637</v>
      </c>
      <c r="AB46" s="40" t="s">
        <v>201</v>
      </c>
      <c r="AC46" s="41">
        <v>44840</v>
      </c>
      <c r="AD46" s="40"/>
      <c r="AE46" s="40">
        <v>2</v>
      </c>
      <c r="AF46" s="40"/>
      <c r="AG46" s="40"/>
      <c r="AH46" s="40">
        <v>1</v>
      </c>
      <c r="AI46" s="40">
        <v>20221030</v>
      </c>
      <c r="AJ46" s="40">
        <v>20221010</v>
      </c>
      <c r="AK46" s="42">
        <v>200000</v>
      </c>
      <c r="AL46" s="42">
        <v>0</v>
      </c>
      <c r="AM46" s="40">
        <v>20230210</v>
      </c>
    </row>
    <row r="47" spans="1:39" x14ac:dyDescent="0.25">
      <c r="A47" s="40">
        <v>816002451</v>
      </c>
      <c r="B47" s="40" t="s">
        <v>54</v>
      </c>
      <c r="C47" s="40" t="s">
        <v>20</v>
      </c>
      <c r="D47" s="40">
        <v>15480</v>
      </c>
      <c r="E47" s="40" t="s">
        <v>20</v>
      </c>
      <c r="F47" s="40">
        <v>15480</v>
      </c>
      <c r="G47" s="40" t="s">
        <v>141</v>
      </c>
      <c r="H47" s="41">
        <v>44854</v>
      </c>
      <c r="I47" s="42">
        <v>200000</v>
      </c>
      <c r="J47" s="42">
        <v>200000</v>
      </c>
      <c r="K47" s="40" t="s">
        <v>97</v>
      </c>
      <c r="L47" s="40" t="s">
        <v>202</v>
      </c>
      <c r="M47" s="40"/>
      <c r="N47" s="42">
        <v>0</v>
      </c>
      <c r="O47" s="42">
        <v>0</v>
      </c>
      <c r="P47" s="40"/>
      <c r="Q47" s="40" t="s">
        <v>98</v>
      </c>
      <c r="R47" s="42">
        <v>200000</v>
      </c>
      <c r="S47" s="42">
        <v>0</v>
      </c>
      <c r="T47" s="42">
        <v>0</v>
      </c>
      <c r="U47" s="40"/>
      <c r="V47" s="42">
        <v>0</v>
      </c>
      <c r="W47" s="42"/>
      <c r="X47" s="42">
        <v>200000</v>
      </c>
      <c r="Y47" s="42">
        <v>0</v>
      </c>
      <c r="Z47" s="42">
        <v>196000</v>
      </c>
      <c r="AA47" s="40">
        <v>2201350893</v>
      </c>
      <c r="AB47" s="40" t="s">
        <v>200</v>
      </c>
      <c r="AC47" s="41">
        <v>44867</v>
      </c>
      <c r="AD47" s="40"/>
      <c r="AE47" s="40">
        <v>2</v>
      </c>
      <c r="AF47" s="40"/>
      <c r="AG47" s="40"/>
      <c r="AH47" s="40">
        <v>1</v>
      </c>
      <c r="AI47" s="40">
        <v>20221130</v>
      </c>
      <c r="AJ47" s="40">
        <v>20221108</v>
      </c>
      <c r="AK47" s="42">
        <v>200000</v>
      </c>
      <c r="AL47" s="42">
        <v>0</v>
      </c>
      <c r="AM47" s="40">
        <v>20230210</v>
      </c>
    </row>
    <row r="48" spans="1:39" x14ac:dyDescent="0.25">
      <c r="A48" s="40">
        <v>816002451</v>
      </c>
      <c r="B48" s="40" t="s">
        <v>54</v>
      </c>
      <c r="C48" s="40" t="s">
        <v>20</v>
      </c>
      <c r="D48" s="40">
        <v>15701</v>
      </c>
      <c r="E48" s="40" t="s">
        <v>20</v>
      </c>
      <c r="F48" s="40">
        <v>15701</v>
      </c>
      <c r="G48" s="40" t="s">
        <v>142</v>
      </c>
      <c r="H48" s="41">
        <v>44858</v>
      </c>
      <c r="I48" s="42">
        <v>25000</v>
      </c>
      <c r="J48" s="42">
        <v>25000</v>
      </c>
      <c r="K48" s="40" t="s">
        <v>97</v>
      </c>
      <c r="L48" s="40" t="s">
        <v>202</v>
      </c>
      <c r="M48" s="40"/>
      <c r="N48" s="42">
        <v>0</v>
      </c>
      <c r="O48" s="42">
        <v>0</v>
      </c>
      <c r="P48" s="40"/>
      <c r="Q48" s="40" t="s">
        <v>98</v>
      </c>
      <c r="R48" s="42">
        <v>25000</v>
      </c>
      <c r="S48" s="42">
        <v>0</v>
      </c>
      <c r="T48" s="42">
        <v>0</v>
      </c>
      <c r="U48" s="40"/>
      <c r="V48" s="42">
        <v>0</v>
      </c>
      <c r="W48" s="42"/>
      <c r="X48" s="42">
        <v>25000</v>
      </c>
      <c r="Y48" s="42">
        <v>0</v>
      </c>
      <c r="Z48" s="42">
        <v>24500</v>
      </c>
      <c r="AA48" s="40">
        <v>4800058637</v>
      </c>
      <c r="AB48" s="40" t="s">
        <v>201</v>
      </c>
      <c r="AC48" s="41">
        <v>44867</v>
      </c>
      <c r="AD48" s="40"/>
      <c r="AE48" s="40">
        <v>2</v>
      </c>
      <c r="AF48" s="40"/>
      <c r="AG48" s="40"/>
      <c r="AH48" s="40">
        <v>1</v>
      </c>
      <c r="AI48" s="40">
        <v>20221130</v>
      </c>
      <c r="AJ48" s="40">
        <v>20221111</v>
      </c>
      <c r="AK48" s="42">
        <v>25000</v>
      </c>
      <c r="AL48" s="42">
        <v>0</v>
      </c>
      <c r="AM48" s="40">
        <v>20230210</v>
      </c>
    </row>
    <row r="49" spans="1:39" x14ac:dyDescent="0.25">
      <c r="A49" s="40">
        <v>816002451</v>
      </c>
      <c r="B49" s="40" t="s">
        <v>54</v>
      </c>
      <c r="C49" s="40" t="s">
        <v>20</v>
      </c>
      <c r="D49" s="40">
        <v>16107</v>
      </c>
      <c r="E49" s="40" t="s">
        <v>20</v>
      </c>
      <c r="F49" s="40">
        <v>16107</v>
      </c>
      <c r="G49" s="40" t="s">
        <v>143</v>
      </c>
      <c r="H49" s="41">
        <v>44865</v>
      </c>
      <c r="I49" s="42">
        <v>200000</v>
      </c>
      <c r="J49" s="42">
        <v>200000</v>
      </c>
      <c r="K49" s="40" t="s">
        <v>97</v>
      </c>
      <c r="L49" s="40" t="s">
        <v>202</v>
      </c>
      <c r="M49" s="40"/>
      <c r="N49" s="42">
        <v>0</v>
      </c>
      <c r="O49" s="42">
        <v>0</v>
      </c>
      <c r="P49" s="40"/>
      <c r="Q49" s="40" t="s">
        <v>98</v>
      </c>
      <c r="R49" s="42">
        <v>200000</v>
      </c>
      <c r="S49" s="42">
        <v>0</v>
      </c>
      <c r="T49" s="42">
        <v>0</v>
      </c>
      <c r="U49" s="40"/>
      <c r="V49" s="42">
        <v>0</v>
      </c>
      <c r="W49" s="42"/>
      <c r="X49" s="42">
        <v>200000</v>
      </c>
      <c r="Y49" s="42">
        <v>0</v>
      </c>
      <c r="Z49" s="42">
        <v>196000</v>
      </c>
      <c r="AA49" s="40">
        <v>4800058637</v>
      </c>
      <c r="AB49" s="40" t="s">
        <v>201</v>
      </c>
      <c r="AC49" s="41">
        <v>44867</v>
      </c>
      <c r="AD49" s="40"/>
      <c r="AE49" s="40">
        <v>2</v>
      </c>
      <c r="AF49" s="40"/>
      <c r="AG49" s="40"/>
      <c r="AH49" s="40">
        <v>1</v>
      </c>
      <c r="AI49" s="40">
        <v>20221130</v>
      </c>
      <c r="AJ49" s="40">
        <v>20221111</v>
      </c>
      <c r="AK49" s="42">
        <v>200000</v>
      </c>
      <c r="AL49" s="42">
        <v>0</v>
      </c>
      <c r="AM49" s="40">
        <v>20230210</v>
      </c>
    </row>
    <row r="50" spans="1:39" x14ac:dyDescent="0.25">
      <c r="A50" s="40">
        <v>816002451</v>
      </c>
      <c r="B50" s="40" t="s">
        <v>54</v>
      </c>
      <c r="C50" s="40" t="s">
        <v>20</v>
      </c>
      <c r="D50" s="40">
        <v>16650</v>
      </c>
      <c r="E50" s="40" t="s">
        <v>20</v>
      </c>
      <c r="F50" s="40">
        <v>16650</v>
      </c>
      <c r="G50" s="40" t="s">
        <v>144</v>
      </c>
      <c r="H50" s="41">
        <v>44876</v>
      </c>
      <c r="I50" s="42">
        <v>25000</v>
      </c>
      <c r="J50" s="42">
        <v>25000</v>
      </c>
      <c r="K50" s="40" t="s">
        <v>97</v>
      </c>
      <c r="L50" s="40" t="s">
        <v>199</v>
      </c>
      <c r="M50" s="40"/>
      <c r="N50" s="42">
        <v>0</v>
      </c>
      <c r="O50" s="42">
        <v>24500</v>
      </c>
      <c r="P50" s="40">
        <v>1222202495</v>
      </c>
      <c r="Q50" s="40" t="s">
        <v>98</v>
      </c>
      <c r="R50" s="42">
        <v>25000</v>
      </c>
      <c r="S50" s="42">
        <v>0</v>
      </c>
      <c r="T50" s="42">
        <v>0</v>
      </c>
      <c r="U50" s="40"/>
      <c r="V50" s="42">
        <v>0</v>
      </c>
      <c r="W50" s="42"/>
      <c r="X50" s="42">
        <v>25000</v>
      </c>
      <c r="Y50" s="42">
        <v>0</v>
      </c>
      <c r="Z50" s="42">
        <v>0</v>
      </c>
      <c r="AA50" s="40"/>
      <c r="AB50" s="40"/>
      <c r="AC50" s="41">
        <v>44898</v>
      </c>
      <c r="AD50" s="40"/>
      <c r="AE50" s="40">
        <v>2</v>
      </c>
      <c r="AF50" s="40"/>
      <c r="AG50" s="40"/>
      <c r="AH50" s="40">
        <v>1</v>
      </c>
      <c r="AI50" s="40">
        <v>20221230</v>
      </c>
      <c r="AJ50" s="40">
        <v>20221219</v>
      </c>
      <c r="AK50" s="42">
        <v>25000</v>
      </c>
      <c r="AL50" s="42">
        <v>0</v>
      </c>
      <c r="AM50" s="40">
        <v>20230210</v>
      </c>
    </row>
    <row r="51" spans="1:39" x14ac:dyDescent="0.25">
      <c r="A51" s="40">
        <v>816002451</v>
      </c>
      <c r="B51" s="40" t="s">
        <v>54</v>
      </c>
      <c r="C51" s="40" t="s">
        <v>20</v>
      </c>
      <c r="D51" s="40">
        <v>16652</v>
      </c>
      <c r="E51" s="40" t="s">
        <v>20</v>
      </c>
      <c r="F51" s="40">
        <v>16652</v>
      </c>
      <c r="G51" s="40" t="s">
        <v>145</v>
      </c>
      <c r="H51" s="41">
        <v>44876</v>
      </c>
      <c r="I51" s="42">
        <v>25000</v>
      </c>
      <c r="J51" s="42">
        <v>25000</v>
      </c>
      <c r="K51" s="40" t="s">
        <v>97</v>
      </c>
      <c r="L51" s="40" t="s">
        <v>199</v>
      </c>
      <c r="M51" s="40"/>
      <c r="N51" s="42">
        <v>0</v>
      </c>
      <c r="O51" s="42">
        <v>24500</v>
      </c>
      <c r="P51" s="40">
        <v>1222202496</v>
      </c>
      <c r="Q51" s="40" t="s">
        <v>98</v>
      </c>
      <c r="R51" s="42">
        <v>25000</v>
      </c>
      <c r="S51" s="42">
        <v>0</v>
      </c>
      <c r="T51" s="42">
        <v>0</v>
      </c>
      <c r="U51" s="40"/>
      <c r="V51" s="42">
        <v>0</v>
      </c>
      <c r="W51" s="42"/>
      <c r="X51" s="42">
        <v>25000</v>
      </c>
      <c r="Y51" s="42">
        <v>0</v>
      </c>
      <c r="Z51" s="42">
        <v>0</v>
      </c>
      <c r="AA51" s="40"/>
      <c r="AB51" s="40"/>
      <c r="AC51" s="41">
        <v>44898</v>
      </c>
      <c r="AD51" s="40"/>
      <c r="AE51" s="40">
        <v>2</v>
      </c>
      <c r="AF51" s="40"/>
      <c r="AG51" s="40"/>
      <c r="AH51" s="40">
        <v>1</v>
      </c>
      <c r="AI51" s="40">
        <v>20221230</v>
      </c>
      <c r="AJ51" s="40">
        <v>20221219</v>
      </c>
      <c r="AK51" s="42">
        <v>25000</v>
      </c>
      <c r="AL51" s="42">
        <v>0</v>
      </c>
      <c r="AM51" s="40">
        <v>20230210</v>
      </c>
    </row>
    <row r="52" spans="1:39" x14ac:dyDescent="0.25">
      <c r="A52" s="40">
        <v>816002451</v>
      </c>
      <c r="B52" s="40" t="s">
        <v>54</v>
      </c>
      <c r="C52" s="40" t="s">
        <v>20</v>
      </c>
      <c r="D52" s="40">
        <v>16708</v>
      </c>
      <c r="E52" s="40" t="s">
        <v>20</v>
      </c>
      <c r="F52" s="40">
        <v>16708</v>
      </c>
      <c r="G52" s="40" t="s">
        <v>146</v>
      </c>
      <c r="H52" s="41">
        <v>44876</v>
      </c>
      <c r="I52" s="42">
        <v>25000</v>
      </c>
      <c r="J52" s="42">
        <v>25000</v>
      </c>
      <c r="K52" s="40" t="s">
        <v>97</v>
      </c>
      <c r="L52" s="40" t="s">
        <v>202</v>
      </c>
      <c r="M52" s="40"/>
      <c r="N52" s="42">
        <v>0</v>
      </c>
      <c r="O52" s="42">
        <v>0</v>
      </c>
      <c r="P52" s="40"/>
      <c r="Q52" s="40" t="s">
        <v>98</v>
      </c>
      <c r="R52" s="42">
        <v>25000</v>
      </c>
      <c r="S52" s="42">
        <v>0</v>
      </c>
      <c r="T52" s="42">
        <v>0</v>
      </c>
      <c r="U52" s="40"/>
      <c r="V52" s="42">
        <v>0</v>
      </c>
      <c r="W52" s="42"/>
      <c r="X52" s="42">
        <v>25000</v>
      </c>
      <c r="Y52" s="42">
        <v>0</v>
      </c>
      <c r="Z52" s="42">
        <v>24500</v>
      </c>
      <c r="AA52" s="40">
        <v>2201350893</v>
      </c>
      <c r="AB52" s="40" t="s">
        <v>200</v>
      </c>
      <c r="AC52" s="41">
        <v>44898</v>
      </c>
      <c r="AD52" s="40"/>
      <c r="AE52" s="40">
        <v>2</v>
      </c>
      <c r="AF52" s="40"/>
      <c r="AG52" s="40"/>
      <c r="AH52" s="40">
        <v>1</v>
      </c>
      <c r="AI52" s="40">
        <v>20221230</v>
      </c>
      <c r="AJ52" s="40">
        <v>20221212</v>
      </c>
      <c r="AK52" s="42">
        <v>25000</v>
      </c>
      <c r="AL52" s="42">
        <v>0</v>
      </c>
      <c r="AM52" s="40">
        <v>20230210</v>
      </c>
    </row>
    <row r="53" spans="1:39" x14ac:dyDescent="0.25">
      <c r="A53" s="40">
        <v>816002451</v>
      </c>
      <c r="B53" s="40" t="s">
        <v>54</v>
      </c>
      <c r="C53" s="40" t="s">
        <v>20</v>
      </c>
      <c r="D53" s="40">
        <v>16711</v>
      </c>
      <c r="E53" s="40" t="s">
        <v>20</v>
      </c>
      <c r="F53" s="40">
        <v>16711</v>
      </c>
      <c r="G53" s="40" t="s">
        <v>147</v>
      </c>
      <c r="H53" s="41">
        <v>44876</v>
      </c>
      <c r="I53" s="42">
        <v>25000</v>
      </c>
      <c r="J53" s="42">
        <v>25000</v>
      </c>
      <c r="K53" s="40" t="s">
        <v>97</v>
      </c>
      <c r="L53" s="40" t="s">
        <v>199</v>
      </c>
      <c r="M53" s="40"/>
      <c r="N53" s="42">
        <v>0</v>
      </c>
      <c r="O53" s="42">
        <v>24500</v>
      </c>
      <c r="P53" s="40">
        <v>1222202497</v>
      </c>
      <c r="Q53" s="40" t="s">
        <v>98</v>
      </c>
      <c r="R53" s="42">
        <v>25000</v>
      </c>
      <c r="S53" s="42">
        <v>0</v>
      </c>
      <c r="T53" s="42">
        <v>0</v>
      </c>
      <c r="U53" s="40"/>
      <c r="V53" s="42">
        <v>0</v>
      </c>
      <c r="W53" s="42"/>
      <c r="X53" s="42">
        <v>25000</v>
      </c>
      <c r="Y53" s="42">
        <v>0</v>
      </c>
      <c r="Z53" s="42">
        <v>0</v>
      </c>
      <c r="AA53" s="40"/>
      <c r="AB53" s="40"/>
      <c r="AC53" s="41">
        <v>44898</v>
      </c>
      <c r="AD53" s="40"/>
      <c r="AE53" s="40">
        <v>2</v>
      </c>
      <c r="AF53" s="40"/>
      <c r="AG53" s="40"/>
      <c r="AH53" s="40">
        <v>1</v>
      </c>
      <c r="AI53" s="40">
        <v>20221230</v>
      </c>
      <c r="AJ53" s="40">
        <v>20221219</v>
      </c>
      <c r="AK53" s="42">
        <v>25000</v>
      </c>
      <c r="AL53" s="42">
        <v>0</v>
      </c>
      <c r="AM53" s="40">
        <v>20230210</v>
      </c>
    </row>
    <row r="54" spans="1:39" x14ac:dyDescent="0.25">
      <c r="A54" s="40">
        <v>816002451</v>
      </c>
      <c r="B54" s="40" t="s">
        <v>54</v>
      </c>
      <c r="C54" s="40" t="s">
        <v>20</v>
      </c>
      <c r="D54" s="40">
        <v>16724</v>
      </c>
      <c r="E54" s="40" t="s">
        <v>20</v>
      </c>
      <c r="F54" s="40">
        <v>16724</v>
      </c>
      <c r="G54" s="40" t="s">
        <v>148</v>
      </c>
      <c r="H54" s="41">
        <v>44876</v>
      </c>
      <c r="I54" s="42">
        <v>25000</v>
      </c>
      <c r="J54" s="42">
        <v>25000</v>
      </c>
      <c r="K54" s="40" t="s">
        <v>97</v>
      </c>
      <c r="L54" s="40" t="s">
        <v>199</v>
      </c>
      <c r="M54" s="40"/>
      <c r="N54" s="42">
        <v>0</v>
      </c>
      <c r="O54" s="42">
        <v>24500</v>
      </c>
      <c r="P54" s="40">
        <v>1222202498</v>
      </c>
      <c r="Q54" s="40" t="s">
        <v>98</v>
      </c>
      <c r="R54" s="42">
        <v>25000</v>
      </c>
      <c r="S54" s="42">
        <v>0</v>
      </c>
      <c r="T54" s="42">
        <v>0</v>
      </c>
      <c r="U54" s="40"/>
      <c r="V54" s="42">
        <v>0</v>
      </c>
      <c r="W54" s="42"/>
      <c r="X54" s="42">
        <v>25000</v>
      </c>
      <c r="Y54" s="42">
        <v>0</v>
      </c>
      <c r="Z54" s="42">
        <v>0</v>
      </c>
      <c r="AA54" s="40"/>
      <c r="AB54" s="40"/>
      <c r="AC54" s="41">
        <v>44898</v>
      </c>
      <c r="AD54" s="40"/>
      <c r="AE54" s="40">
        <v>2</v>
      </c>
      <c r="AF54" s="40"/>
      <c r="AG54" s="40"/>
      <c r="AH54" s="40">
        <v>1</v>
      </c>
      <c r="AI54" s="40">
        <v>20221230</v>
      </c>
      <c r="AJ54" s="40">
        <v>20221219</v>
      </c>
      <c r="AK54" s="42">
        <v>25000</v>
      </c>
      <c r="AL54" s="42">
        <v>0</v>
      </c>
      <c r="AM54" s="40">
        <v>20230210</v>
      </c>
    </row>
    <row r="55" spans="1:39" x14ac:dyDescent="0.25">
      <c r="A55" s="40">
        <v>816002451</v>
      </c>
      <c r="B55" s="40" t="s">
        <v>54</v>
      </c>
      <c r="C55" s="40" t="s">
        <v>20</v>
      </c>
      <c r="D55" s="40">
        <v>16921</v>
      </c>
      <c r="E55" s="40" t="s">
        <v>20</v>
      </c>
      <c r="F55" s="40">
        <v>16921</v>
      </c>
      <c r="G55" s="40" t="s">
        <v>149</v>
      </c>
      <c r="H55" s="41">
        <v>44877</v>
      </c>
      <c r="I55" s="42">
        <v>21300</v>
      </c>
      <c r="J55" s="42">
        <v>21300</v>
      </c>
      <c r="K55" s="40" t="s">
        <v>97</v>
      </c>
      <c r="L55" s="40" t="s">
        <v>202</v>
      </c>
      <c r="M55" s="40"/>
      <c r="N55" s="42">
        <v>0</v>
      </c>
      <c r="O55" s="42">
        <v>0</v>
      </c>
      <c r="P55" s="40"/>
      <c r="Q55" s="40" t="s">
        <v>98</v>
      </c>
      <c r="R55" s="42">
        <v>21300</v>
      </c>
      <c r="S55" s="42">
        <v>0</v>
      </c>
      <c r="T55" s="42">
        <v>0</v>
      </c>
      <c r="U55" s="40"/>
      <c r="V55" s="42">
        <v>0</v>
      </c>
      <c r="W55" s="42"/>
      <c r="X55" s="42">
        <v>21300</v>
      </c>
      <c r="Y55" s="42">
        <v>0</v>
      </c>
      <c r="Z55" s="42">
        <v>20800</v>
      </c>
      <c r="AA55" s="40">
        <v>2201350893</v>
      </c>
      <c r="AB55" s="40" t="s">
        <v>200</v>
      </c>
      <c r="AC55" s="41">
        <v>44898</v>
      </c>
      <c r="AD55" s="40"/>
      <c r="AE55" s="40">
        <v>2</v>
      </c>
      <c r="AF55" s="40"/>
      <c r="AG55" s="40"/>
      <c r="AH55" s="40">
        <v>1</v>
      </c>
      <c r="AI55" s="40">
        <v>20221230</v>
      </c>
      <c r="AJ55" s="40">
        <v>20221212</v>
      </c>
      <c r="AK55" s="42">
        <v>21300</v>
      </c>
      <c r="AL55" s="42">
        <v>0</v>
      </c>
      <c r="AM55" s="40">
        <v>20230210</v>
      </c>
    </row>
    <row r="56" spans="1:39" x14ac:dyDescent="0.25">
      <c r="A56" s="40">
        <v>816002451</v>
      </c>
      <c r="B56" s="40" t="s">
        <v>54</v>
      </c>
      <c r="C56" s="40" t="s">
        <v>20</v>
      </c>
      <c r="D56" s="40">
        <v>16927</v>
      </c>
      <c r="E56" s="40" t="s">
        <v>20</v>
      </c>
      <c r="F56" s="40">
        <v>16927</v>
      </c>
      <c r="G56" s="40" t="s">
        <v>150</v>
      </c>
      <c r="H56" s="41">
        <v>44877</v>
      </c>
      <c r="I56" s="42">
        <v>200000</v>
      </c>
      <c r="J56" s="42">
        <v>200000</v>
      </c>
      <c r="K56" s="40" t="s">
        <v>97</v>
      </c>
      <c r="L56" s="40" t="s">
        <v>199</v>
      </c>
      <c r="M56" s="40"/>
      <c r="N56" s="42">
        <v>0</v>
      </c>
      <c r="O56" s="42">
        <v>196000</v>
      </c>
      <c r="P56" s="40">
        <v>1222202499</v>
      </c>
      <c r="Q56" s="40" t="s">
        <v>98</v>
      </c>
      <c r="R56" s="42">
        <v>200000</v>
      </c>
      <c r="S56" s="42">
        <v>0</v>
      </c>
      <c r="T56" s="42">
        <v>0</v>
      </c>
      <c r="U56" s="40"/>
      <c r="V56" s="42">
        <v>0</v>
      </c>
      <c r="W56" s="42"/>
      <c r="X56" s="42">
        <v>200000</v>
      </c>
      <c r="Y56" s="42">
        <v>0</v>
      </c>
      <c r="Z56" s="42">
        <v>0</v>
      </c>
      <c r="AA56" s="40"/>
      <c r="AB56" s="40"/>
      <c r="AC56" s="41">
        <v>44898</v>
      </c>
      <c r="AD56" s="40"/>
      <c r="AE56" s="40">
        <v>2</v>
      </c>
      <c r="AF56" s="40"/>
      <c r="AG56" s="40"/>
      <c r="AH56" s="40">
        <v>1</v>
      </c>
      <c r="AI56" s="40">
        <v>20221230</v>
      </c>
      <c r="AJ56" s="40">
        <v>20221219</v>
      </c>
      <c r="AK56" s="42">
        <v>200000</v>
      </c>
      <c r="AL56" s="42">
        <v>0</v>
      </c>
      <c r="AM56" s="40">
        <v>20230210</v>
      </c>
    </row>
    <row r="57" spans="1:39" x14ac:dyDescent="0.25">
      <c r="A57" s="40">
        <v>816002451</v>
      </c>
      <c r="B57" s="40" t="s">
        <v>54</v>
      </c>
      <c r="C57" s="40" t="s">
        <v>20</v>
      </c>
      <c r="D57" s="40">
        <v>16932</v>
      </c>
      <c r="E57" s="40" t="s">
        <v>20</v>
      </c>
      <c r="F57" s="40">
        <v>16932</v>
      </c>
      <c r="G57" s="40" t="s">
        <v>151</v>
      </c>
      <c r="H57" s="41">
        <v>44877</v>
      </c>
      <c r="I57" s="42">
        <v>25000</v>
      </c>
      <c r="J57" s="42">
        <v>25000</v>
      </c>
      <c r="K57" s="40" t="s">
        <v>97</v>
      </c>
      <c r="L57" s="40" t="s">
        <v>199</v>
      </c>
      <c r="M57" s="40"/>
      <c r="N57" s="42">
        <v>0</v>
      </c>
      <c r="O57" s="42">
        <v>24500</v>
      </c>
      <c r="P57" s="40">
        <v>1222202500</v>
      </c>
      <c r="Q57" s="40" t="s">
        <v>98</v>
      </c>
      <c r="R57" s="42">
        <v>25000</v>
      </c>
      <c r="S57" s="42">
        <v>0</v>
      </c>
      <c r="T57" s="42">
        <v>0</v>
      </c>
      <c r="U57" s="40"/>
      <c r="V57" s="42">
        <v>0</v>
      </c>
      <c r="W57" s="42"/>
      <c r="X57" s="42">
        <v>25000</v>
      </c>
      <c r="Y57" s="42">
        <v>0</v>
      </c>
      <c r="Z57" s="42">
        <v>0</v>
      </c>
      <c r="AA57" s="40"/>
      <c r="AB57" s="40"/>
      <c r="AC57" s="41">
        <v>44898</v>
      </c>
      <c r="AD57" s="40"/>
      <c r="AE57" s="40">
        <v>2</v>
      </c>
      <c r="AF57" s="40"/>
      <c r="AG57" s="40"/>
      <c r="AH57" s="40">
        <v>1</v>
      </c>
      <c r="AI57" s="40">
        <v>20221230</v>
      </c>
      <c r="AJ57" s="40">
        <v>20221219</v>
      </c>
      <c r="AK57" s="42">
        <v>25000</v>
      </c>
      <c r="AL57" s="42">
        <v>0</v>
      </c>
      <c r="AM57" s="40">
        <v>20230210</v>
      </c>
    </row>
    <row r="58" spans="1:39" x14ac:dyDescent="0.25">
      <c r="A58" s="40">
        <v>816002451</v>
      </c>
      <c r="B58" s="40" t="s">
        <v>54</v>
      </c>
      <c r="C58" s="40" t="s">
        <v>20</v>
      </c>
      <c r="D58" s="40">
        <v>16967</v>
      </c>
      <c r="E58" s="40" t="s">
        <v>20</v>
      </c>
      <c r="F58" s="40">
        <v>16967</v>
      </c>
      <c r="G58" s="40" t="s">
        <v>152</v>
      </c>
      <c r="H58" s="41">
        <v>44880</v>
      </c>
      <c r="I58" s="42">
        <v>200000</v>
      </c>
      <c r="J58" s="42">
        <v>200000</v>
      </c>
      <c r="K58" s="40" t="s">
        <v>97</v>
      </c>
      <c r="L58" s="40" t="s">
        <v>199</v>
      </c>
      <c r="M58" s="40"/>
      <c r="N58" s="42">
        <v>0</v>
      </c>
      <c r="O58" s="42">
        <v>196000</v>
      </c>
      <c r="P58" s="40">
        <v>1222202501</v>
      </c>
      <c r="Q58" s="40" t="s">
        <v>98</v>
      </c>
      <c r="R58" s="42">
        <v>200000</v>
      </c>
      <c r="S58" s="42">
        <v>0</v>
      </c>
      <c r="T58" s="42">
        <v>0</v>
      </c>
      <c r="U58" s="40"/>
      <c r="V58" s="42">
        <v>0</v>
      </c>
      <c r="W58" s="42"/>
      <c r="X58" s="42">
        <v>200000</v>
      </c>
      <c r="Y58" s="42">
        <v>0</v>
      </c>
      <c r="Z58" s="42">
        <v>0</v>
      </c>
      <c r="AA58" s="40"/>
      <c r="AB58" s="40"/>
      <c r="AC58" s="41">
        <v>44898</v>
      </c>
      <c r="AD58" s="40"/>
      <c r="AE58" s="40">
        <v>2</v>
      </c>
      <c r="AF58" s="40"/>
      <c r="AG58" s="40"/>
      <c r="AH58" s="40">
        <v>1</v>
      </c>
      <c r="AI58" s="40">
        <v>20221230</v>
      </c>
      <c r="AJ58" s="40">
        <v>20221219</v>
      </c>
      <c r="AK58" s="42">
        <v>200000</v>
      </c>
      <c r="AL58" s="42">
        <v>0</v>
      </c>
      <c r="AM58" s="40">
        <v>20230210</v>
      </c>
    </row>
    <row r="59" spans="1:39" x14ac:dyDescent="0.25">
      <c r="A59" s="40">
        <v>816002451</v>
      </c>
      <c r="B59" s="40" t="s">
        <v>54</v>
      </c>
      <c r="C59" s="40" t="s">
        <v>20</v>
      </c>
      <c r="D59" s="40">
        <v>17101</v>
      </c>
      <c r="E59" s="40" t="s">
        <v>20</v>
      </c>
      <c r="F59" s="40">
        <v>17101</v>
      </c>
      <c r="G59" s="40" t="s">
        <v>153</v>
      </c>
      <c r="H59" s="41">
        <v>44881</v>
      </c>
      <c r="I59" s="42">
        <v>25000</v>
      </c>
      <c r="J59" s="42">
        <v>25000</v>
      </c>
      <c r="K59" s="40" t="s">
        <v>97</v>
      </c>
      <c r="L59" s="40" t="s">
        <v>199</v>
      </c>
      <c r="M59" s="40"/>
      <c r="N59" s="42">
        <v>0</v>
      </c>
      <c r="O59" s="42">
        <v>24500</v>
      </c>
      <c r="P59" s="40">
        <v>1222202502</v>
      </c>
      <c r="Q59" s="40" t="s">
        <v>98</v>
      </c>
      <c r="R59" s="42">
        <v>25000</v>
      </c>
      <c r="S59" s="42">
        <v>0</v>
      </c>
      <c r="T59" s="42">
        <v>0</v>
      </c>
      <c r="U59" s="40"/>
      <c r="V59" s="42">
        <v>0</v>
      </c>
      <c r="W59" s="42"/>
      <c r="X59" s="42">
        <v>25000</v>
      </c>
      <c r="Y59" s="42">
        <v>0</v>
      </c>
      <c r="Z59" s="42">
        <v>0</v>
      </c>
      <c r="AA59" s="40"/>
      <c r="AB59" s="40"/>
      <c r="AC59" s="41">
        <v>44898</v>
      </c>
      <c r="AD59" s="40"/>
      <c r="AE59" s="40">
        <v>2</v>
      </c>
      <c r="AF59" s="40"/>
      <c r="AG59" s="40"/>
      <c r="AH59" s="40">
        <v>1</v>
      </c>
      <c r="AI59" s="40">
        <v>20221230</v>
      </c>
      <c r="AJ59" s="40">
        <v>20221219</v>
      </c>
      <c r="AK59" s="42">
        <v>25000</v>
      </c>
      <c r="AL59" s="42">
        <v>0</v>
      </c>
      <c r="AM59" s="40">
        <v>20230210</v>
      </c>
    </row>
    <row r="60" spans="1:39" x14ac:dyDescent="0.25">
      <c r="A60" s="40">
        <v>816002451</v>
      </c>
      <c r="B60" s="40" t="s">
        <v>54</v>
      </c>
      <c r="C60" s="40" t="s">
        <v>20</v>
      </c>
      <c r="D60" s="40">
        <v>17102</v>
      </c>
      <c r="E60" s="40" t="s">
        <v>20</v>
      </c>
      <c r="F60" s="40">
        <v>17102</v>
      </c>
      <c r="G60" s="40" t="s">
        <v>154</v>
      </c>
      <c r="H60" s="41">
        <v>44881</v>
      </c>
      <c r="I60" s="42">
        <v>25000</v>
      </c>
      <c r="J60" s="42">
        <v>25000</v>
      </c>
      <c r="K60" s="40" t="s">
        <v>97</v>
      </c>
      <c r="L60" s="40" t="s">
        <v>199</v>
      </c>
      <c r="M60" s="40"/>
      <c r="N60" s="42">
        <v>0</v>
      </c>
      <c r="O60" s="42">
        <v>24500</v>
      </c>
      <c r="P60" s="40">
        <v>1222202503</v>
      </c>
      <c r="Q60" s="40" t="s">
        <v>98</v>
      </c>
      <c r="R60" s="42">
        <v>25000</v>
      </c>
      <c r="S60" s="42">
        <v>0</v>
      </c>
      <c r="T60" s="42">
        <v>0</v>
      </c>
      <c r="U60" s="40"/>
      <c r="V60" s="42">
        <v>0</v>
      </c>
      <c r="W60" s="42"/>
      <c r="X60" s="42">
        <v>25000</v>
      </c>
      <c r="Y60" s="42">
        <v>0</v>
      </c>
      <c r="Z60" s="42">
        <v>0</v>
      </c>
      <c r="AA60" s="40"/>
      <c r="AB60" s="40"/>
      <c r="AC60" s="41">
        <v>44898</v>
      </c>
      <c r="AD60" s="40"/>
      <c r="AE60" s="40">
        <v>2</v>
      </c>
      <c r="AF60" s="40"/>
      <c r="AG60" s="40"/>
      <c r="AH60" s="40">
        <v>1</v>
      </c>
      <c r="AI60" s="40">
        <v>20221230</v>
      </c>
      <c r="AJ60" s="40">
        <v>20221219</v>
      </c>
      <c r="AK60" s="42">
        <v>25000</v>
      </c>
      <c r="AL60" s="42">
        <v>0</v>
      </c>
      <c r="AM60" s="40">
        <v>20230210</v>
      </c>
    </row>
    <row r="61" spans="1:39" x14ac:dyDescent="0.25">
      <c r="A61" s="40">
        <v>816002451</v>
      </c>
      <c r="B61" s="40" t="s">
        <v>54</v>
      </c>
      <c r="C61" s="40" t="s">
        <v>20</v>
      </c>
      <c r="D61" s="40">
        <v>17126</v>
      </c>
      <c r="E61" s="40" t="s">
        <v>20</v>
      </c>
      <c r="F61" s="40">
        <v>17126</v>
      </c>
      <c r="G61" s="40" t="s">
        <v>155</v>
      </c>
      <c r="H61" s="41">
        <v>44881</v>
      </c>
      <c r="I61" s="42">
        <v>25000</v>
      </c>
      <c r="J61" s="42">
        <v>25000</v>
      </c>
      <c r="K61" s="40" t="s">
        <v>97</v>
      </c>
      <c r="L61" s="40" t="s">
        <v>199</v>
      </c>
      <c r="M61" s="40"/>
      <c r="N61" s="42">
        <v>0</v>
      </c>
      <c r="O61" s="42">
        <v>24500</v>
      </c>
      <c r="P61" s="40">
        <v>1222202504</v>
      </c>
      <c r="Q61" s="40" t="s">
        <v>98</v>
      </c>
      <c r="R61" s="42">
        <v>25000</v>
      </c>
      <c r="S61" s="42">
        <v>0</v>
      </c>
      <c r="T61" s="42">
        <v>0</v>
      </c>
      <c r="U61" s="40"/>
      <c r="V61" s="42">
        <v>0</v>
      </c>
      <c r="W61" s="42"/>
      <c r="X61" s="42">
        <v>25000</v>
      </c>
      <c r="Y61" s="42">
        <v>0</v>
      </c>
      <c r="Z61" s="42">
        <v>0</v>
      </c>
      <c r="AA61" s="40"/>
      <c r="AB61" s="40"/>
      <c r="AC61" s="41">
        <v>44898</v>
      </c>
      <c r="AD61" s="40"/>
      <c r="AE61" s="40">
        <v>2</v>
      </c>
      <c r="AF61" s="40"/>
      <c r="AG61" s="40"/>
      <c r="AH61" s="40">
        <v>1</v>
      </c>
      <c r="AI61" s="40">
        <v>20221230</v>
      </c>
      <c r="AJ61" s="40">
        <v>20221219</v>
      </c>
      <c r="AK61" s="42">
        <v>25000</v>
      </c>
      <c r="AL61" s="42">
        <v>0</v>
      </c>
      <c r="AM61" s="40">
        <v>20230210</v>
      </c>
    </row>
    <row r="62" spans="1:39" x14ac:dyDescent="0.25">
      <c r="A62" s="40">
        <v>816002451</v>
      </c>
      <c r="B62" s="40" t="s">
        <v>54</v>
      </c>
      <c r="C62" s="40" t="s">
        <v>20</v>
      </c>
      <c r="D62" s="40">
        <v>17130</v>
      </c>
      <c r="E62" s="40" t="s">
        <v>20</v>
      </c>
      <c r="F62" s="40">
        <v>17130</v>
      </c>
      <c r="G62" s="40" t="s">
        <v>156</v>
      </c>
      <c r="H62" s="41">
        <v>44882</v>
      </c>
      <c r="I62" s="42">
        <v>25000</v>
      </c>
      <c r="J62" s="42">
        <v>25000</v>
      </c>
      <c r="K62" s="40" t="s">
        <v>97</v>
      </c>
      <c r="L62" s="40" t="s">
        <v>199</v>
      </c>
      <c r="M62" s="40"/>
      <c r="N62" s="42">
        <v>0</v>
      </c>
      <c r="O62" s="42">
        <v>24500</v>
      </c>
      <c r="P62" s="40">
        <v>1222202505</v>
      </c>
      <c r="Q62" s="40" t="s">
        <v>98</v>
      </c>
      <c r="R62" s="42">
        <v>25000</v>
      </c>
      <c r="S62" s="42">
        <v>0</v>
      </c>
      <c r="T62" s="42">
        <v>0</v>
      </c>
      <c r="U62" s="40"/>
      <c r="V62" s="42">
        <v>0</v>
      </c>
      <c r="W62" s="42"/>
      <c r="X62" s="42">
        <v>25000</v>
      </c>
      <c r="Y62" s="42">
        <v>0</v>
      </c>
      <c r="Z62" s="42">
        <v>0</v>
      </c>
      <c r="AA62" s="40"/>
      <c r="AB62" s="40"/>
      <c r="AC62" s="41">
        <v>44898</v>
      </c>
      <c r="AD62" s="40"/>
      <c r="AE62" s="40">
        <v>2</v>
      </c>
      <c r="AF62" s="40"/>
      <c r="AG62" s="40"/>
      <c r="AH62" s="40">
        <v>1</v>
      </c>
      <c r="AI62" s="40">
        <v>20221230</v>
      </c>
      <c r="AJ62" s="40">
        <v>20221219</v>
      </c>
      <c r="AK62" s="42">
        <v>25000</v>
      </c>
      <c r="AL62" s="42">
        <v>0</v>
      </c>
      <c r="AM62" s="40">
        <v>20230210</v>
      </c>
    </row>
    <row r="63" spans="1:39" x14ac:dyDescent="0.25">
      <c r="A63" s="40">
        <v>816002451</v>
      </c>
      <c r="B63" s="40" t="s">
        <v>54</v>
      </c>
      <c r="C63" s="40" t="s">
        <v>20</v>
      </c>
      <c r="D63" s="40">
        <v>17132</v>
      </c>
      <c r="E63" s="40" t="s">
        <v>20</v>
      </c>
      <c r="F63" s="40">
        <v>17132</v>
      </c>
      <c r="G63" s="40" t="s">
        <v>157</v>
      </c>
      <c r="H63" s="41">
        <v>44882</v>
      </c>
      <c r="I63" s="42">
        <v>21300</v>
      </c>
      <c r="J63" s="42">
        <v>21300</v>
      </c>
      <c r="K63" s="40" t="s">
        <v>97</v>
      </c>
      <c r="L63" s="40" t="s">
        <v>202</v>
      </c>
      <c r="M63" s="40"/>
      <c r="N63" s="42">
        <v>0</v>
      </c>
      <c r="O63" s="42">
        <v>0</v>
      </c>
      <c r="P63" s="40"/>
      <c r="Q63" s="40" t="s">
        <v>98</v>
      </c>
      <c r="R63" s="42">
        <v>21300</v>
      </c>
      <c r="S63" s="42">
        <v>0</v>
      </c>
      <c r="T63" s="42">
        <v>0</v>
      </c>
      <c r="U63" s="40"/>
      <c r="V63" s="42">
        <v>0</v>
      </c>
      <c r="W63" s="42"/>
      <c r="X63" s="42">
        <v>21300</v>
      </c>
      <c r="Y63" s="42">
        <v>0</v>
      </c>
      <c r="Z63" s="42">
        <v>20800</v>
      </c>
      <c r="AA63" s="40">
        <v>2201350893</v>
      </c>
      <c r="AB63" s="40" t="s">
        <v>200</v>
      </c>
      <c r="AC63" s="41">
        <v>44898</v>
      </c>
      <c r="AD63" s="40"/>
      <c r="AE63" s="40">
        <v>2</v>
      </c>
      <c r="AF63" s="40"/>
      <c r="AG63" s="40"/>
      <c r="AH63" s="40">
        <v>1</v>
      </c>
      <c r="AI63" s="40">
        <v>20221230</v>
      </c>
      <c r="AJ63" s="40">
        <v>20221212</v>
      </c>
      <c r="AK63" s="42">
        <v>21300</v>
      </c>
      <c r="AL63" s="42">
        <v>0</v>
      </c>
      <c r="AM63" s="40">
        <v>20230210</v>
      </c>
    </row>
    <row r="64" spans="1:39" x14ac:dyDescent="0.25">
      <c r="A64" s="40">
        <v>816002451</v>
      </c>
      <c r="B64" s="40" t="s">
        <v>54</v>
      </c>
      <c r="C64" s="40" t="s">
        <v>20</v>
      </c>
      <c r="D64" s="40">
        <v>17149</v>
      </c>
      <c r="E64" s="40" t="s">
        <v>20</v>
      </c>
      <c r="F64" s="40">
        <v>17149</v>
      </c>
      <c r="G64" s="40" t="s">
        <v>158</v>
      </c>
      <c r="H64" s="41">
        <v>44882</v>
      </c>
      <c r="I64" s="42">
        <v>25000</v>
      </c>
      <c r="J64" s="42">
        <v>25000</v>
      </c>
      <c r="K64" s="40" t="s">
        <v>97</v>
      </c>
      <c r="L64" s="40" t="s">
        <v>199</v>
      </c>
      <c r="M64" s="40"/>
      <c r="N64" s="42">
        <v>0</v>
      </c>
      <c r="O64" s="42">
        <v>24500</v>
      </c>
      <c r="P64" s="40">
        <v>1222202506</v>
      </c>
      <c r="Q64" s="40" t="s">
        <v>98</v>
      </c>
      <c r="R64" s="42">
        <v>25000</v>
      </c>
      <c r="S64" s="42">
        <v>0</v>
      </c>
      <c r="T64" s="42">
        <v>0</v>
      </c>
      <c r="U64" s="40"/>
      <c r="V64" s="42">
        <v>0</v>
      </c>
      <c r="W64" s="42"/>
      <c r="X64" s="42">
        <v>25000</v>
      </c>
      <c r="Y64" s="42">
        <v>0</v>
      </c>
      <c r="Z64" s="42">
        <v>0</v>
      </c>
      <c r="AA64" s="40"/>
      <c r="AB64" s="40"/>
      <c r="AC64" s="41">
        <v>44898</v>
      </c>
      <c r="AD64" s="40"/>
      <c r="AE64" s="40">
        <v>2</v>
      </c>
      <c r="AF64" s="40"/>
      <c r="AG64" s="40"/>
      <c r="AH64" s="40">
        <v>1</v>
      </c>
      <c r="AI64" s="40">
        <v>20221230</v>
      </c>
      <c r="AJ64" s="40">
        <v>20221219</v>
      </c>
      <c r="AK64" s="42">
        <v>25000</v>
      </c>
      <c r="AL64" s="42">
        <v>0</v>
      </c>
      <c r="AM64" s="40">
        <v>20230210</v>
      </c>
    </row>
    <row r="65" spans="1:39" x14ac:dyDescent="0.25">
      <c r="A65" s="40">
        <v>816002451</v>
      </c>
      <c r="B65" s="40" t="s">
        <v>54</v>
      </c>
      <c r="C65" s="40" t="s">
        <v>20</v>
      </c>
      <c r="D65" s="40">
        <v>17210</v>
      </c>
      <c r="E65" s="40" t="s">
        <v>20</v>
      </c>
      <c r="F65" s="40">
        <v>17210</v>
      </c>
      <c r="G65" s="40" t="s">
        <v>159</v>
      </c>
      <c r="H65" s="41">
        <v>44883</v>
      </c>
      <c r="I65" s="42">
        <v>21300</v>
      </c>
      <c r="J65" s="42">
        <v>21300</v>
      </c>
      <c r="K65" s="40" t="s">
        <v>97</v>
      </c>
      <c r="L65" s="40" t="s">
        <v>202</v>
      </c>
      <c r="M65" s="40"/>
      <c r="N65" s="42">
        <v>0</v>
      </c>
      <c r="O65" s="42">
        <v>0</v>
      </c>
      <c r="P65" s="40"/>
      <c r="Q65" s="40" t="s">
        <v>98</v>
      </c>
      <c r="R65" s="42">
        <v>21300</v>
      </c>
      <c r="S65" s="42">
        <v>0</v>
      </c>
      <c r="T65" s="42">
        <v>0</v>
      </c>
      <c r="U65" s="40"/>
      <c r="V65" s="42">
        <v>0</v>
      </c>
      <c r="W65" s="42"/>
      <c r="X65" s="42">
        <v>21300</v>
      </c>
      <c r="Y65" s="42">
        <v>0</v>
      </c>
      <c r="Z65" s="42">
        <v>20800</v>
      </c>
      <c r="AA65" s="40">
        <v>2201350893</v>
      </c>
      <c r="AB65" s="40" t="s">
        <v>200</v>
      </c>
      <c r="AC65" s="41">
        <v>44898</v>
      </c>
      <c r="AD65" s="40"/>
      <c r="AE65" s="40">
        <v>2</v>
      </c>
      <c r="AF65" s="40"/>
      <c r="AG65" s="40"/>
      <c r="AH65" s="40">
        <v>1</v>
      </c>
      <c r="AI65" s="40">
        <v>20221230</v>
      </c>
      <c r="AJ65" s="40">
        <v>20221212</v>
      </c>
      <c r="AK65" s="42">
        <v>21300</v>
      </c>
      <c r="AL65" s="42">
        <v>0</v>
      </c>
      <c r="AM65" s="40">
        <v>20230210</v>
      </c>
    </row>
    <row r="66" spans="1:39" x14ac:dyDescent="0.25">
      <c r="A66" s="40">
        <v>816002451</v>
      </c>
      <c r="B66" s="40" t="s">
        <v>54</v>
      </c>
      <c r="C66" s="40" t="s">
        <v>20</v>
      </c>
      <c r="D66" s="40">
        <v>17439</v>
      </c>
      <c r="E66" s="40" t="s">
        <v>20</v>
      </c>
      <c r="F66" s="40">
        <v>17439</v>
      </c>
      <c r="G66" s="40" t="s">
        <v>160</v>
      </c>
      <c r="H66" s="41">
        <v>44887</v>
      </c>
      <c r="I66" s="42">
        <v>25000</v>
      </c>
      <c r="J66" s="42">
        <v>25000</v>
      </c>
      <c r="K66" s="40" t="s">
        <v>97</v>
      </c>
      <c r="L66" s="40" t="s">
        <v>199</v>
      </c>
      <c r="M66" s="40"/>
      <c r="N66" s="42">
        <v>0</v>
      </c>
      <c r="O66" s="42">
        <v>24500</v>
      </c>
      <c r="P66" s="40">
        <v>1222202507</v>
      </c>
      <c r="Q66" s="40" t="s">
        <v>98</v>
      </c>
      <c r="R66" s="42">
        <v>25000</v>
      </c>
      <c r="S66" s="42">
        <v>0</v>
      </c>
      <c r="T66" s="42">
        <v>0</v>
      </c>
      <c r="U66" s="40"/>
      <c r="V66" s="42">
        <v>0</v>
      </c>
      <c r="W66" s="42"/>
      <c r="X66" s="42">
        <v>25000</v>
      </c>
      <c r="Y66" s="42">
        <v>0</v>
      </c>
      <c r="Z66" s="42">
        <v>0</v>
      </c>
      <c r="AA66" s="40"/>
      <c r="AB66" s="40"/>
      <c r="AC66" s="41">
        <v>44898</v>
      </c>
      <c r="AD66" s="40"/>
      <c r="AE66" s="40">
        <v>2</v>
      </c>
      <c r="AF66" s="40"/>
      <c r="AG66" s="40"/>
      <c r="AH66" s="40">
        <v>1</v>
      </c>
      <c r="AI66" s="40">
        <v>20221230</v>
      </c>
      <c r="AJ66" s="40">
        <v>20221219</v>
      </c>
      <c r="AK66" s="42">
        <v>25000</v>
      </c>
      <c r="AL66" s="42">
        <v>0</v>
      </c>
      <c r="AM66" s="40">
        <v>20230210</v>
      </c>
    </row>
    <row r="67" spans="1:39" x14ac:dyDescent="0.25">
      <c r="A67" s="40">
        <v>816002451</v>
      </c>
      <c r="B67" s="40" t="s">
        <v>54</v>
      </c>
      <c r="C67" s="40" t="s">
        <v>20</v>
      </c>
      <c r="D67" s="40">
        <v>17485</v>
      </c>
      <c r="E67" s="40" t="s">
        <v>20</v>
      </c>
      <c r="F67" s="40">
        <v>17485</v>
      </c>
      <c r="G67" s="40" t="s">
        <v>161</v>
      </c>
      <c r="H67" s="41">
        <v>44887</v>
      </c>
      <c r="I67" s="42">
        <v>25000</v>
      </c>
      <c r="J67" s="42">
        <v>25000</v>
      </c>
      <c r="K67" s="40" t="s">
        <v>97</v>
      </c>
      <c r="L67" s="40" t="s">
        <v>199</v>
      </c>
      <c r="M67" s="40"/>
      <c r="N67" s="42">
        <v>0</v>
      </c>
      <c r="O67" s="42">
        <v>24500</v>
      </c>
      <c r="P67" s="40">
        <v>1222202508</v>
      </c>
      <c r="Q67" s="40" t="s">
        <v>98</v>
      </c>
      <c r="R67" s="42">
        <v>25000</v>
      </c>
      <c r="S67" s="42">
        <v>0</v>
      </c>
      <c r="T67" s="42">
        <v>0</v>
      </c>
      <c r="U67" s="40"/>
      <c r="V67" s="42">
        <v>0</v>
      </c>
      <c r="W67" s="42"/>
      <c r="X67" s="42">
        <v>25000</v>
      </c>
      <c r="Y67" s="42">
        <v>0</v>
      </c>
      <c r="Z67" s="42">
        <v>0</v>
      </c>
      <c r="AA67" s="40"/>
      <c r="AB67" s="40"/>
      <c r="AC67" s="41">
        <v>44898</v>
      </c>
      <c r="AD67" s="40"/>
      <c r="AE67" s="40">
        <v>2</v>
      </c>
      <c r="AF67" s="40"/>
      <c r="AG67" s="40"/>
      <c r="AH67" s="40">
        <v>1</v>
      </c>
      <c r="AI67" s="40">
        <v>20221230</v>
      </c>
      <c r="AJ67" s="40">
        <v>20221219</v>
      </c>
      <c r="AK67" s="42">
        <v>25000</v>
      </c>
      <c r="AL67" s="42">
        <v>0</v>
      </c>
      <c r="AM67" s="40">
        <v>20230210</v>
      </c>
    </row>
    <row r="68" spans="1:39" x14ac:dyDescent="0.25">
      <c r="A68" s="40">
        <v>816002451</v>
      </c>
      <c r="B68" s="40" t="s">
        <v>54</v>
      </c>
      <c r="C68" s="40" t="s">
        <v>20</v>
      </c>
      <c r="D68" s="40">
        <v>17570</v>
      </c>
      <c r="E68" s="40" t="s">
        <v>20</v>
      </c>
      <c r="F68" s="40">
        <v>17570</v>
      </c>
      <c r="G68" s="40" t="s">
        <v>162</v>
      </c>
      <c r="H68" s="41">
        <v>44889</v>
      </c>
      <c r="I68" s="42">
        <v>210000</v>
      </c>
      <c r="J68" s="42">
        <v>210000</v>
      </c>
      <c r="K68" s="40" t="s">
        <v>97</v>
      </c>
      <c r="L68" s="40" t="s">
        <v>199</v>
      </c>
      <c r="M68" s="40"/>
      <c r="N68" s="42">
        <v>0</v>
      </c>
      <c r="O68" s="42">
        <v>205800</v>
      </c>
      <c r="P68" s="40">
        <v>1222202509</v>
      </c>
      <c r="Q68" s="40" t="s">
        <v>98</v>
      </c>
      <c r="R68" s="42">
        <v>210000</v>
      </c>
      <c r="S68" s="42">
        <v>0</v>
      </c>
      <c r="T68" s="42">
        <v>0</v>
      </c>
      <c r="U68" s="40"/>
      <c r="V68" s="42">
        <v>0</v>
      </c>
      <c r="W68" s="42"/>
      <c r="X68" s="42">
        <v>210000</v>
      </c>
      <c r="Y68" s="42">
        <v>0</v>
      </c>
      <c r="Z68" s="42">
        <v>0</v>
      </c>
      <c r="AA68" s="40"/>
      <c r="AB68" s="40"/>
      <c r="AC68" s="41">
        <v>44898</v>
      </c>
      <c r="AD68" s="40"/>
      <c r="AE68" s="40">
        <v>2</v>
      </c>
      <c r="AF68" s="40"/>
      <c r="AG68" s="40"/>
      <c r="AH68" s="40">
        <v>1</v>
      </c>
      <c r="AI68" s="40">
        <v>20221230</v>
      </c>
      <c r="AJ68" s="40">
        <v>20221219</v>
      </c>
      <c r="AK68" s="42">
        <v>210000</v>
      </c>
      <c r="AL68" s="42">
        <v>0</v>
      </c>
      <c r="AM68" s="40">
        <v>20230210</v>
      </c>
    </row>
    <row r="69" spans="1:39" x14ac:dyDescent="0.25">
      <c r="A69" s="40">
        <v>816002451</v>
      </c>
      <c r="B69" s="40" t="s">
        <v>54</v>
      </c>
      <c r="C69" s="40" t="s">
        <v>20</v>
      </c>
      <c r="D69" s="40">
        <v>17668</v>
      </c>
      <c r="E69" s="40" t="s">
        <v>20</v>
      </c>
      <c r="F69" s="40">
        <v>17668</v>
      </c>
      <c r="G69" s="40" t="s">
        <v>163</v>
      </c>
      <c r="H69" s="41">
        <v>44889</v>
      </c>
      <c r="I69" s="42">
        <v>200000</v>
      </c>
      <c r="J69" s="42">
        <v>200000</v>
      </c>
      <c r="K69" s="40" t="s">
        <v>97</v>
      </c>
      <c r="L69" s="40" t="s">
        <v>199</v>
      </c>
      <c r="M69" s="40"/>
      <c r="N69" s="42">
        <v>0</v>
      </c>
      <c r="O69" s="42">
        <v>196000</v>
      </c>
      <c r="P69" s="40">
        <v>1222202510</v>
      </c>
      <c r="Q69" s="40" t="s">
        <v>98</v>
      </c>
      <c r="R69" s="42">
        <v>200000</v>
      </c>
      <c r="S69" s="42">
        <v>0</v>
      </c>
      <c r="T69" s="42">
        <v>0</v>
      </c>
      <c r="U69" s="40"/>
      <c r="V69" s="42">
        <v>0</v>
      </c>
      <c r="W69" s="42"/>
      <c r="X69" s="42">
        <v>200000</v>
      </c>
      <c r="Y69" s="42">
        <v>0</v>
      </c>
      <c r="Z69" s="42">
        <v>0</v>
      </c>
      <c r="AA69" s="40"/>
      <c r="AB69" s="40"/>
      <c r="AC69" s="41">
        <v>44898</v>
      </c>
      <c r="AD69" s="40"/>
      <c r="AE69" s="40">
        <v>2</v>
      </c>
      <c r="AF69" s="40"/>
      <c r="AG69" s="40"/>
      <c r="AH69" s="40">
        <v>1</v>
      </c>
      <c r="AI69" s="40">
        <v>20221230</v>
      </c>
      <c r="AJ69" s="40">
        <v>20221219</v>
      </c>
      <c r="AK69" s="42">
        <v>200000</v>
      </c>
      <c r="AL69" s="42">
        <v>0</v>
      </c>
      <c r="AM69" s="40">
        <v>20230210</v>
      </c>
    </row>
    <row r="70" spans="1:39" x14ac:dyDescent="0.25">
      <c r="A70" s="40">
        <v>816002451</v>
      </c>
      <c r="B70" s="40" t="s">
        <v>54</v>
      </c>
      <c r="C70" s="40" t="s">
        <v>20</v>
      </c>
      <c r="D70" s="40">
        <v>17671</v>
      </c>
      <c r="E70" s="40" t="s">
        <v>20</v>
      </c>
      <c r="F70" s="40">
        <v>17671</v>
      </c>
      <c r="G70" s="40" t="s">
        <v>164</v>
      </c>
      <c r="H70" s="41">
        <v>44889</v>
      </c>
      <c r="I70" s="42">
        <v>62058</v>
      </c>
      <c r="J70" s="42">
        <v>62058</v>
      </c>
      <c r="K70" s="40" t="s">
        <v>97</v>
      </c>
      <c r="L70" s="40" t="s">
        <v>199</v>
      </c>
      <c r="M70" s="40"/>
      <c r="N70" s="42">
        <v>0</v>
      </c>
      <c r="O70" s="42">
        <v>60817</v>
      </c>
      <c r="P70" s="40">
        <v>1222202511</v>
      </c>
      <c r="Q70" s="40" t="s">
        <v>98</v>
      </c>
      <c r="R70" s="42">
        <v>62058</v>
      </c>
      <c r="S70" s="42">
        <v>0</v>
      </c>
      <c r="T70" s="42">
        <v>0</v>
      </c>
      <c r="U70" s="40"/>
      <c r="V70" s="42">
        <v>0</v>
      </c>
      <c r="W70" s="42"/>
      <c r="X70" s="42">
        <v>62058</v>
      </c>
      <c r="Y70" s="42">
        <v>0</v>
      </c>
      <c r="Z70" s="42">
        <v>0</v>
      </c>
      <c r="AA70" s="40"/>
      <c r="AB70" s="40"/>
      <c r="AC70" s="41">
        <v>44898</v>
      </c>
      <c r="AD70" s="40"/>
      <c r="AE70" s="40">
        <v>2</v>
      </c>
      <c r="AF70" s="40"/>
      <c r="AG70" s="40"/>
      <c r="AH70" s="40">
        <v>1</v>
      </c>
      <c r="AI70" s="40">
        <v>20221230</v>
      </c>
      <c r="AJ70" s="40">
        <v>20221219</v>
      </c>
      <c r="AK70" s="42">
        <v>62058</v>
      </c>
      <c r="AL70" s="42">
        <v>0</v>
      </c>
      <c r="AM70" s="40">
        <v>20230210</v>
      </c>
    </row>
    <row r="71" spans="1:39" x14ac:dyDescent="0.25">
      <c r="A71" s="40">
        <v>816002451</v>
      </c>
      <c r="B71" s="40" t="s">
        <v>54</v>
      </c>
      <c r="C71" s="40" t="s">
        <v>20</v>
      </c>
      <c r="D71" s="40">
        <v>17674</v>
      </c>
      <c r="E71" s="40" t="s">
        <v>20</v>
      </c>
      <c r="F71" s="40">
        <v>17674</v>
      </c>
      <c r="G71" s="40" t="s">
        <v>165</v>
      </c>
      <c r="H71" s="41">
        <v>44889</v>
      </c>
      <c r="I71" s="42">
        <v>62058</v>
      </c>
      <c r="J71" s="42">
        <v>62058</v>
      </c>
      <c r="K71" s="40" t="s">
        <v>97</v>
      </c>
      <c r="L71" s="40" t="s">
        <v>199</v>
      </c>
      <c r="M71" s="40"/>
      <c r="N71" s="42">
        <v>0</v>
      </c>
      <c r="O71" s="42">
        <v>60817</v>
      </c>
      <c r="P71" s="40">
        <v>1222202512</v>
      </c>
      <c r="Q71" s="40" t="s">
        <v>98</v>
      </c>
      <c r="R71" s="42">
        <v>62058</v>
      </c>
      <c r="S71" s="42">
        <v>0</v>
      </c>
      <c r="T71" s="42">
        <v>0</v>
      </c>
      <c r="U71" s="40"/>
      <c r="V71" s="42">
        <v>0</v>
      </c>
      <c r="W71" s="42"/>
      <c r="X71" s="42">
        <v>62058</v>
      </c>
      <c r="Y71" s="42">
        <v>0</v>
      </c>
      <c r="Z71" s="42">
        <v>0</v>
      </c>
      <c r="AA71" s="40"/>
      <c r="AB71" s="40"/>
      <c r="AC71" s="41">
        <v>44898</v>
      </c>
      <c r="AD71" s="40"/>
      <c r="AE71" s="40">
        <v>2</v>
      </c>
      <c r="AF71" s="40"/>
      <c r="AG71" s="40"/>
      <c r="AH71" s="40">
        <v>1</v>
      </c>
      <c r="AI71" s="40">
        <v>20221230</v>
      </c>
      <c r="AJ71" s="40">
        <v>20221219</v>
      </c>
      <c r="AK71" s="42">
        <v>62058</v>
      </c>
      <c r="AL71" s="42">
        <v>0</v>
      </c>
      <c r="AM71" s="40">
        <v>20230210</v>
      </c>
    </row>
    <row r="72" spans="1:39" x14ac:dyDescent="0.25">
      <c r="A72" s="40">
        <v>816002451</v>
      </c>
      <c r="B72" s="40" t="s">
        <v>54</v>
      </c>
      <c r="C72" s="40" t="s">
        <v>20</v>
      </c>
      <c r="D72" s="40">
        <v>17677</v>
      </c>
      <c r="E72" s="40" t="s">
        <v>20</v>
      </c>
      <c r="F72" s="40">
        <v>17677</v>
      </c>
      <c r="G72" s="40" t="s">
        <v>166</v>
      </c>
      <c r="H72" s="41">
        <v>44889</v>
      </c>
      <c r="I72" s="42">
        <v>25000</v>
      </c>
      <c r="J72" s="42">
        <v>25000</v>
      </c>
      <c r="K72" s="40" t="s">
        <v>97</v>
      </c>
      <c r="L72" s="40" t="s">
        <v>199</v>
      </c>
      <c r="M72" s="40"/>
      <c r="N72" s="42">
        <v>0</v>
      </c>
      <c r="O72" s="42">
        <v>24500</v>
      </c>
      <c r="P72" s="40">
        <v>1222202513</v>
      </c>
      <c r="Q72" s="40" t="s">
        <v>98</v>
      </c>
      <c r="R72" s="42">
        <v>25000</v>
      </c>
      <c r="S72" s="42">
        <v>0</v>
      </c>
      <c r="T72" s="42">
        <v>0</v>
      </c>
      <c r="U72" s="40"/>
      <c r="V72" s="42">
        <v>0</v>
      </c>
      <c r="W72" s="42"/>
      <c r="X72" s="42">
        <v>25000</v>
      </c>
      <c r="Y72" s="42">
        <v>0</v>
      </c>
      <c r="Z72" s="42">
        <v>0</v>
      </c>
      <c r="AA72" s="40"/>
      <c r="AB72" s="40"/>
      <c r="AC72" s="41">
        <v>44898</v>
      </c>
      <c r="AD72" s="40"/>
      <c r="AE72" s="40">
        <v>2</v>
      </c>
      <c r="AF72" s="40"/>
      <c r="AG72" s="40"/>
      <c r="AH72" s="40">
        <v>1</v>
      </c>
      <c r="AI72" s="40">
        <v>20221230</v>
      </c>
      <c r="AJ72" s="40">
        <v>20221219</v>
      </c>
      <c r="AK72" s="42">
        <v>25000</v>
      </c>
      <c r="AL72" s="42">
        <v>0</v>
      </c>
      <c r="AM72" s="40">
        <v>20230210</v>
      </c>
    </row>
    <row r="73" spans="1:39" x14ac:dyDescent="0.25">
      <c r="A73" s="40">
        <v>816002451</v>
      </c>
      <c r="B73" s="40" t="s">
        <v>54</v>
      </c>
      <c r="C73" s="40" t="s">
        <v>20</v>
      </c>
      <c r="D73" s="40">
        <v>17679</v>
      </c>
      <c r="E73" s="40" t="s">
        <v>20</v>
      </c>
      <c r="F73" s="40">
        <v>17679</v>
      </c>
      <c r="G73" s="40" t="s">
        <v>167</v>
      </c>
      <c r="H73" s="41">
        <v>44889</v>
      </c>
      <c r="I73" s="42">
        <v>25000</v>
      </c>
      <c r="J73" s="42">
        <v>25000</v>
      </c>
      <c r="K73" s="40" t="s">
        <v>97</v>
      </c>
      <c r="L73" s="40" t="s">
        <v>199</v>
      </c>
      <c r="M73" s="40"/>
      <c r="N73" s="42">
        <v>0</v>
      </c>
      <c r="O73" s="42">
        <v>24500</v>
      </c>
      <c r="P73" s="40">
        <v>1222202514</v>
      </c>
      <c r="Q73" s="40" t="s">
        <v>98</v>
      </c>
      <c r="R73" s="42">
        <v>25000</v>
      </c>
      <c r="S73" s="42">
        <v>0</v>
      </c>
      <c r="T73" s="42">
        <v>0</v>
      </c>
      <c r="U73" s="40"/>
      <c r="V73" s="42">
        <v>0</v>
      </c>
      <c r="W73" s="42"/>
      <c r="X73" s="42">
        <v>25000</v>
      </c>
      <c r="Y73" s="42">
        <v>0</v>
      </c>
      <c r="Z73" s="42">
        <v>0</v>
      </c>
      <c r="AA73" s="40"/>
      <c r="AB73" s="40"/>
      <c r="AC73" s="41">
        <v>44898</v>
      </c>
      <c r="AD73" s="40"/>
      <c r="AE73" s="40">
        <v>2</v>
      </c>
      <c r="AF73" s="40"/>
      <c r="AG73" s="40"/>
      <c r="AH73" s="40">
        <v>1</v>
      </c>
      <c r="AI73" s="40">
        <v>20221230</v>
      </c>
      <c r="AJ73" s="40">
        <v>20221219</v>
      </c>
      <c r="AK73" s="42">
        <v>25000</v>
      </c>
      <c r="AL73" s="42">
        <v>0</v>
      </c>
      <c r="AM73" s="40">
        <v>20230210</v>
      </c>
    </row>
    <row r="74" spans="1:39" x14ac:dyDescent="0.25">
      <c r="A74" s="40">
        <v>816002451</v>
      </c>
      <c r="B74" s="40" t="s">
        <v>54</v>
      </c>
      <c r="C74" s="40" t="s">
        <v>20</v>
      </c>
      <c r="D74" s="40">
        <v>17681</v>
      </c>
      <c r="E74" s="40" t="s">
        <v>20</v>
      </c>
      <c r="F74" s="40">
        <v>17681</v>
      </c>
      <c r="G74" s="40" t="s">
        <v>168</v>
      </c>
      <c r="H74" s="41">
        <v>44889</v>
      </c>
      <c r="I74" s="42">
        <v>25000</v>
      </c>
      <c r="J74" s="42">
        <v>25000</v>
      </c>
      <c r="K74" s="40" t="s">
        <v>97</v>
      </c>
      <c r="L74" s="40" t="s">
        <v>199</v>
      </c>
      <c r="M74" s="40"/>
      <c r="N74" s="42">
        <v>0</v>
      </c>
      <c r="O74" s="42">
        <v>24500</v>
      </c>
      <c r="P74" s="40">
        <v>1222202515</v>
      </c>
      <c r="Q74" s="40" t="s">
        <v>98</v>
      </c>
      <c r="R74" s="42">
        <v>25000</v>
      </c>
      <c r="S74" s="42">
        <v>0</v>
      </c>
      <c r="T74" s="42">
        <v>0</v>
      </c>
      <c r="U74" s="40"/>
      <c r="V74" s="42">
        <v>0</v>
      </c>
      <c r="W74" s="42"/>
      <c r="X74" s="42">
        <v>25000</v>
      </c>
      <c r="Y74" s="42">
        <v>0</v>
      </c>
      <c r="Z74" s="42">
        <v>0</v>
      </c>
      <c r="AA74" s="40"/>
      <c r="AB74" s="40"/>
      <c r="AC74" s="41">
        <v>44898</v>
      </c>
      <c r="AD74" s="40"/>
      <c r="AE74" s="40">
        <v>2</v>
      </c>
      <c r="AF74" s="40"/>
      <c r="AG74" s="40"/>
      <c r="AH74" s="40">
        <v>1</v>
      </c>
      <c r="AI74" s="40">
        <v>20221230</v>
      </c>
      <c r="AJ74" s="40">
        <v>20221219</v>
      </c>
      <c r="AK74" s="42">
        <v>25000</v>
      </c>
      <c r="AL74" s="42">
        <v>0</v>
      </c>
      <c r="AM74" s="40">
        <v>20230210</v>
      </c>
    </row>
    <row r="75" spans="1:39" x14ac:dyDescent="0.25">
      <c r="A75" s="40">
        <v>816002451</v>
      </c>
      <c r="B75" s="40" t="s">
        <v>54</v>
      </c>
      <c r="C75" s="40" t="s">
        <v>20</v>
      </c>
      <c r="D75" s="40">
        <v>17683</v>
      </c>
      <c r="E75" s="40" t="s">
        <v>20</v>
      </c>
      <c r="F75" s="40">
        <v>17683</v>
      </c>
      <c r="G75" s="40" t="s">
        <v>169</v>
      </c>
      <c r="H75" s="41">
        <v>44889</v>
      </c>
      <c r="I75" s="42">
        <v>25000</v>
      </c>
      <c r="J75" s="42">
        <v>25000</v>
      </c>
      <c r="K75" s="40" t="s">
        <v>97</v>
      </c>
      <c r="L75" s="40" t="s">
        <v>199</v>
      </c>
      <c r="M75" s="40"/>
      <c r="N75" s="42">
        <v>0</v>
      </c>
      <c r="O75" s="42">
        <v>24500</v>
      </c>
      <c r="P75" s="40">
        <v>1222202516</v>
      </c>
      <c r="Q75" s="40" t="s">
        <v>98</v>
      </c>
      <c r="R75" s="42">
        <v>25000</v>
      </c>
      <c r="S75" s="42">
        <v>0</v>
      </c>
      <c r="T75" s="42">
        <v>0</v>
      </c>
      <c r="U75" s="40"/>
      <c r="V75" s="42">
        <v>0</v>
      </c>
      <c r="W75" s="42"/>
      <c r="X75" s="42">
        <v>25000</v>
      </c>
      <c r="Y75" s="42">
        <v>0</v>
      </c>
      <c r="Z75" s="42">
        <v>0</v>
      </c>
      <c r="AA75" s="40"/>
      <c r="AB75" s="40"/>
      <c r="AC75" s="41">
        <v>44898</v>
      </c>
      <c r="AD75" s="40"/>
      <c r="AE75" s="40">
        <v>2</v>
      </c>
      <c r="AF75" s="40"/>
      <c r="AG75" s="40"/>
      <c r="AH75" s="40">
        <v>1</v>
      </c>
      <c r="AI75" s="40">
        <v>20221230</v>
      </c>
      <c r="AJ75" s="40">
        <v>20221219</v>
      </c>
      <c r="AK75" s="42">
        <v>25000</v>
      </c>
      <c r="AL75" s="42">
        <v>0</v>
      </c>
      <c r="AM75" s="40">
        <v>20230210</v>
      </c>
    </row>
    <row r="76" spans="1:39" x14ac:dyDescent="0.25">
      <c r="A76" s="40">
        <v>816002451</v>
      </c>
      <c r="B76" s="40" t="s">
        <v>54</v>
      </c>
      <c r="C76" s="40" t="s">
        <v>20</v>
      </c>
      <c r="D76" s="40">
        <v>17684</v>
      </c>
      <c r="E76" s="40" t="s">
        <v>20</v>
      </c>
      <c r="F76" s="40">
        <v>17684</v>
      </c>
      <c r="G76" s="40" t="s">
        <v>170</v>
      </c>
      <c r="H76" s="41">
        <v>44889</v>
      </c>
      <c r="I76" s="42">
        <v>25000</v>
      </c>
      <c r="J76" s="42">
        <v>25000</v>
      </c>
      <c r="K76" s="40" t="s">
        <v>97</v>
      </c>
      <c r="L76" s="40" t="s">
        <v>199</v>
      </c>
      <c r="M76" s="40"/>
      <c r="N76" s="42">
        <v>0</v>
      </c>
      <c r="O76" s="42">
        <v>24500</v>
      </c>
      <c r="P76" s="40">
        <v>1222202517</v>
      </c>
      <c r="Q76" s="40" t="s">
        <v>98</v>
      </c>
      <c r="R76" s="42">
        <v>25000</v>
      </c>
      <c r="S76" s="42">
        <v>0</v>
      </c>
      <c r="T76" s="42">
        <v>0</v>
      </c>
      <c r="U76" s="40"/>
      <c r="V76" s="42">
        <v>0</v>
      </c>
      <c r="W76" s="42"/>
      <c r="X76" s="42">
        <v>25000</v>
      </c>
      <c r="Y76" s="42">
        <v>0</v>
      </c>
      <c r="Z76" s="42">
        <v>0</v>
      </c>
      <c r="AA76" s="40"/>
      <c r="AB76" s="40"/>
      <c r="AC76" s="41">
        <v>44898</v>
      </c>
      <c r="AD76" s="40"/>
      <c r="AE76" s="40">
        <v>2</v>
      </c>
      <c r="AF76" s="40"/>
      <c r="AG76" s="40"/>
      <c r="AH76" s="40">
        <v>1</v>
      </c>
      <c r="AI76" s="40">
        <v>20221230</v>
      </c>
      <c r="AJ76" s="40">
        <v>20221219</v>
      </c>
      <c r="AK76" s="42">
        <v>25000</v>
      </c>
      <c r="AL76" s="42">
        <v>0</v>
      </c>
      <c r="AM76" s="40">
        <v>20230210</v>
      </c>
    </row>
    <row r="77" spans="1:39" x14ac:dyDescent="0.25">
      <c r="A77" s="40">
        <v>816002451</v>
      </c>
      <c r="B77" s="40" t="s">
        <v>54</v>
      </c>
      <c r="C77" s="40" t="s">
        <v>20</v>
      </c>
      <c r="D77" s="40">
        <v>17685</v>
      </c>
      <c r="E77" s="40" t="s">
        <v>20</v>
      </c>
      <c r="F77" s="40">
        <v>17685</v>
      </c>
      <c r="G77" s="40" t="s">
        <v>171</v>
      </c>
      <c r="H77" s="41">
        <v>44889</v>
      </c>
      <c r="I77" s="42">
        <v>25000</v>
      </c>
      <c r="J77" s="42">
        <v>25000</v>
      </c>
      <c r="K77" s="40" t="s">
        <v>97</v>
      </c>
      <c r="L77" s="40" t="s">
        <v>202</v>
      </c>
      <c r="M77" s="40"/>
      <c r="N77" s="42">
        <v>0</v>
      </c>
      <c r="O77" s="42">
        <v>0</v>
      </c>
      <c r="P77" s="40"/>
      <c r="Q77" s="40" t="s">
        <v>98</v>
      </c>
      <c r="R77" s="42">
        <v>25000</v>
      </c>
      <c r="S77" s="42">
        <v>0</v>
      </c>
      <c r="T77" s="42">
        <v>0</v>
      </c>
      <c r="U77" s="40"/>
      <c r="V77" s="42">
        <v>0</v>
      </c>
      <c r="W77" s="42"/>
      <c r="X77" s="42">
        <v>25000</v>
      </c>
      <c r="Y77" s="42">
        <v>0</v>
      </c>
      <c r="Z77" s="42">
        <v>24500</v>
      </c>
      <c r="AA77" s="40">
        <v>2201350893</v>
      </c>
      <c r="AB77" s="40" t="s">
        <v>200</v>
      </c>
      <c r="AC77" s="41">
        <v>44898</v>
      </c>
      <c r="AD77" s="40"/>
      <c r="AE77" s="40">
        <v>2</v>
      </c>
      <c r="AF77" s="40"/>
      <c r="AG77" s="40"/>
      <c r="AH77" s="40">
        <v>1</v>
      </c>
      <c r="AI77" s="40">
        <v>20221230</v>
      </c>
      <c r="AJ77" s="40">
        <v>20221212</v>
      </c>
      <c r="AK77" s="42">
        <v>25000</v>
      </c>
      <c r="AL77" s="42">
        <v>0</v>
      </c>
      <c r="AM77" s="40">
        <v>20230210</v>
      </c>
    </row>
    <row r="78" spans="1:39" x14ac:dyDescent="0.25">
      <c r="A78" s="40">
        <v>816002451</v>
      </c>
      <c r="B78" s="40" t="s">
        <v>54</v>
      </c>
      <c r="C78" s="40" t="s">
        <v>20</v>
      </c>
      <c r="D78" s="40">
        <v>17936</v>
      </c>
      <c r="E78" s="40" t="s">
        <v>20</v>
      </c>
      <c r="F78" s="40">
        <v>17936</v>
      </c>
      <c r="G78" s="40" t="s">
        <v>172</v>
      </c>
      <c r="H78" s="41">
        <v>44893</v>
      </c>
      <c r="I78" s="42">
        <v>25000</v>
      </c>
      <c r="J78" s="42">
        <v>25000</v>
      </c>
      <c r="K78" s="40" t="s">
        <v>97</v>
      </c>
      <c r="L78" s="40" t="s">
        <v>199</v>
      </c>
      <c r="M78" s="40"/>
      <c r="N78" s="42">
        <v>0</v>
      </c>
      <c r="O78" s="42">
        <v>24500</v>
      </c>
      <c r="P78" s="40">
        <v>1222202518</v>
      </c>
      <c r="Q78" s="40" t="s">
        <v>98</v>
      </c>
      <c r="R78" s="42">
        <v>25000</v>
      </c>
      <c r="S78" s="42">
        <v>0</v>
      </c>
      <c r="T78" s="42">
        <v>0</v>
      </c>
      <c r="U78" s="40"/>
      <c r="V78" s="42">
        <v>0</v>
      </c>
      <c r="W78" s="42"/>
      <c r="X78" s="42">
        <v>25000</v>
      </c>
      <c r="Y78" s="42">
        <v>0</v>
      </c>
      <c r="Z78" s="42">
        <v>0</v>
      </c>
      <c r="AA78" s="40"/>
      <c r="AB78" s="40"/>
      <c r="AC78" s="41">
        <v>44898</v>
      </c>
      <c r="AD78" s="40"/>
      <c r="AE78" s="40">
        <v>2</v>
      </c>
      <c r="AF78" s="40"/>
      <c r="AG78" s="40"/>
      <c r="AH78" s="40">
        <v>1</v>
      </c>
      <c r="AI78" s="40">
        <v>20221230</v>
      </c>
      <c r="AJ78" s="40">
        <v>20221219</v>
      </c>
      <c r="AK78" s="42">
        <v>25000</v>
      </c>
      <c r="AL78" s="42">
        <v>0</v>
      </c>
      <c r="AM78" s="40">
        <v>20230210</v>
      </c>
    </row>
    <row r="79" spans="1:39" x14ac:dyDescent="0.25">
      <c r="A79" s="40">
        <v>816002451</v>
      </c>
      <c r="B79" s="40" t="s">
        <v>54</v>
      </c>
      <c r="C79" s="40" t="s">
        <v>20</v>
      </c>
      <c r="D79" s="40">
        <v>17968</v>
      </c>
      <c r="E79" s="40" t="s">
        <v>20</v>
      </c>
      <c r="F79" s="40">
        <v>17968</v>
      </c>
      <c r="G79" s="40" t="s">
        <v>173</v>
      </c>
      <c r="H79" s="41">
        <v>44893</v>
      </c>
      <c r="I79" s="42">
        <v>25000</v>
      </c>
      <c r="J79" s="42">
        <v>25000</v>
      </c>
      <c r="K79" s="40" t="s">
        <v>97</v>
      </c>
      <c r="L79" s="40" t="s">
        <v>199</v>
      </c>
      <c r="M79" s="40"/>
      <c r="N79" s="42">
        <v>0</v>
      </c>
      <c r="O79" s="42">
        <v>24500</v>
      </c>
      <c r="P79" s="40">
        <v>1222202519</v>
      </c>
      <c r="Q79" s="40" t="s">
        <v>98</v>
      </c>
      <c r="R79" s="42">
        <v>25000</v>
      </c>
      <c r="S79" s="42">
        <v>0</v>
      </c>
      <c r="T79" s="42">
        <v>0</v>
      </c>
      <c r="U79" s="40"/>
      <c r="V79" s="42">
        <v>0</v>
      </c>
      <c r="W79" s="42"/>
      <c r="X79" s="42">
        <v>25000</v>
      </c>
      <c r="Y79" s="42">
        <v>0</v>
      </c>
      <c r="Z79" s="42">
        <v>0</v>
      </c>
      <c r="AA79" s="40"/>
      <c r="AB79" s="40"/>
      <c r="AC79" s="41">
        <v>44898</v>
      </c>
      <c r="AD79" s="40"/>
      <c r="AE79" s="40">
        <v>2</v>
      </c>
      <c r="AF79" s="40"/>
      <c r="AG79" s="40"/>
      <c r="AH79" s="40">
        <v>1</v>
      </c>
      <c r="AI79" s="40">
        <v>20221230</v>
      </c>
      <c r="AJ79" s="40">
        <v>20221219</v>
      </c>
      <c r="AK79" s="42">
        <v>25000</v>
      </c>
      <c r="AL79" s="42">
        <v>0</v>
      </c>
      <c r="AM79" s="40">
        <v>20230210</v>
      </c>
    </row>
    <row r="80" spans="1:39" x14ac:dyDescent="0.25">
      <c r="A80" s="40">
        <v>816002451</v>
      </c>
      <c r="B80" s="40" t="s">
        <v>54</v>
      </c>
      <c r="C80" s="40" t="s">
        <v>20</v>
      </c>
      <c r="D80" s="40">
        <v>17969</v>
      </c>
      <c r="E80" s="40" t="s">
        <v>20</v>
      </c>
      <c r="F80" s="40">
        <v>17969</v>
      </c>
      <c r="G80" s="40" t="s">
        <v>174</v>
      </c>
      <c r="H80" s="41">
        <v>44893</v>
      </c>
      <c r="I80" s="42">
        <v>25000</v>
      </c>
      <c r="J80" s="42">
        <v>25000</v>
      </c>
      <c r="K80" s="40" t="s">
        <v>97</v>
      </c>
      <c r="L80" s="40" t="s">
        <v>199</v>
      </c>
      <c r="M80" s="40"/>
      <c r="N80" s="42">
        <v>0</v>
      </c>
      <c r="O80" s="42">
        <v>24500</v>
      </c>
      <c r="P80" s="40">
        <v>1222202520</v>
      </c>
      <c r="Q80" s="40" t="s">
        <v>98</v>
      </c>
      <c r="R80" s="42">
        <v>25000</v>
      </c>
      <c r="S80" s="42">
        <v>0</v>
      </c>
      <c r="T80" s="42">
        <v>0</v>
      </c>
      <c r="U80" s="40"/>
      <c r="V80" s="42">
        <v>0</v>
      </c>
      <c r="W80" s="42"/>
      <c r="X80" s="42">
        <v>25000</v>
      </c>
      <c r="Y80" s="42">
        <v>0</v>
      </c>
      <c r="Z80" s="42">
        <v>0</v>
      </c>
      <c r="AA80" s="40"/>
      <c r="AB80" s="40"/>
      <c r="AC80" s="41">
        <v>44898</v>
      </c>
      <c r="AD80" s="40"/>
      <c r="AE80" s="40">
        <v>2</v>
      </c>
      <c r="AF80" s="40"/>
      <c r="AG80" s="40"/>
      <c r="AH80" s="40">
        <v>1</v>
      </c>
      <c r="AI80" s="40">
        <v>20221230</v>
      </c>
      <c r="AJ80" s="40">
        <v>20221219</v>
      </c>
      <c r="AK80" s="42">
        <v>25000</v>
      </c>
      <c r="AL80" s="42">
        <v>0</v>
      </c>
      <c r="AM80" s="40">
        <v>20230210</v>
      </c>
    </row>
    <row r="81" spans="1:39" x14ac:dyDescent="0.25">
      <c r="A81" s="40">
        <v>816002451</v>
      </c>
      <c r="B81" s="40" t="s">
        <v>54</v>
      </c>
      <c r="C81" s="40" t="s">
        <v>20</v>
      </c>
      <c r="D81" s="40">
        <v>17970</v>
      </c>
      <c r="E81" s="40" t="s">
        <v>20</v>
      </c>
      <c r="F81" s="40">
        <v>17970</v>
      </c>
      <c r="G81" s="40" t="s">
        <v>175</v>
      </c>
      <c r="H81" s="41">
        <v>44893</v>
      </c>
      <c r="I81" s="42">
        <v>25000</v>
      </c>
      <c r="J81" s="42">
        <v>25000</v>
      </c>
      <c r="K81" s="40" t="s">
        <v>97</v>
      </c>
      <c r="L81" s="40" t="s">
        <v>199</v>
      </c>
      <c r="M81" s="40"/>
      <c r="N81" s="42">
        <v>0</v>
      </c>
      <c r="O81" s="42">
        <v>24500</v>
      </c>
      <c r="P81" s="40">
        <v>1222202521</v>
      </c>
      <c r="Q81" s="40" t="s">
        <v>98</v>
      </c>
      <c r="R81" s="42">
        <v>25000</v>
      </c>
      <c r="S81" s="42">
        <v>0</v>
      </c>
      <c r="T81" s="42">
        <v>0</v>
      </c>
      <c r="U81" s="40"/>
      <c r="V81" s="42">
        <v>0</v>
      </c>
      <c r="W81" s="42"/>
      <c r="X81" s="42">
        <v>25000</v>
      </c>
      <c r="Y81" s="42">
        <v>0</v>
      </c>
      <c r="Z81" s="42">
        <v>0</v>
      </c>
      <c r="AA81" s="40"/>
      <c r="AB81" s="40"/>
      <c r="AC81" s="41">
        <v>44898</v>
      </c>
      <c r="AD81" s="40"/>
      <c r="AE81" s="40">
        <v>2</v>
      </c>
      <c r="AF81" s="40"/>
      <c r="AG81" s="40"/>
      <c r="AH81" s="40">
        <v>1</v>
      </c>
      <c r="AI81" s="40">
        <v>20221230</v>
      </c>
      <c r="AJ81" s="40">
        <v>20221219</v>
      </c>
      <c r="AK81" s="42">
        <v>25000</v>
      </c>
      <c r="AL81" s="42">
        <v>0</v>
      </c>
      <c r="AM81" s="40">
        <v>20230210</v>
      </c>
    </row>
    <row r="82" spans="1:39" x14ac:dyDescent="0.25">
      <c r="A82" s="40">
        <v>816002451</v>
      </c>
      <c r="B82" s="40" t="s">
        <v>54</v>
      </c>
      <c r="C82" s="40" t="s">
        <v>20</v>
      </c>
      <c r="D82" s="40">
        <v>18060</v>
      </c>
      <c r="E82" s="40" t="s">
        <v>20</v>
      </c>
      <c r="F82" s="40">
        <v>18060</v>
      </c>
      <c r="G82" s="40" t="s">
        <v>176</v>
      </c>
      <c r="H82" s="41">
        <v>44894</v>
      </c>
      <c r="I82" s="42">
        <v>25000</v>
      </c>
      <c r="J82" s="42">
        <v>25000</v>
      </c>
      <c r="K82" s="40" t="s">
        <v>97</v>
      </c>
      <c r="L82" s="40" t="s">
        <v>199</v>
      </c>
      <c r="M82" s="40"/>
      <c r="N82" s="42">
        <v>0</v>
      </c>
      <c r="O82" s="42">
        <v>24500</v>
      </c>
      <c r="P82" s="40">
        <v>1222202522</v>
      </c>
      <c r="Q82" s="40" t="s">
        <v>98</v>
      </c>
      <c r="R82" s="42">
        <v>25000</v>
      </c>
      <c r="S82" s="42">
        <v>0</v>
      </c>
      <c r="T82" s="42">
        <v>0</v>
      </c>
      <c r="U82" s="40"/>
      <c r="V82" s="42">
        <v>0</v>
      </c>
      <c r="W82" s="42"/>
      <c r="X82" s="42">
        <v>25000</v>
      </c>
      <c r="Y82" s="42">
        <v>0</v>
      </c>
      <c r="Z82" s="42">
        <v>0</v>
      </c>
      <c r="AA82" s="40"/>
      <c r="AB82" s="40"/>
      <c r="AC82" s="41">
        <v>44898</v>
      </c>
      <c r="AD82" s="40"/>
      <c r="AE82" s="40">
        <v>2</v>
      </c>
      <c r="AF82" s="40"/>
      <c r="AG82" s="40"/>
      <c r="AH82" s="40">
        <v>1</v>
      </c>
      <c r="AI82" s="40">
        <v>20221230</v>
      </c>
      <c r="AJ82" s="40">
        <v>20221219</v>
      </c>
      <c r="AK82" s="42">
        <v>25000</v>
      </c>
      <c r="AL82" s="42">
        <v>0</v>
      </c>
      <c r="AM82" s="40">
        <v>20230210</v>
      </c>
    </row>
    <row r="83" spans="1:39" x14ac:dyDescent="0.25">
      <c r="A83" s="40">
        <v>816002451</v>
      </c>
      <c r="B83" s="40" t="s">
        <v>54</v>
      </c>
      <c r="C83" s="40" t="s">
        <v>20</v>
      </c>
      <c r="D83" s="40">
        <v>18285</v>
      </c>
      <c r="E83" s="40" t="s">
        <v>20</v>
      </c>
      <c r="F83" s="40">
        <v>18285</v>
      </c>
      <c r="G83" s="40" t="s">
        <v>177</v>
      </c>
      <c r="H83" s="41">
        <v>44895</v>
      </c>
      <c r="I83" s="42">
        <v>21300</v>
      </c>
      <c r="J83" s="42">
        <v>21300</v>
      </c>
      <c r="K83" s="40" t="s">
        <v>97</v>
      </c>
      <c r="L83" s="40" t="s">
        <v>202</v>
      </c>
      <c r="M83" s="40"/>
      <c r="N83" s="42">
        <v>0</v>
      </c>
      <c r="O83" s="42">
        <v>0</v>
      </c>
      <c r="P83" s="40"/>
      <c r="Q83" s="40" t="s">
        <v>98</v>
      </c>
      <c r="R83" s="42">
        <v>21300</v>
      </c>
      <c r="S83" s="42">
        <v>0</v>
      </c>
      <c r="T83" s="42">
        <v>0</v>
      </c>
      <c r="U83" s="40"/>
      <c r="V83" s="42">
        <v>0</v>
      </c>
      <c r="W83" s="42"/>
      <c r="X83" s="42">
        <v>21300</v>
      </c>
      <c r="Y83" s="42">
        <v>0</v>
      </c>
      <c r="Z83" s="42">
        <v>20800</v>
      </c>
      <c r="AA83" s="40">
        <v>2201350893</v>
      </c>
      <c r="AB83" s="40" t="s">
        <v>200</v>
      </c>
      <c r="AC83" s="41">
        <v>44898</v>
      </c>
      <c r="AD83" s="40"/>
      <c r="AE83" s="40">
        <v>2</v>
      </c>
      <c r="AF83" s="40"/>
      <c r="AG83" s="40"/>
      <c r="AH83" s="40">
        <v>1</v>
      </c>
      <c r="AI83" s="40">
        <v>20221230</v>
      </c>
      <c r="AJ83" s="40">
        <v>20221220</v>
      </c>
      <c r="AK83" s="42">
        <v>21300</v>
      </c>
      <c r="AL83" s="42">
        <v>0</v>
      </c>
      <c r="AM83" s="40">
        <v>20230210</v>
      </c>
    </row>
    <row r="84" spans="1:39" x14ac:dyDescent="0.25">
      <c r="A84" s="40">
        <v>816002451</v>
      </c>
      <c r="B84" s="40" t="s">
        <v>54</v>
      </c>
      <c r="C84" s="40" t="s">
        <v>20</v>
      </c>
      <c r="D84" s="40">
        <v>18320</v>
      </c>
      <c r="E84" s="40" t="s">
        <v>20</v>
      </c>
      <c r="F84" s="40">
        <v>18320</v>
      </c>
      <c r="G84" s="40" t="s">
        <v>178</v>
      </c>
      <c r="H84" s="41">
        <v>44895</v>
      </c>
      <c r="I84" s="42">
        <v>25000</v>
      </c>
      <c r="J84" s="42">
        <v>25000</v>
      </c>
      <c r="K84" s="40" t="s">
        <v>97</v>
      </c>
      <c r="L84" s="40" t="s">
        <v>199</v>
      </c>
      <c r="M84" s="40"/>
      <c r="N84" s="42">
        <v>0</v>
      </c>
      <c r="O84" s="42">
        <v>24500</v>
      </c>
      <c r="P84" s="40">
        <v>1222202523</v>
      </c>
      <c r="Q84" s="40" t="s">
        <v>98</v>
      </c>
      <c r="R84" s="42">
        <v>25000</v>
      </c>
      <c r="S84" s="42">
        <v>0</v>
      </c>
      <c r="T84" s="42">
        <v>0</v>
      </c>
      <c r="U84" s="40"/>
      <c r="V84" s="42">
        <v>0</v>
      </c>
      <c r="W84" s="42"/>
      <c r="X84" s="42">
        <v>25000</v>
      </c>
      <c r="Y84" s="42">
        <v>0</v>
      </c>
      <c r="Z84" s="42">
        <v>0</v>
      </c>
      <c r="AA84" s="40"/>
      <c r="AB84" s="40"/>
      <c r="AC84" s="41">
        <v>44898</v>
      </c>
      <c r="AD84" s="40"/>
      <c r="AE84" s="40">
        <v>2</v>
      </c>
      <c r="AF84" s="40"/>
      <c r="AG84" s="40"/>
      <c r="AH84" s="40">
        <v>1</v>
      </c>
      <c r="AI84" s="40">
        <v>20221230</v>
      </c>
      <c r="AJ84" s="40">
        <v>20221219</v>
      </c>
      <c r="AK84" s="42">
        <v>25000</v>
      </c>
      <c r="AL84" s="42">
        <v>0</v>
      </c>
      <c r="AM84" s="40">
        <v>20230210</v>
      </c>
    </row>
    <row r="85" spans="1:39" x14ac:dyDescent="0.25">
      <c r="A85" s="40">
        <v>816002451</v>
      </c>
      <c r="B85" s="40" t="s">
        <v>54</v>
      </c>
      <c r="C85" s="40" t="s">
        <v>20</v>
      </c>
      <c r="D85" s="40">
        <v>18350</v>
      </c>
      <c r="E85" s="40" t="s">
        <v>20</v>
      </c>
      <c r="F85" s="40">
        <v>18350</v>
      </c>
      <c r="G85" s="40" t="s">
        <v>179</v>
      </c>
      <c r="H85" s="41">
        <v>44895</v>
      </c>
      <c r="I85" s="42">
        <v>25000</v>
      </c>
      <c r="J85" s="42">
        <v>25000</v>
      </c>
      <c r="K85" s="40" t="s">
        <v>97</v>
      </c>
      <c r="L85" s="40" t="s">
        <v>199</v>
      </c>
      <c r="M85" s="40"/>
      <c r="N85" s="42">
        <v>0</v>
      </c>
      <c r="O85" s="42">
        <v>24500</v>
      </c>
      <c r="P85" s="40">
        <v>1222202524</v>
      </c>
      <c r="Q85" s="40" t="s">
        <v>98</v>
      </c>
      <c r="R85" s="42">
        <v>25000</v>
      </c>
      <c r="S85" s="42">
        <v>0</v>
      </c>
      <c r="T85" s="42">
        <v>0</v>
      </c>
      <c r="U85" s="40"/>
      <c r="V85" s="42">
        <v>0</v>
      </c>
      <c r="W85" s="42"/>
      <c r="X85" s="42">
        <v>25000</v>
      </c>
      <c r="Y85" s="42">
        <v>0</v>
      </c>
      <c r="Z85" s="42">
        <v>0</v>
      </c>
      <c r="AA85" s="40"/>
      <c r="AB85" s="40"/>
      <c r="AC85" s="41">
        <v>44898</v>
      </c>
      <c r="AD85" s="40"/>
      <c r="AE85" s="40">
        <v>2</v>
      </c>
      <c r="AF85" s="40"/>
      <c r="AG85" s="40"/>
      <c r="AH85" s="40">
        <v>1</v>
      </c>
      <c r="AI85" s="40">
        <v>20221230</v>
      </c>
      <c r="AJ85" s="40">
        <v>20221219</v>
      </c>
      <c r="AK85" s="42">
        <v>25000</v>
      </c>
      <c r="AL85" s="42">
        <v>0</v>
      </c>
      <c r="AM85" s="40">
        <v>20230210</v>
      </c>
    </row>
    <row r="86" spans="1:39" x14ac:dyDescent="0.25">
      <c r="A86" s="40">
        <v>816002451</v>
      </c>
      <c r="B86" s="40" t="s">
        <v>54</v>
      </c>
      <c r="C86" s="40" t="s">
        <v>20</v>
      </c>
      <c r="D86" s="40">
        <v>18351</v>
      </c>
      <c r="E86" s="40" t="s">
        <v>20</v>
      </c>
      <c r="F86" s="40">
        <v>18351</v>
      </c>
      <c r="G86" s="40" t="s">
        <v>180</v>
      </c>
      <c r="H86" s="41">
        <v>44895</v>
      </c>
      <c r="I86" s="42">
        <v>210000</v>
      </c>
      <c r="J86" s="42">
        <v>210000</v>
      </c>
      <c r="K86" s="40" t="s">
        <v>97</v>
      </c>
      <c r="L86" s="40" t="s">
        <v>202</v>
      </c>
      <c r="M86" s="40"/>
      <c r="N86" s="42">
        <v>0</v>
      </c>
      <c r="O86" s="42">
        <v>0</v>
      </c>
      <c r="P86" s="40"/>
      <c r="Q86" s="40" t="s">
        <v>98</v>
      </c>
      <c r="R86" s="42">
        <v>210000</v>
      </c>
      <c r="S86" s="42">
        <v>0</v>
      </c>
      <c r="T86" s="42">
        <v>0</v>
      </c>
      <c r="U86" s="40"/>
      <c r="V86" s="42">
        <v>0</v>
      </c>
      <c r="W86" s="42"/>
      <c r="X86" s="42">
        <v>210000</v>
      </c>
      <c r="Y86" s="42">
        <v>0</v>
      </c>
      <c r="Z86" s="42">
        <v>205800</v>
      </c>
      <c r="AA86" s="40">
        <v>2201350893</v>
      </c>
      <c r="AB86" s="40" t="s">
        <v>200</v>
      </c>
      <c r="AC86" s="41">
        <v>44898</v>
      </c>
      <c r="AD86" s="40"/>
      <c r="AE86" s="40">
        <v>2</v>
      </c>
      <c r="AF86" s="40"/>
      <c r="AG86" s="40"/>
      <c r="AH86" s="40">
        <v>1</v>
      </c>
      <c r="AI86" s="40">
        <v>20221230</v>
      </c>
      <c r="AJ86" s="40">
        <v>20221212</v>
      </c>
      <c r="AK86" s="42">
        <v>210000</v>
      </c>
      <c r="AL86" s="42">
        <v>0</v>
      </c>
      <c r="AM86" s="40">
        <v>20230210</v>
      </c>
    </row>
    <row r="87" spans="1:39" x14ac:dyDescent="0.25">
      <c r="A87" s="40">
        <v>816002451</v>
      </c>
      <c r="B87" s="40" t="s">
        <v>54</v>
      </c>
      <c r="C87" s="40" t="s">
        <v>20</v>
      </c>
      <c r="D87" s="40">
        <v>18462</v>
      </c>
      <c r="E87" s="40" t="s">
        <v>20</v>
      </c>
      <c r="F87" s="40">
        <v>18462</v>
      </c>
      <c r="G87" s="40" t="s">
        <v>181</v>
      </c>
      <c r="H87" s="41">
        <v>44895</v>
      </c>
      <c r="I87" s="42">
        <v>200000</v>
      </c>
      <c r="J87" s="42">
        <v>200000</v>
      </c>
      <c r="K87" s="40" t="s">
        <v>97</v>
      </c>
      <c r="L87" s="40" t="s">
        <v>199</v>
      </c>
      <c r="M87" s="40"/>
      <c r="N87" s="42">
        <v>0</v>
      </c>
      <c r="O87" s="42">
        <v>196000</v>
      </c>
      <c r="P87" s="40">
        <v>1222202525</v>
      </c>
      <c r="Q87" s="40" t="s">
        <v>98</v>
      </c>
      <c r="R87" s="42">
        <v>200000</v>
      </c>
      <c r="S87" s="42">
        <v>0</v>
      </c>
      <c r="T87" s="42">
        <v>0</v>
      </c>
      <c r="U87" s="40"/>
      <c r="V87" s="42">
        <v>0</v>
      </c>
      <c r="W87" s="42"/>
      <c r="X87" s="42">
        <v>200000</v>
      </c>
      <c r="Y87" s="42">
        <v>0</v>
      </c>
      <c r="Z87" s="42">
        <v>0</v>
      </c>
      <c r="AA87" s="40"/>
      <c r="AB87" s="40"/>
      <c r="AC87" s="41">
        <v>44898</v>
      </c>
      <c r="AD87" s="40"/>
      <c r="AE87" s="40">
        <v>2</v>
      </c>
      <c r="AF87" s="40"/>
      <c r="AG87" s="40"/>
      <c r="AH87" s="40">
        <v>1</v>
      </c>
      <c r="AI87" s="40">
        <v>20221230</v>
      </c>
      <c r="AJ87" s="40">
        <v>20221219</v>
      </c>
      <c r="AK87" s="42">
        <v>200000</v>
      </c>
      <c r="AL87" s="42">
        <v>0</v>
      </c>
      <c r="AM87" s="40">
        <v>20230210</v>
      </c>
    </row>
    <row r="88" spans="1:39" x14ac:dyDescent="0.25">
      <c r="A88" s="40">
        <v>816002451</v>
      </c>
      <c r="B88" s="40" t="s">
        <v>54</v>
      </c>
      <c r="C88" s="40" t="s">
        <v>20</v>
      </c>
      <c r="D88" s="40">
        <v>18510</v>
      </c>
      <c r="E88" s="40" t="s">
        <v>20</v>
      </c>
      <c r="F88" s="40">
        <v>18510</v>
      </c>
      <c r="G88" s="40" t="s">
        <v>182</v>
      </c>
      <c r="H88" s="41">
        <v>44895</v>
      </c>
      <c r="I88" s="42">
        <v>210000</v>
      </c>
      <c r="J88" s="42">
        <v>210000</v>
      </c>
      <c r="K88" s="40" t="s">
        <v>97</v>
      </c>
      <c r="L88" s="40" t="s">
        <v>199</v>
      </c>
      <c r="M88" s="40"/>
      <c r="N88" s="42">
        <v>0</v>
      </c>
      <c r="O88" s="42">
        <v>205800</v>
      </c>
      <c r="P88" s="40">
        <v>1222202601</v>
      </c>
      <c r="Q88" s="40" t="s">
        <v>98</v>
      </c>
      <c r="R88" s="42">
        <v>210000</v>
      </c>
      <c r="S88" s="42">
        <v>0</v>
      </c>
      <c r="T88" s="42">
        <v>0</v>
      </c>
      <c r="U88" s="40"/>
      <c r="V88" s="42">
        <v>0</v>
      </c>
      <c r="W88" s="42"/>
      <c r="X88" s="42">
        <v>210000</v>
      </c>
      <c r="Y88" s="42">
        <v>0</v>
      </c>
      <c r="Z88" s="42">
        <v>0</v>
      </c>
      <c r="AA88" s="40"/>
      <c r="AB88" s="40"/>
      <c r="AC88" s="41">
        <v>44898</v>
      </c>
      <c r="AD88" s="40"/>
      <c r="AE88" s="40">
        <v>2</v>
      </c>
      <c r="AF88" s="40"/>
      <c r="AG88" s="40"/>
      <c r="AH88" s="40">
        <v>1</v>
      </c>
      <c r="AI88" s="40">
        <v>20221230</v>
      </c>
      <c r="AJ88" s="40">
        <v>20221219</v>
      </c>
      <c r="AK88" s="42">
        <v>210000</v>
      </c>
      <c r="AL88" s="42">
        <v>0</v>
      </c>
      <c r="AM88" s="40">
        <v>20230210</v>
      </c>
    </row>
    <row r="89" spans="1:39" x14ac:dyDescent="0.25">
      <c r="A89" s="40">
        <v>816002451</v>
      </c>
      <c r="B89" s="40" t="s">
        <v>54</v>
      </c>
      <c r="C89" s="40" t="s">
        <v>20</v>
      </c>
      <c r="D89" s="40">
        <v>18597</v>
      </c>
      <c r="E89" s="40" t="s">
        <v>20</v>
      </c>
      <c r="F89" s="40">
        <v>18597</v>
      </c>
      <c r="G89" s="40" t="s">
        <v>183</v>
      </c>
      <c r="H89" s="41">
        <v>44905</v>
      </c>
      <c r="I89" s="42">
        <v>25000</v>
      </c>
      <c r="J89" s="42">
        <v>25000</v>
      </c>
      <c r="K89" s="40" t="s">
        <v>97</v>
      </c>
      <c r="L89" s="40" t="s">
        <v>199</v>
      </c>
      <c r="M89" s="40"/>
      <c r="N89" s="42">
        <v>0</v>
      </c>
      <c r="O89" s="42">
        <v>24500</v>
      </c>
      <c r="P89" s="40">
        <v>1222201696</v>
      </c>
      <c r="Q89" s="40" t="s">
        <v>98</v>
      </c>
      <c r="R89" s="42">
        <v>25000</v>
      </c>
      <c r="S89" s="42">
        <v>0</v>
      </c>
      <c r="T89" s="42">
        <v>0</v>
      </c>
      <c r="U89" s="40"/>
      <c r="V89" s="42">
        <v>0</v>
      </c>
      <c r="W89" s="42"/>
      <c r="X89" s="42">
        <v>25000</v>
      </c>
      <c r="Y89" s="42">
        <v>0</v>
      </c>
      <c r="Z89" s="42">
        <v>0</v>
      </c>
      <c r="AA89" s="40"/>
      <c r="AB89" s="40"/>
      <c r="AC89" s="41">
        <v>44910</v>
      </c>
      <c r="AD89" s="40"/>
      <c r="AE89" s="40">
        <v>2</v>
      </c>
      <c r="AF89" s="40"/>
      <c r="AG89" s="40"/>
      <c r="AH89" s="40">
        <v>1</v>
      </c>
      <c r="AI89" s="40">
        <v>20221230</v>
      </c>
      <c r="AJ89" s="40">
        <v>20221216</v>
      </c>
      <c r="AK89" s="42">
        <v>25000</v>
      </c>
      <c r="AL89" s="42">
        <v>0</v>
      </c>
      <c r="AM89" s="40">
        <v>20230210</v>
      </c>
    </row>
    <row r="90" spans="1:39" x14ac:dyDescent="0.25">
      <c r="A90" s="40">
        <v>816002451</v>
      </c>
      <c r="B90" s="40" t="s">
        <v>54</v>
      </c>
      <c r="C90" s="40" t="s">
        <v>20</v>
      </c>
      <c r="D90" s="40">
        <v>18642</v>
      </c>
      <c r="E90" s="40" t="s">
        <v>20</v>
      </c>
      <c r="F90" s="40">
        <v>18642</v>
      </c>
      <c r="G90" s="40" t="s">
        <v>184</v>
      </c>
      <c r="H90" s="41">
        <v>44907</v>
      </c>
      <c r="I90" s="42">
        <v>10300</v>
      </c>
      <c r="J90" s="42">
        <v>10300</v>
      </c>
      <c r="K90" s="40" t="s">
        <v>97</v>
      </c>
      <c r="L90" s="40" t="s">
        <v>202</v>
      </c>
      <c r="M90" s="40"/>
      <c r="N90" s="42">
        <v>0</v>
      </c>
      <c r="O90" s="42">
        <v>0</v>
      </c>
      <c r="P90" s="40"/>
      <c r="Q90" s="40" t="s">
        <v>98</v>
      </c>
      <c r="R90" s="42">
        <v>10300</v>
      </c>
      <c r="S90" s="42">
        <v>0</v>
      </c>
      <c r="T90" s="42">
        <v>0</v>
      </c>
      <c r="U90" s="40"/>
      <c r="V90" s="42">
        <v>0</v>
      </c>
      <c r="W90" s="42"/>
      <c r="X90" s="42">
        <v>10300</v>
      </c>
      <c r="Y90" s="42">
        <v>0</v>
      </c>
      <c r="Z90" s="42">
        <v>9800</v>
      </c>
      <c r="AA90" s="40">
        <v>2201350893</v>
      </c>
      <c r="AB90" s="40" t="s">
        <v>200</v>
      </c>
      <c r="AC90" s="41">
        <v>44910</v>
      </c>
      <c r="AD90" s="40"/>
      <c r="AE90" s="40">
        <v>2</v>
      </c>
      <c r="AF90" s="40"/>
      <c r="AG90" s="40"/>
      <c r="AH90" s="40">
        <v>1</v>
      </c>
      <c r="AI90" s="40">
        <v>20221230</v>
      </c>
      <c r="AJ90" s="40">
        <v>20221216</v>
      </c>
      <c r="AK90" s="42">
        <v>10300</v>
      </c>
      <c r="AL90" s="42">
        <v>0</v>
      </c>
      <c r="AM90" s="40">
        <v>20230210</v>
      </c>
    </row>
    <row r="91" spans="1:39" x14ac:dyDescent="0.25">
      <c r="A91" s="40">
        <v>816002451</v>
      </c>
      <c r="B91" s="40" t="s">
        <v>54</v>
      </c>
      <c r="C91" s="40" t="s">
        <v>20</v>
      </c>
      <c r="D91" s="40">
        <v>18682</v>
      </c>
      <c r="E91" s="40" t="s">
        <v>20</v>
      </c>
      <c r="F91" s="40">
        <v>18682</v>
      </c>
      <c r="G91" s="40" t="s">
        <v>185</v>
      </c>
      <c r="H91" s="41">
        <v>44910</v>
      </c>
      <c r="I91" s="42">
        <v>25000</v>
      </c>
      <c r="J91" s="42">
        <v>25000</v>
      </c>
      <c r="K91" s="40" t="s">
        <v>97</v>
      </c>
      <c r="L91" s="40" t="s">
        <v>199</v>
      </c>
      <c r="M91" s="40"/>
      <c r="N91" s="42">
        <v>0</v>
      </c>
      <c r="O91" s="42">
        <v>24500</v>
      </c>
      <c r="P91" s="40">
        <v>1222201697</v>
      </c>
      <c r="Q91" s="40" t="s">
        <v>98</v>
      </c>
      <c r="R91" s="42">
        <v>25000</v>
      </c>
      <c r="S91" s="42">
        <v>0</v>
      </c>
      <c r="T91" s="42">
        <v>0</v>
      </c>
      <c r="U91" s="40"/>
      <c r="V91" s="42">
        <v>0</v>
      </c>
      <c r="W91" s="42"/>
      <c r="X91" s="42">
        <v>25000</v>
      </c>
      <c r="Y91" s="42">
        <v>0</v>
      </c>
      <c r="Z91" s="42">
        <v>0</v>
      </c>
      <c r="AA91" s="40"/>
      <c r="AB91" s="40"/>
      <c r="AC91" s="41">
        <v>44910</v>
      </c>
      <c r="AD91" s="40"/>
      <c r="AE91" s="40">
        <v>2</v>
      </c>
      <c r="AF91" s="40"/>
      <c r="AG91" s="40"/>
      <c r="AH91" s="40">
        <v>1</v>
      </c>
      <c r="AI91" s="40">
        <v>20221230</v>
      </c>
      <c r="AJ91" s="40">
        <v>20221216</v>
      </c>
      <c r="AK91" s="42">
        <v>25000</v>
      </c>
      <c r="AL91" s="42">
        <v>0</v>
      </c>
      <c r="AM91" s="40">
        <v>20230210</v>
      </c>
    </row>
    <row r="92" spans="1:39" x14ac:dyDescent="0.25">
      <c r="A92" s="40">
        <v>816002451</v>
      </c>
      <c r="B92" s="40" t="s">
        <v>54</v>
      </c>
      <c r="C92" s="40" t="s">
        <v>20</v>
      </c>
      <c r="D92" s="40">
        <v>18683</v>
      </c>
      <c r="E92" s="40" t="s">
        <v>20</v>
      </c>
      <c r="F92" s="40">
        <v>18683</v>
      </c>
      <c r="G92" s="40" t="s">
        <v>186</v>
      </c>
      <c r="H92" s="41">
        <v>44910</v>
      </c>
      <c r="I92" s="42">
        <v>25000</v>
      </c>
      <c r="J92" s="42">
        <v>25000</v>
      </c>
      <c r="K92" s="40" t="s">
        <v>97</v>
      </c>
      <c r="L92" s="40" t="s">
        <v>199</v>
      </c>
      <c r="M92" s="40"/>
      <c r="N92" s="42">
        <v>0</v>
      </c>
      <c r="O92" s="42">
        <v>24500</v>
      </c>
      <c r="P92" s="40">
        <v>1222201698</v>
      </c>
      <c r="Q92" s="40" t="s">
        <v>98</v>
      </c>
      <c r="R92" s="42">
        <v>25000</v>
      </c>
      <c r="S92" s="42">
        <v>0</v>
      </c>
      <c r="T92" s="42">
        <v>0</v>
      </c>
      <c r="U92" s="40"/>
      <c r="V92" s="42">
        <v>0</v>
      </c>
      <c r="W92" s="42"/>
      <c r="X92" s="42">
        <v>25000</v>
      </c>
      <c r="Y92" s="42">
        <v>0</v>
      </c>
      <c r="Z92" s="42">
        <v>0</v>
      </c>
      <c r="AA92" s="40"/>
      <c r="AB92" s="40"/>
      <c r="AC92" s="41">
        <v>44910</v>
      </c>
      <c r="AD92" s="40"/>
      <c r="AE92" s="40">
        <v>2</v>
      </c>
      <c r="AF92" s="40"/>
      <c r="AG92" s="40"/>
      <c r="AH92" s="40">
        <v>1</v>
      </c>
      <c r="AI92" s="40">
        <v>20221230</v>
      </c>
      <c r="AJ92" s="40">
        <v>20221216</v>
      </c>
      <c r="AK92" s="42">
        <v>25000</v>
      </c>
      <c r="AL92" s="42">
        <v>0</v>
      </c>
      <c r="AM92" s="40">
        <v>20230210</v>
      </c>
    </row>
    <row r="93" spans="1:39" x14ac:dyDescent="0.25">
      <c r="A93" s="40">
        <v>816002451</v>
      </c>
      <c r="B93" s="40" t="s">
        <v>54</v>
      </c>
      <c r="C93" s="40" t="s">
        <v>20</v>
      </c>
      <c r="D93" s="40">
        <v>18684</v>
      </c>
      <c r="E93" s="40" t="s">
        <v>20</v>
      </c>
      <c r="F93" s="40">
        <v>18684</v>
      </c>
      <c r="G93" s="40" t="s">
        <v>187</v>
      </c>
      <c r="H93" s="41">
        <v>44910</v>
      </c>
      <c r="I93" s="42">
        <v>25000</v>
      </c>
      <c r="J93" s="42">
        <v>25000</v>
      </c>
      <c r="K93" s="40" t="s">
        <v>97</v>
      </c>
      <c r="L93" s="40" t="s">
        <v>199</v>
      </c>
      <c r="M93" s="40"/>
      <c r="N93" s="42">
        <v>0</v>
      </c>
      <c r="O93" s="42">
        <v>24500</v>
      </c>
      <c r="P93" s="40">
        <v>1222201699</v>
      </c>
      <c r="Q93" s="40" t="s">
        <v>98</v>
      </c>
      <c r="R93" s="42">
        <v>25000</v>
      </c>
      <c r="S93" s="42">
        <v>0</v>
      </c>
      <c r="T93" s="42">
        <v>0</v>
      </c>
      <c r="U93" s="40"/>
      <c r="V93" s="42">
        <v>0</v>
      </c>
      <c r="W93" s="42"/>
      <c r="X93" s="42">
        <v>25000</v>
      </c>
      <c r="Y93" s="42">
        <v>0</v>
      </c>
      <c r="Z93" s="42">
        <v>0</v>
      </c>
      <c r="AA93" s="40"/>
      <c r="AB93" s="40"/>
      <c r="AC93" s="41">
        <v>44910</v>
      </c>
      <c r="AD93" s="40"/>
      <c r="AE93" s="40">
        <v>2</v>
      </c>
      <c r="AF93" s="40"/>
      <c r="AG93" s="40"/>
      <c r="AH93" s="40">
        <v>1</v>
      </c>
      <c r="AI93" s="40">
        <v>20221230</v>
      </c>
      <c r="AJ93" s="40">
        <v>20221216</v>
      </c>
      <c r="AK93" s="42">
        <v>25000</v>
      </c>
      <c r="AL93" s="42">
        <v>0</v>
      </c>
      <c r="AM93" s="40">
        <v>20230210</v>
      </c>
    </row>
    <row r="94" spans="1:39" x14ac:dyDescent="0.25">
      <c r="A94" s="40">
        <v>816002451</v>
      </c>
      <c r="B94" s="40" t="s">
        <v>54</v>
      </c>
      <c r="C94" s="40" t="s">
        <v>20</v>
      </c>
      <c r="D94" s="40">
        <v>18692</v>
      </c>
      <c r="E94" s="40" t="s">
        <v>20</v>
      </c>
      <c r="F94" s="40">
        <v>18692</v>
      </c>
      <c r="G94" s="40" t="s">
        <v>188</v>
      </c>
      <c r="H94" s="41">
        <v>44914</v>
      </c>
      <c r="I94" s="42">
        <v>21300</v>
      </c>
      <c r="J94" s="42">
        <v>21300</v>
      </c>
      <c r="K94" s="40" t="s">
        <v>189</v>
      </c>
      <c r="L94" s="40" t="s">
        <v>190</v>
      </c>
      <c r="M94" s="40" t="s">
        <v>191</v>
      </c>
      <c r="N94" s="42">
        <v>21300</v>
      </c>
      <c r="O94" s="42">
        <v>0</v>
      </c>
      <c r="P94" s="40"/>
      <c r="Q94" s="40" t="s">
        <v>98</v>
      </c>
      <c r="R94" s="42">
        <v>21300</v>
      </c>
      <c r="S94" s="42">
        <v>0</v>
      </c>
      <c r="T94" s="42">
        <v>0</v>
      </c>
      <c r="U94" s="40"/>
      <c r="V94" s="42">
        <v>21300</v>
      </c>
      <c r="W94" s="42" t="s">
        <v>192</v>
      </c>
      <c r="X94" s="42">
        <v>0</v>
      </c>
      <c r="Y94" s="42">
        <v>21300</v>
      </c>
      <c r="Z94" s="42">
        <v>0</v>
      </c>
      <c r="AA94" s="40"/>
      <c r="AB94" s="40"/>
      <c r="AC94" s="41">
        <v>44925</v>
      </c>
      <c r="AD94" s="40"/>
      <c r="AE94" s="40">
        <v>9</v>
      </c>
      <c r="AF94" s="40"/>
      <c r="AG94" s="40" t="s">
        <v>193</v>
      </c>
      <c r="AH94" s="40">
        <v>1</v>
      </c>
      <c r="AI94" s="40">
        <v>21001231</v>
      </c>
      <c r="AJ94" s="40">
        <v>20230103</v>
      </c>
      <c r="AK94" s="42">
        <v>21300</v>
      </c>
      <c r="AL94" s="42">
        <v>0</v>
      </c>
      <c r="AM94" s="40">
        <v>20230210</v>
      </c>
    </row>
    <row r="95" spans="1:39" x14ac:dyDescent="0.25">
      <c r="A95" s="40">
        <v>816002451</v>
      </c>
      <c r="B95" s="40" t="s">
        <v>54</v>
      </c>
      <c r="C95" s="40" t="s">
        <v>23</v>
      </c>
      <c r="D95" s="40">
        <v>8541</v>
      </c>
      <c r="E95" s="40" t="s">
        <v>23</v>
      </c>
      <c r="F95" s="40">
        <v>8541</v>
      </c>
      <c r="G95" s="40" t="s">
        <v>194</v>
      </c>
      <c r="H95" s="41">
        <v>44922</v>
      </c>
      <c r="I95" s="42">
        <v>25000</v>
      </c>
      <c r="J95" s="42">
        <v>25000</v>
      </c>
      <c r="K95" s="40" t="s">
        <v>195</v>
      </c>
      <c r="L95" s="40" t="s">
        <v>203</v>
      </c>
      <c r="M95" s="40" t="s">
        <v>196</v>
      </c>
      <c r="N95" s="42">
        <v>3700</v>
      </c>
      <c r="O95" s="42">
        <v>0</v>
      </c>
      <c r="P95" s="40"/>
      <c r="Q95" s="40" t="s">
        <v>98</v>
      </c>
      <c r="R95" s="42">
        <v>25000</v>
      </c>
      <c r="S95" s="42">
        <v>0</v>
      </c>
      <c r="T95" s="42">
        <v>0</v>
      </c>
      <c r="U95" s="40"/>
      <c r="V95" s="42">
        <v>3700</v>
      </c>
      <c r="W95" s="42" t="s">
        <v>197</v>
      </c>
      <c r="X95" s="42">
        <v>21300</v>
      </c>
      <c r="Y95" s="42">
        <v>3700</v>
      </c>
      <c r="Z95" s="42">
        <v>0</v>
      </c>
      <c r="AA95" s="40"/>
      <c r="AB95" s="40"/>
      <c r="AC95" s="41">
        <v>44925</v>
      </c>
      <c r="AD95" s="40"/>
      <c r="AE95" s="40">
        <v>9</v>
      </c>
      <c r="AF95" s="40"/>
      <c r="AG95" s="40" t="s">
        <v>198</v>
      </c>
      <c r="AH95" s="40">
        <v>1</v>
      </c>
      <c r="AI95" s="40">
        <v>21001231</v>
      </c>
      <c r="AJ95" s="40">
        <v>20230111</v>
      </c>
      <c r="AK95" s="42">
        <v>25000</v>
      </c>
      <c r="AL95" s="42">
        <v>0</v>
      </c>
      <c r="AM95" s="40">
        <v>20230210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8"/>
  <sheetViews>
    <sheetView showGridLines="0" zoomScale="78" zoomScaleNormal="78" workbookViewId="0">
      <selection activeCell="G20" sqref="G20"/>
    </sheetView>
  </sheetViews>
  <sheetFormatPr baseColWidth="10" defaultRowHeight="15" x14ac:dyDescent="0.25"/>
  <cols>
    <col min="1" max="1" width="2.140625" customWidth="1"/>
    <col min="2" max="2" width="79.7109375" bestFit="1" customWidth="1"/>
    <col min="3" max="3" width="12.7109375" style="55" bestFit="1" customWidth="1"/>
    <col min="4" max="4" width="15" style="43" customWidth="1"/>
    <col min="5" max="5" width="13" style="43" customWidth="1"/>
  </cols>
  <sheetData>
    <row r="2" spans="2:5" x14ac:dyDescent="0.25">
      <c r="B2" s="50" t="s">
        <v>205</v>
      </c>
      <c r="C2" s="51" t="s">
        <v>206</v>
      </c>
      <c r="D2" s="56" t="s">
        <v>207</v>
      </c>
      <c r="E2" s="52" t="s">
        <v>208</v>
      </c>
    </row>
    <row r="3" spans="2:5" x14ac:dyDescent="0.25">
      <c r="B3" s="48" t="s">
        <v>94</v>
      </c>
      <c r="C3" s="53">
        <v>1</v>
      </c>
      <c r="D3" s="57">
        <v>177000</v>
      </c>
      <c r="E3" s="47">
        <v>0</v>
      </c>
    </row>
    <row r="4" spans="2:5" x14ac:dyDescent="0.25">
      <c r="B4" s="49" t="s">
        <v>203</v>
      </c>
      <c r="C4" s="54">
        <v>1</v>
      </c>
      <c r="D4" s="58">
        <v>25000</v>
      </c>
      <c r="E4" s="46">
        <v>3700</v>
      </c>
    </row>
    <row r="5" spans="2:5" x14ac:dyDescent="0.25">
      <c r="B5" s="49" t="s">
        <v>190</v>
      </c>
      <c r="C5" s="54">
        <v>1</v>
      </c>
      <c r="D5" s="58">
        <v>21300</v>
      </c>
      <c r="E5" s="46">
        <v>21300</v>
      </c>
    </row>
    <row r="6" spans="2:5" x14ac:dyDescent="0.25">
      <c r="B6" s="49" t="s">
        <v>202</v>
      </c>
      <c r="C6" s="54">
        <v>17</v>
      </c>
      <c r="D6" s="58">
        <v>15095500</v>
      </c>
      <c r="E6" s="46">
        <v>0</v>
      </c>
    </row>
    <row r="7" spans="2:5" x14ac:dyDescent="0.25">
      <c r="B7" s="49" t="s">
        <v>199</v>
      </c>
      <c r="C7" s="54">
        <v>73</v>
      </c>
      <c r="D7" s="58">
        <v>6297104</v>
      </c>
      <c r="E7" s="46">
        <v>0</v>
      </c>
    </row>
    <row r="8" spans="2:5" x14ac:dyDescent="0.25">
      <c r="B8" s="50" t="s">
        <v>204</v>
      </c>
      <c r="C8" s="59">
        <v>93</v>
      </c>
      <c r="D8" s="56">
        <v>21615904</v>
      </c>
      <c r="E8" s="52">
        <v>25000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0" zoomScale="90" zoomScaleNormal="90" zoomScaleSheetLayoutView="100" workbookViewId="0">
      <selection activeCell="L36" sqref="L36"/>
    </sheetView>
  </sheetViews>
  <sheetFormatPr baseColWidth="10" defaultRowHeight="12.75" x14ac:dyDescent="0.2"/>
  <cols>
    <col min="1" max="1" width="1" style="60" customWidth="1"/>
    <col min="2" max="2" width="11.42578125" style="60"/>
    <col min="3" max="3" width="17.5703125" style="60" customWidth="1"/>
    <col min="4" max="4" width="11.5703125" style="60" customWidth="1"/>
    <col min="5" max="8" width="11.42578125" style="60"/>
    <col min="9" max="9" width="22.5703125" style="60" customWidth="1"/>
    <col min="10" max="10" width="14" style="60" customWidth="1"/>
    <col min="11" max="11" width="1.7109375" style="60" customWidth="1"/>
    <col min="12" max="225" width="11.42578125" style="60"/>
    <col min="226" max="226" width="4.42578125" style="60" customWidth="1"/>
    <col min="227" max="227" width="11.42578125" style="60"/>
    <col min="228" max="228" width="17.5703125" style="60" customWidth="1"/>
    <col min="229" max="229" width="11.5703125" style="60" customWidth="1"/>
    <col min="230" max="233" width="11.42578125" style="60"/>
    <col min="234" max="234" width="22.5703125" style="60" customWidth="1"/>
    <col min="235" max="235" width="14" style="60" customWidth="1"/>
    <col min="236" max="236" width="1.7109375" style="60" customWidth="1"/>
    <col min="237" max="481" width="11.42578125" style="60"/>
    <col min="482" max="482" width="4.42578125" style="60" customWidth="1"/>
    <col min="483" max="483" width="11.42578125" style="60"/>
    <col min="484" max="484" width="17.5703125" style="60" customWidth="1"/>
    <col min="485" max="485" width="11.5703125" style="60" customWidth="1"/>
    <col min="486" max="489" width="11.42578125" style="60"/>
    <col min="490" max="490" width="22.5703125" style="60" customWidth="1"/>
    <col min="491" max="491" width="14" style="60" customWidth="1"/>
    <col min="492" max="492" width="1.7109375" style="60" customWidth="1"/>
    <col min="493" max="737" width="11.42578125" style="60"/>
    <col min="738" max="738" width="4.42578125" style="60" customWidth="1"/>
    <col min="739" max="739" width="11.42578125" style="60"/>
    <col min="740" max="740" width="17.5703125" style="60" customWidth="1"/>
    <col min="741" max="741" width="11.5703125" style="60" customWidth="1"/>
    <col min="742" max="745" width="11.42578125" style="60"/>
    <col min="746" max="746" width="22.5703125" style="60" customWidth="1"/>
    <col min="747" max="747" width="14" style="60" customWidth="1"/>
    <col min="748" max="748" width="1.7109375" style="60" customWidth="1"/>
    <col min="749" max="993" width="11.42578125" style="60"/>
    <col min="994" max="994" width="4.42578125" style="60" customWidth="1"/>
    <col min="995" max="995" width="11.42578125" style="60"/>
    <col min="996" max="996" width="17.5703125" style="60" customWidth="1"/>
    <col min="997" max="997" width="11.5703125" style="60" customWidth="1"/>
    <col min="998" max="1001" width="11.42578125" style="60"/>
    <col min="1002" max="1002" width="22.5703125" style="60" customWidth="1"/>
    <col min="1003" max="1003" width="14" style="60" customWidth="1"/>
    <col min="1004" max="1004" width="1.7109375" style="60" customWidth="1"/>
    <col min="1005" max="1249" width="11.42578125" style="60"/>
    <col min="1250" max="1250" width="4.42578125" style="60" customWidth="1"/>
    <col min="1251" max="1251" width="11.42578125" style="60"/>
    <col min="1252" max="1252" width="17.5703125" style="60" customWidth="1"/>
    <col min="1253" max="1253" width="11.5703125" style="60" customWidth="1"/>
    <col min="1254" max="1257" width="11.42578125" style="60"/>
    <col min="1258" max="1258" width="22.5703125" style="60" customWidth="1"/>
    <col min="1259" max="1259" width="14" style="60" customWidth="1"/>
    <col min="1260" max="1260" width="1.7109375" style="60" customWidth="1"/>
    <col min="1261" max="1505" width="11.42578125" style="60"/>
    <col min="1506" max="1506" width="4.42578125" style="60" customWidth="1"/>
    <col min="1507" max="1507" width="11.42578125" style="60"/>
    <col min="1508" max="1508" width="17.5703125" style="60" customWidth="1"/>
    <col min="1509" max="1509" width="11.5703125" style="60" customWidth="1"/>
    <col min="1510" max="1513" width="11.42578125" style="60"/>
    <col min="1514" max="1514" width="22.5703125" style="60" customWidth="1"/>
    <col min="1515" max="1515" width="14" style="60" customWidth="1"/>
    <col min="1516" max="1516" width="1.7109375" style="60" customWidth="1"/>
    <col min="1517" max="1761" width="11.42578125" style="60"/>
    <col min="1762" max="1762" width="4.42578125" style="60" customWidth="1"/>
    <col min="1763" max="1763" width="11.42578125" style="60"/>
    <col min="1764" max="1764" width="17.5703125" style="60" customWidth="1"/>
    <col min="1765" max="1765" width="11.5703125" style="60" customWidth="1"/>
    <col min="1766" max="1769" width="11.42578125" style="60"/>
    <col min="1770" max="1770" width="22.5703125" style="60" customWidth="1"/>
    <col min="1771" max="1771" width="14" style="60" customWidth="1"/>
    <col min="1772" max="1772" width="1.7109375" style="60" customWidth="1"/>
    <col min="1773" max="2017" width="11.42578125" style="60"/>
    <col min="2018" max="2018" width="4.42578125" style="60" customWidth="1"/>
    <col min="2019" max="2019" width="11.42578125" style="60"/>
    <col min="2020" max="2020" width="17.5703125" style="60" customWidth="1"/>
    <col min="2021" max="2021" width="11.5703125" style="60" customWidth="1"/>
    <col min="2022" max="2025" width="11.42578125" style="60"/>
    <col min="2026" max="2026" width="22.5703125" style="60" customWidth="1"/>
    <col min="2027" max="2027" width="14" style="60" customWidth="1"/>
    <col min="2028" max="2028" width="1.7109375" style="60" customWidth="1"/>
    <col min="2029" max="2273" width="11.42578125" style="60"/>
    <col min="2274" max="2274" width="4.42578125" style="60" customWidth="1"/>
    <col min="2275" max="2275" width="11.42578125" style="60"/>
    <col min="2276" max="2276" width="17.5703125" style="60" customWidth="1"/>
    <col min="2277" max="2277" width="11.5703125" style="60" customWidth="1"/>
    <col min="2278" max="2281" width="11.42578125" style="60"/>
    <col min="2282" max="2282" width="22.5703125" style="60" customWidth="1"/>
    <col min="2283" max="2283" width="14" style="60" customWidth="1"/>
    <col min="2284" max="2284" width="1.7109375" style="60" customWidth="1"/>
    <col min="2285" max="2529" width="11.42578125" style="60"/>
    <col min="2530" max="2530" width="4.42578125" style="60" customWidth="1"/>
    <col min="2531" max="2531" width="11.42578125" style="60"/>
    <col min="2532" max="2532" width="17.5703125" style="60" customWidth="1"/>
    <col min="2533" max="2533" width="11.5703125" style="60" customWidth="1"/>
    <col min="2534" max="2537" width="11.42578125" style="60"/>
    <col min="2538" max="2538" width="22.5703125" style="60" customWidth="1"/>
    <col min="2539" max="2539" width="14" style="60" customWidth="1"/>
    <col min="2540" max="2540" width="1.7109375" style="60" customWidth="1"/>
    <col min="2541" max="2785" width="11.42578125" style="60"/>
    <col min="2786" max="2786" width="4.42578125" style="60" customWidth="1"/>
    <col min="2787" max="2787" width="11.42578125" style="60"/>
    <col min="2788" max="2788" width="17.5703125" style="60" customWidth="1"/>
    <col min="2789" max="2789" width="11.5703125" style="60" customWidth="1"/>
    <col min="2790" max="2793" width="11.42578125" style="60"/>
    <col min="2794" max="2794" width="22.5703125" style="60" customWidth="1"/>
    <col min="2795" max="2795" width="14" style="60" customWidth="1"/>
    <col min="2796" max="2796" width="1.7109375" style="60" customWidth="1"/>
    <col min="2797" max="3041" width="11.42578125" style="60"/>
    <col min="3042" max="3042" width="4.42578125" style="60" customWidth="1"/>
    <col min="3043" max="3043" width="11.42578125" style="60"/>
    <col min="3044" max="3044" width="17.5703125" style="60" customWidth="1"/>
    <col min="3045" max="3045" width="11.5703125" style="60" customWidth="1"/>
    <col min="3046" max="3049" width="11.42578125" style="60"/>
    <col min="3050" max="3050" width="22.5703125" style="60" customWidth="1"/>
    <col min="3051" max="3051" width="14" style="60" customWidth="1"/>
    <col min="3052" max="3052" width="1.7109375" style="60" customWidth="1"/>
    <col min="3053" max="3297" width="11.42578125" style="60"/>
    <col min="3298" max="3298" width="4.42578125" style="60" customWidth="1"/>
    <col min="3299" max="3299" width="11.42578125" style="60"/>
    <col min="3300" max="3300" width="17.5703125" style="60" customWidth="1"/>
    <col min="3301" max="3301" width="11.5703125" style="60" customWidth="1"/>
    <col min="3302" max="3305" width="11.42578125" style="60"/>
    <col min="3306" max="3306" width="22.5703125" style="60" customWidth="1"/>
    <col min="3307" max="3307" width="14" style="60" customWidth="1"/>
    <col min="3308" max="3308" width="1.7109375" style="60" customWidth="1"/>
    <col min="3309" max="3553" width="11.42578125" style="60"/>
    <col min="3554" max="3554" width="4.42578125" style="60" customWidth="1"/>
    <col min="3555" max="3555" width="11.42578125" style="60"/>
    <col min="3556" max="3556" width="17.5703125" style="60" customWidth="1"/>
    <col min="3557" max="3557" width="11.5703125" style="60" customWidth="1"/>
    <col min="3558" max="3561" width="11.42578125" style="60"/>
    <col min="3562" max="3562" width="22.5703125" style="60" customWidth="1"/>
    <col min="3563" max="3563" width="14" style="60" customWidth="1"/>
    <col min="3564" max="3564" width="1.7109375" style="60" customWidth="1"/>
    <col min="3565" max="3809" width="11.42578125" style="60"/>
    <col min="3810" max="3810" width="4.42578125" style="60" customWidth="1"/>
    <col min="3811" max="3811" width="11.42578125" style="60"/>
    <col min="3812" max="3812" width="17.5703125" style="60" customWidth="1"/>
    <col min="3813" max="3813" width="11.5703125" style="60" customWidth="1"/>
    <col min="3814" max="3817" width="11.42578125" style="60"/>
    <col min="3818" max="3818" width="22.5703125" style="60" customWidth="1"/>
    <col min="3819" max="3819" width="14" style="60" customWidth="1"/>
    <col min="3820" max="3820" width="1.7109375" style="60" customWidth="1"/>
    <col min="3821" max="4065" width="11.42578125" style="60"/>
    <col min="4066" max="4066" width="4.42578125" style="60" customWidth="1"/>
    <col min="4067" max="4067" width="11.42578125" style="60"/>
    <col min="4068" max="4068" width="17.5703125" style="60" customWidth="1"/>
    <col min="4069" max="4069" width="11.5703125" style="60" customWidth="1"/>
    <col min="4070" max="4073" width="11.42578125" style="60"/>
    <col min="4074" max="4074" width="22.5703125" style="60" customWidth="1"/>
    <col min="4075" max="4075" width="14" style="60" customWidth="1"/>
    <col min="4076" max="4076" width="1.7109375" style="60" customWidth="1"/>
    <col min="4077" max="4321" width="11.42578125" style="60"/>
    <col min="4322" max="4322" width="4.42578125" style="60" customWidth="1"/>
    <col min="4323" max="4323" width="11.42578125" style="60"/>
    <col min="4324" max="4324" width="17.5703125" style="60" customWidth="1"/>
    <col min="4325" max="4325" width="11.5703125" style="60" customWidth="1"/>
    <col min="4326" max="4329" width="11.42578125" style="60"/>
    <col min="4330" max="4330" width="22.5703125" style="60" customWidth="1"/>
    <col min="4331" max="4331" width="14" style="60" customWidth="1"/>
    <col min="4332" max="4332" width="1.7109375" style="60" customWidth="1"/>
    <col min="4333" max="4577" width="11.42578125" style="60"/>
    <col min="4578" max="4578" width="4.42578125" style="60" customWidth="1"/>
    <col min="4579" max="4579" width="11.42578125" style="60"/>
    <col min="4580" max="4580" width="17.5703125" style="60" customWidth="1"/>
    <col min="4581" max="4581" width="11.5703125" style="60" customWidth="1"/>
    <col min="4582" max="4585" width="11.42578125" style="60"/>
    <col min="4586" max="4586" width="22.5703125" style="60" customWidth="1"/>
    <col min="4587" max="4587" width="14" style="60" customWidth="1"/>
    <col min="4588" max="4588" width="1.7109375" style="60" customWidth="1"/>
    <col min="4589" max="4833" width="11.42578125" style="60"/>
    <col min="4834" max="4834" width="4.42578125" style="60" customWidth="1"/>
    <col min="4835" max="4835" width="11.42578125" style="60"/>
    <col min="4836" max="4836" width="17.5703125" style="60" customWidth="1"/>
    <col min="4837" max="4837" width="11.5703125" style="60" customWidth="1"/>
    <col min="4838" max="4841" width="11.42578125" style="60"/>
    <col min="4842" max="4842" width="22.5703125" style="60" customWidth="1"/>
    <col min="4843" max="4843" width="14" style="60" customWidth="1"/>
    <col min="4844" max="4844" width="1.7109375" style="60" customWidth="1"/>
    <col min="4845" max="5089" width="11.42578125" style="60"/>
    <col min="5090" max="5090" width="4.42578125" style="60" customWidth="1"/>
    <col min="5091" max="5091" width="11.42578125" style="60"/>
    <col min="5092" max="5092" width="17.5703125" style="60" customWidth="1"/>
    <col min="5093" max="5093" width="11.5703125" style="60" customWidth="1"/>
    <col min="5094" max="5097" width="11.42578125" style="60"/>
    <col min="5098" max="5098" width="22.5703125" style="60" customWidth="1"/>
    <col min="5099" max="5099" width="14" style="60" customWidth="1"/>
    <col min="5100" max="5100" width="1.7109375" style="60" customWidth="1"/>
    <col min="5101" max="5345" width="11.42578125" style="60"/>
    <col min="5346" max="5346" width="4.42578125" style="60" customWidth="1"/>
    <col min="5347" max="5347" width="11.42578125" style="60"/>
    <col min="5348" max="5348" width="17.5703125" style="60" customWidth="1"/>
    <col min="5349" max="5349" width="11.5703125" style="60" customWidth="1"/>
    <col min="5350" max="5353" width="11.42578125" style="60"/>
    <col min="5354" max="5354" width="22.5703125" style="60" customWidth="1"/>
    <col min="5355" max="5355" width="14" style="60" customWidth="1"/>
    <col min="5356" max="5356" width="1.7109375" style="60" customWidth="1"/>
    <col min="5357" max="5601" width="11.42578125" style="60"/>
    <col min="5602" max="5602" width="4.42578125" style="60" customWidth="1"/>
    <col min="5603" max="5603" width="11.42578125" style="60"/>
    <col min="5604" max="5604" width="17.5703125" style="60" customWidth="1"/>
    <col min="5605" max="5605" width="11.5703125" style="60" customWidth="1"/>
    <col min="5606" max="5609" width="11.42578125" style="60"/>
    <col min="5610" max="5610" width="22.5703125" style="60" customWidth="1"/>
    <col min="5611" max="5611" width="14" style="60" customWidth="1"/>
    <col min="5612" max="5612" width="1.7109375" style="60" customWidth="1"/>
    <col min="5613" max="5857" width="11.42578125" style="60"/>
    <col min="5858" max="5858" width="4.42578125" style="60" customWidth="1"/>
    <col min="5859" max="5859" width="11.42578125" style="60"/>
    <col min="5860" max="5860" width="17.5703125" style="60" customWidth="1"/>
    <col min="5861" max="5861" width="11.5703125" style="60" customWidth="1"/>
    <col min="5862" max="5865" width="11.42578125" style="60"/>
    <col min="5866" max="5866" width="22.5703125" style="60" customWidth="1"/>
    <col min="5867" max="5867" width="14" style="60" customWidth="1"/>
    <col min="5868" max="5868" width="1.7109375" style="60" customWidth="1"/>
    <col min="5869" max="6113" width="11.42578125" style="60"/>
    <col min="6114" max="6114" width="4.42578125" style="60" customWidth="1"/>
    <col min="6115" max="6115" width="11.42578125" style="60"/>
    <col min="6116" max="6116" width="17.5703125" style="60" customWidth="1"/>
    <col min="6117" max="6117" width="11.5703125" style="60" customWidth="1"/>
    <col min="6118" max="6121" width="11.42578125" style="60"/>
    <col min="6122" max="6122" width="22.5703125" style="60" customWidth="1"/>
    <col min="6123" max="6123" width="14" style="60" customWidth="1"/>
    <col min="6124" max="6124" width="1.7109375" style="60" customWidth="1"/>
    <col min="6125" max="6369" width="11.42578125" style="60"/>
    <col min="6370" max="6370" width="4.42578125" style="60" customWidth="1"/>
    <col min="6371" max="6371" width="11.42578125" style="60"/>
    <col min="6372" max="6372" width="17.5703125" style="60" customWidth="1"/>
    <col min="6373" max="6373" width="11.5703125" style="60" customWidth="1"/>
    <col min="6374" max="6377" width="11.42578125" style="60"/>
    <col min="6378" max="6378" width="22.5703125" style="60" customWidth="1"/>
    <col min="6379" max="6379" width="14" style="60" customWidth="1"/>
    <col min="6380" max="6380" width="1.7109375" style="60" customWidth="1"/>
    <col min="6381" max="6625" width="11.42578125" style="60"/>
    <col min="6626" max="6626" width="4.42578125" style="60" customWidth="1"/>
    <col min="6627" max="6627" width="11.42578125" style="60"/>
    <col min="6628" max="6628" width="17.5703125" style="60" customWidth="1"/>
    <col min="6629" max="6629" width="11.5703125" style="60" customWidth="1"/>
    <col min="6630" max="6633" width="11.42578125" style="60"/>
    <col min="6634" max="6634" width="22.5703125" style="60" customWidth="1"/>
    <col min="6635" max="6635" width="14" style="60" customWidth="1"/>
    <col min="6636" max="6636" width="1.7109375" style="60" customWidth="1"/>
    <col min="6637" max="6881" width="11.42578125" style="60"/>
    <col min="6882" max="6882" width="4.42578125" style="60" customWidth="1"/>
    <col min="6883" max="6883" width="11.42578125" style="60"/>
    <col min="6884" max="6884" width="17.5703125" style="60" customWidth="1"/>
    <col min="6885" max="6885" width="11.5703125" style="60" customWidth="1"/>
    <col min="6886" max="6889" width="11.42578125" style="60"/>
    <col min="6890" max="6890" width="22.5703125" style="60" customWidth="1"/>
    <col min="6891" max="6891" width="14" style="60" customWidth="1"/>
    <col min="6892" max="6892" width="1.7109375" style="60" customWidth="1"/>
    <col min="6893" max="7137" width="11.42578125" style="60"/>
    <col min="7138" max="7138" width="4.42578125" style="60" customWidth="1"/>
    <col min="7139" max="7139" width="11.42578125" style="60"/>
    <col min="7140" max="7140" width="17.5703125" style="60" customWidth="1"/>
    <col min="7141" max="7141" width="11.5703125" style="60" customWidth="1"/>
    <col min="7142" max="7145" width="11.42578125" style="60"/>
    <col min="7146" max="7146" width="22.5703125" style="60" customWidth="1"/>
    <col min="7147" max="7147" width="14" style="60" customWidth="1"/>
    <col min="7148" max="7148" width="1.7109375" style="60" customWidth="1"/>
    <col min="7149" max="7393" width="11.42578125" style="60"/>
    <col min="7394" max="7394" width="4.42578125" style="60" customWidth="1"/>
    <col min="7395" max="7395" width="11.42578125" style="60"/>
    <col min="7396" max="7396" width="17.5703125" style="60" customWidth="1"/>
    <col min="7397" max="7397" width="11.5703125" style="60" customWidth="1"/>
    <col min="7398" max="7401" width="11.42578125" style="60"/>
    <col min="7402" max="7402" width="22.5703125" style="60" customWidth="1"/>
    <col min="7403" max="7403" width="14" style="60" customWidth="1"/>
    <col min="7404" max="7404" width="1.7109375" style="60" customWidth="1"/>
    <col min="7405" max="7649" width="11.42578125" style="60"/>
    <col min="7650" max="7650" width="4.42578125" style="60" customWidth="1"/>
    <col min="7651" max="7651" width="11.42578125" style="60"/>
    <col min="7652" max="7652" width="17.5703125" style="60" customWidth="1"/>
    <col min="7653" max="7653" width="11.5703125" style="60" customWidth="1"/>
    <col min="7654" max="7657" width="11.42578125" style="60"/>
    <col min="7658" max="7658" width="22.5703125" style="60" customWidth="1"/>
    <col min="7659" max="7659" width="14" style="60" customWidth="1"/>
    <col min="7660" max="7660" width="1.7109375" style="60" customWidth="1"/>
    <col min="7661" max="7905" width="11.42578125" style="60"/>
    <col min="7906" max="7906" width="4.42578125" style="60" customWidth="1"/>
    <col min="7907" max="7907" width="11.42578125" style="60"/>
    <col min="7908" max="7908" width="17.5703125" style="60" customWidth="1"/>
    <col min="7909" max="7909" width="11.5703125" style="60" customWidth="1"/>
    <col min="7910" max="7913" width="11.42578125" style="60"/>
    <col min="7914" max="7914" width="22.5703125" style="60" customWidth="1"/>
    <col min="7915" max="7915" width="14" style="60" customWidth="1"/>
    <col min="7916" max="7916" width="1.7109375" style="60" customWidth="1"/>
    <col min="7917" max="8161" width="11.42578125" style="60"/>
    <col min="8162" max="8162" width="4.42578125" style="60" customWidth="1"/>
    <col min="8163" max="8163" width="11.42578125" style="60"/>
    <col min="8164" max="8164" width="17.5703125" style="60" customWidth="1"/>
    <col min="8165" max="8165" width="11.5703125" style="60" customWidth="1"/>
    <col min="8166" max="8169" width="11.42578125" style="60"/>
    <col min="8170" max="8170" width="22.5703125" style="60" customWidth="1"/>
    <col min="8171" max="8171" width="14" style="60" customWidth="1"/>
    <col min="8172" max="8172" width="1.7109375" style="60" customWidth="1"/>
    <col min="8173" max="8417" width="11.42578125" style="60"/>
    <col min="8418" max="8418" width="4.42578125" style="60" customWidth="1"/>
    <col min="8419" max="8419" width="11.42578125" style="60"/>
    <col min="8420" max="8420" width="17.5703125" style="60" customWidth="1"/>
    <col min="8421" max="8421" width="11.5703125" style="60" customWidth="1"/>
    <col min="8422" max="8425" width="11.42578125" style="60"/>
    <col min="8426" max="8426" width="22.5703125" style="60" customWidth="1"/>
    <col min="8427" max="8427" width="14" style="60" customWidth="1"/>
    <col min="8428" max="8428" width="1.7109375" style="60" customWidth="1"/>
    <col min="8429" max="8673" width="11.42578125" style="60"/>
    <col min="8674" max="8674" width="4.42578125" style="60" customWidth="1"/>
    <col min="8675" max="8675" width="11.42578125" style="60"/>
    <col min="8676" max="8676" width="17.5703125" style="60" customWidth="1"/>
    <col min="8677" max="8677" width="11.5703125" style="60" customWidth="1"/>
    <col min="8678" max="8681" width="11.42578125" style="60"/>
    <col min="8682" max="8682" width="22.5703125" style="60" customWidth="1"/>
    <col min="8683" max="8683" width="14" style="60" customWidth="1"/>
    <col min="8684" max="8684" width="1.7109375" style="60" customWidth="1"/>
    <col min="8685" max="8929" width="11.42578125" style="60"/>
    <col min="8930" max="8930" width="4.42578125" style="60" customWidth="1"/>
    <col min="8931" max="8931" width="11.42578125" style="60"/>
    <col min="8932" max="8932" width="17.5703125" style="60" customWidth="1"/>
    <col min="8933" max="8933" width="11.5703125" style="60" customWidth="1"/>
    <col min="8934" max="8937" width="11.42578125" style="60"/>
    <col min="8938" max="8938" width="22.5703125" style="60" customWidth="1"/>
    <col min="8939" max="8939" width="14" style="60" customWidth="1"/>
    <col min="8940" max="8940" width="1.7109375" style="60" customWidth="1"/>
    <col min="8941" max="9185" width="11.42578125" style="60"/>
    <col min="9186" max="9186" width="4.42578125" style="60" customWidth="1"/>
    <col min="9187" max="9187" width="11.42578125" style="60"/>
    <col min="9188" max="9188" width="17.5703125" style="60" customWidth="1"/>
    <col min="9189" max="9189" width="11.5703125" style="60" customWidth="1"/>
    <col min="9190" max="9193" width="11.42578125" style="60"/>
    <col min="9194" max="9194" width="22.5703125" style="60" customWidth="1"/>
    <col min="9195" max="9195" width="14" style="60" customWidth="1"/>
    <col min="9196" max="9196" width="1.7109375" style="60" customWidth="1"/>
    <col min="9197" max="9441" width="11.42578125" style="60"/>
    <col min="9442" max="9442" width="4.42578125" style="60" customWidth="1"/>
    <col min="9443" max="9443" width="11.42578125" style="60"/>
    <col min="9444" max="9444" width="17.5703125" style="60" customWidth="1"/>
    <col min="9445" max="9445" width="11.5703125" style="60" customWidth="1"/>
    <col min="9446" max="9449" width="11.42578125" style="60"/>
    <col min="9450" max="9450" width="22.5703125" style="60" customWidth="1"/>
    <col min="9451" max="9451" width="14" style="60" customWidth="1"/>
    <col min="9452" max="9452" width="1.7109375" style="60" customWidth="1"/>
    <col min="9453" max="9697" width="11.42578125" style="60"/>
    <col min="9698" max="9698" width="4.42578125" style="60" customWidth="1"/>
    <col min="9699" max="9699" width="11.42578125" style="60"/>
    <col min="9700" max="9700" width="17.5703125" style="60" customWidth="1"/>
    <col min="9701" max="9701" width="11.5703125" style="60" customWidth="1"/>
    <col min="9702" max="9705" width="11.42578125" style="60"/>
    <col min="9706" max="9706" width="22.5703125" style="60" customWidth="1"/>
    <col min="9707" max="9707" width="14" style="60" customWidth="1"/>
    <col min="9708" max="9708" width="1.7109375" style="60" customWidth="1"/>
    <col min="9709" max="9953" width="11.42578125" style="60"/>
    <col min="9954" max="9954" width="4.42578125" style="60" customWidth="1"/>
    <col min="9955" max="9955" width="11.42578125" style="60"/>
    <col min="9956" max="9956" width="17.5703125" style="60" customWidth="1"/>
    <col min="9957" max="9957" width="11.5703125" style="60" customWidth="1"/>
    <col min="9958" max="9961" width="11.42578125" style="60"/>
    <col min="9962" max="9962" width="22.5703125" style="60" customWidth="1"/>
    <col min="9963" max="9963" width="14" style="60" customWidth="1"/>
    <col min="9964" max="9964" width="1.7109375" style="60" customWidth="1"/>
    <col min="9965" max="10209" width="11.42578125" style="60"/>
    <col min="10210" max="10210" width="4.42578125" style="60" customWidth="1"/>
    <col min="10211" max="10211" width="11.42578125" style="60"/>
    <col min="10212" max="10212" width="17.5703125" style="60" customWidth="1"/>
    <col min="10213" max="10213" width="11.5703125" style="60" customWidth="1"/>
    <col min="10214" max="10217" width="11.42578125" style="60"/>
    <col min="10218" max="10218" width="22.5703125" style="60" customWidth="1"/>
    <col min="10219" max="10219" width="14" style="60" customWidth="1"/>
    <col min="10220" max="10220" width="1.7109375" style="60" customWidth="1"/>
    <col min="10221" max="10465" width="11.42578125" style="60"/>
    <col min="10466" max="10466" width="4.42578125" style="60" customWidth="1"/>
    <col min="10467" max="10467" width="11.42578125" style="60"/>
    <col min="10468" max="10468" width="17.5703125" style="60" customWidth="1"/>
    <col min="10469" max="10469" width="11.5703125" style="60" customWidth="1"/>
    <col min="10470" max="10473" width="11.42578125" style="60"/>
    <col min="10474" max="10474" width="22.5703125" style="60" customWidth="1"/>
    <col min="10475" max="10475" width="14" style="60" customWidth="1"/>
    <col min="10476" max="10476" width="1.7109375" style="60" customWidth="1"/>
    <col min="10477" max="10721" width="11.42578125" style="60"/>
    <col min="10722" max="10722" width="4.42578125" style="60" customWidth="1"/>
    <col min="10723" max="10723" width="11.42578125" style="60"/>
    <col min="10724" max="10724" width="17.5703125" style="60" customWidth="1"/>
    <col min="10725" max="10725" width="11.5703125" style="60" customWidth="1"/>
    <col min="10726" max="10729" width="11.42578125" style="60"/>
    <col min="10730" max="10730" width="22.5703125" style="60" customWidth="1"/>
    <col min="10731" max="10731" width="14" style="60" customWidth="1"/>
    <col min="10732" max="10732" width="1.7109375" style="60" customWidth="1"/>
    <col min="10733" max="10977" width="11.42578125" style="60"/>
    <col min="10978" max="10978" width="4.42578125" style="60" customWidth="1"/>
    <col min="10979" max="10979" width="11.42578125" style="60"/>
    <col min="10980" max="10980" width="17.5703125" style="60" customWidth="1"/>
    <col min="10981" max="10981" width="11.5703125" style="60" customWidth="1"/>
    <col min="10982" max="10985" width="11.42578125" style="60"/>
    <col min="10986" max="10986" width="22.5703125" style="60" customWidth="1"/>
    <col min="10987" max="10987" width="14" style="60" customWidth="1"/>
    <col min="10988" max="10988" width="1.7109375" style="60" customWidth="1"/>
    <col min="10989" max="11233" width="11.42578125" style="60"/>
    <col min="11234" max="11234" width="4.42578125" style="60" customWidth="1"/>
    <col min="11235" max="11235" width="11.42578125" style="60"/>
    <col min="11236" max="11236" width="17.5703125" style="60" customWidth="1"/>
    <col min="11237" max="11237" width="11.5703125" style="60" customWidth="1"/>
    <col min="11238" max="11241" width="11.42578125" style="60"/>
    <col min="11242" max="11242" width="22.5703125" style="60" customWidth="1"/>
    <col min="11243" max="11243" width="14" style="60" customWidth="1"/>
    <col min="11244" max="11244" width="1.7109375" style="60" customWidth="1"/>
    <col min="11245" max="11489" width="11.42578125" style="60"/>
    <col min="11490" max="11490" width="4.42578125" style="60" customWidth="1"/>
    <col min="11491" max="11491" width="11.42578125" style="60"/>
    <col min="11492" max="11492" width="17.5703125" style="60" customWidth="1"/>
    <col min="11493" max="11493" width="11.5703125" style="60" customWidth="1"/>
    <col min="11494" max="11497" width="11.42578125" style="60"/>
    <col min="11498" max="11498" width="22.5703125" style="60" customWidth="1"/>
    <col min="11499" max="11499" width="14" style="60" customWidth="1"/>
    <col min="11500" max="11500" width="1.7109375" style="60" customWidth="1"/>
    <col min="11501" max="11745" width="11.42578125" style="60"/>
    <col min="11746" max="11746" width="4.42578125" style="60" customWidth="1"/>
    <col min="11747" max="11747" width="11.42578125" style="60"/>
    <col min="11748" max="11748" width="17.5703125" style="60" customWidth="1"/>
    <col min="11749" max="11749" width="11.5703125" style="60" customWidth="1"/>
    <col min="11750" max="11753" width="11.42578125" style="60"/>
    <col min="11754" max="11754" width="22.5703125" style="60" customWidth="1"/>
    <col min="11755" max="11755" width="14" style="60" customWidth="1"/>
    <col min="11756" max="11756" width="1.7109375" style="60" customWidth="1"/>
    <col min="11757" max="12001" width="11.42578125" style="60"/>
    <col min="12002" max="12002" width="4.42578125" style="60" customWidth="1"/>
    <col min="12003" max="12003" width="11.42578125" style="60"/>
    <col min="12004" max="12004" width="17.5703125" style="60" customWidth="1"/>
    <col min="12005" max="12005" width="11.5703125" style="60" customWidth="1"/>
    <col min="12006" max="12009" width="11.42578125" style="60"/>
    <col min="12010" max="12010" width="22.5703125" style="60" customWidth="1"/>
    <col min="12011" max="12011" width="14" style="60" customWidth="1"/>
    <col min="12012" max="12012" width="1.7109375" style="60" customWidth="1"/>
    <col min="12013" max="12257" width="11.42578125" style="60"/>
    <col min="12258" max="12258" width="4.42578125" style="60" customWidth="1"/>
    <col min="12259" max="12259" width="11.42578125" style="60"/>
    <col min="12260" max="12260" width="17.5703125" style="60" customWidth="1"/>
    <col min="12261" max="12261" width="11.5703125" style="60" customWidth="1"/>
    <col min="12262" max="12265" width="11.42578125" style="60"/>
    <col min="12266" max="12266" width="22.5703125" style="60" customWidth="1"/>
    <col min="12267" max="12267" width="14" style="60" customWidth="1"/>
    <col min="12268" max="12268" width="1.7109375" style="60" customWidth="1"/>
    <col min="12269" max="12513" width="11.42578125" style="60"/>
    <col min="12514" max="12514" width="4.42578125" style="60" customWidth="1"/>
    <col min="12515" max="12515" width="11.42578125" style="60"/>
    <col min="12516" max="12516" width="17.5703125" style="60" customWidth="1"/>
    <col min="12517" max="12517" width="11.5703125" style="60" customWidth="1"/>
    <col min="12518" max="12521" width="11.42578125" style="60"/>
    <col min="12522" max="12522" width="22.5703125" style="60" customWidth="1"/>
    <col min="12523" max="12523" width="14" style="60" customWidth="1"/>
    <col min="12524" max="12524" width="1.7109375" style="60" customWidth="1"/>
    <col min="12525" max="12769" width="11.42578125" style="60"/>
    <col min="12770" max="12770" width="4.42578125" style="60" customWidth="1"/>
    <col min="12771" max="12771" width="11.42578125" style="60"/>
    <col min="12772" max="12772" width="17.5703125" style="60" customWidth="1"/>
    <col min="12773" max="12773" width="11.5703125" style="60" customWidth="1"/>
    <col min="12774" max="12777" width="11.42578125" style="60"/>
    <col min="12778" max="12778" width="22.5703125" style="60" customWidth="1"/>
    <col min="12779" max="12779" width="14" style="60" customWidth="1"/>
    <col min="12780" max="12780" width="1.7109375" style="60" customWidth="1"/>
    <col min="12781" max="13025" width="11.42578125" style="60"/>
    <col min="13026" max="13026" width="4.42578125" style="60" customWidth="1"/>
    <col min="13027" max="13027" width="11.42578125" style="60"/>
    <col min="13028" max="13028" width="17.5703125" style="60" customWidth="1"/>
    <col min="13029" max="13029" width="11.5703125" style="60" customWidth="1"/>
    <col min="13030" max="13033" width="11.42578125" style="60"/>
    <col min="13034" max="13034" width="22.5703125" style="60" customWidth="1"/>
    <col min="13035" max="13035" width="14" style="60" customWidth="1"/>
    <col min="13036" max="13036" width="1.7109375" style="60" customWidth="1"/>
    <col min="13037" max="13281" width="11.42578125" style="60"/>
    <col min="13282" max="13282" width="4.42578125" style="60" customWidth="1"/>
    <col min="13283" max="13283" width="11.42578125" style="60"/>
    <col min="13284" max="13284" width="17.5703125" style="60" customWidth="1"/>
    <col min="13285" max="13285" width="11.5703125" style="60" customWidth="1"/>
    <col min="13286" max="13289" width="11.42578125" style="60"/>
    <col min="13290" max="13290" width="22.5703125" style="60" customWidth="1"/>
    <col min="13291" max="13291" width="14" style="60" customWidth="1"/>
    <col min="13292" max="13292" width="1.7109375" style="60" customWidth="1"/>
    <col min="13293" max="13537" width="11.42578125" style="60"/>
    <col min="13538" max="13538" width="4.42578125" style="60" customWidth="1"/>
    <col min="13539" max="13539" width="11.42578125" style="60"/>
    <col min="13540" max="13540" width="17.5703125" style="60" customWidth="1"/>
    <col min="13541" max="13541" width="11.5703125" style="60" customWidth="1"/>
    <col min="13542" max="13545" width="11.42578125" style="60"/>
    <col min="13546" max="13546" width="22.5703125" style="60" customWidth="1"/>
    <col min="13547" max="13547" width="14" style="60" customWidth="1"/>
    <col min="13548" max="13548" width="1.7109375" style="60" customWidth="1"/>
    <col min="13549" max="13793" width="11.42578125" style="60"/>
    <col min="13794" max="13794" width="4.42578125" style="60" customWidth="1"/>
    <col min="13795" max="13795" width="11.42578125" style="60"/>
    <col min="13796" max="13796" width="17.5703125" style="60" customWidth="1"/>
    <col min="13797" max="13797" width="11.5703125" style="60" customWidth="1"/>
    <col min="13798" max="13801" width="11.42578125" style="60"/>
    <col min="13802" max="13802" width="22.5703125" style="60" customWidth="1"/>
    <col min="13803" max="13803" width="14" style="60" customWidth="1"/>
    <col min="13804" max="13804" width="1.7109375" style="60" customWidth="1"/>
    <col min="13805" max="14049" width="11.42578125" style="60"/>
    <col min="14050" max="14050" width="4.42578125" style="60" customWidth="1"/>
    <col min="14051" max="14051" width="11.42578125" style="60"/>
    <col min="14052" max="14052" width="17.5703125" style="60" customWidth="1"/>
    <col min="14053" max="14053" width="11.5703125" style="60" customWidth="1"/>
    <col min="14054" max="14057" width="11.42578125" style="60"/>
    <col min="14058" max="14058" width="22.5703125" style="60" customWidth="1"/>
    <col min="14059" max="14059" width="14" style="60" customWidth="1"/>
    <col min="14060" max="14060" width="1.7109375" style="60" customWidth="1"/>
    <col min="14061" max="14305" width="11.42578125" style="60"/>
    <col min="14306" max="14306" width="4.42578125" style="60" customWidth="1"/>
    <col min="14307" max="14307" width="11.42578125" style="60"/>
    <col min="14308" max="14308" width="17.5703125" style="60" customWidth="1"/>
    <col min="14309" max="14309" width="11.5703125" style="60" customWidth="1"/>
    <col min="14310" max="14313" width="11.42578125" style="60"/>
    <col min="14314" max="14314" width="22.5703125" style="60" customWidth="1"/>
    <col min="14315" max="14315" width="14" style="60" customWidth="1"/>
    <col min="14316" max="14316" width="1.7109375" style="60" customWidth="1"/>
    <col min="14317" max="14561" width="11.42578125" style="60"/>
    <col min="14562" max="14562" width="4.42578125" style="60" customWidth="1"/>
    <col min="14563" max="14563" width="11.42578125" style="60"/>
    <col min="14564" max="14564" width="17.5703125" style="60" customWidth="1"/>
    <col min="14565" max="14565" width="11.5703125" style="60" customWidth="1"/>
    <col min="14566" max="14569" width="11.42578125" style="60"/>
    <col min="14570" max="14570" width="22.5703125" style="60" customWidth="1"/>
    <col min="14571" max="14571" width="14" style="60" customWidth="1"/>
    <col min="14572" max="14572" width="1.7109375" style="60" customWidth="1"/>
    <col min="14573" max="14817" width="11.42578125" style="60"/>
    <col min="14818" max="14818" width="4.42578125" style="60" customWidth="1"/>
    <col min="14819" max="14819" width="11.42578125" style="60"/>
    <col min="14820" max="14820" width="17.5703125" style="60" customWidth="1"/>
    <col min="14821" max="14821" width="11.5703125" style="60" customWidth="1"/>
    <col min="14822" max="14825" width="11.42578125" style="60"/>
    <col min="14826" max="14826" width="22.5703125" style="60" customWidth="1"/>
    <col min="14827" max="14827" width="14" style="60" customWidth="1"/>
    <col min="14828" max="14828" width="1.7109375" style="60" customWidth="1"/>
    <col min="14829" max="15073" width="11.42578125" style="60"/>
    <col min="15074" max="15074" width="4.42578125" style="60" customWidth="1"/>
    <col min="15075" max="15075" width="11.42578125" style="60"/>
    <col min="15076" max="15076" width="17.5703125" style="60" customWidth="1"/>
    <col min="15077" max="15077" width="11.5703125" style="60" customWidth="1"/>
    <col min="15078" max="15081" width="11.42578125" style="60"/>
    <col min="15082" max="15082" width="22.5703125" style="60" customWidth="1"/>
    <col min="15083" max="15083" width="14" style="60" customWidth="1"/>
    <col min="15084" max="15084" width="1.7109375" style="60" customWidth="1"/>
    <col min="15085" max="15329" width="11.42578125" style="60"/>
    <col min="15330" max="15330" width="4.42578125" style="60" customWidth="1"/>
    <col min="15331" max="15331" width="11.42578125" style="60"/>
    <col min="15332" max="15332" width="17.5703125" style="60" customWidth="1"/>
    <col min="15333" max="15333" width="11.5703125" style="60" customWidth="1"/>
    <col min="15334" max="15337" width="11.42578125" style="60"/>
    <col min="15338" max="15338" width="22.5703125" style="60" customWidth="1"/>
    <col min="15339" max="15339" width="14" style="60" customWidth="1"/>
    <col min="15340" max="15340" width="1.7109375" style="60" customWidth="1"/>
    <col min="15341" max="15585" width="11.42578125" style="60"/>
    <col min="15586" max="15586" width="4.42578125" style="60" customWidth="1"/>
    <col min="15587" max="15587" width="11.42578125" style="60"/>
    <col min="15588" max="15588" width="17.5703125" style="60" customWidth="1"/>
    <col min="15589" max="15589" width="11.5703125" style="60" customWidth="1"/>
    <col min="15590" max="15593" width="11.42578125" style="60"/>
    <col min="15594" max="15594" width="22.5703125" style="60" customWidth="1"/>
    <col min="15595" max="15595" width="14" style="60" customWidth="1"/>
    <col min="15596" max="15596" width="1.7109375" style="60" customWidth="1"/>
    <col min="15597" max="15841" width="11.42578125" style="60"/>
    <col min="15842" max="15842" width="4.42578125" style="60" customWidth="1"/>
    <col min="15843" max="15843" width="11.42578125" style="60"/>
    <col min="15844" max="15844" width="17.5703125" style="60" customWidth="1"/>
    <col min="15845" max="15845" width="11.5703125" style="60" customWidth="1"/>
    <col min="15846" max="15849" width="11.42578125" style="60"/>
    <col min="15850" max="15850" width="22.5703125" style="60" customWidth="1"/>
    <col min="15851" max="15851" width="14" style="60" customWidth="1"/>
    <col min="15852" max="15852" width="1.7109375" style="60" customWidth="1"/>
    <col min="15853" max="16097" width="11.42578125" style="60"/>
    <col min="16098" max="16098" width="4.42578125" style="60" customWidth="1"/>
    <col min="16099" max="16099" width="11.42578125" style="60"/>
    <col min="16100" max="16100" width="17.5703125" style="60" customWidth="1"/>
    <col min="16101" max="16101" width="11.5703125" style="60" customWidth="1"/>
    <col min="16102" max="16105" width="11.42578125" style="60"/>
    <col min="16106" max="16106" width="22.5703125" style="60" customWidth="1"/>
    <col min="16107" max="16107" width="14" style="60" customWidth="1"/>
    <col min="16108" max="16108" width="1.7109375" style="60" customWidth="1"/>
    <col min="16109" max="16384" width="11.42578125" style="60"/>
  </cols>
  <sheetData>
    <row r="1" spans="2:10" ht="6" customHeight="1" thickBot="1" x14ac:dyDescent="0.25"/>
    <row r="2" spans="2:10" ht="19.5" customHeight="1" x14ac:dyDescent="0.2">
      <c r="B2" s="61"/>
      <c r="C2" s="62"/>
      <c r="D2" s="63" t="s">
        <v>209</v>
      </c>
      <c r="E2" s="64"/>
      <c r="F2" s="64"/>
      <c r="G2" s="64"/>
      <c r="H2" s="64"/>
      <c r="I2" s="65"/>
      <c r="J2" s="66" t="s">
        <v>210</v>
      </c>
    </row>
    <row r="3" spans="2:10" ht="13.5" thickBot="1" x14ac:dyDescent="0.25">
      <c r="B3" s="67"/>
      <c r="C3" s="68"/>
      <c r="D3" s="69"/>
      <c r="E3" s="70"/>
      <c r="F3" s="70"/>
      <c r="G3" s="70"/>
      <c r="H3" s="70"/>
      <c r="I3" s="71"/>
      <c r="J3" s="72"/>
    </row>
    <row r="4" spans="2:10" x14ac:dyDescent="0.2">
      <c r="B4" s="67"/>
      <c r="C4" s="68"/>
      <c r="D4" s="63" t="s">
        <v>211</v>
      </c>
      <c r="E4" s="64"/>
      <c r="F4" s="64"/>
      <c r="G4" s="64"/>
      <c r="H4" s="64"/>
      <c r="I4" s="65"/>
      <c r="J4" s="66" t="s">
        <v>212</v>
      </c>
    </row>
    <row r="5" spans="2:10" x14ac:dyDescent="0.2">
      <c r="B5" s="67"/>
      <c r="C5" s="68"/>
      <c r="D5" s="73"/>
      <c r="E5" s="74"/>
      <c r="F5" s="74"/>
      <c r="G5" s="74"/>
      <c r="H5" s="74"/>
      <c r="I5" s="75"/>
      <c r="J5" s="76"/>
    </row>
    <row r="6" spans="2:10" ht="13.5" thickBot="1" x14ac:dyDescent="0.25">
      <c r="B6" s="77"/>
      <c r="C6" s="78"/>
      <c r="D6" s="69"/>
      <c r="E6" s="70"/>
      <c r="F6" s="70"/>
      <c r="G6" s="70"/>
      <c r="H6" s="70"/>
      <c r="I6" s="71"/>
      <c r="J6" s="72"/>
    </row>
    <row r="7" spans="2:10" x14ac:dyDescent="0.2">
      <c r="B7" s="79"/>
      <c r="J7" s="80"/>
    </row>
    <row r="8" spans="2:10" x14ac:dyDescent="0.2">
      <c r="B8" s="79"/>
      <c r="J8" s="80"/>
    </row>
    <row r="9" spans="2:10" x14ac:dyDescent="0.2">
      <c r="B9" s="79"/>
      <c r="J9" s="80"/>
    </row>
    <row r="10" spans="2:10" x14ac:dyDescent="0.2">
      <c r="B10" s="79"/>
      <c r="C10" s="81" t="s">
        <v>230</v>
      </c>
      <c r="E10" s="82"/>
      <c r="J10" s="80"/>
    </row>
    <row r="11" spans="2:10" x14ac:dyDescent="0.2">
      <c r="B11" s="79"/>
      <c r="J11" s="80"/>
    </row>
    <row r="12" spans="2:10" x14ac:dyDescent="0.2">
      <c r="B12" s="79"/>
      <c r="C12" s="81" t="s">
        <v>231</v>
      </c>
      <c r="J12" s="80"/>
    </row>
    <row r="13" spans="2:10" x14ac:dyDescent="0.2">
      <c r="B13" s="79"/>
      <c r="C13" s="81" t="s">
        <v>232</v>
      </c>
      <c r="J13" s="80"/>
    </row>
    <row r="14" spans="2:10" x14ac:dyDescent="0.2">
      <c r="B14" s="79"/>
      <c r="J14" s="80"/>
    </row>
    <row r="15" spans="2:10" x14ac:dyDescent="0.2">
      <c r="B15" s="79"/>
      <c r="C15" s="60" t="s">
        <v>234</v>
      </c>
      <c r="J15" s="80"/>
    </row>
    <row r="16" spans="2:10" x14ac:dyDescent="0.2">
      <c r="B16" s="79"/>
      <c r="C16" s="83"/>
      <c r="J16" s="80"/>
    </row>
    <row r="17" spans="2:10" x14ac:dyDescent="0.2">
      <c r="B17" s="79"/>
      <c r="C17" s="60" t="s">
        <v>235</v>
      </c>
      <c r="D17" s="82"/>
      <c r="H17" s="84" t="s">
        <v>213</v>
      </c>
      <c r="I17" s="84" t="s">
        <v>214</v>
      </c>
      <c r="J17" s="80"/>
    </row>
    <row r="18" spans="2:10" x14ac:dyDescent="0.2">
      <c r="B18" s="79"/>
      <c r="C18" s="81" t="s">
        <v>215</v>
      </c>
      <c r="D18" s="81"/>
      <c r="E18" s="81"/>
      <c r="F18" s="81"/>
      <c r="H18" s="85">
        <v>93</v>
      </c>
      <c r="I18" s="102">
        <v>21615904</v>
      </c>
      <c r="J18" s="80"/>
    </row>
    <row r="19" spans="2:10" x14ac:dyDescent="0.2">
      <c r="B19" s="79"/>
      <c r="C19" s="60" t="s">
        <v>216</v>
      </c>
      <c r="H19" s="86">
        <v>17</v>
      </c>
      <c r="I19" s="87">
        <v>15095500</v>
      </c>
      <c r="J19" s="80"/>
    </row>
    <row r="20" spans="2:10" x14ac:dyDescent="0.2">
      <c r="B20" s="79"/>
      <c r="C20" s="60" t="s">
        <v>217</v>
      </c>
      <c r="H20" s="86">
        <v>1</v>
      </c>
      <c r="I20" s="87">
        <v>21300</v>
      </c>
      <c r="J20" s="80"/>
    </row>
    <row r="21" spans="2:10" x14ac:dyDescent="0.2">
      <c r="B21" s="79"/>
      <c r="C21" s="60" t="s">
        <v>218</v>
      </c>
      <c r="H21" s="86">
        <v>1</v>
      </c>
      <c r="I21" s="88">
        <v>177000</v>
      </c>
      <c r="J21" s="80"/>
    </row>
    <row r="22" spans="2:10" x14ac:dyDescent="0.2">
      <c r="B22" s="79"/>
      <c r="C22" s="60" t="s">
        <v>219</v>
      </c>
      <c r="H22" s="86">
        <v>0</v>
      </c>
      <c r="I22" s="87">
        <v>0</v>
      </c>
      <c r="J22" s="80"/>
    </row>
    <row r="23" spans="2:10" ht="13.5" thickBot="1" x14ac:dyDescent="0.25">
      <c r="B23" s="79"/>
      <c r="C23" s="60" t="s">
        <v>220</v>
      </c>
      <c r="H23" s="89">
        <v>1</v>
      </c>
      <c r="I23" s="90">
        <v>3700</v>
      </c>
      <c r="J23" s="80"/>
    </row>
    <row r="24" spans="2:10" x14ac:dyDescent="0.2">
      <c r="B24" s="79"/>
      <c r="C24" s="81" t="s">
        <v>221</v>
      </c>
      <c r="D24" s="81"/>
      <c r="E24" s="81"/>
      <c r="F24" s="81"/>
      <c r="H24" s="85">
        <f>H19+H20+H21+H22+H23</f>
        <v>20</v>
      </c>
      <c r="I24" s="91">
        <f>I19+I20+I21+I22+I23</f>
        <v>15297500</v>
      </c>
      <c r="J24" s="80"/>
    </row>
    <row r="25" spans="2:10" x14ac:dyDescent="0.2">
      <c r="B25" s="79"/>
      <c r="C25" s="60" t="s">
        <v>222</v>
      </c>
      <c r="H25" s="86">
        <v>73</v>
      </c>
      <c r="I25" s="87">
        <v>6318404</v>
      </c>
      <c r="J25" s="80"/>
    </row>
    <row r="26" spans="2:10" ht="13.5" thickBot="1" x14ac:dyDescent="0.25">
      <c r="B26" s="79"/>
      <c r="C26" s="60" t="s">
        <v>223</v>
      </c>
      <c r="H26" s="89">
        <v>0</v>
      </c>
      <c r="I26" s="90">
        <v>0</v>
      </c>
      <c r="J26" s="80"/>
    </row>
    <row r="27" spans="2:10" x14ac:dyDescent="0.2">
      <c r="B27" s="79"/>
      <c r="C27" s="81" t="s">
        <v>224</v>
      </c>
      <c r="D27" s="81"/>
      <c r="E27" s="81"/>
      <c r="F27" s="81"/>
      <c r="H27" s="85">
        <f>H25+H26</f>
        <v>73</v>
      </c>
      <c r="I27" s="91">
        <f>I25+I26</f>
        <v>6318404</v>
      </c>
      <c r="J27" s="80"/>
    </row>
    <row r="28" spans="2:10" ht="13.5" thickBot="1" x14ac:dyDescent="0.25">
      <c r="B28" s="79"/>
      <c r="C28" s="60" t="s">
        <v>225</v>
      </c>
      <c r="D28" s="81"/>
      <c r="E28" s="81"/>
      <c r="F28" s="81"/>
      <c r="H28" s="89">
        <v>0</v>
      </c>
      <c r="I28" s="90">
        <v>0</v>
      </c>
      <c r="J28" s="80"/>
    </row>
    <row r="29" spans="2:10" x14ac:dyDescent="0.2">
      <c r="B29" s="79"/>
      <c r="C29" s="81" t="s">
        <v>226</v>
      </c>
      <c r="D29" s="81"/>
      <c r="E29" s="81"/>
      <c r="F29" s="81"/>
      <c r="H29" s="86">
        <f>H28</f>
        <v>0</v>
      </c>
      <c r="I29" s="87">
        <f>I28</f>
        <v>0</v>
      </c>
      <c r="J29" s="80"/>
    </row>
    <row r="30" spans="2:10" x14ac:dyDescent="0.2">
      <c r="B30" s="79"/>
      <c r="C30" s="81"/>
      <c r="D30" s="81"/>
      <c r="E30" s="81"/>
      <c r="F30" s="81"/>
      <c r="H30" s="92"/>
      <c r="I30" s="91"/>
      <c r="J30" s="80"/>
    </row>
    <row r="31" spans="2:10" ht="13.5" thickBot="1" x14ac:dyDescent="0.25">
      <c r="B31" s="79"/>
      <c r="C31" s="81" t="s">
        <v>227</v>
      </c>
      <c r="D31" s="81"/>
      <c r="H31" s="93">
        <f>H24+H27+H29</f>
        <v>93</v>
      </c>
      <c r="I31" s="94">
        <f>I24+I27+I29</f>
        <v>21615904</v>
      </c>
      <c r="J31" s="80"/>
    </row>
    <row r="32" spans="2:10" ht="13.5" thickTop="1" x14ac:dyDescent="0.2">
      <c r="B32" s="79"/>
      <c r="C32" s="81"/>
      <c r="D32" s="81"/>
      <c r="H32" s="95"/>
      <c r="I32" s="87"/>
      <c r="J32" s="80"/>
    </row>
    <row r="33" spans="2:10" x14ac:dyDescent="0.2">
      <c r="B33" s="79"/>
      <c r="G33" s="95"/>
      <c r="H33" s="95"/>
      <c r="I33" s="95"/>
      <c r="J33" s="80"/>
    </row>
    <row r="34" spans="2:10" x14ac:dyDescent="0.2">
      <c r="B34" s="79"/>
      <c r="G34" s="95"/>
      <c r="H34" s="95"/>
      <c r="I34" s="95"/>
      <c r="J34" s="80"/>
    </row>
    <row r="35" spans="2:10" x14ac:dyDescent="0.2">
      <c r="B35" s="79"/>
      <c r="G35" s="95"/>
      <c r="H35" s="95"/>
      <c r="I35" s="95"/>
      <c r="J35" s="80"/>
    </row>
    <row r="36" spans="2:10" ht="13.5" thickBot="1" x14ac:dyDescent="0.25">
      <c r="B36" s="79"/>
      <c r="C36" s="96"/>
      <c r="D36" s="96"/>
      <c r="G36" s="97" t="s">
        <v>228</v>
      </c>
      <c r="H36" s="96"/>
      <c r="I36" s="95"/>
      <c r="J36" s="80"/>
    </row>
    <row r="37" spans="2:10" ht="4.5" customHeight="1" x14ac:dyDescent="0.2">
      <c r="B37" s="79"/>
      <c r="C37" s="95"/>
      <c r="D37" s="95"/>
      <c r="G37" s="95"/>
      <c r="H37" s="95"/>
      <c r="I37" s="95"/>
      <c r="J37" s="80"/>
    </row>
    <row r="38" spans="2:10" x14ac:dyDescent="0.2">
      <c r="B38" s="79"/>
      <c r="C38" s="81" t="s">
        <v>233</v>
      </c>
      <c r="G38" s="98" t="s">
        <v>229</v>
      </c>
      <c r="H38" s="95"/>
      <c r="I38" s="95"/>
      <c r="J38" s="80"/>
    </row>
    <row r="39" spans="2:10" x14ac:dyDescent="0.2">
      <c r="B39" s="79"/>
      <c r="G39" s="95"/>
      <c r="H39" s="95"/>
      <c r="I39" s="95"/>
      <c r="J39" s="80"/>
    </row>
    <row r="40" spans="2:10" ht="18.75" customHeight="1" thickBot="1" x14ac:dyDescent="0.25">
      <c r="B40" s="99"/>
      <c r="C40" s="100"/>
      <c r="D40" s="100"/>
      <c r="E40" s="100"/>
      <c r="F40" s="100"/>
      <c r="G40" s="96"/>
      <c r="H40" s="96"/>
      <c r="I40" s="96"/>
      <c r="J40" s="101"/>
    </row>
  </sheetData>
  <pageMargins left="0.70866141732283472" right="0" top="0" bottom="0.74803149606299213" header="0.31496062992125984" footer="0.31496062992125984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Gerencia</dc:creator>
  <cp:lastModifiedBy>Geraldine Valencia Zambrano</cp:lastModifiedBy>
  <cp:lastPrinted>2023-02-10T18:42:07Z</cp:lastPrinted>
  <dcterms:created xsi:type="dcterms:W3CDTF">2023-01-27T23:27:13Z</dcterms:created>
  <dcterms:modified xsi:type="dcterms:W3CDTF">2023-02-17T18:55:22Z</dcterms:modified>
</cp:coreProperties>
</file>