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60015888 HOSPITAL UNIVERSITARIO CLINICA SAN RAFAEL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2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2" l="1"/>
  <c r="J1" i="2"/>
  <c r="I1" i="2"/>
  <c r="I29" i="3" l="1"/>
  <c r="H29" i="3"/>
  <c r="I27" i="3"/>
  <c r="H27" i="3"/>
  <c r="I24" i="3"/>
  <c r="H24" i="3"/>
  <c r="H31" i="3" l="1"/>
  <c r="I31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<sst xmlns="http://schemas.openxmlformats.org/spreadsheetml/2006/main" count="133" uniqueCount="95">
  <si>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</si>
  <si>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</si>
  <si>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</si>
  <si>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</si>
  <si>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</si>
  <si>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</si>
  <si>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</si>
  <si>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</si>
  <si>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</si>
  <si>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</si>
  <si>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</si>
  <si>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Hospital Universitario Clinica san Rafael </t>
  </si>
  <si>
    <t xml:space="preserve">FAHU </t>
  </si>
  <si>
    <t xml:space="preserve">Bogota </t>
  </si>
  <si>
    <t xml:space="preserve">evento </t>
  </si>
  <si>
    <t xml:space="preserve">NO APLICA </t>
  </si>
  <si>
    <t>FOR-CSA-018</t>
  </si>
  <si>
    <t>HOJA 1 DE 2</t>
  </si>
  <si>
    <t>RESUMEN DE CARTERA REVISADA POR LA EPS</t>
  </si>
  <si>
    <t>VERSION 1</t>
  </si>
  <si>
    <t>SANTIAGO DE CALI , FEBRERO 22 DE 2023</t>
  </si>
  <si>
    <t>A continuacion me permito remitir nuestra respuesta al estado de cartera presentado en la fecha: 21/02/2023</t>
  </si>
  <si>
    <t>Con Corte al dia :31/01/2023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</si>
  <si>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</si>
  <si>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</si>
  <si>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</si>
  <si>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</si>
  <si>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</si>
  <si>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</si>
  <si>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</si>
  <si>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</si>
  <si>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</si>
  <si>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</si>
  <si>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</si>
  <si>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</si>
  <si>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</si>
  <si>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</si>
  <si>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</si>
  <si>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</si>
  <si>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</si>
  <si>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</si>
  <si>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</si>
  <si>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</si>
  <si>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</si>
  <si>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</si>
  <si>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</si>
  <si>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</si>
  <si>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</si>
  <si>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</si>
  <si>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FEBRERO 22 EPS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</si>
  <si>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</si>
  <si>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</si>
  <si>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</si>
  <si>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</si>
  <si>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</si>
  <si>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</si>
  <si>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</si>
  <si>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</si>
  <si>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</si>
  <si>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</si>
  <si>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</si>
  <si>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</si>
  <si>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</si>
  <si>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</si>
  <si>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</si>
  <si>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</si>
  <si>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</si>
  <si>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</si>
  <si>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</si>
  <si>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</si>
  <si>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</si>
  <si>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</si>
  <si>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</si>
  <si>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</si>
  <si>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</si>
  <si>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</si>
  <si>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</si>
  <si>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860015888_FAHU _133571</t>
  </si>
  <si>
    <t>FAHU</t>
  </si>
  <si>
    <t>B)Factura sin saldo ERP</t>
  </si>
  <si>
    <t>OK</t>
  </si>
  <si>
    <t>860015888_FAHU _210065</t>
  </si>
  <si>
    <t>860015888_FAHU _347340</t>
  </si>
  <si>
    <t>860015888_FAHU _416147</t>
  </si>
  <si>
    <t>FACTURA PENDIENTE EN PROGRAMACION DE PAGO</t>
  </si>
  <si>
    <t>FACTURA CANCELADA</t>
  </si>
  <si>
    <t>17.01.2023</t>
  </si>
  <si>
    <t>Total general</t>
  </si>
  <si>
    <t>Tipificación</t>
  </si>
  <si>
    <t>Cant Facturas</t>
  </si>
  <si>
    <t>Saldo Facturas</t>
  </si>
  <si>
    <t xml:space="preserve">Señores : Hospital Universitario Clinica san Rafael </t>
  </si>
  <si>
    <t>NIT: 860015888</t>
  </si>
  <si>
    <t>Cartera - Hospital Universitario Clínica San Rafael</t>
  </si>
  <si>
    <t>Claudia A. Hernandez Ramirez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</si>
</sst>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dd/mm/yyyy;@"/>
    <numFmt numFmtId="165" formatCode="_(&quot;$&quot;\ * #,##0_);_(&quot;$&quot;\ * \(#,##0\);_(&quot;$&quot;\ * &quot;-&quot;??_);_(@_)"/>
    <numFmt numFmtId="167" formatCode="&quot;$&quot;\ #,##0;[Red]&quot;$&quot;\ #,##0"/>
    <numFmt numFmtId="168" formatCode="&quot;$&quot;\ #,##0"/>
    <numFmt numFmtId="169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0" fillId="2" borderId="1" xfId="0" applyFont="1" applyFill="1" applyBorder="1" applyAlignment="1">
      <alignment horizontal="center"/>
    </xf>
    <xf numFmtId="164" fontId="0" fillId="0" borderId="1" xfId="0" applyNumberFormat="1" applyBorder="1"/>
    <xf numFmtId="165" fontId="0" fillId="0" borderId="1" xfId="0" applyNumberFormat="1" applyBorder="1"/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7" fontId="5" fillId="0" borderId="0" xfId="1" applyNumberFormat="1" applyFont="1" applyAlignment="1">
      <alignment horizontal="right"/>
    </xf>
    <xf numFmtId="168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7" fontId="5" fillId="0" borderId="9" xfId="1" applyNumberFormat="1" applyFont="1" applyBorder="1" applyAlignment="1">
      <alignment horizontal="right"/>
    </xf>
    <xf numFmtId="167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7" fontId="6" fillId="0" borderId="13" xfId="1" applyNumberFormat="1" applyFont="1" applyBorder="1" applyAlignment="1">
      <alignment horizontal="right"/>
    </xf>
    <xf numFmtId="167" fontId="5" fillId="0" borderId="0" xfId="1" applyNumberFormat="1" applyFont="1"/>
    <xf numFmtId="167" fontId="5" fillId="0" borderId="9" xfId="1" applyNumberFormat="1" applyFont="1" applyBorder="1"/>
    <xf numFmtId="167" fontId="6" fillId="0" borderId="9" xfId="1" applyNumberFormat="1" applyFont="1" applyBorder="1"/>
    <xf numFmtId="167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1" fillId="3" borderId="1" xfId="0" applyFont="1" applyFill="1" applyBorder="1" applyAlignment="1">
      <alignment horizontal="center" vertical="center" wrapText="1"/>
    </xf>
    <xf numFmtId="169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9" fontId="1" fillId="4" borderId="1" xfId="2" applyNumberFormat="1" applyFont="1" applyFill="1" applyBorder="1" applyAlignment="1">
      <alignment horizontal="center" vertical="center" wrapText="1"/>
    </xf>
    <xf numFmtId="169" fontId="1" fillId="3" borderId="1" xfId="2" applyNumberFormat="1" applyFont="1" applyFill="1" applyBorder="1" applyAlignment="1">
      <alignment horizontal="center" vertical="center" wrapText="1"/>
    </xf>
    <xf numFmtId="169" fontId="1" fillId="5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9" fontId="0" fillId="0" borderId="1" xfId="2" applyNumberFormat="1" applyFont="1" applyBorder="1"/>
    <xf numFmtId="169" fontId="0" fillId="0" borderId="0" xfId="2" applyNumberFormat="1" applyFont="1"/>
    <xf numFmtId="169" fontId="1" fillId="0" borderId="0" xfId="2" applyNumberFormat="1" applyFont="1"/>
    <xf numFmtId="0" fontId="0" fillId="0" borderId="0" xfId="0" applyAlignment="1">
      <alignment wrapText="1"/>
    </xf>
    <xf numFmtId="0" fontId="0" fillId="0" borderId="16" xfId="0" applyBorder="1" applyAlignment="1">
      <alignment horizontal="left"/>
    </xf>
    <xf numFmtId="169" fontId="0" fillId="0" borderId="17" xfId="2" applyNumberFormat="1" applyFont="1" applyBorder="1"/>
    <xf numFmtId="0" fontId="8" fillId="6" borderId="14" xfId="0" applyFont="1" applyFill="1" applyBorder="1" applyAlignment="1">
      <alignment horizontal="center" vertical="center"/>
    </xf>
    <xf numFmtId="169" fontId="8" fillId="6" borderId="15" xfId="2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6" borderId="18" xfId="0" applyFont="1" applyFill="1" applyBorder="1" applyAlignment="1">
      <alignment horizontal="center" vertical="center"/>
    </xf>
    <xf numFmtId="0" fontId="0" fillId="0" borderId="19" xfId="0" applyNumberFormat="1" applyBorder="1" applyAlignment="1">
      <alignment horizontal="center"/>
    </xf>
    <xf numFmtId="0" fontId="8" fillId="6" borderId="1" xfId="0" applyFont="1" applyFill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169" fontId="8" fillId="6" borderId="21" xfId="2" applyNumberFormat="1" applyFont="1" applyFill="1" applyBorder="1" applyAlignment="1">
      <alignment horizontal="center" vertical="center"/>
    </xf>
    <xf numFmtId="168" fontId="6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38"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font>
        <i/>
      </font>
    </dxf>
    <dxf>
      <font>
        <i val="0"/>
      </font>
    </dxf>
    <dxf>
      <font>
        <i/>
      </font>
    </dxf>
    <dxf>
      <font>
        <i val="0"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70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79.62988912037" createdVersion="5" refreshedVersion="5" minRefreshableVersion="3" recordCount="4">
  <cacheSource type="worksheet">
    <worksheetSource ref="A2:AM6" sheet="ESTADO DE CADA FACTURA"/>
  </cacheSource>
  <cacheFields count="39">
    <cacheField name="NIT IPS" numFmtId="0">
      <sharedItems containsSemiMixedTypes="0" containsString="0" containsNumber="1" containsInteger="1" minValue="860015888" maxValue="86001588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3571" maxValue="416147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33571" maxValue="416147"/>
    </cacheField>
    <cacheField name="FECHA FACT IPS" numFmtId="14">
      <sharedItems containsSemiMixedTypes="0" containsNonDate="0" containsDate="1" containsString="0" minDate="2021-05-01T00:00:00" maxDate="2022-11-12T00:00:00"/>
    </cacheField>
    <cacheField name="VALOR FACT IPS" numFmtId="169">
      <sharedItems containsSemiMixedTypes="0" containsString="0" containsNumber="1" containsInteger="1" minValue="65700" maxValue="578370"/>
    </cacheField>
    <cacheField name="SALDO FACT IPS" numFmtId="169">
      <sharedItems containsSemiMixedTypes="0" containsString="0" containsNumber="1" containsInteger="1" minValue="65700" maxValue="578370"/>
    </cacheField>
    <cacheField name="OBSERVACION SASS" numFmtId="0">
      <sharedItems/>
    </cacheField>
    <cacheField name="ESTADO FEBRERO 22 EPS" numFmtId="0">
      <sharedItems count="2">
        <s v="FACTURA PENDIENTE EN PROGRAMACION DE PAGO"/>
        <s v="FACTURA CANCELADA"/>
      </sharedItems>
    </cacheField>
    <cacheField name="POR PAGAR SAP" numFmtId="169">
      <sharedItems containsString="0" containsBlank="1" containsNumber="1" containsInteger="1" minValue="65700" maxValue="578370"/>
    </cacheField>
    <cacheField name="P. ABIERTAS DOC" numFmtId="0">
      <sharedItems containsString="0" containsBlank="1" containsNumber="1" containsInteger="1" minValue="1222208753" maxValue="1222208843"/>
    </cacheField>
    <cacheField name="VALIDACION ALFA FACT" numFmtId="0">
      <sharedItems/>
    </cacheField>
    <cacheField name="VALOR RADICADO FACT" numFmtId="169">
      <sharedItems containsSemiMixedTypes="0" containsString="0" containsNumber="1" containsInteger="1" minValue="65700" maxValue="578370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65700" maxValue="578370"/>
    </cacheField>
    <cacheField name="VALOR GLOSA ACEPTDA" numFmtId="169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9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9">
      <sharedItems containsSemiMixedTypes="0" containsString="0" containsNumber="1" containsInteger="1" minValue="0" maxValue="0"/>
    </cacheField>
    <cacheField name="VALOR CANCELADO SAP" numFmtId="169">
      <sharedItems containsSemiMixedTypes="0" containsString="0" containsNumber="1" containsInteger="1" minValue="0" maxValue="263387"/>
    </cacheField>
    <cacheField name="DOC COMPENSACION SAP" numFmtId="0">
      <sharedItems containsString="0" containsBlank="1" containsNumber="1" containsInteger="1" minValue="2201341391" maxValue="2201341391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1-08-11T00:00:00" maxDate="2023-01-05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11230" maxValue="20230130"/>
    </cacheField>
    <cacheField name="F RAD SASS" numFmtId="0">
      <sharedItems containsSemiMixedTypes="0" containsString="0" containsNumber="1" containsInteger="1" minValue="20211201" maxValue="20230104"/>
    </cacheField>
    <cacheField name="VALOR REPORTADO CRICULAR 030" numFmtId="169">
      <sharedItems containsSemiMixedTypes="0" containsString="0" containsNumber="1" containsInteger="1" minValue="65700" maxValue="578370"/>
    </cacheField>
    <cacheField name="VALOR GLOSA ACEPTADA REPORTADO CIRCULAR 030" numFmtId="169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60015888"/>
    <s v="Hospital Universitario Clinica san Rafael "/>
    <s v="FAHU "/>
    <n v="133571"/>
    <s v="860015888_FAHU _133571"/>
    <s v="FAHU"/>
    <n v="133571"/>
    <d v="2021-05-01T00:00:00"/>
    <n v="265587"/>
    <n v="265587"/>
    <s v="B)Factura sin saldo ERP"/>
    <x v="0"/>
    <n v="265587"/>
    <n v="1222208753"/>
    <s v="OK"/>
    <n v="265587"/>
    <n v="0"/>
    <n v="0"/>
    <n v="0"/>
    <n v="265587"/>
    <n v="0"/>
    <m/>
    <n v="0"/>
    <m/>
    <n v="0"/>
    <n v="0"/>
    <m/>
    <m/>
    <d v="2021-08-11T00:00:00"/>
    <m/>
    <n v="2"/>
    <m/>
    <m/>
    <n v="1"/>
    <n v="20221230"/>
    <n v="20221207"/>
    <n v="265587"/>
    <n v="0"/>
    <d v="2023-01-31T00:00:00"/>
  </r>
  <r>
    <n v="860015888"/>
    <s v="Hospital Universitario Clinica san Rafael "/>
    <s v="FAHU "/>
    <n v="210065"/>
    <s v="860015888_FAHU _210065"/>
    <s v="FAHU"/>
    <n v="210065"/>
    <d v="2021-10-02T00:00:00"/>
    <n v="263387"/>
    <n v="263387"/>
    <s v="B)Factura sin saldo ERP"/>
    <x v="1"/>
    <m/>
    <m/>
    <s v="OK"/>
    <n v="263387"/>
    <n v="0"/>
    <n v="0"/>
    <n v="0"/>
    <n v="263387"/>
    <n v="0"/>
    <m/>
    <n v="0"/>
    <m/>
    <n v="0"/>
    <n v="263387"/>
    <n v="2201341391"/>
    <s v="17.01.2023"/>
    <d v="2022-03-28T00:00:00"/>
    <m/>
    <n v="2"/>
    <m/>
    <m/>
    <n v="1"/>
    <n v="20211230"/>
    <n v="20211201"/>
    <n v="263387"/>
    <n v="0"/>
    <d v="2023-01-31T00:00:00"/>
  </r>
  <r>
    <n v="860015888"/>
    <s v="Hospital Universitario Clinica san Rafael "/>
    <s v="FAHU "/>
    <n v="347340"/>
    <s v="860015888_FAHU _347340"/>
    <s v="FAHU"/>
    <n v="347340"/>
    <d v="2022-06-26T00:00:00"/>
    <n v="578370"/>
    <n v="578370"/>
    <s v="B)Factura sin saldo ERP"/>
    <x v="0"/>
    <n v="578370"/>
    <n v="1222208754"/>
    <s v="OK"/>
    <n v="578370"/>
    <n v="0"/>
    <n v="0"/>
    <n v="0"/>
    <n v="578370"/>
    <n v="0"/>
    <m/>
    <n v="0"/>
    <m/>
    <n v="0"/>
    <n v="0"/>
    <m/>
    <m/>
    <d v="2022-10-06T00:00:00"/>
    <m/>
    <n v="2"/>
    <m/>
    <m/>
    <n v="1"/>
    <n v="20221230"/>
    <n v="20221207"/>
    <n v="578370"/>
    <n v="0"/>
    <d v="2023-01-31T00:00:00"/>
  </r>
  <r>
    <n v="860015888"/>
    <s v="Hospital Universitario Clinica san Rafael "/>
    <s v="FAHU "/>
    <n v="416147"/>
    <s v="860015888_FAHU _416147"/>
    <s v="FAHU"/>
    <n v="416147"/>
    <d v="2022-11-11T00:00:00"/>
    <n v="65700"/>
    <n v="65700"/>
    <s v="B)Factura sin saldo ERP"/>
    <x v="0"/>
    <n v="65700"/>
    <n v="1222208843"/>
    <s v="OK"/>
    <n v="65700"/>
    <n v="0"/>
    <n v="0"/>
    <n v="0"/>
    <n v="65700"/>
    <n v="0"/>
    <m/>
    <n v="0"/>
    <m/>
    <n v="0"/>
    <n v="0"/>
    <m/>
    <m/>
    <d v="2023-01-04T00:00:00"/>
    <m/>
    <n v="2"/>
    <m/>
    <m/>
    <n v="1"/>
    <n v="20230130"/>
    <n v="20230104"/>
    <n v="65700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5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numFmtId="169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9"/>
  </dataFields>
  <formats count="32">
    <format dxfId="3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1">
      <pivotArea type="all" dataOnly="0" outline="0" fieldPosition="0"/>
    </format>
    <format dxfId="30">
      <pivotArea outline="0" collapsedLevelsAreSubtotals="1" fieldPosition="0"/>
    </format>
    <format dxfId="29">
      <pivotArea field="11" type="button" dataOnly="0" labelOnly="1" outline="0" axis="axisRow" fieldPosition="0"/>
    </format>
    <format dxfId="28">
      <pivotArea dataOnly="0" labelOnly="1" fieldPosition="0">
        <references count="1">
          <reference field="11" count="0"/>
        </references>
      </pivotArea>
    </format>
    <format dxfId="27">
      <pivotArea dataOnly="0" labelOnly="1" grandRow="1" outline="0" fieldPosition="0"/>
    </format>
    <format dxfId="2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5">
      <pivotArea field="11" type="button" dataOnly="0" labelOnly="1" outline="0" axis="axisRow" fieldPosition="0"/>
    </format>
    <format dxfId="2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1" type="button" dataOnly="0" labelOnly="1" outline="0" axis="axisRow" fieldPosition="0"/>
    </format>
    <format dxfId="2">
      <pivotArea dataOnly="0" labelOnly="1" fieldPosition="0">
        <references count="1">
          <reference field="11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showGridLines="0" zoomScale="120" zoomScaleNormal="120" workbookViewId="0">
      <selection activeCell="C10" sqref="C10"/>
    </sheetView>
  </sheetViews>
  <sheetFormatPr baseColWidth="10" defaultRowHeight="15" x14ac:dyDescent="0.25"/>
  <cols>
    <col min="1" max="1" width="11.85546875" bestFit="1" customWidth="1"/>
    <col min="2" max="2" width="37" bestFit="1" customWidth="1"/>
    <col min="3" max="3" width="9" customWidth="1"/>
    <col min="4" max="4" width="8.85546875" customWidth="1"/>
    <col min="5" max="6" width="11.28515625" bestFit="1" customWidth="1"/>
    <col min="7" max="7" width="11.7109375" customWidth="1"/>
    <col min="8" max="8" width="12.570312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860015888</v>
      </c>
      <c r="B2" s="1" t="s">
        <v>11</v>
      </c>
      <c r="C2" s="1" t="s">
        <v>12</v>
      </c>
      <c r="D2" s="1">
        <v>133571</v>
      </c>
      <c r="E2" s="7">
        <v>44317</v>
      </c>
      <c r="F2" s="7">
        <v>44419</v>
      </c>
      <c r="G2" s="8">
        <v>265587</v>
      </c>
      <c r="H2" s="8">
        <v>265587</v>
      </c>
      <c r="I2" s="6" t="s">
        <v>15</v>
      </c>
      <c r="J2" s="6" t="s">
        <v>13</v>
      </c>
      <c r="K2" s="6" t="s">
        <v>14</v>
      </c>
    </row>
    <row r="3" spans="1:11" x14ac:dyDescent="0.25">
      <c r="A3" s="1">
        <v>860015888</v>
      </c>
      <c r="B3" s="1" t="s">
        <v>11</v>
      </c>
      <c r="C3" s="1" t="s">
        <v>12</v>
      </c>
      <c r="D3" s="1">
        <v>210065</v>
      </c>
      <c r="E3" s="7">
        <v>44471</v>
      </c>
      <c r="F3" s="7">
        <v>44648</v>
      </c>
      <c r="G3" s="8">
        <v>263387</v>
      </c>
      <c r="H3" s="8">
        <v>263387</v>
      </c>
      <c r="I3" s="6" t="s">
        <v>15</v>
      </c>
      <c r="J3" s="6" t="s">
        <v>13</v>
      </c>
      <c r="K3" s="6" t="s">
        <v>14</v>
      </c>
    </row>
    <row r="4" spans="1:11" x14ac:dyDescent="0.25">
      <c r="A4" s="1">
        <v>860015888</v>
      </c>
      <c r="B4" s="1" t="s">
        <v>11</v>
      </c>
      <c r="C4" s="1" t="s">
        <v>12</v>
      </c>
      <c r="D4" s="1">
        <v>347340</v>
      </c>
      <c r="E4" s="7">
        <v>44738</v>
      </c>
      <c r="F4" s="7">
        <v>44840</v>
      </c>
      <c r="G4" s="8">
        <v>578370</v>
      </c>
      <c r="H4" s="8">
        <v>578370</v>
      </c>
      <c r="I4" s="6" t="s">
        <v>15</v>
      </c>
      <c r="J4" s="6" t="s">
        <v>13</v>
      </c>
      <c r="K4" s="6" t="s">
        <v>14</v>
      </c>
    </row>
    <row r="5" spans="1:11" x14ac:dyDescent="0.25">
      <c r="A5" s="1">
        <v>860015888</v>
      </c>
      <c r="B5" s="1" t="s">
        <v>11</v>
      </c>
      <c r="C5" s="1" t="s">
        <v>12</v>
      </c>
      <c r="D5" s="1">
        <v>416147</v>
      </c>
      <c r="E5" s="7">
        <v>44876</v>
      </c>
      <c r="F5" s="7">
        <v>44930</v>
      </c>
      <c r="G5" s="8">
        <v>65700</v>
      </c>
      <c r="H5" s="8">
        <v>65700</v>
      </c>
      <c r="I5" s="6" t="s">
        <v>15</v>
      </c>
      <c r="J5" s="6" t="s">
        <v>13</v>
      </c>
      <c r="K5" s="6" t="s">
        <v>14</v>
      </c>
    </row>
    <row r="6" spans="1:11" x14ac:dyDescent="0.25">
      <c r="E6" s="4"/>
      <c r="F6" s="4"/>
      <c r="G6" s="5"/>
      <c r="H6" s="5">
        <v>1173044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"/>
  <sheetViews>
    <sheetView showGridLines="0" zoomScale="73" zoomScaleNormal="73" workbookViewId="0">
      <selection activeCell="H19" sqref="H19"/>
    </sheetView>
  </sheetViews>
  <sheetFormatPr baseColWidth="10" defaultRowHeight="15" x14ac:dyDescent="0.25"/>
  <cols>
    <col min="1" max="1" width="11.85546875" bestFit="1" customWidth="1"/>
    <col min="2" max="2" width="39.42578125" bestFit="1" customWidth="1"/>
    <col min="3" max="3" width="14.42578125" bestFit="1" customWidth="1"/>
    <col min="4" max="4" width="9.7109375" bestFit="1" customWidth="1"/>
    <col min="5" max="5" width="26.5703125" bestFit="1" customWidth="1"/>
    <col min="8" max="8" width="15.140625" bestFit="1" customWidth="1"/>
    <col min="9" max="10" width="14.85546875" bestFit="1" customWidth="1"/>
    <col min="11" max="11" width="14.5703125" customWidth="1"/>
    <col min="12" max="12" width="47" bestFit="1" customWidth="1"/>
    <col min="13" max="13" width="11.85546875" style="59" bestFit="1" customWidth="1"/>
    <col min="14" max="14" width="13" bestFit="1" customWidth="1"/>
    <col min="19" max="19" width="19.5703125" customWidth="1"/>
    <col min="22" max="22" width="14.7109375" customWidth="1"/>
    <col min="24" max="24" width="15.140625" customWidth="1"/>
    <col min="26" max="26" width="14.140625" customWidth="1"/>
    <col min="27" max="27" width="18" customWidth="1"/>
    <col min="28" max="28" width="17.140625" customWidth="1"/>
    <col min="29" max="29" width="14.5703125" bestFit="1" customWidth="1"/>
    <col min="31" max="31" width="13.28515625" bestFit="1" customWidth="1"/>
    <col min="33" max="33" width="15" bestFit="1" customWidth="1"/>
    <col min="34" max="34" width="14" bestFit="1" customWidth="1"/>
    <col min="35" max="35" width="12.140625" bestFit="1" customWidth="1"/>
    <col min="36" max="36" width="11.28515625" bestFit="1" customWidth="1"/>
    <col min="37" max="37" width="14.28515625" bestFit="1" customWidth="1"/>
    <col min="38" max="38" width="14.42578125" bestFit="1" customWidth="1"/>
    <col min="39" max="39" width="12.28515625" bestFit="1" customWidth="1"/>
  </cols>
  <sheetData>
    <row r="1" spans="1:39" x14ac:dyDescent="0.25">
      <c r="I1" s="60">
        <f>SUBTOTAL(9,I3:I6)</f>
        <v>1173044</v>
      </c>
      <c r="J1" s="60">
        <f>SUBTOTAL(9,J3:J6)</f>
        <v>1173044</v>
      </c>
      <c r="M1" s="60">
        <f>SUBTOTAL(9,M3:M6)</f>
        <v>909657</v>
      </c>
    </row>
    <row r="2" spans="1:39" s="61" customFormat="1" ht="60" x14ac:dyDescent="0.25">
      <c r="A2" s="2" t="s">
        <v>6</v>
      </c>
      <c r="B2" s="2" t="s">
        <v>40</v>
      </c>
      <c r="C2" s="2" t="s">
        <v>0</v>
      </c>
      <c r="D2" s="2" t="s">
        <v>41</v>
      </c>
      <c r="E2" s="51" t="s">
        <v>42</v>
      </c>
      <c r="F2" s="2" t="s">
        <v>43</v>
      </c>
      <c r="G2" s="2" t="s">
        <v>44</v>
      </c>
      <c r="H2" s="2" t="s">
        <v>45</v>
      </c>
      <c r="I2" s="52" t="s">
        <v>46</v>
      </c>
      <c r="J2" s="52" t="s">
        <v>47</v>
      </c>
      <c r="K2" s="2" t="s">
        <v>48</v>
      </c>
      <c r="L2" s="53" t="s">
        <v>49</v>
      </c>
      <c r="M2" s="54" t="s">
        <v>50</v>
      </c>
      <c r="N2" s="53" t="s">
        <v>51</v>
      </c>
      <c r="O2" s="2" t="s">
        <v>52</v>
      </c>
      <c r="P2" s="52" t="s">
        <v>53</v>
      </c>
      <c r="Q2" s="55" t="s">
        <v>54</v>
      </c>
      <c r="R2" s="55" t="s">
        <v>55</v>
      </c>
      <c r="S2" s="52" t="s">
        <v>56</v>
      </c>
      <c r="T2" s="52" t="s">
        <v>57</v>
      </c>
      <c r="U2" s="56" t="s">
        <v>58</v>
      </c>
      <c r="V2" s="56" t="s">
        <v>59</v>
      </c>
      <c r="W2" s="56" t="s">
        <v>60</v>
      </c>
      <c r="X2" s="56" t="s">
        <v>61</v>
      </c>
      <c r="Y2" s="52" t="s">
        <v>62</v>
      </c>
      <c r="Z2" s="54" t="s">
        <v>63</v>
      </c>
      <c r="AA2" s="53" t="s">
        <v>64</v>
      </c>
      <c r="AB2" s="53" t="s">
        <v>65</v>
      </c>
      <c r="AC2" s="2" t="s">
        <v>66</v>
      </c>
      <c r="AD2" s="2" t="s">
        <v>67</v>
      </c>
      <c r="AE2" s="51" t="s">
        <v>68</v>
      </c>
      <c r="AF2" s="2" t="s">
        <v>69</v>
      </c>
      <c r="AG2" s="2" t="s">
        <v>70</v>
      </c>
      <c r="AH2" s="2" t="s">
        <v>71</v>
      </c>
      <c r="AI2" s="2" t="s">
        <v>72</v>
      </c>
      <c r="AJ2" s="2" t="s">
        <v>73</v>
      </c>
      <c r="AK2" s="52" t="s">
        <v>74</v>
      </c>
      <c r="AL2" s="52" t="s">
        <v>75</v>
      </c>
      <c r="AM2" s="2" t="s">
        <v>76</v>
      </c>
    </row>
    <row r="3" spans="1:39" x14ac:dyDescent="0.25">
      <c r="A3" s="1">
        <v>860015888</v>
      </c>
      <c r="B3" s="1" t="s">
        <v>11</v>
      </c>
      <c r="C3" s="1" t="s">
        <v>12</v>
      </c>
      <c r="D3" s="1">
        <v>133571</v>
      </c>
      <c r="E3" s="1" t="s">
        <v>77</v>
      </c>
      <c r="F3" s="1" t="s">
        <v>78</v>
      </c>
      <c r="G3" s="1">
        <v>133571</v>
      </c>
      <c r="H3" s="57">
        <v>44317</v>
      </c>
      <c r="I3" s="58">
        <v>265587</v>
      </c>
      <c r="J3" s="58">
        <v>265587</v>
      </c>
      <c r="K3" s="1" t="s">
        <v>79</v>
      </c>
      <c r="L3" s="1" t="s">
        <v>84</v>
      </c>
      <c r="M3" s="58">
        <v>265587</v>
      </c>
      <c r="N3" s="1">
        <v>1222208753</v>
      </c>
      <c r="O3" s="1" t="s">
        <v>80</v>
      </c>
      <c r="P3" s="58">
        <v>265587</v>
      </c>
      <c r="Q3" s="58">
        <v>0</v>
      </c>
      <c r="R3" s="58">
        <v>0</v>
      </c>
      <c r="S3" s="58">
        <v>0</v>
      </c>
      <c r="T3" s="58">
        <v>265587</v>
      </c>
      <c r="U3" s="58">
        <v>0</v>
      </c>
      <c r="V3" s="1"/>
      <c r="W3" s="58">
        <v>0</v>
      </c>
      <c r="X3" s="1"/>
      <c r="Y3" s="58">
        <v>0</v>
      </c>
      <c r="Z3" s="58">
        <v>0</v>
      </c>
      <c r="AA3" s="1"/>
      <c r="AB3" s="1"/>
      <c r="AC3" s="57">
        <v>44419</v>
      </c>
      <c r="AD3" s="1"/>
      <c r="AE3" s="1">
        <v>2</v>
      </c>
      <c r="AF3" s="1"/>
      <c r="AG3" s="1"/>
      <c r="AH3" s="1">
        <v>1</v>
      </c>
      <c r="AI3" s="1">
        <v>20221230</v>
      </c>
      <c r="AJ3" s="1">
        <v>20221207</v>
      </c>
      <c r="AK3" s="58">
        <v>265587</v>
      </c>
      <c r="AL3" s="58">
        <v>0</v>
      </c>
      <c r="AM3" s="57">
        <v>44957</v>
      </c>
    </row>
    <row r="4" spans="1:39" x14ac:dyDescent="0.25">
      <c r="A4" s="1">
        <v>860015888</v>
      </c>
      <c r="B4" s="1" t="s">
        <v>11</v>
      </c>
      <c r="C4" s="1" t="s">
        <v>12</v>
      </c>
      <c r="D4" s="1">
        <v>210065</v>
      </c>
      <c r="E4" s="1" t="s">
        <v>81</v>
      </c>
      <c r="F4" s="1" t="s">
        <v>78</v>
      </c>
      <c r="G4" s="1">
        <v>210065</v>
      </c>
      <c r="H4" s="57">
        <v>44471</v>
      </c>
      <c r="I4" s="58">
        <v>263387</v>
      </c>
      <c r="J4" s="58">
        <v>263387</v>
      </c>
      <c r="K4" s="1" t="s">
        <v>79</v>
      </c>
      <c r="L4" s="1" t="s">
        <v>85</v>
      </c>
      <c r="M4" s="58"/>
      <c r="N4" s="1"/>
      <c r="O4" s="1" t="s">
        <v>80</v>
      </c>
      <c r="P4" s="58">
        <v>263387</v>
      </c>
      <c r="Q4" s="58">
        <v>0</v>
      </c>
      <c r="R4" s="58">
        <v>0</v>
      </c>
      <c r="S4" s="58">
        <v>0</v>
      </c>
      <c r="T4" s="58">
        <v>263387</v>
      </c>
      <c r="U4" s="58">
        <v>0</v>
      </c>
      <c r="V4" s="1"/>
      <c r="W4" s="58">
        <v>0</v>
      </c>
      <c r="X4" s="1"/>
      <c r="Y4" s="58">
        <v>0</v>
      </c>
      <c r="Z4" s="58">
        <v>263387</v>
      </c>
      <c r="AA4" s="1">
        <v>2201341391</v>
      </c>
      <c r="AB4" s="1" t="s">
        <v>86</v>
      </c>
      <c r="AC4" s="57">
        <v>44648</v>
      </c>
      <c r="AD4" s="1"/>
      <c r="AE4" s="1">
        <v>2</v>
      </c>
      <c r="AF4" s="1"/>
      <c r="AG4" s="1"/>
      <c r="AH4" s="1">
        <v>1</v>
      </c>
      <c r="AI4" s="1">
        <v>20211230</v>
      </c>
      <c r="AJ4" s="1">
        <v>20211201</v>
      </c>
      <c r="AK4" s="58">
        <v>263387</v>
      </c>
      <c r="AL4" s="58">
        <v>0</v>
      </c>
      <c r="AM4" s="57">
        <v>44957</v>
      </c>
    </row>
    <row r="5" spans="1:39" x14ac:dyDescent="0.25">
      <c r="A5" s="1">
        <v>860015888</v>
      </c>
      <c r="B5" s="1" t="s">
        <v>11</v>
      </c>
      <c r="C5" s="1" t="s">
        <v>12</v>
      </c>
      <c r="D5" s="1">
        <v>347340</v>
      </c>
      <c r="E5" s="1" t="s">
        <v>82</v>
      </c>
      <c r="F5" s="1" t="s">
        <v>78</v>
      </c>
      <c r="G5" s="1">
        <v>347340</v>
      </c>
      <c r="H5" s="57">
        <v>44738</v>
      </c>
      <c r="I5" s="58">
        <v>578370</v>
      </c>
      <c r="J5" s="58">
        <v>578370</v>
      </c>
      <c r="K5" s="1" t="s">
        <v>79</v>
      </c>
      <c r="L5" s="1" t="s">
        <v>84</v>
      </c>
      <c r="M5" s="58">
        <v>578370</v>
      </c>
      <c r="N5" s="1">
        <v>1222208754</v>
      </c>
      <c r="O5" s="1" t="s">
        <v>80</v>
      </c>
      <c r="P5" s="58">
        <v>578370</v>
      </c>
      <c r="Q5" s="58">
        <v>0</v>
      </c>
      <c r="R5" s="58">
        <v>0</v>
      </c>
      <c r="S5" s="58">
        <v>0</v>
      </c>
      <c r="T5" s="58">
        <v>578370</v>
      </c>
      <c r="U5" s="58">
        <v>0</v>
      </c>
      <c r="V5" s="1"/>
      <c r="W5" s="58">
        <v>0</v>
      </c>
      <c r="X5" s="1"/>
      <c r="Y5" s="58">
        <v>0</v>
      </c>
      <c r="Z5" s="58">
        <v>0</v>
      </c>
      <c r="AA5" s="1"/>
      <c r="AB5" s="1"/>
      <c r="AC5" s="57">
        <v>44840</v>
      </c>
      <c r="AD5" s="1"/>
      <c r="AE5" s="1">
        <v>2</v>
      </c>
      <c r="AF5" s="1"/>
      <c r="AG5" s="1"/>
      <c r="AH5" s="1">
        <v>1</v>
      </c>
      <c r="AI5" s="1">
        <v>20221230</v>
      </c>
      <c r="AJ5" s="1">
        <v>20221207</v>
      </c>
      <c r="AK5" s="58">
        <v>578370</v>
      </c>
      <c r="AL5" s="58">
        <v>0</v>
      </c>
      <c r="AM5" s="57">
        <v>44957</v>
      </c>
    </row>
    <row r="6" spans="1:39" x14ac:dyDescent="0.25">
      <c r="A6" s="1">
        <v>860015888</v>
      </c>
      <c r="B6" s="1" t="s">
        <v>11</v>
      </c>
      <c r="C6" s="1" t="s">
        <v>12</v>
      </c>
      <c r="D6" s="1">
        <v>416147</v>
      </c>
      <c r="E6" s="1" t="s">
        <v>83</v>
      </c>
      <c r="F6" s="1" t="s">
        <v>78</v>
      </c>
      <c r="G6" s="1">
        <v>416147</v>
      </c>
      <c r="H6" s="57">
        <v>44876</v>
      </c>
      <c r="I6" s="58">
        <v>65700</v>
      </c>
      <c r="J6" s="58">
        <v>65700</v>
      </c>
      <c r="K6" s="1" t="s">
        <v>79</v>
      </c>
      <c r="L6" s="1" t="s">
        <v>84</v>
      </c>
      <c r="M6" s="58">
        <v>65700</v>
      </c>
      <c r="N6" s="1">
        <v>1222208843</v>
      </c>
      <c r="O6" s="1" t="s">
        <v>80</v>
      </c>
      <c r="P6" s="58">
        <v>65700</v>
      </c>
      <c r="Q6" s="58">
        <v>0</v>
      </c>
      <c r="R6" s="58">
        <v>0</v>
      </c>
      <c r="S6" s="58">
        <v>0</v>
      </c>
      <c r="T6" s="58">
        <v>65700</v>
      </c>
      <c r="U6" s="58">
        <v>0</v>
      </c>
      <c r="V6" s="1"/>
      <c r="W6" s="58">
        <v>0</v>
      </c>
      <c r="X6" s="1"/>
      <c r="Y6" s="58">
        <v>0</v>
      </c>
      <c r="Z6" s="58">
        <v>0</v>
      </c>
      <c r="AA6" s="1"/>
      <c r="AB6" s="1"/>
      <c r="AC6" s="57">
        <v>44930</v>
      </c>
      <c r="AD6" s="1"/>
      <c r="AE6" s="1">
        <v>2</v>
      </c>
      <c r="AF6" s="1"/>
      <c r="AG6" s="1"/>
      <c r="AH6" s="1">
        <v>1</v>
      </c>
      <c r="AI6" s="1">
        <v>20230130</v>
      </c>
      <c r="AJ6" s="1">
        <v>20230104</v>
      </c>
      <c r="AK6" s="58">
        <v>65700</v>
      </c>
      <c r="AL6" s="58">
        <v>0</v>
      </c>
      <c r="AM6" s="57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"/>
  <sheetViews>
    <sheetView showGridLines="0" zoomScale="75" zoomScaleNormal="75" workbookViewId="0">
      <selection activeCell="C3" sqref="C3:D3"/>
    </sheetView>
  </sheetViews>
  <sheetFormatPr baseColWidth="10" defaultRowHeight="15" x14ac:dyDescent="0.25"/>
  <cols>
    <col min="1" max="1" width="3" customWidth="1"/>
    <col min="2" max="2" width="47" bestFit="1" customWidth="1"/>
    <col min="3" max="3" width="12.7109375" style="66" bestFit="1" customWidth="1"/>
    <col min="4" max="4" width="15" style="59" bestFit="1" customWidth="1"/>
  </cols>
  <sheetData>
    <row r="2" spans="2:4" x14ac:dyDescent="0.25">
      <c r="B2" s="64" t="s">
        <v>88</v>
      </c>
      <c r="C2" s="67" t="s">
        <v>89</v>
      </c>
      <c r="D2" s="65" t="s">
        <v>90</v>
      </c>
    </row>
    <row r="3" spans="2:4" x14ac:dyDescent="0.25">
      <c r="B3" s="62" t="s">
        <v>85</v>
      </c>
      <c r="C3" s="68">
        <v>1</v>
      </c>
      <c r="D3" s="63">
        <v>263387</v>
      </c>
    </row>
    <row r="4" spans="2:4" x14ac:dyDescent="0.25">
      <c r="B4" s="62" t="s">
        <v>84</v>
      </c>
      <c r="C4" s="68">
        <v>3</v>
      </c>
      <c r="D4" s="63">
        <v>909657</v>
      </c>
    </row>
    <row r="5" spans="2:4" x14ac:dyDescent="0.25">
      <c r="B5" s="70" t="s">
        <v>87</v>
      </c>
      <c r="C5" s="69">
        <v>4</v>
      </c>
      <c r="D5" s="71">
        <v>1173044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J33" sqref="J33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16</v>
      </c>
      <c r="E2" s="13"/>
      <c r="F2" s="13"/>
      <c r="G2" s="13"/>
      <c r="H2" s="13"/>
      <c r="I2" s="14"/>
      <c r="J2" s="15" t="s">
        <v>17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18</v>
      </c>
      <c r="E4" s="13"/>
      <c r="F4" s="13"/>
      <c r="G4" s="13"/>
      <c r="H4" s="13"/>
      <c r="I4" s="14"/>
      <c r="J4" s="15" t="s">
        <v>19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20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91</v>
      </c>
      <c r="J12" s="29"/>
    </row>
    <row r="13" spans="2:10" x14ac:dyDescent="0.2">
      <c r="B13" s="28"/>
      <c r="C13" s="30" t="s">
        <v>92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21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22</v>
      </c>
      <c r="D17" s="31"/>
      <c r="H17" s="33" t="s">
        <v>23</v>
      </c>
      <c r="I17" s="33" t="s">
        <v>24</v>
      </c>
      <c r="J17" s="29"/>
    </row>
    <row r="18" spans="2:10" x14ac:dyDescent="0.2">
      <c r="B18" s="28"/>
      <c r="C18" s="30" t="s">
        <v>25</v>
      </c>
      <c r="D18" s="30"/>
      <c r="E18" s="30"/>
      <c r="F18" s="30"/>
      <c r="H18" s="34">
        <v>4</v>
      </c>
      <c r="I18" s="72">
        <v>1173044</v>
      </c>
      <c r="J18" s="29"/>
    </row>
    <row r="19" spans="2:10" x14ac:dyDescent="0.2">
      <c r="B19" s="28"/>
      <c r="C19" s="9" t="s">
        <v>26</v>
      </c>
      <c r="H19" s="35">
        <v>1</v>
      </c>
      <c r="I19" s="36">
        <v>263387</v>
      </c>
      <c r="J19" s="29"/>
    </row>
    <row r="20" spans="2:10" x14ac:dyDescent="0.2">
      <c r="B20" s="28"/>
      <c r="C20" s="9" t="s">
        <v>27</v>
      </c>
      <c r="H20" s="35">
        <v>0</v>
      </c>
      <c r="I20" s="36">
        <v>0</v>
      </c>
      <c r="J20" s="29"/>
    </row>
    <row r="21" spans="2:10" x14ac:dyDescent="0.2">
      <c r="B21" s="28"/>
      <c r="C21" s="9" t="s">
        <v>28</v>
      </c>
      <c r="H21" s="35">
        <v>0</v>
      </c>
      <c r="I21" s="37">
        <v>0</v>
      </c>
      <c r="J21" s="29"/>
    </row>
    <row r="22" spans="2:10" x14ac:dyDescent="0.2">
      <c r="B22" s="28"/>
      <c r="C22" s="9" t="s">
        <v>29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30</v>
      </c>
      <c r="H23" s="38">
        <v>0</v>
      </c>
      <c r="I23" s="39">
        <v>0</v>
      </c>
      <c r="J23" s="29"/>
    </row>
    <row r="24" spans="2:10" x14ac:dyDescent="0.2">
      <c r="B24" s="28"/>
      <c r="C24" s="30" t="s">
        <v>31</v>
      </c>
      <c r="D24" s="30"/>
      <c r="E24" s="30"/>
      <c r="F24" s="30"/>
      <c r="H24" s="34">
        <f>H19+H20+H21+H22+H23</f>
        <v>1</v>
      </c>
      <c r="I24" s="40">
        <f>I19+I20+I21+I22+I23</f>
        <v>263387</v>
      </c>
      <c r="J24" s="29"/>
    </row>
    <row r="25" spans="2:10" x14ac:dyDescent="0.2">
      <c r="B25" s="28"/>
      <c r="C25" s="9" t="s">
        <v>32</v>
      </c>
      <c r="H25" s="35">
        <v>3</v>
      </c>
      <c r="I25" s="36">
        <v>909657</v>
      </c>
      <c r="J25" s="29"/>
    </row>
    <row r="26" spans="2:10" ht="13.5" thickBot="1" x14ac:dyDescent="0.25">
      <c r="B26" s="28"/>
      <c r="C26" s="9" t="s">
        <v>33</v>
      </c>
      <c r="H26" s="38">
        <v>0</v>
      </c>
      <c r="I26" s="39">
        <v>0</v>
      </c>
      <c r="J26" s="29"/>
    </row>
    <row r="27" spans="2:10" x14ac:dyDescent="0.2">
      <c r="B27" s="28"/>
      <c r="C27" s="30" t="s">
        <v>34</v>
      </c>
      <c r="D27" s="30"/>
      <c r="E27" s="30"/>
      <c r="F27" s="30"/>
      <c r="H27" s="34">
        <f>H25+H26</f>
        <v>3</v>
      </c>
      <c r="I27" s="40">
        <f>I25+I26</f>
        <v>909657</v>
      </c>
      <c r="J27" s="29"/>
    </row>
    <row r="28" spans="2:10" ht="13.5" thickBot="1" x14ac:dyDescent="0.25">
      <c r="B28" s="28"/>
      <c r="C28" s="9" t="s">
        <v>35</v>
      </c>
      <c r="D28" s="30"/>
      <c r="E28" s="30"/>
      <c r="F28" s="30"/>
      <c r="H28" s="38">
        <v>0</v>
      </c>
      <c r="I28" s="39">
        <v>0</v>
      </c>
      <c r="J28" s="29"/>
    </row>
    <row r="29" spans="2:10" x14ac:dyDescent="0.2">
      <c r="B29" s="28"/>
      <c r="C29" s="30" t="s">
        <v>36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37</v>
      </c>
      <c r="D31" s="30"/>
      <c r="H31" s="42">
        <f>H24+H27+H29</f>
        <v>4</v>
      </c>
      <c r="I31" s="43">
        <f>I24+I27+I29</f>
        <v>1173044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6" t="s">
        <v>94</v>
      </c>
      <c r="D36" s="45"/>
      <c r="G36" s="46" t="s">
        <v>38</v>
      </c>
      <c r="H36" s="45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93</v>
      </c>
      <c r="G38" s="47" t="s">
        <v>39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2023-02-22T20:13:48Z</cp:lastPrinted>
  <dcterms:created xsi:type="dcterms:W3CDTF">2022-06-01T14:39:12Z</dcterms:created>
  <dcterms:modified xsi:type="dcterms:W3CDTF">2023-02-22T20:14:47Z</dcterms:modified>
</cp:coreProperties>
</file>