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980752_ESE HOSPITAL SAN JUAN DE DIOS\"/>
    </mc:Choice>
  </mc:AlternateContent>
  <xr:revisionPtr revIDLastSave="0" documentId="13_ncr:1_{69887875-5C6E-45B9-8A98-5BFD0EBEFDB1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FACTURA'!$A$2:$AO$14</definedName>
    <definedName name="_xlnm._FilterDatabase" localSheetId="0" hidden="1">'INFO IPS'!$A$12:$F$24</definedName>
  </definedNames>
  <calcPr calcId="191029"/>
  <pivotCaches>
    <pivotCache cacheId="1" r:id="rId5"/>
    <pivotCache cacheId="1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G24" i="4"/>
  <c r="B20" i="1"/>
  <c r="B24" i="1"/>
  <c r="B19" i="1"/>
  <c r="B22" i="1"/>
  <c r="B23" i="1"/>
  <c r="B15" i="1"/>
  <c r="B16" i="1"/>
  <c r="B17" i="1"/>
  <c r="B13" i="1"/>
  <c r="B14" i="1"/>
  <c r="B18" i="1"/>
  <c r="B21" i="1"/>
  <c r="H31" i="4" l="1"/>
  <c r="G31" i="4"/>
  <c r="F10" i="1"/>
</calcChain>
</file>

<file path=xl/sharedStrings.xml><?xml version="1.0" encoding="utf-8"?>
<sst xmlns="http://schemas.openxmlformats.org/spreadsheetml/2006/main" count="210" uniqueCount="135">
  <si>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</si>
  <si>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</si>
  <si>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</si>
  <si>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</si>
  <si>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</si>
  <si>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</si>
  <si>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</si>
  <si>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</si>
  <si>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</si>
  <si>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</si>
  <si>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</si>
  <si>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</si>
  <si>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</si>
  <si>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</si>
  <si>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</si>
  <si>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Suma de VALOR SALDO</t>
  </si>
  <si>
    <t>cartera@hospitalmarinilla.com</t>
  </si>
  <si>
    <t>VALOR CXC</t>
  </si>
  <si>
    <t>VENCIMIENTOS A 31 DE DICIEMBRE DE 2022</t>
  </si>
  <si>
    <t>2016</t>
  </si>
  <si>
    <t>2017</t>
  </si>
  <si>
    <t>2018</t>
  </si>
  <si>
    <t>COMFENALCO VALLE</t>
  </si>
  <si>
    <t>CONTRIBUTIVO</t>
  </si>
  <si>
    <t>2020</t>
  </si>
  <si>
    <t>2022</t>
  </si>
  <si>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</si>
  <si>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</si>
  <si>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</si>
  <si>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</si>
  <si>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</si>
  <si>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</si>
  <si>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</si>
  <si>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LLAVE</t>
  </si>
  <si>
    <t>FECHA_FACT_IPS</t>
  </si>
  <si>
    <t>VALOR_FACT_IPS</t>
  </si>
  <si>
    <t>SALDO_FACT_IPS</t>
  </si>
  <si>
    <t>OBSERVACION_SASS</t>
  </si>
  <si>
    <t>ESTADO EPS FEBRERO 19 DEL 2023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</si>
  <si>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</si>
  <si>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</si>
  <si>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</si>
  <si>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</si>
  <si>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</si>
  <si>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</si>
  <si>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</si>
  <si>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</si>
  <si>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</si>
  <si>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</si>
  <si>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</si>
  <si>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</si>
  <si>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</si>
  <si>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</si>
  <si>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</si>
  <si>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</si>
  <si>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</si>
  <si>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</si>
  <si>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</si>
  <si>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</si>
  <si>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</si>
  <si>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</si>
  <si>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</si>
  <si>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</si>
  <si>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</si>
  <si>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</si>
  <si>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</si>
  <si>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 xml:space="preserve">ESE HOSPITAL SAN JUAN DE DIOS </t>
  </si>
  <si>
    <t>FAC</t>
  </si>
  <si>
    <t>FAC_65507</t>
  </si>
  <si>
    <t>890980752_FAC_65507</t>
  </si>
  <si>
    <t>B)Factura sin saldo ERP/conciliar diferencia glosa aceptada</t>
  </si>
  <si>
    <t>OK</t>
  </si>
  <si>
    <t>FAC_81810</t>
  </si>
  <si>
    <t>890980752_FAC_81810</t>
  </si>
  <si>
    <t>ACEPTADO POR IPS CIERRE DE FACTURAS POR EXTEMPORANEIDAD, VO.BO COORDINACION DE CUENTAS SALUD25 DE ENERO 2021ELIZABETH FERNANDEZ</t>
  </si>
  <si>
    <t>FAC_85048</t>
  </si>
  <si>
    <t>890980752_FAC_85048</t>
  </si>
  <si>
    <t>E)Glosas total en Gestion por ERP</t>
  </si>
  <si>
    <t>Se hace dev de fact con soportes completos y originales,ya que no se evidencia registro del usuario en elPAIWEB. Favor verificar para tramite de pago.NANCY</t>
  </si>
  <si>
    <t>SI</t>
  </si>
  <si>
    <t>FAC_100931</t>
  </si>
  <si>
    <t>890980752_FAC_100931</t>
  </si>
  <si>
    <t>SE DEVUELVE FACTURA CON SOPORTES ORIGINALES, SE EVIDENCIA SOPORTES ILEGIBLES PARA PROCEDER A REALIZAR LA AUDITORIA Y LIQUIDACION DE LA FACTURA, NO CUMPLE CON LO DISPUESTO EN LA RESOLUCION 3047 DE 08. CLAUDIA DIAZ</t>
  </si>
  <si>
    <t>890980752__55677</t>
  </si>
  <si>
    <t>A)Factura no radicada en ERP</t>
  </si>
  <si>
    <t>no_cruza</t>
  </si>
  <si>
    <t>FEV</t>
  </si>
  <si>
    <t>FEV_107603</t>
  </si>
  <si>
    <t>890980752_FEV_107603</t>
  </si>
  <si>
    <t>FEV_110079</t>
  </si>
  <si>
    <t>890980752_FEV_110079</t>
  </si>
  <si>
    <t>FEV_115962</t>
  </si>
  <si>
    <t>890980752_FEV_115962</t>
  </si>
  <si>
    <t>FEV_221968</t>
  </si>
  <si>
    <t>890980752_FEV_221968</t>
  </si>
  <si>
    <t>FEV_221975</t>
  </si>
  <si>
    <t>890980752_FEV_221975</t>
  </si>
  <si>
    <t>FEV_243193</t>
  </si>
  <si>
    <t>890980752_FEV_243193</t>
  </si>
  <si>
    <t>FEV_264631</t>
  </si>
  <si>
    <t>890980752_FEV_264631</t>
  </si>
  <si>
    <t>FACTURA NO RADICA</t>
  </si>
  <si>
    <t>FACTURA DEVUELTA</t>
  </si>
  <si>
    <t>FACTURA CERRADA POR EXTEMPORANEIDAD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</si>
  <si>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</si>
  <si>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</si>
  <si>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</si>
  <si>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</si>
  <si>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</si>
  <si>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</si>
  <si>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</si>
  <si>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</si>
  <si>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</si>
  <si>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</si>
  <si>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</si>
  <si>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</si>
  <si>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</si>
  <si>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</si>
  <si>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</si>
  <si>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</si>
  <si>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</si>
  <si>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</si>
  <si>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</si>
  <si>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</si>
  <si>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</si>
  <si>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</si>
  <si>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</si>
  <si>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</si>
  <si>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</si>
  <si>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18 DE 2023</t>
  </si>
  <si>
    <t xml:space="preserve">Señores : ESE HOSPITAL SAN JUAN DE DIOS </t>
  </si>
  <si>
    <t>NIT: 890980752</t>
  </si>
  <si>
    <t>A continuacion me permito remitir nuestra respuesta al estado de cartera presentado en la fecha: 14/02/2023</t>
  </si>
  <si>
    <t>RICARDO ARLEY HOYOS</t>
  </si>
  <si>
    <t>LIDER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</si>
</sst>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164" formatCode="[$-10C0A]dd/mm/yyyy"/>
    <numFmt numFmtId="165" formatCode="[$-10C0A]&quot;$&quot;#,##0.00;\(&quot;$&quot;#,##0.00\)"/>
    <numFmt numFmtId="166" formatCode="&quot;$&quot;\ #,##0"/>
    <numFmt numFmtId="167" formatCode="&quot;$&quot;\ #,##0;[Red]&quot;$&quot;\ #,##0"/>
  </numFmts>
  <fonts count="1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/>
  </cellStyleXfs>
  <cellXfs count="101">
    <xf numFmtId="0" fontId="1" fillId="0" borderId="0" xfId="0" applyFont="1"/>
    <xf numFmtId="0" fontId="1" fillId="0" borderId="6" xfId="0" applyFont="1" applyBorder="1"/>
    <xf numFmtId="0" fontId="1" fillId="0" borderId="10" xfId="0" pivotButton="1" applyFont="1" applyBorder="1"/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166" fontId="1" fillId="0" borderId="10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14" fontId="10" fillId="2" borderId="6" xfId="0" applyNumberFormat="1" applyFont="1" applyFill="1" applyBorder="1"/>
    <xf numFmtId="0" fontId="1" fillId="0" borderId="14" xfId="0" applyFont="1" applyBorder="1" applyAlignment="1">
      <alignment vertical="top" wrapText="1"/>
    </xf>
    <xf numFmtId="0" fontId="1" fillId="0" borderId="5" xfId="0" applyFont="1" applyBorder="1"/>
    <xf numFmtId="0" fontId="9" fillId="0" borderId="6" xfId="0" applyFont="1" applyBorder="1" applyAlignment="1">
      <alignment horizontal="center"/>
    </xf>
    <xf numFmtId="165" fontId="8" fillId="0" borderId="15" xfId="1" applyNumberFormat="1" applyFont="1" applyFill="1" applyBorder="1" applyAlignment="1">
      <alignment horizontal="center" vertical="center" wrapText="1" readingOrder="1"/>
    </xf>
    <xf numFmtId="0" fontId="2" fillId="0" borderId="17" xfId="0" applyFont="1" applyBorder="1" applyAlignment="1">
      <alignment horizontal="center" vertical="top" wrapText="1" readingOrder="1"/>
    </xf>
    <xf numFmtId="0" fontId="11" fillId="4" borderId="18" xfId="0" applyFont="1" applyFill="1" applyBorder="1" applyAlignment="1">
      <alignment horizontal="center" vertical="top" wrapText="1" readingOrder="1"/>
    </xf>
    <xf numFmtId="0" fontId="2" fillId="0" borderId="19" xfId="0" applyFont="1" applyBorder="1" applyAlignment="1">
      <alignment horizontal="center" vertical="top" wrapText="1" readingOrder="1"/>
    </xf>
    <xf numFmtId="0" fontId="2" fillId="0" borderId="20" xfId="0" applyFont="1" applyBorder="1" applyAlignment="1">
      <alignment horizontal="center" vertical="top" wrapText="1" readingOrder="1"/>
    </xf>
    <xf numFmtId="0" fontId="3" fillId="0" borderId="10" xfId="0" applyFont="1" applyBorder="1" applyAlignment="1">
      <alignment vertical="top" wrapText="1" readingOrder="1"/>
    </xf>
    <xf numFmtId="14" fontId="3" fillId="0" borderId="10" xfId="0" applyNumberFormat="1" applyFont="1" applyBorder="1" applyAlignment="1">
      <alignment vertical="top" wrapText="1" readingOrder="1"/>
    </xf>
    <xf numFmtId="165" fontId="3" fillId="0" borderId="10" xfId="0" applyNumberFormat="1" applyFont="1" applyBorder="1" applyAlignment="1">
      <alignment vertical="top" wrapText="1" readingOrder="1"/>
    </xf>
    <xf numFmtId="0" fontId="1" fillId="3" borderId="0" xfId="0" applyFont="1" applyFill="1" applyAlignment="1">
      <alignment horizontal="left" vertical="top" wrapText="1" readingOrder="1"/>
    </xf>
    <xf numFmtId="0" fontId="2" fillId="0" borderId="21" xfId="0" applyFont="1" applyBorder="1" applyAlignment="1">
      <alignment horizontal="center" vertical="top" wrapText="1" readingOrder="1"/>
    </xf>
    <xf numFmtId="44" fontId="3" fillId="0" borderId="10" xfId="1" applyFont="1" applyFill="1" applyBorder="1" applyAlignment="1">
      <alignment vertical="top" wrapText="1" readingOrder="1"/>
    </xf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6" fontId="0" fillId="0" borderId="10" xfId="0" applyNumberFormat="1" applyBorder="1"/>
    <xf numFmtId="166" fontId="13" fillId="0" borderId="0" xfId="0" applyNumberFormat="1" applyFont="1"/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5" fillId="0" borderId="0" xfId="3" applyFont="1"/>
    <xf numFmtId="0" fontId="15" fillId="0" borderId="2" xfId="3" applyFont="1" applyBorder="1" applyAlignment="1">
      <alignment horizontal="centerContinuous"/>
    </xf>
    <xf numFmtId="0" fontId="15" fillId="0" borderId="4" xfId="3" applyFont="1" applyBorder="1" applyAlignment="1">
      <alignment horizontal="centerContinuous"/>
    </xf>
    <xf numFmtId="0" fontId="16" fillId="0" borderId="2" xfId="3" applyFont="1" applyBorder="1" applyAlignment="1">
      <alignment horizontal="centerContinuous" vertical="center"/>
    </xf>
    <xf numFmtId="0" fontId="16" fillId="0" borderId="3" xfId="3" applyFont="1" applyBorder="1" applyAlignment="1">
      <alignment horizontal="centerContinuous" vertical="center"/>
    </xf>
    <xf numFmtId="0" fontId="16" fillId="0" borderId="4" xfId="3" applyFont="1" applyBorder="1" applyAlignment="1">
      <alignment horizontal="centerContinuous" vertical="center"/>
    </xf>
    <xf numFmtId="0" fontId="16" fillId="0" borderId="11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/>
    </xf>
    <xf numFmtId="0" fontId="15" fillId="0" borderId="6" xfId="3" applyFont="1" applyBorder="1" applyAlignment="1">
      <alignment horizontal="centerContinuous"/>
    </xf>
    <xf numFmtId="0" fontId="16" fillId="0" borderId="7" xfId="3" applyFont="1" applyBorder="1" applyAlignment="1">
      <alignment horizontal="centerContinuous" vertical="center"/>
    </xf>
    <xf numFmtId="0" fontId="16" fillId="0" borderId="8" xfId="3" applyFont="1" applyBorder="1" applyAlignment="1">
      <alignment horizontal="centerContinuous" vertical="center"/>
    </xf>
    <xf numFmtId="0" fontId="16" fillId="0" borderId="9" xfId="3" applyFont="1" applyBorder="1" applyAlignment="1">
      <alignment horizontal="centerContinuous" vertical="center"/>
    </xf>
    <xf numFmtId="0" fontId="16" fillId="0" borderId="13" xfId="3" applyFont="1" applyBorder="1" applyAlignment="1">
      <alignment horizontal="centerContinuous" vertical="center"/>
    </xf>
    <xf numFmtId="0" fontId="16" fillId="0" borderId="5" xfId="3" applyFont="1" applyBorder="1" applyAlignment="1">
      <alignment horizontal="centerContinuous" vertical="center"/>
    </xf>
    <xf numFmtId="0" fontId="16" fillId="0" borderId="0" xfId="3" applyFont="1" applyAlignment="1">
      <alignment horizontal="centerContinuous" vertical="center"/>
    </xf>
    <xf numFmtId="0" fontId="16" fillId="0" borderId="6" xfId="3" applyFont="1" applyBorder="1" applyAlignment="1">
      <alignment horizontal="centerContinuous" vertical="center"/>
    </xf>
    <xf numFmtId="0" fontId="16" fillId="0" borderId="12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/>
    </xf>
    <xf numFmtId="0" fontId="15" fillId="0" borderId="5" xfId="3" applyFont="1" applyBorder="1"/>
    <xf numFmtId="0" fontId="15" fillId="0" borderId="6" xfId="3" applyFont="1" applyBorder="1"/>
    <xf numFmtId="0" fontId="16" fillId="0" borderId="0" xfId="3" applyFont="1"/>
    <xf numFmtId="14" fontId="15" fillId="0" borderId="0" xfId="3" applyNumberFormat="1" applyFont="1"/>
    <xf numFmtId="14" fontId="15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" fontId="16" fillId="0" borderId="0" xfId="3" applyNumberFormat="1" applyFont="1" applyAlignment="1">
      <alignment horizontal="center"/>
    </xf>
    <xf numFmtId="166" fontId="16" fillId="0" borderId="0" xfId="3" applyNumberFormat="1" applyFont="1" applyAlignment="1">
      <alignment horizontal="right"/>
    </xf>
    <xf numFmtId="1" fontId="15" fillId="0" borderId="0" xfId="3" applyNumberFormat="1" applyFont="1" applyAlignment="1">
      <alignment horizontal="center"/>
    </xf>
    <xf numFmtId="167" fontId="15" fillId="0" borderId="0" xfId="3" applyNumberFormat="1" applyFont="1" applyAlignment="1">
      <alignment horizontal="right"/>
    </xf>
    <xf numFmtId="166" fontId="15" fillId="0" borderId="0" xfId="3" applyNumberFormat="1" applyFont="1" applyAlignment="1">
      <alignment horizontal="right"/>
    </xf>
    <xf numFmtId="1" fontId="15" fillId="0" borderId="8" xfId="3" applyNumberFormat="1" applyFont="1" applyBorder="1" applyAlignment="1">
      <alignment horizontal="center"/>
    </xf>
    <xf numFmtId="167" fontId="15" fillId="0" borderId="8" xfId="3" applyNumberFormat="1" applyFont="1" applyBorder="1" applyAlignment="1">
      <alignment horizontal="right"/>
    </xf>
    <xf numFmtId="167" fontId="16" fillId="0" borderId="0" xfId="3" applyNumberFormat="1" applyFont="1" applyAlignment="1">
      <alignment horizontal="right"/>
    </xf>
    <xf numFmtId="0" fontId="15" fillId="0" borderId="0" xfId="3" applyFont="1" applyAlignment="1">
      <alignment horizontal="center"/>
    </xf>
    <xf numFmtId="1" fontId="16" fillId="0" borderId="22" xfId="3" applyNumberFormat="1" applyFont="1" applyBorder="1" applyAlignment="1">
      <alignment horizontal="center"/>
    </xf>
    <xf numFmtId="167" fontId="16" fillId="0" borderId="22" xfId="3" applyNumberFormat="1" applyFont="1" applyBorder="1" applyAlignment="1">
      <alignment horizontal="right"/>
    </xf>
    <xf numFmtId="167" fontId="15" fillId="0" borderId="0" xfId="3" applyNumberFormat="1" applyFont="1"/>
    <xf numFmtId="167" fontId="15" fillId="0" borderId="8" xfId="3" applyNumberFormat="1" applyFont="1" applyBorder="1"/>
    <xf numFmtId="167" fontId="16" fillId="0" borderId="0" xfId="3" applyNumberFormat="1" applyFont="1"/>
    <xf numFmtId="0" fontId="15" fillId="0" borderId="7" xfId="3" applyFont="1" applyBorder="1"/>
    <xf numFmtId="0" fontId="15" fillId="0" borderId="8" xfId="3" applyFont="1" applyBorder="1"/>
    <xf numFmtId="0" fontId="15" fillId="0" borderId="9" xfId="3" applyFont="1" applyBorder="1"/>
    <xf numFmtId="0" fontId="9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7" fillId="4" borderId="8" xfId="2" applyFill="1" applyBorder="1" applyAlignment="1">
      <alignment horizontal="center"/>
    </xf>
    <xf numFmtId="0" fontId="12" fillId="4" borderId="9" xfId="2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8" fillId="3" borderId="16" xfId="0" applyFont="1" applyFill="1" applyBorder="1" applyAlignment="1">
      <alignment horizontal="left" vertical="top" wrapText="1" readingOrder="1"/>
    </xf>
    <xf numFmtId="0" fontId="1" fillId="3" borderId="14" xfId="0" applyFont="1" applyFill="1" applyBorder="1" applyAlignment="1">
      <alignment horizontal="left" vertical="top" wrapText="1" readingOrder="1"/>
    </xf>
    <xf numFmtId="0" fontId="1" fillId="3" borderId="1" xfId="0" applyFont="1" applyFill="1" applyBorder="1" applyAlignment="1">
      <alignment horizontal="left" vertical="top" wrapText="1" readingOrder="1"/>
    </xf>
    <xf numFmtId="1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5" xfId="0" applyFont="1" applyBorder="1"/>
    <xf numFmtId="0" fontId="1" fillId="0" borderId="0" xfId="0" applyFont="1"/>
    <xf numFmtId="0" fontId="1" fillId="0" borderId="6" xfId="0" applyFont="1" applyBorder="1"/>
    <xf numFmtId="0" fontId="1" fillId="0" borderId="0" xfId="0" applyNumberFormat="1" applyFont="1"/>
    <xf numFmtId="0" fontId="1" fillId="0" borderId="0" xfId="0" applyNumberFormat="1" applyFont="1" applyAlignment="1">
      <alignment horizontal="center"/>
    </xf>
  </cellXfs>
  <cellStyles count="4">
    <cellStyle name="Hipervínculo" xfId="2" builtinId="8"/>
    <cellStyle name="Moneda" xfId="1" builtinId="4"/>
    <cellStyle name="Normal" xfId="0" builtinId="0"/>
    <cellStyle name="Normal 2 2" xfId="3" xr:uid="{DFFF723D-86E6-4DC3-A570-0A8B7AFB5CAD}"/>
  </cellStyles>
  <dxfs count="15">
    <dxf>
      <alignment horizontal="center"/>
    </dxf>
    <dxf>
      <alignment horizontal="center"/>
    </dxf>
    <dxf>
      <alignment horizontal="center"/>
    </dxf>
    <dxf>
      <alignment horizontal="center"/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4B33D9-138C-4256-A5EF-C19795A2E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86F575-173A-4ECE-A856-11832BE38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C6DAF8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cturación" refreshedDate="44971.590902546297" createdVersion="5" refreshedVersion="5" minRefreshableVersion="3" recordCount="12" xr:uid="{00000000-000A-0000-FFFF-FFFF0A000000}">
  <cacheSource type="worksheet">
    <worksheetSource ref="A12:F24" sheet="INFO IPS"/>
  </cacheSource>
  <cacheFields count="7">
    <cacheField name="REGIMEN" numFmtId="0">
      <sharedItems containsBlank="1" count="3">
        <s v="CONTRIBUTIVO"/>
        <m u="1"/>
        <s v="SUBSIDIADO" u="1"/>
      </sharedItems>
    </cacheField>
    <cacheField name="PREFIJO" numFmtId="0">
      <sharedItems/>
    </cacheField>
    <cacheField name="FACTURA" numFmtId="0">
      <sharedItems containsSemiMixedTypes="0" containsString="0" containsNumber="1" containsInteger="1" minValue="55677" maxValue="264631"/>
    </cacheField>
    <cacheField name="FE FECH CXC" numFmtId="14">
      <sharedItems containsSemiMixedTypes="0" containsNonDate="0" containsDate="1" containsString="0" minDate="2016-03-31T00:00:00" maxDate="2022-12-30T12:14:00" count="12">
        <d v="2016-03-31T00:00:00"/>
        <d v="2017-03-28T07:52:00"/>
        <d v="2018-10-03T11:47:00"/>
        <d v="2018-12-17T10:45:00"/>
        <d v="2020-02-28T15:02:00"/>
        <d v="2020-09-01T13:34:00"/>
        <d v="2020-10-06T14:25:00"/>
        <d v="2020-11-13T10:27:00"/>
        <d v="2022-04-27T15:27:00"/>
        <d v="2022-04-27T15:36:00"/>
        <d v="2022-08-29T08:12:00"/>
        <d v="2022-12-30T12:14:00"/>
      </sharedItems>
      <fieldGroup par="6" base="3">
        <rangePr groupBy="months" startDate="2016-03-31T00:00:00" endDate="2022-12-30T12:14:00"/>
        <groupItems count="14">
          <s v="&lt;31/03/2016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30/12/2022"/>
        </groupItems>
      </fieldGroup>
    </cacheField>
    <cacheField name="VALOR CXC" numFmtId="44">
      <sharedItems containsNonDate="0" containsString="0" containsBlank="1"/>
    </cacheField>
    <cacheField name="VALOR SALDO" numFmtId="165">
      <sharedItems containsSemiMixedTypes="0" containsString="0" containsNumber="1" containsInteger="1" minValue="4700" maxValue="333098"/>
    </cacheField>
    <cacheField name="Años" numFmtId="0" databaseField="0">
      <fieldGroup base="3">
        <rangePr groupBy="years" startDate="2016-03-31T00:00:00" endDate="2022-12-30T12:14:00"/>
        <groupItems count="9">
          <s v="&lt;31/03/2016"/>
          <s v="2016"/>
          <s v="2017"/>
          <s v="2018"/>
          <s v="2019"/>
          <s v="2020"/>
          <s v="2021"/>
          <s v="2022"/>
          <s v="&gt;30/12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4.446212152776" createdVersion="8" refreshedVersion="8" minRefreshableVersion="3" recordCount="12" xr:uid="{468712A0-4C19-496B-83C5-AA8131A14095}">
  <cacheSource type="worksheet">
    <worksheetSource ref="A2:AO14" sheet="ESTADO DE CADA FACTURA"/>
  </cacheSource>
  <cacheFields count="41">
    <cacheField name="NIT_IPS" numFmtId="0">
      <sharedItems containsSemiMixedTypes="0" containsString="0" containsNumber="1" containsInteger="1" minValue="890980752" maxValue="890980752"/>
    </cacheField>
    <cacheField name="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55677" maxValue="26463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65507" maxValue="100931"/>
    </cacheField>
    <cacheField name="DOC_CONTABLE" numFmtId="0">
      <sharedItems containsNonDate="0" containsString="0" containsBlank="1"/>
    </cacheField>
    <cacheField name="FACTURA" numFmtId="0">
      <sharedItems containsMixedTypes="1" containsNumber="1" containsInteger="1" minValue="55677" maxValue="55677"/>
    </cacheField>
    <cacheField name="LLAVE" numFmtId="0">
      <sharedItems/>
    </cacheField>
    <cacheField name="FECHA_FACT_IPS" numFmtId="14">
      <sharedItems containsSemiMixedTypes="0" containsNonDate="0" containsDate="1" containsString="0" minDate="2016-03-31T00:00:00" maxDate="2022-12-31T00:00:00"/>
    </cacheField>
    <cacheField name="VALOR_FACT_IPS" numFmtId="166">
      <sharedItems containsSemiMixedTypes="0" containsString="0" containsNumber="1" containsInteger="1" minValue="4700" maxValue="333098"/>
    </cacheField>
    <cacheField name="SALDO_FACT_IPS" numFmtId="166">
      <sharedItems containsSemiMixedTypes="0" containsString="0" containsNumber="1" containsInteger="1" minValue="4700" maxValue="333098"/>
    </cacheField>
    <cacheField name="OBSERVACION_SASS" numFmtId="0">
      <sharedItems/>
    </cacheField>
    <cacheField name="ESTADO EPS FEBRERO 19 DEL 2023" numFmtId="0">
      <sharedItems count="4">
        <s v="FACTURA NO RADICA"/>
        <s v="FACTURA CERRADA POR EXTEMPORANEIDAD"/>
        <s v="FACTURA DEVUELTA"/>
        <s v="GLOSA ACEPTADA POR IPS" u="1"/>
      </sharedItems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4700" maxValue="156650"/>
    </cacheField>
    <cacheField name="VALOR_NOTA_CREDITO" numFmtId="166">
      <sharedItems containsString="0" containsBlank="1" containsNumber="1" containsInteger="1" minValue="0" maxValue="0"/>
    </cacheField>
    <cacheField name="VALOR_GLOSA_ACEPTDA" numFmtId="166">
      <sharedItems containsString="0" containsBlank="1" containsNumber="1" containsInteger="1" minValue="0" maxValue="156650"/>
    </cacheField>
    <cacheField name="OBSERVACION_GLOSA_ACEPTADA" numFmtId="0">
      <sharedItems containsBlank="1"/>
    </cacheField>
    <cacheField name="VALOR_GLOSA_DV" numFmtId="166">
      <sharedItems containsString="0" containsBlank="1" containsNumber="1" containsInteger="1" minValue="0" maxValue="84000"/>
    </cacheField>
    <cacheField name="OBSERVACION_GLOSA_DV" numFmtId="0">
      <sharedItems containsBlank="1"/>
    </cacheField>
    <cacheField name="VALOR_CRUZADO_SASS" numFmtId="166">
      <sharedItems containsString="0" containsBlank="1" containsNumber="1" containsInteger="1" minValue="0" maxValue="35700"/>
    </cacheField>
    <cacheField name="SALDO_SASS" numFmtId="166">
      <sharedItems containsString="0" containsBlank="1" containsNumber="1" containsInteger="1" minValue="0" maxValue="84000"/>
    </cacheField>
    <cacheField name="VALO_CANCELADO_SAP" numFmtId="166">
      <sharedItems containsNonDate="0" containsString="0" containsBlank="1"/>
    </cacheField>
    <cacheField name="RETENCION" numFmtId="166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6-03-31T00:00:00" maxDate="2022-12-3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2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2" maxValue="2"/>
    </cacheField>
    <cacheField name="F_PROBABLE_PAGO_SASS" numFmtId="0">
      <sharedItems containsString="0" containsBlank="1" containsNumber="1" containsInteger="1" minValue="20211130" maxValue="20230228"/>
    </cacheField>
    <cacheField name="F_RAD_SASS" numFmtId="0">
      <sharedItems containsString="0" containsBlank="1" containsNumber="1" containsInteger="1" minValue="20211103" maxValue="20230216"/>
    </cacheField>
    <cacheField name="VALOR_REPORTADO_CRICULAR" numFmtId="0">
      <sharedItems containsString="0" containsBlank="1" containsNumber="1" containsInteger="1" minValue="4700" maxValue="156650"/>
    </cacheField>
    <cacheField name="VALOR_GLOSA_ACEPTADA_REPORTADO_CIRCULAR" numFmtId="0">
      <sharedItems containsString="0" containsBlank="1" containsNumber="1" containsInteger="1" minValue="0" maxValue="156650"/>
    </cacheField>
    <cacheField name="F_CORTE" numFmtId="0">
      <sharedItems containsSemiMixedTypes="0" containsString="0" containsNumber="1" containsInteger="1" minValue="20230218" maxValue="202302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s v=""/>
    <n v="55677"/>
    <x v="0"/>
    <m/>
    <n v="333098"/>
  </r>
  <r>
    <x v="0"/>
    <s v=""/>
    <n v="65507"/>
    <x v="1"/>
    <m/>
    <n v="156650"/>
  </r>
  <r>
    <x v="0"/>
    <s v=""/>
    <n v="81810"/>
    <x v="2"/>
    <m/>
    <n v="11460"/>
  </r>
  <r>
    <x v="0"/>
    <s v=""/>
    <n v="85048"/>
    <x v="3"/>
    <m/>
    <n v="4700"/>
  </r>
  <r>
    <x v="0"/>
    <s v=""/>
    <n v="100931"/>
    <x v="4"/>
    <m/>
    <n v="84000"/>
  </r>
  <r>
    <x v="0"/>
    <s v="FEV"/>
    <n v="107603"/>
    <x v="5"/>
    <m/>
    <n v="15900"/>
  </r>
  <r>
    <x v="0"/>
    <s v="FEV"/>
    <n v="110079"/>
    <x v="6"/>
    <m/>
    <n v="56197"/>
  </r>
  <r>
    <x v="0"/>
    <s v="FEV"/>
    <n v="115962"/>
    <x v="7"/>
    <m/>
    <n v="76260"/>
  </r>
  <r>
    <x v="0"/>
    <s v="FEV"/>
    <n v="221968"/>
    <x v="8"/>
    <m/>
    <n v="332959"/>
  </r>
  <r>
    <x v="0"/>
    <s v="FEV"/>
    <n v="221975"/>
    <x v="9"/>
    <m/>
    <n v="81387"/>
  </r>
  <r>
    <x v="0"/>
    <s v="FEV"/>
    <n v="243193"/>
    <x v="10"/>
    <m/>
    <n v="248717"/>
  </r>
  <r>
    <x v="0"/>
    <s v="FEV"/>
    <n v="264631"/>
    <x v="11"/>
    <m/>
    <n v="2192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n v="890980752"/>
    <s v="ESE HOSPITAL SAN JUAN DE DIOS "/>
    <m/>
    <n v="55677"/>
    <m/>
    <m/>
    <m/>
    <n v="55677"/>
    <s v="890980752__55677"/>
    <d v="2016-03-31T00:00:00"/>
    <n v="333098"/>
    <n v="333098"/>
    <s v="A)Factura no radicada en ERP"/>
    <x v="0"/>
    <s v="no_cruza"/>
    <m/>
    <m/>
    <m/>
    <m/>
    <m/>
    <m/>
    <m/>
    <m/>
    <m/>
    <m/>
    <m/>
    <m/>
    <m/>
    <m/>
    <m/>
    <d v="2016-03-31T00:00:00"/>
    <m/>
    <m/>
    <m/>
    <m/>
    <m/>
    <m/>
    <m/>
    <m/>
    <m/>
    <n v="20230218"/>
  </r>
  <r>
    <n v="890980752"/>
    <s v="ESE HOSPITAL SAN JUAN DE DIOS "/>
    <s v="FEV"/>
    <n v="107603"/>
    <m/>
    <m/>
    <m/>
    <s v="FEV_107603"/>
    <s v="890980752_FEV_107603"/>
    <d v="2020-09-01T00:00:00"/>
    <n v="15900"/>
    <n v="15900"/>
    <s v="A)Factura no radicada en ERP"/>
    <x v="0"/>
    <s v="no_cruza"/>
    <m/>
    <m/>
    <m/>
    <m/>
    <m/>
    <m/>
    <m/>
    <m/>
    <m/>
    <m/>
    <m/>
    <m/>
    <m/>
    <m/>
    <m/>
    <d v="2020-09-01T00:00:00"/>
    <m/>
    <m/>
    <m/>
    <m/>
    <m/>
    <m/>
    <m/>
    <m/>
    <m/>
    <n v="20230218"/>
  </r>
  <r>
    <n v="890980752"/>
    <s v="ESE HOSPITAL SAN JUAN DE DIOS "/>
    <s v="FEV"/>
    <n v="110079"/>
    <m/>
    <m/>
    <m/>
    <s v="FEV_110079"/>
    <s v="890980752_FEV_110079"/>
    <d v="2020-10-06T00:00:00"/>
    <n v="56197"/>
    <n v="56197"/>
    <s v="A)Factura no radicada en ERP"/>
    <x v="0"/>
    <s v="no_cruza"/>
    <m/>
    <m/>
    <m/>
    <m/>
    <m/>
    <m/>
    <m/>
    <m/>
    <m/>
    <m/>
    <m/>
    <m/>
    <m/>
    <m/>
    <m/>
    <d v="2020-10-06T00:00:00"/>
    <m/>
    <m/>
    <m/>
    <m/>
    <m/>
    <m/>
    <m/>
    <m/>
    <m/>
    <n v="20230218"/>
  </r>
  <r>
    <n v="890980752"/>
    <s v="ESE HOSPITAL SAN JUAN DE DIOS "/>
    <s v="FEV"/>
    <n v="115962"/>
    <m/>
    <m/>
    <m/>
    <s v="FEV_115962"/>
    <s v="890980752_FEV_115962"/>
    <d v="2020-11-13T00:00:00"/>
    <n v="76260"/>
    <n v="76260"/>
    <s v="A)Factura no radicada en ERP"/>
    <x v="0"/>
    <s v="no_cruza"/>
    <m/>
    <m/>
    <m/>
    <m/>
    <m/>
    <m/>
    <m/>
    <m/>
    <m/>
    <m/>
    <m/>
    <m/>
    <m/>
    <m/>
    <m/>
    <d v="2020-11-13T00:00:00"/>
    <m/>
    <m/>
    <m/>
    <m/>
    <m/>
    <m/>
    <m/>
    <m/>
    <m/>
    <n v="20230218"/>
  </r>
  <r>
    <n v="890980752"/>
    <s v="ESE HOSPITAL SAN JUAN DE DIOS "/>
    <s v="FEV"/>
    <n v="221968"/>
    <m/>
    <m/>
    <m/>
    <s v="FEV_221968"/>
    <s v="890980752_FEV_221968"/>
    <d v="2022-04-27T00:00:00"/>
    <n v="332959"/>
    <n v="332959"/>
    <s v="A)Factura no radicada en ERP"/>
    <x v="0"/>
    <s v="no_cruza"/>
    <m/>
    <m/>
    <m/>
    <m/>
    <m/>
    <m/>
    <m/>
    <m/>
    <m/>
    <m/>
    <m/>
    <m/>
    <m/>
    <m/>
    <m/>
    <d v="2022-04-27T00:00:00"/>
    <m/>
    <m/>
    <m/>
    <m/>
    <m/>
    <m/>
    <m/>
    <m/>
    <m/>
    <n v="20230218"/>
  </r>
  <r>
    <n v="890980752"/>
    <s v="ESE HOSPITAL SAN JUAN DE DIOS "/>
    <s v="FEV"/>
    <n v="221975"/>
    <m/>
    <m/>
    <m/>
    <s v="FEV_221975"/>
    <s v="890980752_FEV_221975"/>
    <d v="2022-04-27T00:00:00"/>
    <n v="81387"/>
    <n v="81387"/>
    <s v="A)Factura no radicada en ERP"/>
    <x v="0"/>
    <s v="no_cruza"/>
    <m/>
    <m/>
    <m/>
    <m/>
    <m/>
    <m/>
    <m/>
    <m/>
    <m/>
    <m/>
    <m/>
    <m/>
    <m/>
    <m/>
    <m/>
    <d v="2022-04-27T00:00:00"/>
    <m/>
    <m/>
    <m/>
    <m/>
    <m/>
    <m/>
    <m/>
    <m/>
    <m/>
    <n v="20230218"/>
  </r>
  <r>
    <n v="890980752"/>
    <s v="ESE HOSPITAL SAN JUAN DE DIOS "/>
    <s v="FEV"/>
    <n v="243193"/>
    <m/>
    <m/>
    <m/>
    <s v="FEV_243193"/>
    <s v="890980752_FEV_243193"/>
    <d v="2022-08-29T00:00:00"/>
    <n v="248717"/>
    <n v="248717"/>
    <s v="A)Factura no radicada en ERP"/>
    <x v="0"/>
    <s v="no_cruza"/>
    <m/>
    <m/>
    <m/>
    <m/>
    <m/>
    <m/>
    <m/>
    <m/>
    <m/>
    <m/>
    <m/>
    <m/>
    <m/>
    <m/>
    <m/>
    <d v="2022-08-29T00:00:00"/>
    <m/>
    <m/>
    <m/>
    <m/>
    <m/>
    <m/>
    <m/>
    <m/>
    <m/>
    <n v="20230218"/>
  </r>
  <r>
    <n v="890980752"/>
    <s v="ESE HOSPITAL SAN JUAN DE DIOS "/>
    <s v="FEV"/>
    <n v="264631"/>
    <m/>
    <m/>
    <m/>
    <s v="FEV_264631"/>
    <s v="890980752_FEV_264631"/>
    <d v="2022-12-30T00:00:00"/>
    <n v="219200"/>
    <n v="219200"/>
    <s v="A)Factura no radicada en ERP"/>
    <x v="0"/>
    <s v="no_cruza"/>
    <m/>
    <m/>
    <m/>
    <m/>
    <m/>
    <m/>
    <m/>
    <m/>
    <m/>
    <m/>
    <m/>
    <m/>
    <m/>
    <m/>
    <m/>
    <d v="2022-12-30T00:00:00"/>
    <m/>
    <m/>
    <m/>
    <m/>
    <m/>
    <m/>
    <m/>
    <m/>
    <m/>
    <n v="20230218"/>
  </r>
  <r>
    <n v="890980752"/>
    <s v="ESE HOSPITAL SAN JUAN DE DIOS "/>
    <s v="FAC"/>
    <n v="65507"/>
    <s v="FAC"/>
    <n v="65507"/>
    <m/>
    <s v="FAC_65507"/>
    <s v="890980752_FAC_65507"/>
    <d v="2017-03-28T00:00:00"/>
    <n v="156650"/>
    <n v="156650"/>
    <s v="B)Factura sin saldo ERP/conciliar diferencia glosa aceptada"/>
    <x v="1"/>
    <s v="OK"/>
    <n v="156650"/>
    <n v="0"/>
    <n v="156650"/>
    <m/>
    <n v="0"/>
    <m/>
    <n v="0"/>
    <n v="0"/>
    <m/>
    <m/>
    <m/>
    <m/>
    <m/>
    <m/>
    <m/>
    <d v="2017-03-28T00:00:00"/>
    <m/>
    <n v="2"/>
    <m/>
    <m/>
    <n v="2"/>
    <n v="20211130"/>
    <n v="20211103"/>
    <n v="156650"/>
    <n v="156650"/>
    <n v="20230218"/>
  </r>
  <r>
    <n v="890980752"/>
    <s v="ESE HOSPITAL SAN JUAN DE DIOS "/>
    <s v="FAC"/>
    <n v="81810"/>
    <s v="FAC"/>
    <n v="81810"/>
    <m/>
    <s v="FAC_81810"/>
    <s v="890980752_FAC_81810"/>
    <d v="2018-10-03T00:00:00"/>
    <n v="47160"/>
    <n v="11460"/>
    <s v="B)Factura sin saldo ERP/conciliar diferencia glosa aceptada"/>
    <x v="1"/>
    <s v="OK"/>
    <n v="47160"/>
    <n v="0"/>
    <n v="11460"/>
    <s v="ACEPTADO POR IPS CIERRE DE FACTURAS POR EXTEMPORANEIDAD, VO.BO COORDINACION DE CUENTAS SALUD25 DE ENERO 2021ELIZABETH FERNANDEZ"/>
    <n v="0"/>
    <m/>
    <n v="35700"/>
    <n v="0"/>
    <m/>
    <m/>
    <m/>
    <m/>
    <m/>
    <m/>
    <m/>
    <d v="2018-10-03T00:00:00"/>
    <m/>
    <n v="2"/>
    <m/>
    <m/>
    <n v="2"/>
    <n v="20220208"/>
    <n v="20220125"/>
    <n v="47160"/>
    <n v="11460"/>
    <n v="20230218"/>
  </r>
  <r>
    <n v="890980752"/>
    <s v="ESE HOSPITAL SAN JUAN DE DIOS "/>
    <s v="FAC"/>
    <n v="85048"/>
    <s v="FAC"/>
    <n v="85048"/>
    <m/>
    <s v="FAC_85048"/>
    <s v="890980752_FAC_85048"/>
    <d v="2018-12-17T00:00:00"/>
    <n v="4700"/>
    <n v="4700"/>
    <s v="E)Glosas total en Gestion por ERP"/>
    <x v="2"/>
    <s v="OK"/>
    <n v="4700"/>
    <n v="0"/>
    <n v="0"/>
    <m/>
    <n v="4700"/>
    <s v="Se hace dev de fact con soportes completos y originales,ya que no se evidencia registro del usuario en elPAIWEB. Favor verificar para tramite de pago.NANCY"/>
    <n v="0"/>
    <n v="4700"/>
    <m/>
    <m/>
    <m/>
    <m/>
    <m/>
    <m/>
    <m/>
    <d v="2018-12-17T00:00:00"/>
    <m/>
    <n v="0"/>
    <m/>
    <s v="SI"/>
    <n v="2"/>
    <n v="20230228"/>
    <n v="20230216"/>
    <n v="4700"/>
    <n v="0"/>
    <n v="20230218"/>
  </r>
  <r>
    <n v="890980752"/>
    <s v="ESE HOSPITAL SAN JUAN DE DIOS "/>
    <s v="FAC"/>
    <n v="100931"/>
    <s v="FAC"/>
    <n v="100931"/>
    <m/>
    <s v="FAC_100931"/>
    <s v="890980752_FAC_100931"/>
    <d v="2020-02-28T00:00:00"/>
    <n v="84000"/>
    <n v="84000"/>
    <s v="E)Glosas total en Gestion por ERP"/>
    <x v="2"/>
    <s v="OK"/>
    <n v="84000"/>
    <n v="0"/>
    <n v="0"/>
    <m/>
    <n v="84000"/>
    <s v="SE DEVUELVE FACTURA CON SOPORTES ORIGINALES, SE EVIDENCIA SOPORTES ILEGIBLES PARA PROCEDER A REALIZAR LA AUDITORIA Y LIQUIDACION DE LA FACTURA, NO CUMPLE CON LO DISPUESTO EN LA RESOLUCION 3047 DE 08. CLAUDIA DIAZ"/>
    <n v="0"/>
    <n v="84000"/>
    <m/>
    <m/>
    <m/>
    <m/>
    <m/>
    <m/>
    <m/>
    <d v="2020-02-28T00:00:00"/>
    <m/>
    <n v="0"/>
    <m/>
    <s v="SI"/>
    <n v="2"/>
    <n v="20230228"/>
    <n v="20230216"/>
    <n v="84000"/>
    <n v="0"/>
    <n v="202302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laDinámica2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8:I14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9">
        <item x="0"/>
        <item sd="0" x="1"/>
        <item sd="0" x="2"/>
        <item sd="0" x="3"/>
        <item x="4"/>
        <item sd="0" x="5"/>
        <item x="6"/>
        <item sd="0" x="7"/>
        <item x="8"/>
      </items>
    </pivotField>
  </pivotFields>
  <rowFields count="2">
    <field x="6"/>
    <field x="3"/>
  </rowFields>
  <rowItems count="6">
    <i>
      <x v="1"/>
    </i>
    <i>
      <x v="2"/>
    </i>
    <i>
      <x v="3"/>
    </i>
    <i>
      <x v="5"/>
    </i>
    <i>
      <x v="7"/>
    </i>
    <i t="grand">
      <x/>
    </i>
  </rowItems>
  <colItems count="1">
    <i/>
  </colItems>
  <dataFields count="1">
    <dataField name="Suma de VALOR SALDO" fld="5" baseField="3" baseItem="0" numFmtId="166"/>
  </dataFields>
  <formats count="5">
    <format dxfId="8">
      <pivotArea type="all" dataOnly="0" outline="0" fieldPosition="0"/>
    </format>
    <format dxfId="7">
      <pivotArea outline="0" collapsedLevelsAreSubtotals="1" fieldPosition="0"/>
    </format>
    <format dxfId="6">
      <pivotArea dataOnly="0" labelOnly="1" grandRow="1" outline="0" fieldPosition="0"/>
    </format>
    <format dxfId="5">
      <pivotArea dataOnly="0" labelOnly="1" outline="0" axis="axisValues" fieldPosition="0"/>
    </format>
    <format dxfId="4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4">
        <item m="1" x="2"/>
        <item x="0"/>
        <item m="1" x="1"/>
        <item t="default"/>
      </items>
    </pivotField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</pivotFields>
  <rowFields count="1">
    <field x="0"/>
  </rowFields>
  <rowItems count="2">
    <i>
      <x v="1"/>
    </i>
    <i t="grand">
      <x/>
    </i>
  </rowItems>
  <colItems count="1">
    <i/>
  </colItems>
  <dataFields count="1">
    <dataField name="Suma de VALOR SALDO" fld="5" baseField="0" baseItem="0" numFmtId="166"/>
  </dataFields>
  <formats count="6"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0" type="button" dataOnly="0" labelOnly="1" outline="0" axis="axisRow" fieldPosition="0"/>
    </format>
    <format dxfId="11">
      <pivotArea dataOnly="0" labelOnly="1" fieldPosition="0">
        <references count="1">
          <reference field="0" count="0"/>
        </references>
      </pivotArea>
    </format>
    <format dxfId="10">
      <pivotArea dataOnly="0" labelOnly="1" grandRow="1" outline="0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8998E0-A2A6-43A9-BFFA-36C654A64B4F}" name="TablaDinámica10" cacheId="1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dataField="1" numFmtId="166" showAll="0"/>
    <pivotField numFmtId="166" showAll="0"/>
    <pivotField showAll="0"/>
    <pivotField axis="axisRow" showAll="0">
      <items count="5">
        <item x="1"/>
        <item x="2"/>
        <item x="0"/>
        <item m="1"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0" baseField="0" baseItem="0"/>
  </dataFields>
  <formats count="2"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com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topLeftCell="A13" zoomScaleNormal="100" workbookViewId="0">
      <selection activeCell="B31" sqref="B31"/>
    </sheetView>
  </sheetViews>
  <sheetFormatPr baseColWidth="10" defaultRowHeight="15" x14ac:dyDescent="0.25"/>
  <cols>
    <col min="1" max="1" width="19.7109375" style="11" customWidth="1"/>
    <col min="2" max="2" width="17.7109375" customWidth="1"/>
    <col min="3" max="3" width="18.140625" customWidth="1"/>
    <col min="4" max="4" width="13.85546875" customWidth="1"/>
    <col min="5" max="5" width="16.42578125" customWidth="1"/>
    <col min="6" max="6" width="18.28515625" bestFit="1" customWidth="1"/>
    <col min="8" max="8" width="17.5703125" customWidth="1"/>
    <col min="9" max="9" width="21.5703125" bestFit="1" customWidth="1"/>
    <col min="10" max="10" width="14.85546875" bestFit="1" customWidth="1"/>
  </cols>
  <sheetData>
    <row r="1" spans="1:10" x14ac:dyDescent="0.25">
      <c r="A1" s="6"/>
      <c r="B1" s="90" t="s">
        <v>12</v>
      </c>
      <c r="C1" s="90"/>
      <c r="D1" s="90"/>
      <c r="E1" s="90"/>
      <c r="F1" s="91"/>
    </row>
    <row r="2" spans="1:10" x14ac:dyDescent="0.25">
      <c r="A2" s="7"/>
      <c r="B2" s="92" t="s">
        <v>18</v>
      </c>
      <c r="C2" s="92"/>
      <c r="D2" s="92"/>
      <c r="E2" s="92"/>
      <c r="F2" s="93"/>
      <c r="H2" s="76" t="s">
        <v>10</v>
      </c>
      <c r="I2" s="76"/>
      <c r="J2" s="76"/>
    </row>
    <row r="3" spans="1:10" x14ac:dyDescent="0.25">
      <c r="A3" s="7"/>
      <c r="B3" s="92" t="s">
        <v>13</v>
      </c>
      <c r="C3" s="92"/>
      <c r="D3" s="92"/>
      <c r="E3" s="92"/>
      <c r="F3" s="93"/>
      <c r="H3" s="2" t="s">
        <v>8</v>
      </c>
      <c r="I3" s="3" t="s">
        <v>15</v>
      </c>
    </row>
    <row r="4" spans="1:10" ht="15.75" thickBot="1" x14ac:dyDescent="0.3">
      <c r="A4" s="8"/>
      <c r="F4" s="9">
        <v>44075</v>
      </c>
      <c r="H4" s="4" t="s">
        <v>23</v>
      </c>
      <c r="I4" s="5">
        <v>1620528</v>
      </c>
    </row>
    <row r="5" spans="1:10" x14ac:dyDescent="0.25">
      <c r="A5" s="94" t="s">
        <v>3</v>
      </c>
      <c r="B5" s="95"/>
      <c r="C5" s="95"/>
      <c r="D5" s="81" t="s">
        <v>4</v>
      </c>
      <c r="E5" s="81"/>
      <c r="F5" s="82"/>
      <c r="H5" s="4" t="s">
        <v>9</v>
      </c>
      <c r="I5" s="5">
        <v>1620528</v>
      </c>
    </row>
    <row r="6" spans="1:10" x14ac:dyDescent="0.25">
      <c r="A6" s="77" t="s">
        <v>5</v>
      </c>
      <c r="B6" s="78"/>
      <c r="C6" s="78"/>
      <c r="D6" s="85">
        <v>3147628531</v>
      </c>
      <c r="E6" s="85"/>
      <c r="F6" s="86"/>
    </row>
    <row r="7" spans="1:10" ht="15.75" thickBot="1" x14ac:dyDescent="0.3">
      <c r="A7" s="79" t="s">
        <v>6</v>
      </c>
      <c r="B7" s="80"/>
      <c r="C7" s="80"/>
      <c r="D7" s="83" t="s">
        <v>16</v>
      </c>
      <c r="E7" s="83"/>
      <c r="F7" s="84"/>
    </row>
    <row r="8" spans="1:10" ht="28.9" customHeight="1" x14ac:dyDescent="0.25">
      <c r="A8" s="96"/>
      <c r="B8" s="97"/>
      <c r="C8" s="97"/>
      <c r="D8" s="97"/>
      <c r="E8" s="97"/>
      <c r="F8" s="98"/>
      <c r="H8" s="2" t="s">
        <v>8</v>
      </c>
      <c r="I8" s="3" t="s">
        <v>15</v>
      </c>
    </row>
    <row r="9" spans="1:10" ht="15.75" customHeight="1" thickBot="1" x14ac:dyDescent="0.3">
      <c r="F9" s="12" t="s">
        <v>7</v>
      </c>
      <c r="H9" s="4" t="s">
        <v>19</v>
      </c>
      <c r="I9" s="5">
        <v>333098</v>
      </c>
    </row>
    <row r="10" spans="1:10" ht="16.7" customHeight="1" thickBot="1" x14ac:dyDescent="0.3">
      <c r="A10" s="87" t="s">
        <v>22</v>
      </c>
      <c r="B10" s="88"/>
      <c r="C10" s="88"/>
      <c r="D10" s="89"/>
      <c r="E10" s="21"/>
      <c r="F10" s="13">
        <f>SUM(F13:F9654)</f>
        <v>1620528</v>
      </c>
      <c r="G10" s="10"/>
      <c r="H10" s="4" t="s">
        <v>20</v>
      </c>
      <c r="I10" s="5">
        <v>156650</v>
      </c>
    </row>
    <row r="11" spans="1:10" ht="24" customHeight="1" x14ac:dyDescent="0.25">
      <c r="F11" s="1"/>
      <c r="H11" s="4" t="s">
        <v>21</v>
      </c>
      <c r="I11" s="5">
        <v>16160</v>
      </c>
    </row>
    <row r="12" spans="1:10" x14ac:dyDescent="0.25">
      <c r="A12" s="14" t="s">
        <v>0</v>
      </c>
      <c r="B12" s="15" t="s">
        <v>11</v>
      </c>
      <c r="C12" s="16" t="s">
        <v>1</v>
      </c>
      <c r="D12" s="16" t="s">
        <v>2</v>
      </c>
      <c r="E12" s="22" t="s">
        <v>17</v>
      </c>
      <c r="F12" s="17" t="s">
        <v>14</v>
      </c>
      <c r="H12" s="4" t="s">
        <v>24</v>
      </c>
      <c r="I12" s="5">
        <v>232357</v>
      </c>
    </row>
    <row r="13" spans="1:10" x14ac:dyDescent="0.25">
      <c r="A13" s="18" t="s">
        <v>23</v>
      </c>
      <c r="B13" s="18" t="str">
        <f t="shared" ref="B13:B24" si="0">IF(D13&gt;=$F$4,"FEV","")</f>
        <v/>
      </c>
      <c r="C13" s="18">
        <v>55677</v>
      </c>
      <c r="D13" s="19">
        <v>42460</v>
      </c>
      <c r="E13" s="23">
        <v>333098</v>
      </c>
      <c r="F13" s="20">
        <v>333098</v>
      </c>
      <c r="H13" s="4" t="s">
        <v>25</v>
      </c>
      <c r="I13" s="5">
        <v>882263</v>
      </c>
    </row>
    <row r="14" spans="1:10" x14ac:dyDescent="0.25">
      <c r="A14" s="18" t="s">
        <v>23</v>
      </c>
      <c r="B14" s="18" t="str">
        <f t="shared" si="0"/>
        <v/>
      </c>
      <c r="C14" s="18">
        <v>65507</v>
      </c>
      <c r="D14" s="19">
        <v>42822.327777777777</v>
      </c>
      <c r="E14" s="23">
        <v>156650</v>
      </c>
      <c r="F14" s="20">
        <v>156650</v>
      </c>
      <c r="H14" s="4" t="s">
        <v>9</v>
      </c>
      <c r="I14" s="5">
        <v>1620528</v>
      </c>
    </row>
    <row r="15" spans="1:10" x14ac:dyDescent="0.25">
      <c r="A15" s="18" t="s">
        <v>23</v>
      </c>
      <c r="B15" s="18" t="str">
        <f t="shared" si="0"/>
        <v/>
      </c>
      <c r="C15" s="18">
        <v>81810</v>
      </c>
      <c r="D15" s="19">
        <v>43376.490972222222</v>
      </c>
      <c r="E15" s="23">
        <v>47160</v>
      </c>
      <c r="F15" s="20">
        <v>11460</v>
      </c>
    </row>
    <row r="16" spans="1:10" x14ac:dyDescent="0.25">
      <c r="A16" s="18" t="s">
        <v>23</v>
      </c>
      <c r="B16" s="18" t="str">
        <f t="shared" si="0"/>
        <v/>
      </c>
      <c r="C16" s="18">
        <v>85048</v>
      </c>
      <c r="D16" s="19">
        <v>43451.447916666664</v>
      </c>
      <c r="E16" s="23">
        <v>4700</v>
      </c>
      <c r="F16" s="20">
        <v>4700</v>
      </c>
    </row>
    <row r="17" spans="1:6" x14ac:dyDescent="0.25">
      <c r="A17" s="18" t="s">
        <v>23</v>
      </c>
      <c r="B17" s="18" t="str">
        <f t="shared" si="0"/>
        <v/>
      </c>
      <c r="C17" s="18">
        <v>100931</v>
      </c>
      <c r="D17" s="19">
        <v>43889.626388888886</v>
      </c>
      <c r="E17" s="23">
        <v>84000</v>
      </c>
      <c r="F17" s="20">
        <v>84000</v>
      </c>
    </row>
    <row r="18" spans="1:6" x14ac:dyDescent="0.25">
      <c r="A18" s="18" t="s">
        <v>23</v>
      </c>
      <c r="B18" s="18" t="str">
        <f t="shared" si="0"/>
        <v>FEV</v>
      </c>
      <c r="C18" s="18">
        <v>107603</v>
      </c>
      <c r="D18" s="19">
        <v>44075.56527777778</v>
      </c>
      <c r="E18" s="23">
        <v>15900</v>
      </c>
      <c r="F18" s="20">
        <v>15900</v>
      </c>
    </row>
    <row r="19" spans="1:6" x14ac:dyDescent="0.25">
      <c r="A19" s="18" t="s">
        <v>23</v>
      </c>
      <c r="B19" s="18" t="str">
        <f t="shared" si="0"/>
        <v>FEV</v>
      </c>
      <c r="C19" s="18">
        <v>110079</v>
      </c>
      <c r="D19" s="19">
        <v>44110.600694444445</v>
      </c>
      <c r="E19" s="23">
        <v>56197</v>
      </c>
      <c r="F19" s="20">
        <v>56197</v>
      </c>
    </row>
    <row r="20" spans="1:6" x14ac:dyDescent="0.25">
      <c r="A20" s="18" t="s">
        <v>23</v>
      </c>
      <c r="B20" s="18" t="str">
        <f t="shared" si="0"/>
        <v>FEV</v>
      </c>
      <c r="C20" s="18">
        <v>115962</v>
      </c>
      <c r="D20" s="19">
        <v>44148.435416666667</v>
      </c>
      <c r="E20" s="23">
        <v>76260</v>
      </c>
      <c r="F20" s="20">
        <v>76260</v>
      </c>
    </row>
    <row r="21" spans="1:6" x14ac:dyDescent="0.25">
      <c r="A21" s="18" t="s">
        <v>23</v>
      </c>
      <c r="B21" s="18" t="str">
        <f t="shared" si="0"/>
        <v>FEV</v>
      </c>
      <c r="C21" s="18">
        <v>221968</v>
      </c>
      <c r="D21" s="19">
        <v>44678.643750000003</v>
      </c>
      <c r="E21" s="23">
        <v>332959</v>
      </c>
      <c r="F21" s="20">
        <v>332959</v>
      </c>
    </row>
    <row r="22" spans="1:6" x14ac:dyDescent="0.25">
      <c r="A22" s="18" t="s">
        <v>23</v>
      </c>
      <c r="B22" s="18" t="str">
        <f t="shared" si="0"/>
        <v>FEV</v>
      </c>
      <c r="C22" s="18">
        <v>221975</v>
      </c>
      <c r="D22" s="19">
        <v>44678.65</v>
      </c>
      <c r="E22" s="23">
        <v>81387</v>
      </c>
      <c r="F22" s="20">
        <v>81387</v>
      </c>
    </row>
    <row r="23" spans="1:6" x14ac:dyDescent="0.25">
      <c r="A23" s="18" t="s">
        <v>23</v>
      </c>
      <c r="B23" s="18" t="str">
        <f t="shared" si="0"/>
        <v>FEV</v>
      </c>
      <c r="C23" s="18">
        <v>243193</v>
      </c>
      <c r="D23" s="19">
        <v>44802.341666666667</v>
      </c>
      <c r="E23" s="23">
        <v>248717</v>
      </c>
      <c r="F23" s="20">
        <v>248717</v>
      </c>
    </row>
    <row r="24" spans="1:6" x14ac:dyDescent="0.25">
      <c r="A24" s="18" t="s">
        <v>23</v>
      </c>
      <c r="B24" s="18" t="str">
        <f t="shared" si="0"/>
        <v>FEV</v>
      </c>
      <c r="C24" s="18">
        <v>264631</v>
      </c>
      <c r="D24" s="19">
        <v>44925.509722222225</v>
      </c>
      <c r="E24" s="23">
        <v>219200</v>
      </c>
      <c r="F24" s="20">
        <v>219200</v>
      </c>
    </row>
  </sheetData>
  <autoFilter ref="A12:F24" xr:uid="{00000000-0009-0000-0000-000000000000}">
    <sortState xmlns:xlrd2="http://schemas.microsoft.com/office/spreadsheetml/2017/richdata2" ref="A13:F24">
      <sortCondition ref="D13"/>
    </sortState>
  </autoFilter>
  <sortState xmlns:xlrd2="http://schemas.microsoft.com/office/spreadsheetml/2017/richdata2" ref="A13:F7313">
    <sortCondition ref="D13"/>
  </sortState>
  <mergeCells count="12">
    <mergeCell ref="A10:D10"/>
    <mergeCell ref="B1:F1"/>
    <mergeCell ref="B2:F2"/>
    <mergeCell ref="B3:F3"/>
    <mergeCell ref="A5:C5"/>
    <mergeCell ref="A8:F8"/>
    <mergeCell ref="H2:J2"/>
    <mergeCell ref="A6:C6"/>
    <mergeCell ref="A7:C7"/>
    <mergeCell ref="D5:F5"/>
    <mergeCell ref="D7:F7"/>
    <mergeCell ref="D6:F6"/>
  </mergeCells>
  <hyperlinks>
    <hyperlink ref="D7" r:id="rId3" xr:uid="{00000000-0004-0000-0000-000000000000}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3760-EDB5-4F2E-BCB8-7C2CCF09DCD6}">
  <dimension ref="A3:C7"/>
  <sheetViews>
    <sheetView showGridLines="0" workbookViewId="0">
      <selection activeCell="C4" sqref="B4:C4"/>
    </sheetView>
  </sheetViews>
  <sheetFormatPr baseColWidth="10" defaultRowHeight="15" x14ac:dyDescent="0.25"/>
  <cols>
    <col min="1" max="1" width="40.85546875" bestFit="1" customWidth="1"/>
    <col min="2" max="2" width="10.7109375" bestFit="1" customWidth="1"/>
    <col min="3" max="3" width="15.28515625" bestFit="1" customWidth="1"/>
  </cols>
  <sheetData>
    <row r="3" spans="1:3" x14ac:dyDescent="0.25">
      <c r="A3" s="31" t="s">
        <v>104</v>
      </c>
      <c r="B3" s="33" t="s">
        <v>105</v>
      </c>
      <c r="C3" t="s">
        <v>106</v>
      </c>
    </row>
    <row r="4" spans="1:3" x14ac:dyDescent="0.25">
      <c r="A4" s="32" t="s">
        <v>103</v>
      </c>
      <c r="B4" s="100">
        <v>2</v>
      </c>
      <c r="C4" s="99">
        <v>203810</v>
      </c>
    </row>
    <row r="5" spans="1:3" x14ac:dyDescent="0.25">
      <c r="A5" s="32" t="s">
        <v>102</v>
      </c>
      <c r="B5" s="100">
        <v>2</v>
      </c>
      <c r="C5" s="99">
        <v>88700</v>
      </c>
    </row>
    <row r="6" spans="1:3" x14ac:dyDescent="0.25">
      <c r="A6" s="32" t="s">
        <v>101</v>
      </c>
      <c r="B6" s="100">
        <v>8</v>
      </c>
      <c r="C6" s="99">
        <v>1363718</v>
      </c>
    </row>
    <row r="7" spans="1:3" x14ac:dyDescent="0.25">
      <c r="A7" s="32" t="s">
        <v>9</v>
      </c>
      <c r="B7" s="100">
        <v>12</v>
      </c>
      <c r="C7" s="99">
        <v>1656228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79C51-0A97-4585-9BDE-2746553BD742}">
  <dimension ref="A1:AO14"/>
  <sheetViews>
    <sheetView topLeftCell="D1" zoomScale="85" zoomScaleNormal="85" workbookViewId="0">
      <selection activeCell="I14" sqref="I14"/>
    </sheetView>
  </sheetViews>
  <sheetFormatPr baseColWidth="10" defaultRowHeight="15" x14ac:dyDescent="0.25"/>
  <cols>
    <col min="2" max="2" width="30.85546875" bestFit="1" customWidth="1"/>
    <col min="9" max="9" width="21.85546875" customWidth="1"/>
    <col min="10" max="10" width="11.42578125" customWidth="1"/>
    <col min="13" max="13" width="57.140625" bestFit="1" customWidth="1"/>
    <col min="14" max="14" width="40.85546875" bestFit="1" customWidth="1"/>
  </cols>
  <sheetData>
    <row r="1" spans="1:41" s="24" customFormat="1" x14ac:dyDescent="0.25">
      <c r="K1" s="30">
        <v>1656228</v>
      </c>
      <c r="L1" s="30">
        <v>1620528</v>
      </c>
      <c r="P1" s="30">
        <v>292510</v>
      </c>
      <c r="Q1" s="30">
        <v>0</v>
      </c>
      <c r="R1" s="30">
        <v>168110</v>
      </c>
      <c r="T1" s="30">
        <v>88700</v>
      </c>
    </row>
    <row r="2" spans="1:41" s="24" customFormat="1" ht="39.950000000000003" customHeight="1" x14ac:dyDescent="0.25">
      <c r="A2" s="25" t="s">
        <v>26</v>
      </c>
      <c r="B2" s="25" t="s">
        <v>27</v>
      </c>
      <c r="C2" s="25" t="s">
        <v>28</v>
      </c>
      <c r="D2" s="25" t="s">
        <v>29</v>
      </c>
      <c r="E2" s="25" t="s">
        <v>30</v>
      </c>
      <c r="F2" s="25" t="s">
        <v>31</v>
      </c>
      <c r="G2" s="25" t="s">
        <v>32</v>
      </c>
      <c r="H2" s="26" t="s">
        <v>1</v>
      </c>
      <c r="I2" s="26" t="s">
        <v>33</v>
      </c>
      <c r="J2" s="25" t="s">
        <v>34</v>
      </c>
      <c r="K2" s="25" t="s">
        <v>35</v>
      </c>
      <c r="L2" s="25" t="s">
        <v>36</v>
      </c>
      <c r="M2" s="25" t="s">
        <v>37</v>
      </c>
      <c r="N2" s="26" t="s">
        <v>38</v>
      </c>
      <c r="O2" s="25" t="s">
        <v>39</v>
      </c>
      <c r="P2" s="25" t="s">
        <v>40</v>
      </c>
      <c r="Q2" s="25" t="s">
        <v>41</v>
      </c>
      <c r="R2" s="25" t="s">
        <v>42</v>
      </c>
      <c r="S2" s="25" t="s">
        <v>43</v>
      </c>
      <c r="T2" s="25" t="s">
        <v>44</v>
      </c>
      <c r="U2" s="25" t="s">
        <v>45</v>
      </c>
      <c r="V2" s="25" t="s">
        <v>46</v>
      </c>
      <c r="W2" s="25" t="s">
        <v>47</v>
      </c>
      <c r="X2" s="25" t="s">
        <v>48</v>
      </c>
      <c r="Y2" s="25" t="s">
        <v>49</v>
      </c>
      <c r="Z2" s="25" t="s">
        <v>50</v>
      </c>
      <c r="AA2" s="25" t="s">
        <v>51</v>
      </c>
      <c r="AB2" s="25" t="s">
        <v>52</v>
      </c>
      <c r="AC2" s="25" t="s">
        <v>53</v>
      </c>
      <c r="AD2" s="25" t="s">
        <v>54</v>
      </c>
      <c r="AE2" s="25" t="s">
        <v>55</v>
      </c>
      <c r="AF2" s="25" t="s">
        <v>56</v>
      </c>
      <c r="AG2" s="25" t="s">
        <v>57</v>
      </c>
      <c r="AH2" s="25" t="s">
        <v>58</v>
      </c>
      <c r="AI2" s="25" t="s">
        <v>59</v>
      </c>
      <c r="AJ2" s="25" t="s">
        <v>60</v>
      </c>
      <c r="AK2" s="25" t="s">
        <v>61</v>
      </c>
      <c r="AL2" s="25" t="s">
        <v>62</v>
      </c>
      <c r="AM2" s="25" t="s">
        <v>63</v>
      </c>
      <c r="AN2" s="25" t="s">
        <v>64</v>
      </c>
      <c r="AO2" s="25" t="s">
        <v>65</v>
      </c>
    </row>
    <row r="3" spans="1:41" s="24" customFormat="1" x14ac:dyDescent="0.25">
      <c r="A3" s="27">
        <v>890980752</v>
      </c>
      <c r="B3" s="27" t="s">
        <v>66</v>
      </c>
      <c r="C3" s="27"/>
      <c r="D3" s="27">
        <v>55677</v>
      </c>
      <c r="E3" s="27"/>
      <c r="F3" s="27"/>
      <c r="G3" s="27"/>
      <c r="H3" s="27">
        <v>55677</v>
      </c>
      <c r="I3" s="27" t="s">
        <v>83</v>
      </c>
      <c r="J3" s="28">
        <v>42460</v>
      </c>
      <c r="K3" s="29">
        <v>333098</v>
      </c>
      <c r="L3" s="29">
        <v>333098</v>
      </c>
      <c r="M3" s="27" t="s">
        <v>84</v>
      </c>
      <c r="N3" s="27" t="s">
        <v>101</v>
      </c>
      <c r="O3" s="27" t="s">
        <v>85</v>
      </c>
      <c r="P3" s="29"/>
      <c r="Q3" s="29"/>
      <c r="R3" s="29"/>
      <c r="S3" s="27"/>
      <c r="T3" s="29"/>
      <c r="U3" s="27"/>
      <c r="V3" s="29"/>
      <c r="W3" s="29"/>
      <c r="X3" s="29"/>
      <c r="Y3" s="29"/>
      <c r="Z3" s="27"/>
      <c r="AA3" s="27"/>
      <c r="AB3" s="27"/>
      <c r="AC3" s="27"/>
      <c r="AD3" s="27"/>
      <c r="AE3" s="28">
        <v>42460</v>
      </c>
      <c r="AF3" s="27"/>
      <c r="AG3" s="27"/>
      <c r="AH3" s="27"/>
      <c r="AI3" s="27"/>
      <c r="AJ3" s="27"/>
      <c r="AK3" s="27"/>
      <c r="AL3" s="27"/>
      <c r="AM3" s="27"/>
      <c r="AN3" s="27"/>
      <c r="AO3" s="27">
        <v>20230218</v>
      </c>
    </row>
    <row r="4" spans="1:41" s="24" customFormat="1" x14ac:dyDescent="0.25">
      <c r="A4" s="27">
        <v>890980752</v>
      </c>
      <c r="B4" s="27" t="s">
        <v>66</v>
      </c>
      <c r="C4" s="27" t="s">
        <v>86</v>
      </c>
      <c r="D4" s="27">
        <v>107603</v>
      </c>
      <c r="E4" s="27"/>
      <c r="F4" s="27"/>
      <c r="G4" s="27"/>
      <c r="H4" s="27" t="s">
        <v>87</v>
      </c>
      <c r="I4" s="27" t="s">
        <v>88</v>
      </c>
      <c r="J4" s="28">
        <v>44075</v>
      </c>
      <c r="K4" s="29">
        <v>15900</v>
      </c>
      <c r="L4" s="29">
        <v>15900</v>
      </c>
      <c r="M4" s="27" t="s">
        <v>84</v>
      </c>
      <c r="N4" s="27" t="s">
        <v>101</v>
      </c>
      <c r="O4" s="27" t="s">
        <v>85</v>
      </c>
      <c r="P4" s="29"/>
      <c r="Q4" s="29"/>
      <c r="R4" s="29"/>
      <c r="S4" s="27"/>
      <c r="T4" s="29"/>
      <c r="U4" s="27"/>
      <c r="V4" s="29"/>
      <c r="W4" s="29"/>
      <c r="X4" s="29"/>
      <c r="Y4" s="29"/>
      <c r="Z4" s="27"/>
      <c r="AA4" s="27"/>
      <c r="AB4" s="27"/>
      <c r="AC4" s="27"/>
      <c r="AD4" s="27"/>
      <c r="AE4" s="28">
        <v>44075</v>
      </c>
      <c r="AF4" s="27"/>
      <c r="AG4" s="27"/>
      <c r="AH4" s="27"/>
      <c r="AI4" s="27"/>
      <c r="AJ4" s="27"/>
      <c r="AK4" s="27"/>
      <c r="AL4" s="27"/>
      <c r="AM4" s="27"/>
      <c r="AN4" s="27"/>
      <c r="AO4" s="27">
        <v>20230218</v>
      </c>
    </row>
    <row r="5" spans="1:41" s="24" customFormat="1" x14ac:dyDescent="0.25">
      <c r="A5" s="27">
        <v>890980752</v>
      </c>
      <c r="B5" s="27" t="s">
        <v>66</v>
      </c>
      <c r="C5" s="27" t="s">
        <v>86</v>
      </c>
      <c r="D5" s="27">
        <v>110079</v>
      </c>
      <c r="E5" s="27"/>
      <c r="F5" s="27"/>
      <c r="G5" s="27"/>
      <c r="H5" s="27" t="s">
        <v>89</v>
      </c>
      <c r="I5" s="27" t="s">
        <v>90</v>
      </c>
      <c r="J5" s="28">
        <v>44110</v>
      </c>
      <c r="K5" s="29">
        <v>56197</v>
      </c>
      <c r="L5" s="29">
        <v>56197</v>
      </c>
      <c r="M5" s="27" t="s">
        <v>84</v>
      </c>
      <c r="N5" s="27" t="s">
        <v>101</v>
      </c>
      <c r="O5" s="27" t="s">
        <v>85</v>
      </c>
      <c r="P5" s="29"/>
      <c r="Q5" s="29"/>
      <c r="R5" s="29"/>
      <c r="S5" s="27"/>
      <c r="T5" s="29"/>
      <c r="U5" s="27"/>
      <c r="V5" s="29"/>
      <c r="W5" s="29"/>
      <c r="X5" s="29"/>
      <c r="Y5" s="29"/>
      <c r="Z5" s="27"/>
      <c r="AA5" s="27"/>
      <c r="AB5" s="27"/>
      <c r="AC5" s="27"/>
      <c r="AD5" s="27"/>
      <c r="AE5" s="28">
        <v>44110</v>
      </c>
      <c r="AF5" s="27"/>
      <c r="AG5" s="27"/>
      <c r="AH5" s="27"/>
      <c r="AI5" s="27"/>
      <c r="AJ5" s="27"/>
      <c r="AK5" s="27"/>
      <c r="AL5" s="27"/>
      <c r="AM5" s="27"/>
      <c r="AN5" s="27"/>
      <c r="AO5" s="27">
        <v>20230218</v>
      </c>
    </row>
    <row r="6" spans="1:41" s="24" customFormat="1" x14ac:dyDescent="0.25">
      <c r="A6" s="27">
        <v>890980752</v>
      </c>
      <c r="B6" s="27" t="s">
        <v>66</v>
      </c>
      <c r="C6" s="27" t="s">
        <v>86</v>
      </c>
      <c r="D6" s="27">
        <v>115962</v>
      </c>
      <c r="E6" s="27"/>
      <c r="F6" s="27"/>
      <c r="G6" s="27"/>
      <c r="H6" s="27" t="s">
        <v>91</v>
      </c>
      <c r="I6" s="27" t="s">
        <v>92</v>
      </c>
      <c r="J6" s="28">
        <v>44148</v>
      </c>
      <c r="K6" s="29">
        <v>76260</v>
      </c>
      <c r="L6" s="29">
        <v>76260</v>
      </c>
      <c r="M6" s="27" t="s">
        <v>84</v>
      </c>
      <c r="N6" s="27" t="s">
        <v>101</v>
      </c>
      <c r="O6" s="27" t="s">
        <v>85</v>
      </c>
      <c r="P6" s="29"/>
      <c r="Q6" s="29"/>
      <c r="R6" s="29"/>
      <c r="S6" s="27"/>
      <c r="T6" s="29"/>
      <c r="U6" s="27"/>
      <c r="V6" s="29"/>
      <c r="W6" s="29"/>
      <c r="X6" s="29"/>
      <c r="Y6" s="29"/>
      <c r="Z6" s="27"/>
      <c r="AA6" s="27"/>
      <c r="AB6" s="27"/>
      <c r="AC6" s="27"/>
      <c r="AD6" s="27"/>
      <c r="AE6" s="28">
        <v>44148</v>
      </c>
      <c r="AF6" s="27"/>
      <c r="AG6" s="27"/>
      <c r="AH6" s="27"/>
      <c r="AI6" s="27"/>
      <c r="AJ6" s="27"/>
      <c r="AK6" s="27"/>
      <c r="AL6" s="27"/>
      <c r="AM6" s="27"/>
      <c r="AN6" s="27"/>
      <c r="AO6" s="27">
        <v>20230218</v>
      </c>
    </row>
    <row r="7" spans="1:41" s="24" customFormat="1" x14ac:dyDescent="0.25">
      <c r="A7" s="27">
        <v>890980752</v>
      </c>
      <c r="B7" s="27" t="s">
        <v>66</v>
      </c>
      <c r="C7" s="27" t="s">
        <v>86</v>
      </c>
      <c r="D7" s="27">
        <v>221968</v>
      </c>
      <c r="E7" s="27"/>
      <c r="F7" s="27"/>
      <c r="G7" s="27"/>
      <c r="H7" s="27" t="s">
        <v>93</v>
      </c>
      <c r="I7" s="27" t="s">
        <v>94</v>
      </c>
      <c r="J7" s="28">
        <v>44678</v>
      </c>
      <c r="K7" s="29">
        <v>332959</v>
      </c>
      <c r="L7" s="29">
        <v>332959</v>
      </c>
      <c r="M7" s="27" t="s">
        <v>84</v>
      </c>
      <c r="N7" s="27" t="s">
        <v>101</v>
      </c>
      <c r="O7" s="27" t="s">
        <v>85</v>
      </c>
      <c r="P7" s="29"/>
      <c r="Q7" s="29"/>
      <c r="R7" s="29"/>
      <c r="S7" s="27"/>
      <c r="T7" s="29"/>
      <c r="U7" s="27"/>
      <c r="V7" s="29"/>
      <c r="W7" s="29"/>
      <c r="X7" s="29"/>
      <c r="Y7" s="29"/>
      <c r="Z7" s="27"/>
      <c r="AA7" s="27"/>
      <c r="AB7" s="27"/>
      <c r="AC7" s="27"/>
      <c r="AD7" s="27"/>
      <c r="AE7" s="28">
        <v>44678</v>
      </c>
      <c r="AF7" s="27"/>
      <c r="AG7" s="27"/>
      <c r="AH7" s="27"/>
      <c r="AI7" s="27"/>
      <c r="AJ7" s="27"/>
      <c r="AK7" s="27"/>
      <c r="AL7" s="27"/>
      <c r="AM7" s="27"/>
      <c r="AN7" s="27"/>
      <c r="AO7" s="27">
        <v>20230218</v>
      </c>
    </row>
    <row r="8" spans="1:41" s="24" customFormat="1" x14ac:dyDescent="0.25">
      <c r="A8" s="27">
        <v>890980752</v>
      </c>
      <c r="B8" s="27" t="s">
        <v>66</v>
      </c>
      <c r="C8" s="27" t="s">
        <v>86</v>
      </c>
      <c r="D8" s="27">
        <v>221975</v>
      </c>
      <c r="E8" s="27"/>
      <c r="F8" s="27"/>
      <c r="G8" s="27"/>
      <c r="H8" s="27" t="s">
        <v>95</v>
      </c>
      <c r="I8" s="27" t="s">
        <v>96</v>
      </c>
      <c r="J8" s="28">
        <v>44678</v>
      </c>
      <c r="K8" s="29">
        <v>81387</v>
      </c>
      <c r="L8" s="29">
        <v>81387</v>
      </c>
      <c r="M8" s="27" t="s">
        <v>84</v>
      </c>
      <c r="N8" s="27" t="s">
        <v>101</v>
      </c>
      <c r="O8" s="27" t="s">
        <v>85</v>
      </c>
      <c r="P8" s="29"/>
      <c r="Q8" s="29"/>
      <c r="R8" s="29"/>
      <c r="S8" s="27"/>
      <c r="T8" s="29"/>
      <c r="U8" s="27"/>
      <c r="V8" s="29"/>
      <c r="W8" s="29"/>
      <c r="X8" s="29"/>
      <c r="Y8" s="29"/>
      <c r="Z8" s="27"/>
      <c r="AA8" s="27"/>
      <c r="AB8" s="27"/>
      <c r="AC8" s="27"/>
      <c r="AD8" s="27"/>
      <c r="AE8" s="28">
        <v>44678</v>
      </c>
      <c r="AF8" s="27"/>
      <c r="AG8" s="27"/>
      <c r="AH8" s="27"/>
      <c r="AI8" s="27"/>
      <c r="AJ8" s="27"/>
      <c r="AK8" s="27"/>
      <c r="AL8" s="27"/>
      <c r="AM8" s="27"/>
      <c r="AN8" s="27"/>
      <c r="AO8" s="27">
        <v>20230218</v>
      </c>
    </row>
    <row r="9" spans="1:41" s="24" customFormat="1" x14ac:dyDescent="0.25">
      <c r="A9" s="27">
        <v>890980752</v>
      </c>
      <c r="B9" s="27" t="s">
        <v>66</v>
      </c>
      <c r="C9" s="27" t="s">
        <v>86</v>
      </c>
      <c r="D9" s="27">
        <v>243193</v>
      </c>
      <c r="E9" s="27"/>
      <c r="F9" s="27"/>
      <c r="G9" s="27"/>
      <c r="H9" s="27" t="s">
        <v>97</v>
      </c>
      <c r="I9" s="27" t="s">
        <v>98</v>
      </c>
      <c r="J9" s="28">
        <v>44802</v>
      </c>
      <c r="K9" s="29">
        <v>248717</v>
      </c>
      <c r="L9" s="29">
        <v>248717</v>
      </c>
      <c r="M9" s="27" t="s">
        <v>84</v>
      </c>
      <c r="N9" s="27" t="s">
        <v>101</v>
      </c>
      <c r="O9" s="27" t="s">
        <v>85</v>
      </c>
      <c r="P9" s="29"/>
      <c r="Q9" s="29"/>
      <c r="R9" s="29"/>
      <c r="S9" s="27"/>
      <c r="T9" s="29"/>
      <c r="U9" s="27"/>
      <c r="V9" s="29"/>
      <c r="W9" s="29"/>
      <c r="X9" s="29"/>
      <c r="Y9" s="29"/>
      <c r="Z9" s="27"/>
      <c r="AA9" s="27"/>
      <c r="AB9" s="27"/>
      <c r="AC9" s="27"/>
      <c r="AD9" s="27"/>
      <c r="AE9" s="28">
        <v>44802</v>
      </c>
      <c r="AF9" s="27"/>
      <c r="AG9" s="27"/>
      <c r="AH9" s="27"/>
      <c r="AI9" s="27"/>
      <c r="AJ9" s="27"/>
      <c r="AK9" s="27"/>
      <c r="AL9" s="27"/>
      <c r="AM9" s="27"/>
      <c r="AN9" s="27"/>
      <c r="AO9" s="27">
        <v>20230218</v>
      </c>
    </row>
    <row r="10" spans="1:41" s="24" customFormat="1" x14ac:dyDescent="0.25">
      <c r="A10" s="27">
        <v>890980752</v>
      </c>
      <c r="B10" s="27" t="s">
        <v>66</v>
      </c>
      <c r="C10" s="27" t="s">
        <v>86</v>
      </c>
      <c r="D10" s="27">
        <v>264631</v>
      </c>
      <c r="E10" s="27"/>
      <c r="F10" s="27"/>
      <c r="G10" s="27"/>
      <c r="H10" s="27" t="s">
        <v>99</v>
      </c>
      <c r="I10" s="27" t="s">
        <v>100</v>
      </c>
      <c r="J10" s="28">
        <v>44925</v>
      </c>
      <c r="K10" s="29">
        <v>219200</v>
      </c>
      <c r="L10" s="29">
        <v>219200</v>
      </c>
      <c r="M10" s="27" t="s">
        <v>84</v>
      </c>
      <c r="N10" s="27" t="s">
        <v>101</v>
      </c>
      <c r="O10" s="27" t="s">
        <v>85</v>
      </c>
      <c r="P10" s="29"/>
      <c r="Q10" s="29"/>
      <c r="R10" s="29"/>
      <c r="S10" s="27"/>
      <c r="T10" s="29"/>
      <c r="U10" s="27"/>
      <c r="V10" s="29"/>
      <c r="W10" s="29"/>
      <c r="X10" s="29"/>
      <c r="Y10" s="29"/>
      <c r="Z10" s="27"/>
      <c r="AA10" s="27"/>
      <c r="AB10" s="27"/>
      <c r="AC10" s="27"/>
      <c r="AD10" s="27"/>
      <c r="AE10" s="28">
        <v>44925</v>
      </c>
      <c r="AF10" s="27"/>
      <c r="AG10" s="27"/>
      <c r="AH10" s="27"/>
      <c r="AI10" s="27"/>
      <c r="AJ10" s="27"/>
      <c r="AK10" s="27"/>
      <c r="AL10" s="27"/>
      <c r="AM10" s="27"/>
      <c r="AN10" s="27"/>
      <c r="AO10" s="27">
        <v>20230218</v>
      </c>
    </row>
    <row r="11" spans="1:41" s="24" customFormat="1" x14ac:dyDescent="0.25">
      <c r="A11" s="27">
        <v>890980752</v>
      </c>
      <c r="B11" s="27" t="s">
        <v>66</v>
      </c>
      <c r="C11" s="27" t="s">
        <v>67</v>
      </c>
      <c r="D11" s="27">
        <v>65507</v>
      </c>
      <c r="E11" s="27" t="s">
        <v>67</v>
      </c>
      <c r="F11" s="27">
        <v>65507</v>
      </c>
      <c r="G11" s="27"/>
      <c r="H11" s="27" t="s">
        <v>68</v>
      </c>
      <c r="I11" s="27" t="s">
        <v>69</v>
      </c>
      <c r="J11" s="28">
        <v>42822</v>
      </c>
      <c r="K11" s="29">
        <v>156650</v>
      </c>
      <c r="L11" s="29">
        <v>156650</v>
      </c>
      <c r="M11" s="27" t="s">
        <v>70</v>
      </c>
      <c r="N11" s="27" t="s">
        <v>103</v>
      </c>
      <c r="O11" s="27" t="s">
        <v>71</v>
      </c>
      <c r="P11" s="29">
        <v>156650</v>
      </c>
      <c r="Q11" s="29">
        <v>0</v>
      </c>
      <c r="R11" s="29">
        <v>156650</v>
      </c>
      <c r="S11" s="27"/>
      <c r="T11" s="29">
        <v>0</v>
      </c>
      <c r="U11" s="27"/>
      <c r="V11" s="29">
        <v>0</v>
      </c>
      <c r="W11" s="29">
        <v>0</v>
      </c>
      <c r="X11" s="29"/>
      <c r="Y11" s="29"/>
      <c r="Z11" s="27"/>
      <c r="AA11" s="27"/>
      <c r="AB11" s="27"/>
      <c r="AC11" s="27"/>
      <c r="AD11" s="27"/>
      <c r="AE11" s="28">
        <v>42822</v>
      </c>
      <c r="AF11" s="27"/>
      <c r="AG11" s="27">
        <v>2</v>
      </c>
      <c r="AH11" s="27"/>
      <c r="AI11" s="27"/>
      <c r="AJ11" s="27">
        <v>2</v>
      </c>
      <c r="AK11" s="27">
        <v>20211130</v>
      </c>
      <c r="AL11" s="27">
        <v>20211103</v>
      </c>
      <c r="AM11" s="27">
        <v>156650</v>
      </c>
      <c r="AN11" s="27">
        <v>156650</v>
      </c>
      <c r="AO11" s="27">
        <v>20230218</v>
      </c>
    </row>
    <row r="12" spans="1:41" s="24" customFormat="1" x14ac:dyDescent="0.25">
      <c r="A12" s="27">
        <v>890980752</v>
      </c>
      <c r="B12" s="27" t="s">
        <v>66</v>
      </c>
      <c r="C12" s="27" t="s">
        <v>67</v>
      </c>
      <c r="D12" s="27">
        <v>81810</v>
      </c>
      <c r="E12" s="27" t="s">
        <v>67</v>
      </c>
      <c r="F12" s="27">
        <v>81810</v>
      </c>
      <c r="G12" s="27"/>
      <c r="H12" s="27" t="s">
        <v>72</v>
      </c>
      <c r="I12" s="27" t="s">
        <v>73</v>
      </c>
      <c r="J12" s="28">
        <v>43376</v>
      </c>
      <c r="K12" s="29">
        <v>47160</v>
      </c>
      <c r="L12" s="29">
        <v>11460</v>
      </c>
      <c r="M12" s="27" t="s">
        <v>70</v>
      </c>
      <c r="N12" s="27" t="s">
        <v>103</v>
      </c>
      <c r="O12" s="27" t="s">
        <v>71</v>
      </c>
      <c r="P12" s="29">
        <v>47160</v>
      </c>
      <c r="Q12" s="29">
        <v>0</v>
      </c>
      <c r="R12" s="29">
        <v>11460</v>
      </c>
      <c r="S12" s="27" t="s">
        <v>74</v>
      </c>
      <c r="T12" s="29">
        <v>0</v>
      </c>
      <c r="U12" s="27"/>
      <c r="V12" s="29">
        <v>35700</v>
      </c>
      <c r="W12" s="29">
        <v>0</v>
      </c>
      <c r="X12" s="29"/>
      <c r="Y12" s="29"/>
      <c r="Z12" s="27"/>
      <c r="AA12" s="27"/>
      <c r="AB12" s="27"/>
      <c r="AC12" s="27"/>
      <c r="AD12" s="27"/>
      <c r="AE12" s="28">
        <v>43376</v>
      </c>
      <c r="AF12" s="27"/>
      <c r="AG12" s="27">
        <v>2</v>
      </c>
      <c r="AH12" s="27"/>
      <c r="AI12" s="27"/>
      <c r="AJ12" s="27">
        <v>2</v>
      </c>
      <c r="AK12" s="27">
        <v>20220208</v>
      </c>
      <c r="AL12" s="27">
        <v>20220125</v>
      </c>
      <c r="AM12" s="27">
        <v>47160</v>
      </c>
      <c r="AN12" s="27">
        <v>11460</v>
      </c>
      <c r="AO12" s="27">
        <v>20230218</v>
      </c>
    </row>
    <row r="13" spans="1:41" s="24" customFormat="1" x14ac:dyDescent="0.25">
      <c r="A13" s="27">
        <v>890980752</v>
      </c>
      <c r="B13" s="27" t="s">
        <v>66</v>
      </c>
      <c r="C13" s="27" t="s">
        <v>67</v>
      </c>
      <c r="D13" s="27">
        <v>85048</v>
      </c>
      <c r="E13" s="27" t="s">
        <v>67</v>
      </c>
      <c r="F13" s="27">
        <v>85048</v>
      </c>
      <c r="G13" s="27"/>
      <c r="H13" s="27" t="s">
        <v>75</v>
      </c>
      <c r="I13" s="27" t="s">
        <v>76</v>
      </c>
      <c r="J13" s="28">
        <v>43451</v>
      </c>
      <c r="K13" s="29">
        <v>4700</v>
      </c>
      <c r="L13" s="29">
        <v>4700</v>
      </c>
      <c r="M13" s="27" t="s">
        <v>77</v>
      </c>
      <c r="N13" s="27" t="s">
        <v>102</v>
      </c>
      <c r="O13" s="27" t="s">
        <v>71</v>
      </c>
      <c r="P13" s="29">
        <v>4700</v>
      </c>
      <c r="Q13" s="29">
        <v>0</v>
      </c>
      <c r="R13" s="29">
        <v>0</v>
      </c>
      <c r="S13" s="27"/>
      <c r="T13" s="29">
        <v>4700</v>
      </c>
      <c r="U13" s="27" t="s">
        <v>78</v>
      </c>
      <c r="V13" s="29">
        <v>0</v>
      </c>
      <c r="W13" s="29">
        <v>4700</v>
      </c>
      <c r="X13" s="29"/>
      <c r="Y13" s="29"/>
      <c r="Z13" s="27"/>
      <c r="AA13" s="27"/>
      <c r="AB13" s="27"/>
      <c r="AC13" s="27"/>
      <c r="AD13" s="27"/>
      <c r="AE13" s="28">
        <v>43451</v>
      </c>
      <c r="AF13" s="27"/>
      <c r="AG13" s="27">
        <v>0</v>
      </c>
      <c r="AH13" s="27"/>
      <c r="AI13" s="27" t="s">
        <v>79</v>
      </c>
      <c r="AJ13" s="27">
        <v>2</v>
      </c>
      <c r="AK13" s="27">
        <v>20230228</v>
      </c>
      <c r="AL13" s="27">
        <v>20230216</v>
      </c>
      <c r="AM13" s="27">
        <v>4700</v>
      </c>
      <c r="AN13" s="27">
        <v>0</v>
      </c>
      <c r="AO13" s="27">
        <v>20230218</v>
      </c>
    </row>
    <row r="14" spans="1:41" s="24" customFormat="1" x14ac:dyDescent="0.25">
      <c r="A14" s="27">
        <v>890980752</v>
      </c>
      <c r="B14" s="27" t="s">
        <v>66</v>
      </c>
      <c r="C14" s="27" t="s">
        <v>67</v>
      </c>
      <c r="D14" s="27">
        <v>100931</v>
      </c>
      <c r="E14" s="27" t="s">
        <v>67</v>
      </c>
      <c r="F14" s="27">
        <v>100931</v>
      </c>
      <c r="G14" s="27"/>
      <c r="H14" s="27" t="s">
        <v>80</v>
      </c>
      <c r="I14" s="27" t="s">
        <v>81</v>
      </c>
      <c r="J14" s="28">
        <v>43889</v>
      </c>
      <c r="K14" s="29">
        <v>84000</v>
      </c>
      <c r="L14" s="29">
        <v>84000</v>
      </c>
      <c r="M14" s="27" t="s">
        <v>77</v>
      </c>
      <c r="N14" s="27" t="s">
        <v>102</v>
      </c>
      <c r="O14" s="27" t="s">
        <v>71</v>
      </c>
      <c r="P14" s="29">
        <v>84000</v>
      </c>
      <c r="Q14" s="29">
        <v>0</v>
      </c>
      <c r="R14" s="29">
        <v>0</v>
      </c>
      <c r="S14" s="27"/>
      <c r="T14" s="29">
        <v>84000</v>
      </c>
      <c r="U14" s="27" t="s">
        <v>82</v>
      </c>
      <c r="V14" s="29">
        <v>0</v>
      </c>
      <c r="W14" s="29">
        <v>84000</v>
      </c>
      <c r="X14" s="29"/>
      <c r="Y14" s="29"/>
      <c r="Z14" s="27"/>
      <c r="AA14" s="27"/>
      <c r="AB14" s="27"/>
      <c r="AC14" s="27"/>
      <c r="AD14" s="27"/>
      <c r="AE14" s="28">
        <v>43889</v>
      </c>
      <c r="AF14" s="27"/>
      <c r="AG14" s="27">
        <v>0</v>
      </c>
      <c r="AH14" s="27"/>
      <c r="AI14" s="27" t="s">
        <v>79</v>
      </c>
      <c r="AJ14" s="27">
        <v>2</v>
      </c>
      <c r="AK14" s="27">
        <v>20230228</v>
      </c>
      <c r="AL14" s="27">
        <v>20230216</v>
      </c>
      <c r="AM14" s="27">
        <v>84000</v>
      </c>
      <c r="AN14" s="27">
        <v>0</v>
      </c>
      <c r="AO14" s="27">
        <v>20230218</v>
      </c>
    </row>
  </sheetData>
  <autoFilter ref="A2:AO14" xr:uid="{42F79C51-0A97-4585-9BDE-2746553BD742}"/>
  <sortState xmlns:xlrd2="http://schemas.microsoft.com/office/spreadsheetml/2017/richdata2" ref="A3:AO14">
    <sortCondition ref="M3:M14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F5F4D-1691-46AD-B806-997DCDF5D5B3}">
  <dimension ref="B1:I40"/>
  <sheetViews>
    <sheetView showGridLines="0" tabSelected="1" topLeftCell="A12" zoomScale="90" zoomScaleNormal="90" zoomScaleSheetLayoutView="100" workbookViewId="0">
      <selection activeCell="L21" sqref="L21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5" width="11.42578125" style="34"/>
    <col min="6" max="6" width="16.85546875" style="34" customWidth="1"/>
    <col min="7" max="7" width="11.42578125" style="34"/>
    <col min="8" max="8" width="22.5703125" style="34" customWidth="1"/>
    <col min="9" max="9" width="14" style="34" customWidth="1"/>
    <col min="10" max="16384" width="11.42578125" style="34"/>
  </cols>
  <sheetData>
    <row r="1" spans="2:9" ht="6" customHeight="1" thickBot="1" x14ac:dyDescent="0.25"/>
    <row r="2" spans="2:9" ht="19.5" customHeight="1" x14ac:dyDescent="0.2">
      <c r="B2" s="35"/>
      <c r="C2" s="36"/>
      <c r="D2" s="37" t="s">
        <v>107</v>
      </c>
      <c r="E2" s="38"/>
      <c r="F2" s="38"/>
      <c r="G2" s="38"/>
      <c r="H2" s="39"/>
      <c r="I2" s="40" t="s">
        <v>108</v>
      </c>
    </row>
    <row r="3" spans="2:9" ht="13.5" thickBot="1" x14ac:dyDescent="0.25">
      <c r="B3" s="41"/>
      <c r="C3" s="42"/>
      <c r="D3" s="43"/>
      <c r="E3" s="44"/>
      <c r="F3" s="44"/>
      <c r="G3" s="44"/>
      <c r="H3" s="45"/>
      <c r="I3" s="46"/>
    </row>
    <row r="4" spans="2:9" x14ac:dyDescent="0.2">
      <c r="B4" s="41"/>
      <c r="C4" s="42"/>
      <c r="D4" s="37" t="s">
        <v>109</v>
      </c>
      <c r="E4" s="38"/>
      <c r="F4" s="38"/>
      <c r="G4" s="38"/>
      <c r="H4" s="39"/>
      <c r="I4" s="40" t="s">
        <v>110</v>
      </c>
    </row>
    <row r="5" spans="2:9" x14ac:dyDescent="0.2">
      <c r="B5" s="41"/>
      <c r="C5" s="42"/>
      <c r="D5" s="47"/>
      <c r="E5" s="48"/>
      <c r="F5" s="48"/>
      <c r="G5" s="48"/>
      <c r="H5" s="49"/>
      <c r="I5" s="50"/>
    </row>
    <row r="6" spans="2:9" ht="13.5" thickBot="1" x14ac:dyDescent="0.25">
      <c r="B6" s="51"/>
      <c r="C6" s="52"/>
      <c r="D6" s="43"/>
      <c r="E6" s="44"/>
      <c r="F6" s="44"/>
      <c r="G6" s="44"/>
      <c r="H6" s="45"/>
      <c r="I6" s="46"/>
    </row>
    <row r="7" spans="2:9" x14ac:dyDescent="0.2">
      <c r="B7" s="53"/>
      <c r="I7" s="54"/>
    </row>
    <row r="8" spans="2:9" x14ac:dyDescent="0.2">
      <c r="B8" s="53"/>
      <c r="I8" s="54"/>
    </row>
    <row r="9" spans="2:9" x14ac:dyDescent="0.2">
      <c r="B9" s="53"/>
      <c r="I9" s="54"/>
    </row>
    <row r="10" spans="2:9" x14ac:dyDescent="0.2">
      <c r="B10" s="53"/>
      <c r="C10" s="55" t="s">
        <v>129</v>
      </c>
      <c r="E10" s="56"/>
      <c r="I10" s="54"/>
    </row>
    <row r="11" spans="2:9" x14ac:dyDescent="0.2">
      <c r="B11" s="53"/>
      <c r="I11" s="54"/>
    </row>
    <row r="12" spans="2:9" x14ac:dyDescent="0.2">
      <c r="B12" s="53"/>
      <c r="C12" s="55" t="s">
        <v>130</v>
      </c>
      <c r="I12" s="54"/>
    </row>
    <row r="13" spans="2:9" x14ac:dyDescent="0.2">
      <c r="B13" s="53"/>
      <c r="C13" s="55" t="s">
        <v>131</v>
      </c>
      <c r="I13" s="54"/>
    </row>
    <row r="14" spans="2:9" x14ac:dyDescent="0.2">
      <c r="B14" s="53"/>
      <c r="I14" s="54"/>
    </row>
    <row r="15" spans="2:9" x14ac:dyDescent="0.2">
      <c r="B15" s="53"/>
      <c r="C15" s="34" t="s">
        <v>132</v>
      </c>
      <c r="I15" s="54"/>
    </row>
    <row r="16" spans="2:9" x14ac:dyDescent="0.2">
      <c r="B16" s="53"/>
      <c r="C16" s="57"/>
      <c r="I16" s="54"/>
    </row>
    <row r="17" spans="2:9" x14ac:dyDescent="0.2">
      <c r="B17" s="53"/>
      <c r="C17" s="34" t="s">
        <v>111</v>
      </c>
      <c r="D17" s="56"/>
      <c r="G17" s="58" t="s">
        <v>112</v>
      </c>
      <c r="H17" s="58" t="s">
        <v>113</v>
      </c>
      <c r="I17" s="54"/>
    </row>
    <row r="18" spans="2:9" x14ac:dyDescent="0.2">
      <c r="B18" s="53"/>
      <c r="C18" s="55" t="s">
        <v>114</v>
      </c>
      <c r="D18" s="55"/>
      <c r="E18" s="55"/>
      <c r="F18" s="55"/>
      <c r="G18" s="59">
        <v>12</v>
      </c>
      <c r="H18" s="60">
        <v>1656228</v>
      </c>
      <c r="I18" s="54"/>
    </row>
    <row r="19" spans="2:9" x14ac:dyDescent="0.2">
      <c r="B19" s="53"/>
      <c r="C19" s="34" t="s">
        <v>115</v>
      </c>
      <c r="G19" s="61">
        <v>0</v>
      </c>
      <c r="H19" s="62">
        <v>0</v>
      </c>
      <c r="I19" s="54"/>
    </row>
    <row r="20" spans="2:9" x14ac:dyDescent="0.2">
      <c r="B20" s="53"/>
      <c r="C20" s="34" t="s">
        <v>116</v>
      </c>
      <c r="G20" s="61">
        <v>2</v>
      </c>
      <c r="H20" s="62">
        <v>88700</v>
      </c>
      <c r="I20" s="54"/>
    </row>
    <row r="21" spans="2:9" x14ac:dyDescent="0.2">
      <c r="B21" s="53"/>
      <c r="C21" s="34" t="s">
        <v>117</v>
      </c>
      <c r="G21" s="61">
        <v>8</v>
      </c>
      <c r="H21" s="63">
        <v>1363718</v>
      </c>
      <c r="I21" s="54"/>
    </row>
    <row r="22" spans="2:9" x14ac:dyDescent="0.2">
      <c r="B22" s="53"/>
      <c r="C22" s="34" t="s">
        <v>118</v>
      </c>
      <c r="G22" s="61">
        <v>0</v>
      </c>
      <c r="H22" s="62">
        <v>0</v>
      </c>
      <c r="I22" s="54"/>
    </row>
    <row r="23" spans="2:9" ht="13.5" thickBot="1" x14ac:dyDescent="0.25">
      <c r="B23" s="53"/>
      <c r="C23" s="34" t="s">
        <v>103</v>
      </c>
      <c r="G23" s="64">
        <v>2</v>
      </c>
      <c r="H23" s="65">
        <v>203810</v>
      </c>
      <c r="I23" s="54"/>
    </row>
    <row r="24" spans="2:9" x14ac:dyDescent="0.2">
      <c r="B24" s="53"/>
      <c r="C24" s="55" t="s">
        <v>119</v>
      </c>
      <c r="D24" s="55"/>
      <c r="E24" s="55"/>
      <c r="F24" s="55"/>
      <c r="G24" s="59">
        <f>G19+G20+G21+G22+G23</f>
        <v>12</v>
      </c>
      <c r="H24" s="66">
        <f>H19+H20+H21+H22+H23</f>
        <v>1656228</v>
      </c>
      <c r="I24" s="54"/>
    </row>
    <row r="25" spans="2:9" x14ac:dyDescent="0.2">
      <c r="B25" s="53"/>
      <c r="C25" s="34" t="s">
        <v>120</v>
      </c>
      <c r="G25" s="61">
        <v>0</v>
      </c>
      <c r="H25" s="62">
        <v>0</v>
      </c>
      <c r="I25" s="54"/>
    </row>
    <row r="26" spans="2:9" ht="13.5" thickBot="1" x14ac:dyDescent="0.25">
      <c r="B26" s="53"/>
      <c r="C26" s="34" t="s">
        <v>121</v>
      </c>
      <c r="G26" s="64">
        <v>0</v>
      </c>
      <c r="H26" s="65">
        <v>0</v>
      </c>
      <c r="I26" s="54"/>
    </row>
    <row r="27" spans="2:9" x14ac:dyDescent="0.2">
      <c r="B27" s="53"/>
      <c r="C27" s="55" t="s">
        <v>122</v>
      </c>
      <c r="D27" s="55"/>
      <c r="E27" s="55"/>
      <c r="F27" s="55"/>
      <c r="G27" s="59">
        <f>G25+G26</f>
        <v>0</v>
      </c>
      <c r="H27" s="66">
        <f>H25+H26</f>
        <v>0</v>
      </c>
      <c r="I27" s="54"/>
    </row>
    <row r="28" spans="2:9" ht="13.5" thickBot="1" x14ac:dyDescent="0.25">
      <c r="B28" s="53"/>
      <c r="C28" s="34" t="s">
        <v>123</v>
      </c>
      <c r="D28" s="55"/>
      <c r="E28" s="55"/>
      <c r="F28" s="55"/>
      <c r="G28" s="64">
        <v>0</v>
      </c>
      <c r="H28" s="65">
        <v>0</v>
      </c>
      <c r="I28" s="54"/>
    </row>
    <row r="29" spans="2:9" x14ac:dyDescent="0.2">
      <c r="B29" s="53"/>
      <c r="C29" s="55" t="s">
        <v>124</v>
      </c>
      <c r="D29" s="55"/>
      <c r="E29" s="55"/>
      <c r="F29" s="55"/>
      <c r="G29" s="61">
        <f>G28</f>
        <v>0</v>
      </c>
      <c r="H29" s="62">
        <f>H28</f>
        <v>0</v>
      </c>
      <c r="I29" s="54"/>
    </row>
    <row r="30" spans="2:9" x14ac:dyDescent="0.2">
      <c r="B30" s="53"/>
      <c r="C30" s="55"/>
      <c r="D30" s="55"/>
      <c r="E30" s="55"/>
      <c r="F30" s="55"/>
      <c r="G30" s="67"/>
      <c r="H30" s="66"/>
      <c r="I30" s="54"/>
    </row>
    <row r="31" spans="2:9" ht="13.5" thickBot="1" x14ac:dyDescent="0.25">
      <c r="B31" s="53"/>
      <c r="C31" s="55" t="s">
        <v>125</v>
      </c>
      <c r="D31" s="55"/>
      <c r="G31" s="68">
        <f>G24+G27+G29</f>
        <v>12</v>
      </c>
      <c r="H31" s="69">
        <f>H24+H27+H29</f>
        <v>1656228</v>
      </c>
      <c r="I31" s="54"/>
    </row>
    <row r="32" spans="2:9" ht="13.5" thickTop="1" x14ac:dyDescent="0.2">
      <c r="B32" s="53"/>
      <c r="C32" s="55"/>
      <c r="D32" s="55"/>
      <c r="G32" s="70"/>
      <c r="H32" s="62"/>
      <c r="I32" s="54"/>
    </row>
    <row r="33" spans="2:9" x14ac:dyDescent="0.2">
      <c r="B33" s="53"/>
      <c r="G33" s="70"/>
      <c r="H33" s="70"/>
      <c r="I33" s="54"/>
    </row>
    <row r="34" spans="2:9" x14ac:dyDescent="0.2">
      <c r="B34" s="53"/>
      <c r="G34" s="70"/>
      <c r="H34" s="70"/>
      <c r="I34" s="54"/>
    </row>
    <row r="35" spans="2:9" x14ac:dyDescent="0.2">
      <c r="B35" s="53"/>
      <c r="G35" s="70"/>
      <c r="H35" s="70"/>
      <c r="I35" s="54"/>
    </row>
    <row r="36" spans="2:9" ht="13.5" thickBot="1" x14ac:dyDescent="0.25">
      <c r="B36" s="53"/>
      <c r="C36" s="71" t="s">
        <v>133</v>
      </c>
      <c r="D36" s="71"/>
      <c r="G36" s="71" t="s">
        <v>126</v>
      </c>
      <c r="H36" s="71"/>
      <c r="I36" s="54"/>
    </row>
    <row r="37" spans="2:9" ht="4.5" customHeight="1" x14ac:dyDescent="0.2">
      <c r="B37" s="53"/>
      <c r="C37" s="70"/>
      <c r="D37" s="70"/>
      <c r="G37" s="70"/>
      <c r="H37" s="70"/>
      <c r="I37" s="54"/>
    </row>
    <row r="38" spans="2:9" x14ac:dyDescent="0.2">
      <c r="B38" s="53"/>
      <c r="C38" s="55" t="s">
        <v>134</v>
      </c>
      <c r="G38" s="72" t="s">
        <v>127</v>
      </c>
      <c r="H38" s="70"/>
      <c r="I38" s="54"/>
    </row>
    <row r="39" spans="2:9" x14ac:dyDescent="0.2">
      <c r="B39" s="53"/>
      <c r="C39" s="55" t="s">
        <v>66</v>
      </c>
      <c r="G39" s="72" t="s">
        <v>128</v>
      </c>
      <c r="H39" s="70"/>
      <c r="I39" s="54"/>
    </row>
    <row r="40" spans="2:9" ht="18.75" customHeight="1" thickBot="1" x14ac:dyDescent="0.25">
      <c r="B40" s="73"/>
      <c r="C40" s="74"/>
      <c r="D40" s="74"/>
      <c r="E40" s="74"/>
      <c r="F40" s="74"/>
      <c r="G40" s="71"/>
      <c r="H40" s="71"/>
      <c r="I40" s="75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Diego Fernando Fernandez Valencia</cp:lastModifiedBy>
  <cp:lastPrinted>2023-02-18T23:04:18Z</cp:lastPrinted>
  <dcterms:created xsi:type="dcterms:W3CDTF">2022-06-15T23:30:25Z</dcterms:created>
  <dcterms:modified xsi:type="dcterms:W3CDTF">2023-02-27T15:45:02Z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