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911816 CLINICA MEDELLIN S.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30" i="3" l="1"/>
  <c r="H30" i="3"/>
  <c r="I28" i="3"/>
  <c r="H28" i="3"/>
  <c r="I24" i="3"/>
  <c r="H24" i="3"/>
  <c r="H32" i="3" s="1"/>
  <c r="I32" i="3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<sst xmlns="http://schemas.openxmlformats.org/spreadsheetml/2006/main" count="116" uniqueCount="94">
  <si>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</si>
  <si>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</si>
  <si>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</si>
  <si>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</si>
  <si>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</si>
  <si>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</si>
  <si>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</si>
  <si>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</si>
  <si>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</si>
  <si>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</si>
  <si>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</si>
  <si>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FCEN</t>
  </si>
  <si>
    <t>FOCC</t>
  </si>
  <si>
    <t xml:space="preserve">Medellin </t>
  </si>
  <si>
    <t xml:space="preserve">CLINICA MEDELLIN </t>
  </si>
  <si>
    <t xml:space="preserve">Evento </t>
  </si>
  <si>
    <t>FOR-CSA-018</t>
  </si>
  <si>
    <t>HOJA 1 DE 2</t>
  </si>
  <si>
    <t>RESUMEN DE CARTERA REVISADA POR LA EPS</t>
  </si>
  <si>
    <t>VERSION 1</t>
  </si>
  <si>
    <t>SANTIAGO DE CALI , FEBRERO 06 DE 2023</t>
  </si>
  <si>
    <t>A continuacion me permito remitir nuestra respuesta al estado de cartera presentado en la fecha: 27/01/2023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</si>
  <si>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</si>
  <si>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</si>
  <si>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</si>
  <si>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</si>
  <si>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</si>
  <si>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</si>
  <si>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</si>
  <si>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</si>
  <si>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</si>
  <si>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</si>
  <si>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</si>
  <si>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</si>
  <si>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</si>
  <si>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</si>
  <si>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</si>
  <si>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</si>
  <si>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</si>
  <si>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</si>
  <si>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</si>
  <si>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</si>
  <si>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</si>
  <si>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</si>
  <si>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</si>
  <si>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</si>
  <si>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</si>
  <si>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</si>
  <si>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</si>
  <si>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</si>
  <si>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EPS ENERO 06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</si>
  <si>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</si>
  <si>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</si>
  <si>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</si>
  <si>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</si>
  <si>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</si>
  <si>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</si>
  <si>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</si>
  <si>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</si>
  <si>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</si>
  <si>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</si>
  <si>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</si>
  <si>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</si>
  <si>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</si>
  <si>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</si>
  <si>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</si>
  <si>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</si>
  <si>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</si>
  <si>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</si>
  <si>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</si>
  <si>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</si>
  <si>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</si>
  <si>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</si>
  <si>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</si>
  <si>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</si>
  <si>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</si>
  <si>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</si>
  <si>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890911816_FOCC_1079048</t>
  </si>
  <si>
    <t>A)Factura no radicada en ERP</t>
  </si>
  <si>
    <t>FACTURA NO RADICADA</t>
  </si>
  <si>
    <t>no_cruza</t>
  </si>
  <si>
    <t>890911816_FCEN_113655</t>
  </si>
  <si>
    <t>B)Factura sin saldo ERP</t>
  </si>
  <si>
    <t>OK</t>
  </si>
  <si>
    <t>890911816_FOCC_1096117</t>
  </si>
  <si>
    <t>FACTURA PENDIENTE EN PROGRAMACION DE PAGO</t>
  </si>
  <si>
    <t>Total general</t>
  </si>
  <si>
    <t>Tipificación</t>
  </si>
  <si>
    <t>Cant Facturas</t>
  </si>
  <si>
    <t>Saldo Facturas</t>
  </si>
  <si>
    <t xml:space="preserve">Señores : CLINICA MEDELLIN </t>
  </si>
  <si>
    <t>NIT: 890911816</t>
  </si>
  <si>
    <t>Dora Isabel Ospina</t>
  </si>
  <si>
    <t>Analista de Cartera - Clínica 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</si>
</sst>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68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4" borderId="1" xfId="1" applyNumberFormat="1" applyFont="1" applyFill="1" applyBorder="1" applyAlignment="1">
      <alignment horizontal="center" vertical="center" wrapText="1"/>
    </xf>
    <xf numFmtId="168" fontId="1" fillId="3" borderId="1" xfId="1" applyNumberFormat="1" applyFont="1" applyFill="1" applyBorder="1" applyAlignment="1">
      <alignment horizontal="center" vertical="center" wrapText="1"/>
    </xf>
    <xf numFmtId="168" fontId="1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1" applyNumberFormat="1" applyFont="1" applyBorder="1"/>
    <xf numFmtId="168" fontId="0" fillId="0" borderId="0" xfId="1" applyNumberFormat="1" applyFont="1"/>
    <xf numFmtId="168" fontId="1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left"/>
    </xf>
    <xf numFmtId="168" fontId="0" fillId="0" borderId="17" xfId="1" applyNumberFormat="1" applyFont="1" applyBorder="1"/>
    <xf numFmtId="0" fontId="0" fillId="0" borderId="19" xfId="0" applyNumberFormat="1" applyBorder="1" applyAlignment="1">
      <alignment horizontal="center"/>
    </xf>
    <xf numFmtId="0" fontId="8" fillId="6" borderId="14" xfId="0" applyFont="1" applyFill="1" applyBorder="1" applyAlignment="1">
      <alignment horizontal="center"/>
    </xf>
    <xf numFmtId="0" fontId="8" fillId="6" borderId="18" xfId="0" applyFont="1" applyFill="1" applyBorder="1" applyAlignment="1">
      <alignment horizontal="center"/>
    </xf>
    <xf numFmtId="168" fontId="8" fillId="6" borderId="15" xfId="1" applyNumberFormat="1" applyFont="1" applyFill="1" applyBorder="1" applyAlignment="1">
      <alignment horizontal="center"/>
    </xf>
    <xf numFmtId="166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2">
    <dxf>
      <font>
        <color theme="0"/>
      </font>
      <fill>
        <patternFill patternType="solid">
          <fgColor indexed="64"/>
          <bgColor theme="9" tint="-0.249977111117893"/>
        </patternFill>
      </fill>
    </dxf>
    <dxf>
      <font>
        <color theme="0"/>
      </font>
      <fill>
        <patternFill patternType="solid">
          <fgColor indexed="64"/>
          <bgColor theme="9" tint="-0.249977111117893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3.455481481484" createdVersion="5" refreshedVersion="5" minRefreshableVersion="3" recordCount="3">
  <cacheSource type="worksheet">
    <worksheetSource ref="A2:AL5" sheet="ESTADO DE CADA FACTURA"/>
  </cacheSource>
  <cacheFields count="38">
    <cacheField name="NIT IPS" numFmtId="0">
      <sharedItems containsSemiMixedTypes="0" containsString="0" containsNumber="1" containsInteger="1" minValue="890911816" maxValue="89091181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3655" maxValue="109611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3655" maxValue="1096117"/>
    </cacheField>
    <cacheField name="FECHA FACT IPS" numFmtId="14">
      <sharedItems containsSemiMixedTypes="0" containsNonDate="0" containsDate="1" containsString="0" minDate="2022-11-01T00:00:00" maxDate="2022-12-12T00:00:00"/>
    </cacheField>
    <cacheField name="VALOR FACT IPS" numFmtId="168">
      <sharedItems containsSemiMixedTypes="0" containsString="0" containsNumber="1" containsInteger="1" minValue="35421" maxValue="519560"/>
    </cacheField>
    <cacheField name="SALDO FACT IPS" numFmtId="168">
      <sharedItems containsSemiMixedTypes="0" containsString="0" containsNumber="1" containsInteger="1" minValue="35421" maxValue="519560"/>
    </cacheField>
    <cacheField name="OBSERVACION SASS" numFmtId="0">
      <sharedItems/>
    </cacheField>
    <cacheField name="ESTADO DE EPS ENERO 06" numFmtId="0">
      <sharedItems count="2">
        <s v="FACTURA NO RADICADA"/>
        <s v="FACTURA PENDIENTE EN PROGRAMACION DE PAGO"/>
      </sharedItems>
    </cacheField>
    <cacheField name="VALIDACION ALFA FACT" numFmtId="168">
      <sharedItems/>
    </cacheField>
    <cacheField name="VALOR RADICADO FACT" numFmtId="168">
      <sharedItems containsSemiMixedTypes="0" containsString="0" containsNumber="1" containsInteger="1" minValue="0" maxValue="51956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51956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11-01T00:00:00" maxDate="2022-12-1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230" maxValue="20230130"/>
    </cacheField>
    <cacheField name="F RAD SASS" numFmtId="0">
      <sharedItems containsString="0" containsBlank="1" containsNumber="1" containsInteger="1" minValue="20221220" maxValue="20230104"/>
    </cacheField>
    <cacheField name="VALOR REPORTADO CRICULAR 030" numFmtId="168">
      <sharedItems containsSemiMixedTypes="0" containsString="0" containsNumber="1" containsInteger="1" minValue="0" maxValue="51956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90911816"/>
    <s v="CLINICA MEDELLIN "/>
    <s v="FOCC"/>
    <n v="1079048"/>
    <s v="890911816_FOCC_1079048"/>
    <m/>
    <m/>
    <d v="2022-11-01T00:00:00"/>
    <n v="35421"/>
    <n v="35421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11-01T00:00:00"/>
    <m/>
    <m/>
    <m/>
    <m/>
    <m/>
    <m/>
    <m/>
    <n v="0"/>
    <n v="0"/>
    <d v="2023-01-31T00:00:00"/>
  </r>
  <r>
    <n v="890911816"/>
    <s v="CLINICA MEDELLIN "/>
    <s v="FCEN"/>
    <n v="113655"/>
    <s v="890911816_FCEN_113655"/>
    <s v="FCEN"/>
    <n v="113655"/>
    <d v="2022-11-28T00:00:00"/>
    <n v="519560"/>
    <n v="519560"/>
    <s v="B)Factura sin saldo ERP"/>
    <x v="1"/>
    <s v="OK"/>
    <n v="519560"/>
    <n v="0"/>
    <n v="0"/>
    <n v="0"/>
    <n v="519560"/>
    <n v="0"/>
    <m/>
    <n v="0"/>
    <m/>
    <n v="0"/>
    <n v="0"/>
    <n v="0"/>
    <m/>
    <m/>
    <d v="2022-11-28T00:00:00"/>
    <m/>
    <n v="2"/>
    <m/>
    <m/>
    <n v="1"/>
    <n v="20221230"/>
    <n v="20221220"/>
    <n v="519560"/>
    <n v="0"/>
    <d v="2023-01-31T00:00:00"/>
  </r>
  <r>
    <n v="890911816"/>
    <s v="CLINICA MEDELLIN "/>
    <s v="FOCC"/>
    <n v="1096117"/>
    <s v="890911816_FOCC_1096117"/>
    <s v="FOCC"/>
    <n v="1096117"/>
    <d v="2022-12-11T00:00:00"/>
    <n v="275208"/>
    <n v="275208"/>
    <s v="B)Factura sin saldo ERP"/>
    <x v="1"/>
    <s v="OK"/>
    <n v="275208"/>
    <n v="0"/>
    <n v="0"/>
    <n v="0"/>
    <n v="275208"/>
    <n v="0"/>
    <m/>
    <n v="0"/>
    <m/>
    <n v="0"/>
    <n v="0"/>
    <n v="0"/>
    <m/>
    <m/>
    <d v="2022-12-11T00:00:00"/>
    <m/>
    <n v="2"/>
    <m/>
    <m/>
    <n v="1"/>
    <n v="20230130"/>
    <n v="20230104"/>
    <n v="275208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3">
        <item x="0"/>
        <item x="1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2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1" type="button" dataOnly="0" labelOnly="1" outline="0" axis="axisRow" fieldPosition="0"/>
    </format>
    <format dxfId="14">
      <pivotArea dataOnly="0" labelOnly="1" fieldPosition="0">
        <references count="1">
          <reference field="1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E13" sqref="E13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890911816</v>
      </c>
      <c r="B2" s="1" t="s">
        <v>14</v>
      </c>
      <c r="C2" s="1" t="s">
        <v>11</v>
      </c>
      <c r="D2" s="1">
        <v>113655</v>
      </c>
      <c r="E2" s="1">
        <v>44893</v>
      </c>
      <c r="F2" s="1"/>
      <c r="G2" s="1">
        <v>519560</v>
      </c>
      <c r="H2" s="1">
        <v>519560</v>
      </c>
      <c r="I2" s="4"/>
      <c r="J2" s="4" t="s">
        <v>13</v>
      </c>
      <c r="K2" s="4" t="s">
        <v>15</v>
      </c>
    </row>
    <row r="3" spans="1:11" x14ac:dyDescent="0.25">
      <c r="A3" s="1">
        <v>890911816</v>
      </c>
      <c r="B3" s="1" t="s">
        <v>14</v>
      </c>
      <c r="C3" s="1" t="s">
        <v>12</v>
      </c>
      <c r="D3" s="1">
        <v>1096117</v>
      </c>
      <c r="E3" s="1">
        <v>44906</v>
      </c>
      <c r="F3" s="1"/>
      <c r="G3" s="1">
        <v>275208</v>
      </c>
      <c r="H3" s="1">
        <v>275208</v>
      </c>
      <c r="I3" s="4"/>
      <c r="J3" s="4" t="s">
        <v>13</v>
      </c>
      <c r="K3" s="4" t="s">
        <v>15</v>
      </c>
    </row>
    <row r="4" spans="1:11" x14ac:dyDescent="0.25">
      <c r="A4" s="1">
        <v>890911816</v>
      </c>
      <c r="B4" s="1" t="s">
        <v>14</v>
      </c>
      <c r="C4" s="1" t="s">
        <v>12</v>
      </c>
      <c r="D4" s="1">
        <v>1079048</v>
      </c>
      <c r="E4" s="1">
        <v>44866</v>
      </c>
      <c r="F4" s="1"/>
      <c r="G4" s="1">
        <v>35421</v>
      </c>
      <c r="H4" s="1">
        <v>35421</v>
      </c>
      <c r="I4" s="4"/>
      <c r="J4" s="4" t="s">
        <v>13</v>
      </c>
      <c r="K4" s="4" t="s">
        <v>15</v>
      </c>
    </row>
    <row r="5" spans="1:11" x14ac:dyDescent="0.25">
      <c r="H5">
        <f>SUM(H2:H4)</f>
        <v>830189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"/>
  <sheetViews>
    <sheetView showGridLines="0" zoomScale="95" zoomScaleNormal="95" workbookViewId="0">
      <selection activeCell="J2" sqref="J2"/>
    </sheetView>
  </sheetViews>
  <sheetFormatPr baseColWidth="10" defaultRowHeight="15" x14ac:dyDescent="0.25"/>
  <cols>
    <col min="2" max="2" width="17.85546875" bestFit="1" customWidth="1"/>
    <col min="3" max="3" width="7.7109375" bestFit="1" customWidth="1"/>
    <col min="4" max="4" width="9.28515625" bestFit="1" customWidth="1"/>
    <col min="5" max="5" width="24.7109375" bestFit="1" customWidth="1"/>
    <col min="6" max="6" width="8" bestFit="1" customWidth="1"/>
    <col min="7" max="7" width="11.140625" bestFit="1" customWidth="1"/>
    <col min="11" max="11" width="22" customWidth="1"/>
    <col min="12" max="12" width="47" bestFit="1" customWidth="1"/>
    <col min="17" max="17" width="18.7109375" customWidth="1"/>
    <col min="19" max="19" width="12.5703125" customWidth="1"/>
    <col min="20" max="20" width="17" customWidth="1"/>
    <col min="21" max="21" width="14.5703125" customWidth="1"/>
    <col min="22" max="22" width="15.28515625" customWidth="1"/>
    <col min="24" max="24" width="15.5703125" customWidth="1"/>
    <col min="26" max="26" width="15.85546875" customWidth="1"/>
    <col min="27" max="27" width="16" customWidth="1"/>
    <col min="30" max="31" width="13.7109375" customWidth="1"/>
    <col min="32" max="32" width="14.5703125" customWidth="1"/>
    <col min="34" max="34" width="13.42578125" customWidth="1"/>
    <col min="36" max="36" width="15.28515625" customWidth="1"/>
    <col min="37" max="37" width="18" customWidth="1"/>
    <col min="38" max="38" width="14.7109375" customWidth="1"/>
  </cols>
  <sheetData>
    <row r="1" spans="1:38" x14ac:dyDescent="0.25">
      <c r="I1" s="56">
        <f>SUBTOTAL(9,I3:I5)</f>
        <v>830189</v>
      </c>
      <c r="J1" s="56">
        <f>SUBTOTAL(9,J3:J5)</f>
        <v>830189</v>
      </c>
    </row>
    <row r="2" spans="1:38" s="57" customFormat="1" ht="60" x14ac:dyDescent="0.25">
      <c r="A2" s="2" t="s">
        <v>6</v>
      </c>
      <c r="B2" s="2" t="s">
        <v>41</v>
      </c>
      <c r="C2" s="2" t="s">
        <v>0</v>
      </c>
      <c r="D2" s="2" t="s">
        <v>42</v>
      </c>
      <c r="E2" s="47" t="s">
        <v>43</v>
      </c>
      <c r="F2" s="2" t="s">
        <v>44</v>
      </c>
      <c r="G2" s="2" t="s">
        <v>45</v>
      </c>
      <c r="H2" s="2" t="s">
        <v>46</v>
      </c>
      <c r="I2" s="48" t="s">
        <v>47</v>
      </c>
      <c r="J2" s="48" t="s">
        <v>48</v>
      </c>
      <c r="K2" s="2" t="s">
        <v>49</v>
      </c>
      <c r="L2" s="49" t="s">
        <v>50</v>
      </c>
      <c r="M2" s="48" t="s">
        <v>51</v>
      </c>
      <c r="N2" s="48" t="s">
        <v>52</v>
      </c>
      <c r="O2" s="51" t="s">
        <v>53</v>
      </c>
      <c r="P2" s="51" t="s">
        <v>54</v>
      </c>
      <c r="Q2" s="48" t="s">
        <v>55</v>
      </c>
      <c r="R2" s="48" t="s">
        <v>56</v>
      </c>
      <c r="S2" s="52" t="s">
        <v>57</v>
      </c>
      <c r="T2" s="52" t="s">
        <v>58</v>
      </c>
      <c r="U2" s="52" t="s">
        <v>59</v>
      </c>
      <c r="V2" s="52" t="s">
        <v>60</v>
      </c>
      <c r="W2" s="48" t="s">
        <v>61</v>
      </c>
      <c r="X2" s="50" t="s">
        <v>62</v>
      </c>
      <c r="Y2" s="50" t="s">
        <v>63</v>
      </c>
      <c r="Z2" s="49" t="s">
        <v>64</v>
      </c>
      <c r="AA2" s="49" t="s">
        <v>65</v>
      </c>
      <c r="AB2" s="2" t="s">
        <v>66</v>
      </c>
      <c r="AC2" s="2" t="s">
        <v>67</v>
      </c>
      <c r="AD2" s="47" t="s">
        <v>68</v>
      </c>
      <c r="AE2" s="2" t="s">
        <v>69</v>
      </c>
      <c r="AF2" s="2" t="s">
        <v>70</v>
      </c>
      <c r="AG2" s="2" t="s">
        <v>71</v>
      </c>
      <c r="AH2" s="2" t="s">
        <v>72</v>
      </c>
      <c r="AI2" s="2" t="s">
        <v>73</v>
      </c>
      <c r="AJ2" s="48" t="s">
        <v>74</v>
      </c>
      <c r="AK2" s="48" t="s">
        <v>75</v>
      </c>
      <c r="AL2" s="2" t="s">
        <v>76</v>
      </c>
    </row>
    <row r="3" spans="1:38" x14ac:dyDescent="0.25">
      <c r="A3" s="1">
        <v>890911816</v>
      </c>
      <c r="B3" s="1" t="s">
        <v>14</v>
      </c>
      <c r="C3" s="1" t="s">
        <v>12</v>
      </c>
      <c r="D3" s="1">
        <v>1079048</v>
      </c>
      <c r="E3" s="1" t="s">
        <v>77</v>
      </c>
      <c r="F3" s="1"/>
      <c r="G3" s="1"/>
      <c r="H3" s="53">
        <v>44866</v>
      </c>
      <c r="I3" s="54">
        <v>35421</v>
      </c>
      <c r="J3" s="54">
        <v>35421</v>
      </c>
      <c r="K3" s="1" t="s">
        <v>78</v>
      </c>
      <c r="L3" s="1" t="s">
        <v>79</v>
      </c>
      <c r="M3" s="54" t="s">
        <v>80</v>
      </c>
      <c r="N3" s="54">
        <v>0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1"/>
      <c r="U3" s="54">
        <v>0</v>
      </c>
      <c r="V3" s="1"/>
      <c r="W3" s="54">
        <v>0</v>
      </c>
      <c r="X3" s="54">
        <v>0</v>
      </c>
      <c r="Y3" s="54">
        <v>0</v>
      </c>
      <c r="Z3" s="1"/>
      <c r="AA3" s="1"/>
      <c r="AB3" s="53">
        <v>44866</v>
      </c>
      <c r="AC3" s="1"/>
      <c r="AD3" s="1"/>
      <c r="AE3" s="1"/>
      <c r="AF3" s="1"/>
      <c r="AG3" s="1"/>
      <c r="AH3" s="1"/>
      <c r="AI3" s="1"/>
      <c r="AJ3" s="54">
        <v>0</v>
      </c>
      <c r="AK3" s="54">
        <v>0</v>
      </c>
      <c r="AL3" s="53">
        <v>44957</v>
      </c>
    </row>
    <row r="4" spans="1:38" x14ac:dyDescent="0.25">
      <c r="A4" s="1">
        <v>890911816</v>
      </c>
      <c r="B4" s="1" t="s">
        <v>14</v>
      </c>
      <c r="C4" s="1" t="s">
        <v>11</v>
      </c>
      <c r="D4" s="1">
        <v>113655</v>
      </c>
      <c r="E4" s="1" t="s">
        <v>81</v>
      </c>
      <c r="F4" s="1" t="s">
        <v>11</v>
      </c>
      <c r="G4" s="1">
        <v>113655</v>
      </c>
      <c r="H4" s="53">
        <v>44893</v>
      </c>
      <c r="I4" s="54">
        <v>519560</v>
      </c>
      <c r="J4" s="54">
        <v>519560</v>
      </c>
      <c r="K4" s="1" t="s">
        <v>82</v>
      </c>
      <c r="L4" s="1" t="s">
        <v>85</v>
      </c>
      <c r="M4" s="54" t="s">
        <v>83</v>
      </c>
      <c r="N4" s="54">
        <v>519560</v>
      </c>
      <c r="O4" s="54">
        <v>0</v>
      </c>
      <c r="P4" s="54">
        <v>0</v>
      </c>
      <c r="Q4" s="54">
        <v>0</v>
      </c>
      <c r="R4" s="54">
        <v>519560</v>
      </c>
      <c r="S4" s="54">
        <v>0</v>
      </c>
      <c r="T4" s="1"/>
      <c r="U4" s="54">
        <v>0</v>
      </c>
      <c r="V4" s="1"/>
      <c r="W4" s="54">
        <v>0</v>
      </c>
      <c r="X4" s="54">
        <v>0</v>
      </c>
      <c r="Y4" s="54">
        <v>0</v>
      </c>
      <c r="Z4" s="1"/>
      <c r="AA4" s="1"/>
      <c r="AB4" s="53">
        <v>44893</v>
      </c>
      <c r="AC4" s="1"/>
      <c r="AD4" s="1">
        <v>2</v>
      </c>
      <c r="AE4" s="1"/>
      <c r="AF4" s="1"/>
      <c r="AG4" s="1">
        <v>1</v>
      </c>
      <c r="AH4" s="1">
        <v>20221230</v>
      </c>
      <c r="AI4" s="1">
        <v>20221220</v>
      </c>
      <c r="AJ4" s="54">
        <v>519560</v>
      </c>
      <c r="AK4" s="54">
        <v>0</v>
      </c>
      <c r="AL4" s="53">
        <v>44957</v>
      </c>
    </row>
    <row r="5" spans="1:38" x14ac:dyDescent="0.25">
      <c r="A5" s="1">
        <v>890911816</v>
      </c>
      <c r="B5" s="1" t="s">
        <v>14</v>
      </c>
      <c r="C5" s="1" t="s">
        <v>12</v>
      </c>
      <c r="D5" s="1">
        <v>1096117</v>
      </c>
      <c r="E5" s="1" t="s">
        <v>84</v>
      </c>
      <c r="F5" s="1" t="s">
        <v>12</v>
      </c>
      <c r="G5" s="1">
        <v>1096117</v>
      </c>
      <c r="H5" s="53">
        <v>44906</v>
      </c>
      <c r="I5" s="54">
        <v>275208</v>
      </c>
      <c r="J5" s="54">
        <v>275208</v>
      </c>
      <c r="K5" s="1" t="s">
        <v>82</v>
      </c>
      <c r="L5" s="1" t="s">
        <v>85</v>
      </c>
      <c r="M5" s="54" t="s">
        <v>83</v>
      </c>
      <c r="N5" s="54">
        <v>275208</v>
      </c>
      <c r="O5" s="54">
        <v>0</v>
      </c>
      <c r="P5" s="54">
        <v>0</v>
      </c>
      <c r="Q5" s="54">
        <v>0</v>
      </c>
      <c r="R5" s="54">
        <v>275208</v>
      </c>
      <c r="S5" s="54">
        <v>0</v>
      </c>
      <c r="T5" s="1"/>
      <c r="U5" s="54">
        <v>0</v>
      </c>
      <c r="V5" s="1"/>
      <c r="W5" s="54">
        <v>0</v>
      </c>
      <c r="X5" s="54">
        <v>0</v>
      </c>
      <c r="Y5" s="54">
        <v>0</v>
      </c>
      <c r="Z5" s="1"/>
      <c r="AA5" s="1"/>
      <c r="AB5" s="53">
        <v>44906</v>
      </c>
      <c r="AC5" s="1"/>
      <c r="AD5" s="1">
        <v>2</v>
      </c>
      <c r="AE5" s="1"/>
      <c r="AF5" s="1"/>
      <c r="AG5" s="1">
        <v>1</v>
      </c>
      <c r="AH5" s="1">
        <v>20230130</v>
      </c>
      <c r="AI5" s="1">
        <v>20230104</v>
      </c>
      <c r="AJ5" s="54">
        <v>275208</v>
      </c>
      <c r="AK5" s="54">
        <v>0</v>
      </c>
      <c r="AL5" s="53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workbookViewId="0">
      <selection activeCell="D20" sqref="D20"/>
    </sheetView>
  </sheetViews>
  <sheetFormatPr baseColWidth="10" defaultRowHeight="15" x14ac:dyDescent="0.25"/>
  <cols>
    <col min="1" max="1" width="2.42578125" customWidth="1"/>
    <col min="2" max="2" width="47" bestFit="1" customWidth="1"/>
    <col min="3" max="3" width="12.7109375" style="58" bestFit="1" customWidth="1"/>
    <col min="4" max="4" width="15" style="55" bestFit="1" customWidth="1"/>
  </cols>
  <sheetData>
    <row r="2" spans="2:4" x14ac:dyDescent="0.25">
      <c r="B2" s="62" t="s">
        <v>87</v>
      </c>
      <c r="C2" s="63" t="s">
        <v>88</v>
      </c>
      <c r="D2" s="64" t="s">
        <v>89</v>
      </c>
    </row>
    <row r="3" spans="2:4" x14ac:dyDescent="0.25">
      <c r="B3" s="59" t="s">
        <v>79</v>
      </c>
      <c r="C3" s="61">
        <v>1</v>
      </c>
      <c r="D3" s="60">
        <v>35421</v>
      </c>
    </row>
    <row r="4" spans="2:4" x14ac:dyDescent="0.25">
      <c r="B4" s="59" t="s">
        <v>85</v>
      </c>
      <c r="C4" s="61">
        <v>2</v>
      </c>
      <c r="D4" s="60">
        <v>794768</v>
      </c>
    </row>
    <row r="5" spans="2:4" x14ac:dyDescent="0.25">
      <c r="B5" s="62" t="s">
        <v>86</v>
      </c>
      <c r="C5" s="63">
        <v>3</v>
      </c>
      <c r="D5" s="64">
        <v>830189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2" zoomScale="90" zoomScaleNormal="90" zoomScaleSheetLayoutView="100" workbookViewId="0">
      <selection activeCell="N24" sqref="N24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16</v>
      </c>
      <c r="E2" s="9"/>
      <c r="F2" s="9"/>
      <c r="G2" s="9"/>
      <c r="H2" s="9"/>
      <c r="I2" s="10"/>
      <c r="J2" s="11" t="s">
        <v>17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18</v>
      </c>
      <c r="E4" s="9"/>
      <c r="F4" s="9"/>
      <c r="G4" s="9"/>
      <c r="H4" s="9"/>
      <c r="I4" s="10"/>
      <c r="J4" s="11" t="s">
        <v>19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20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90</v>
      </c>
      <c r="J12" s="25"/>
    </row>
    <row r="13" spans="2:10" x14ac:dyDescent="0.2">
      <c r="B13" s="24"/>
      <c r="C13" s="26" t="s">
        <v>91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21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22</v>
      </c>
      <c r="D17" s="27"/>
      <c r="H17" s="29" t="s">
        <v>23</v>
      </c>
      <c r="I17" s="29" t="s">
        <v>24</v>
      </c>
      <c r="J17" s="25"/>
    </row>
    <row r="18" spans="2:10" x14ac:dyDescent="0.2">
      <c r="B18" s="24"/>
      <c r="C18" s="26" t="s">
        <v>25</v>
      </c>
      <c r="D18" s="26"/>
      <c r="E18" s="26"/>
      <c r="F18" s="26"/>
      <c r="H18" s="30">
        <v>3</v>
      </c>
      <c r="I18" s="65">
        <v>830189</v>
      </c>
      <c r="J18" s="25"/>
    </row>
    <row r="19" spans="2:10" x14ac:dyDescent="0.2">
      <c r="B19" s="24"/>
      <c r="C19" s="5" t="s">
        <v>26</v>
      </c>
      <c r="H19" s="31">
        <v>0</v>
      </c>
      <c r="I19" s="32">
        <v>0</v>
      </c>
      <c r="J19" s="25"/>
    </row>
    <row r="20" spans="2:10" x14ac:dyDescent="0.2">
      <c r="B20" s="24"/>
      <c r="C20" s="5" t="s">
        <v>27</v>
      </c>
      <c r="H20" s="31">
        <v>0</v>
      </c>
      <c r="I20" s="32">
        <v>0</v>
      </c>
      <c r="J20" s="25"/>
    </row>
    <row r="21" spans="2:10" x14ac:dyDescent="0.2">
      <c r="B21" s="24"/>
      <c r="C21" s="5" t="s">
        <v>28</v>
      </c>
      <c r="H21" s="31">
        <v>1</v>
      </c>
      <c r="I21" s="33">
        <v>35421</v>
      </c>
      <c r="J21" s="25"/>
    </row>
    <row r="22" spans="2:10" x14ac:dyDescent="0.2">
      <c r="B22" s="24"/>
      <c r="C22" s="5" t="s">
        <v>29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30</v>
      </c>
      <c r="H23" s="34">
        <v>0</v>
      </c>
      <c r="I23" s="35">
        <v>0</v>
      </c>
      <c r="J23" s="25"/>
    </row>
    <row r="24" spans="2:10" x14ac:dyDescent="0.2">
      <c r="B24" s="24"/>
      <c r="C24" s="26" t="s">
        <v>31</v>
      </c>
      <c r="D24" s="26"/>
      <c r="E24" s="26"/>
      <c r="F24" s="26"/>
      <c r="H24" s="30">
        <f>H19+H20+H21+H22+H23</f>
        <v>1</v>
      </c>
      <c r="I24" s="36">
        <f>I19+I20+I21+I22+I23</f>
        <v>35421</v>
      </c>
      <c r="J24" s="25"/>
    </row>
    <row r="25" spans="2:10" x14ac:dyDescent="0.2">
      <c r="B25" s="24"/>
      <c r="C25" s="5" t="s">
        <v>32</v>
      </c>
      <c r="H25" s="31">
        <v>2</v>
      </c>
      <c r="I25" s="32">
        <v>794768</v>
      </c>
      <c r="J25" s="25"/>
    </row>
    <row r="26" spans="2:10" x14ac:dyDescent="0.2">
      <c r="B26" s="24"/>
      <c r="C26" s="5" t="s">
        <v>33</v>
      </c>
      <c r="H26" s="31">
        <v>0</v>
      </c>
      <c r="I26" s="32">
        <v>0</v>
      </c>
      <c r="J26" s="25"/>
    </row>
    <row r="27" spans="2:10" ht="13.5" thickBot="1" x14ac:dyDescent="0.25">
      <c r="B27" s="24"/>
      <c r="C27" s="5" t="s">
        <v>34</v>
      </c>
      <c r="H27" s="34">
        <v>0</v>
      </c>
      <c r="I27" s="35">
        <v>0</v>
      </c>
      <c r="J27" s="25"/>
    </row>
    <row r="28" spans="2:10" x14ac:dyDescent="0.2">
      <c r="B28" s="24"/>
      <c r="C28" s="26" t="s">
        <v>35</v>
      </c>
      <c r="D28" s="26"/>
      <c r="E28" s="26"/>
      <c r="F28" s="26"/>
      <c r="H28" s="30">
        <f>H25+H26+H27</f>
        <v>2</v>
      </c>
      <c r="I28" s="36">
        <f>I25+I26+I27</f>
        <v>794768</v>
      </c>
      <c r="J28" s="25"/>
    </row>
    <row r="29" spans="2:10" ht="13.5" thickBot="1" x14ac:dyDescent="0.25">
      <c r="B29" s="24"/>
      <c r="C29" s="5" t="s">
        <v>36</v>
      </c>
      <c r="D29" s="26"/>
      <c r="E29" s="26"/>
      <c r="F29" s="26"/>
      <c r="H29" s="34">
        <v>0</v>
      </c>
      <c r="I29" s="35">
        <v>0</v>
      </c>
      <c r="J29" s="25"/>
    </row>
    <row r="30" spans="2:10" x14ac:dyDescent="0.2">
      <c r="B30" s="24"/>
      <c r="C30" s="26" t="s">
        <v>37</v>
      </c>
      <c r="D30" s="26"/>
      <c r="E30" s="26"/>
      <c r="F30" s="26"/>
      <c r="H30" s="31">
        <f>H29</f>
        <v>0</v>
      </c>
      <c r="I30" s="32">
        <f>I29</f>
        <v>0</v>
      </c>
      <c r="J30" s="25"/>
    </row>
    <row r="31" spans="2:10" x14ac:dyDescent="0.2">
      <c r="B31" s="24"/>
      <c r="C31" s="26"/>
      <c r="D31" s="26"/>
      <c r="E31" s="26"/>
      <c r="F31" s="26"/>
      <c r="H31" s="37"/>
      <c r="I31" s="36"/>
      <c r="J31" s="25"/>
    </row>
    <row r="32" spans="2:10" ht="13.5" thickBot="1" x14ac:dyDescent="0.25">
      <c r="B32" s="24"/>
      <c r="C32" s="26" t="s">
        <v>38</v>
      </c>
      <c r="D32" s="26"/>
      <c r="H32" s="38">
        <f>H24+H28+H30</f>
        <v>3</v>
      </c>
      <c r="I32" s="39">
        <f>I24+I28+I30</f>
        <v>830189</v>
      </c>
      <c r="J32" s="25"/>
    </row>
    <row r="33" spans="2:10" ht="13.5" thickTop="1" x14ac:dyDescent="0.2">
      <c r="B33" s="24"/>
      <c r="C33" s="26"/>
      <c r="D33" s="26"/>
      <c r="H33" s="40"/>
      <c r="I33" s="32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x14ac:dyDescent="0.2">
      <c r="B36" s="24"/>
      <c r="G36" s="40"/>
      <c r="H36" s="40"/>
      <c r="I36" s="40"/>
      <c r="J36" s="25"/>
    </row>
    <row r="37" spans="2:10" ht="13.5" thickBot="1" x14ac:dyDescent="0.25">
      <c r="B37" s="24"/>
      <c r="C37" s="42" t="s">
        <v>92</v>
      </c>
      <c r="D37" s="41"/>
      <c r="G37" s="42" t="s">
        <v>39</v>
      </c>
      <c r="H37" s="41"/>
      <c r="I37" s="40"/>
      <c r="J37" s="25"/>
    </row>
    <row r="38" spans="2:10" ht="4.5" customHeight="1" x14ac:dyDescent="0.2">
      <c r="B38" s="24"/>
      <c r="C38" s="40"/>
      <c r="D38" s="40"/>
      <c r="G38" s="40"/>
      <c r="H38" s="40"/>
      <c r="I38" s="40"/>
      <c r="J38" s="25"/>
    </row>
    <row r="39" spans="2:10" x14ac:dyDescent="0.2">
      <c r="B39" s="24"/>
      <c r="C39" s="26" t="s">
        <v>93</v>
      </c>
      <c r="G39" s="43" t="s">
        <v>40</v>
      </c>
      <c r="H39" s="40"/>
      <c r="I39" s="40"/>
      <c r="J39" s="25"/>
    </row>
    <row r="40" spans="2:10" x14ac:dyDescent="0.2">
      <c r="B40" s="24"/>
      <c r="G40" s="40"/>
      <c r="H40" s="40"/>
      <c r="I40" s="40"/>
      <c r="J40" s="25"/>
    </row>
    <row r="41" spans="2:10" ht="18.75" customHeight="1" thickBot="1" x14ac:dyDescent="0.25">
      <c r="B41" s="44"/>
      <c r="C41" s="45"/>
      <c r="D41" s="45"/>
      <c r="E41" s="45"/>
      <c r="F41" s="45"/>
      <c r="G41" s="41"/>
      <c r="H41" s="41"/>
      <c r="I41" s="41"/>
      <c r="J41" s="46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2023-02-06T16:01:09Z</cp:lastPrinted>
  <dcterms:created xsi:type="dcterms:W3CDTF">2022-06-01T14:39:12Z</dcterms:created>
  <dcterms:modified xsi:type="dcterms:W3CDTF">2023-02-06T16:01:27Z</dcterms:modified>
</cp:coreProperties>
</file>