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2000401 INVERSIONES CLINICA DEL META S.A\"/>
    </mc:Choice>
  </mc:AlternateContent>
  <bookViews>
    <workbookView xWindow="0" yWindow="0" windowWidth="20490" windowHeight="7155" activeTab="3"/>
  </bookViews>
  <sheets>
    <sheet name="INFO IPS" sheetId="1" r:id="rId1"/>
    <sheet name="ESTADO DE CARTERA" sheetId="2" r:id="rId2"/>
    <sheet name="TD" sheetId="4" r:id="rId3"/>
    <sheet name="FOR-CSA-018" sheetId="3" r:id="rId4"/>
  </sheets>
  <definedNames>
    <definedName name="_xlnm._FilterDatabase" localSheetId="1" hidden="1">'ESTADO DE CARTERA'!$A$2:$AL$4</definedName>
  </definedName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H24" i="3"/>
  <c r="H31" i="3" s="1"/>
  <c r="I31" i="3" l="1"/>
  <c r="E4" i="1"/>
  <c r="D4" i="1"/>
</calcChain>
</file>

<file path=xl/sharedStrings.xml><?xml version="1.0" encoding="utf-8"?>
<sst xmlns="http://schemas.openxmlformats.org/spreadsheetml/2006/main" count="92" uniqueCount="88">
  <si>
    <t>Consecutivo</t>
  </si>
  <si>
    <t>Fecha</t>
  </si>
  <si>
    <t>FechaRadicación</t>
  </si>
  <si>
    <t>ValorInicial</t>
  </si>
  <si>
    <t>TotalSaldo</t>
  </si>
  <si>
    <t>P150057</t>
  </si>
  <si>
    <t>A276119</t>
  </si>
  <si>
    <t>TOTAL</t>
  </si>
  <si>
    <t>FOR-CSA-018</t>
  </si>
  <si>
    <t>HOJA 1 DE 2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</si>
  <si>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</si>
  <si>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</si>
  <si>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</si>
  <si>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</si>
  <si>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</si>
  <si>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</si>
  <si>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</si>
  <si>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</si>
  <si>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</si>
  <si>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</si>
  <si>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</si>
  <si>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</si>
  <si>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</si>
  <si>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</si>
  <si>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</si>
  <si>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</si>
  <si>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</si>
  <si>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</si>
  <si>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</si>
  <si>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</si>
  <si>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</si>
  <si>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</si>
  <si>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</si>
  <si>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</si>
  <si>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</si>
  <si>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</si>
  <si>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</si>
  <si>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</si>
  <si>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</si>
  <si>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</si>
  <si>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</si>
  <si>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</si>
  <si>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FEBRERO 2023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</si>
  <si>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</si>
  <si>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</si>
  <si>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</si>
  <si>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</si>
  <si>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</si>
  <si>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</si>
  <si>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</si>
  <si>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</si>
  <si>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</si>
  <si>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</si>
  <si>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</si>
  <si>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</si>
  <si>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</si>
  <si>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</si>
  <si>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</si>
  <si>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</si>
  <si>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</si>
  <si>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</si>
  <si>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</si>
  <si>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</si>
  <si>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</si>
  <si>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</si>
  <si>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</si>
  <si>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</si>
  <si>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</si>
  <si>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INVERSIONES CLINICA DEL META S.A.</t>
  </si>
  <si>
    <t>A</t>
  </si>
  <si>
    <t>892000401_A_276119</t>
  </si>
  <si>
    <t>A)Factura no radicada en ERP</t>
  </si>
  <si>
    <t>no_cruza</t>
  </si>
  <si>
    <t>P</t>
  </si>
  <si>
    <t>892000401_P_150057</t>
  </si>
  <si>
    <t>B)Factura sin saldo ERP/conciliar diferencia valor de factura</t>
  </si>
  <si>
    <t>OK</t>
  </si>
  <si>
    <t>FACTURA NO RADICADA</t>
  </si>
  <si>
    <t>FACTURA CANCELADA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</si>
  <si>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</si>
  <si>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</si>
  <si>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</si>
  <si>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</si>
  <si>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14/02/2023</t>
  </si>
  <si>
    <t>SANTIAGO DE CALI , FEBRERO 14 DE 2023</t>
  </si>
  <si>
    <t>Señores : INVERSIONES CLINICA DEL META S.A.</t>
  </si>
  <si>
    <t>NIT: 892000401</t>
  </si>
  <si>
    <t>Cartera - Inversiones Clínica del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</si>
</sst>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77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165" fontId="0" fillId="2" borderId="3" xfId="1" applyNumberFormat="1" applyFont="1" applyFill="1" applyBorder="1"/>
    <xf numFmtId="165" fontId="0" fillId="2" borderId="4" xfId="1" applyNumberFormat="1" applyFont="1" applyFill="1" applyBorder="1"/>
    <xf numFmtId="0" fontId="0" fillId="0" borderId="5" xfId="0" applyBorder="1"/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6" xfId="1" applyNumberFormat="1" applyFont="1" applyBorder="1"/>
    <xf numFmtId="0" fontId="2" fillId="2" borderId="7" xfId="0" applyFont="1" applyFill="1" applyBorder="1"/>
    <xf numFmtId="14" fontId="2" fillId="2" borderId="8" xfId="0" applyNumberFormat="1" applyFont="1" applyFill="1" applyBorder="1"/>
    <xf numFmtId="165" fontId="2" fillId="2" borderId="8" xfId="1" applyNumberFormat="1" applyFont="1" applyFill="1" applyBorder="1"/>
    <xf numFmtId="165" fontId="2" fillId="2" borderId="9" xfId="1" applyNumberFormat="1" applyFont="1" applyFill="1" applyBorder="1"/>
    <xf numFmtId="0" fontId="4" fillId="0" borderId="0" xfId="2" applyFont="1"/>
    <xf numFmtId="0" fontId="4" fillId="0" borderId="10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14" xfId="2" applyFont="1" applyBorder="1" applyAlignment="1">
      <alignment horizontal="centerContinuous"/>
    </xf>
    <xf numFmtId="0" fontId="4" fillId="0" borderId="15" xfId="2" applyFont="1" applyBorder="1" applyAlignment="1">
      <alignment horizontal="centerContinuous"/>
    </xf>
    <xf numFmtId="0" fontId="5" fillId="0" borderId="16" xfId="2" applyFont="1" applyBorder="1" applyAlignment="1">
      <alignment horizontal="centerContinuous" vertical="center"/>
    </xf>
    <xf numFmtId="0" fontId="5" fillId="0" borderId="17" xfId="2" applyFont="1" applyBorder="1" applyAlignment="1">
      <alignment horizontal="centerContinuous" vertical="center"/>
    </xf>
    <xf numFmtId="0" fontId="5" fillId="0" borderId="18" xfId="2" applyFont="1" applyBorder="1" applyAlignment="1">
      <alignment horizontal="centerContinuous" vertical="center"/>
    </xf>
    <xf numFmtId="0" fontId="5" fillId="0" borderId="19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5" fillId="0" borderId="20" xfId="2" applyFont="1" applyBorder="1" applyAlignment="1">
      <alignment horizontal="centerContinuous" vertical="center"/>
    </xf>
    <xf numFmtId="0" fontId="4" fillId="0" borderId="16" xfId="2" applyFont="1" applyBorder="1" applyAlignment="1">
      <alignment horizontal="centerContinuous"/>
    </xf>
    <xf numFmtId="0" fontId="4" fillId="0" borderId="18" xfId="2" applyFont="1" applyBorder="1" applyAlignment="1">
      <alignment horizontal="centerContinuous"/>
    </xf>
    <xf numFmtId="0" fontId="4" fillId="0" borderId="14" xfId="2" applyFont="1" applyBorder="1"/>
    <xf numFmtId="0" fontId="4" fillId="0" borderId="15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17" xfId="2" applyNumberFormat="1" applyFont="1" applyBorder="1" applyAlignment="1">
      <alignment horizontal="center"/>
    </xf>
    <xf numFmtId="166" fontId="4" fillId="0" borderId="17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21" xfId="2" applyNumberFormat="1" applyFont="1" applyBorder="1" applyAlignment="1">
      <alignment horizontal="center"/>
    </xf>
    <xf numFmtId="166" fontId="5" fillId="0" borderId="21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7" xfId="2" applyNumberFormat="1" applyFont="1" applyBorder="1"/>
    <xf numFmtId="166" fontId="5" fillId="0" borderId="17" xfId="2" applyNumberFormat="1" applyFont="1" applyBorder="1"/>
    <xf numFmtId="166" fontId="5" fillId="0" borderId="0" xfId="2" applyNumberFormat="1" applyFont="1"/>
    <xf numFmtId="0" fontId="4" fillId="0" borderId="16" xfId="2" applyFont="1" applyBorder="1"/>
    <xf numFmtId="0" fontId="4" fillId="0" borderId="17" xfId="2" applyFont="1" applyBorder="1"/>
    <xf numFmtId="0" fontId="4" fillId="0" borderId="18" xfId="2" applyFont="1" applyBorder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8" fontId="0" fillId="0" borderId="0" xfId="1" applyNumberFormat="1" applyFont="1"/>
    <xf numFmtId="168" fontId="7" fillId="0" borderId="0" xfId="1" applyNumberFormat="1" applyFont="1"/>
    <xf numFmtId="0" fontId="0" fillId="0" borderId="0" xfId="0" applyAlignment="1">
      <alignment wrapText="1"/>
    </xf>
    <xf numFmtId="0" fontId="0" fillId="0" borderId="22" xfId="0" applyBorder="1" applyAlignment="1">
      <alignment horizontal="left"/>
    </xf>
    <xf numFmtId="0" fontId="6" fillId="6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8" fontId="6" fillId="6" borderId="7" xfId="1" applyNumberFormat="1" applyFont="1" applyFill="1" applyBorder="1" applyAlignment="1">
      <alignment horizontal="center" vertical="center"/>
    </xf>
    <xf numFmtId="168" fontId="0" fillId="0" borderId="23" xfId="1" applyNumberFormat="1" applyFont="1" applyBorder="1"/>
    <xf numFmtId="0" fontId="6" fillId="6" borderId="8" xfId="0" applyFont="1" applyFill="1" applyBorder="1" applyAlignment="1">
      <alignment horizontal="center" vertical="center"/>
    </xf>
    <xf numFmtId="0" fontId="0" fillId="0" borderId="24" xfId="0" applyNumberFormat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168" fontId="6" fillId="6" borderId="5" xfId="1" applyNumberFormat="1" applyFont="1" applyFill="1" applyBorder="1" applyAlignment="1">
      <alignment horizontal="center" vertical="center"/>
    </xf>
    <xf numFmtId="167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9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numFmt numFmtId="168" formatCode="_(* #,##0_);_(* \(#,##0\);_(* &quot;-&quot;??_);_(@_)"/>
    </dxf>
    <dxf>
      <numFmt numFmtId="168" formatCode="_(* #,##0_);_(* \(#,##0\);_(* &quot;-&quot;??_);_(@_)"/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_-* #,##0_-;\-* #,##0_-;_-* &quot;-&quot;??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m/d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m/d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1.549203472219" createdVersion="5" refreshedVersion="5" minRefreshableVersion="3" recordCount="2">
  <cacheSource type="worksheet">
    <worksheetSource ref="A2:AL4" sheet="ESTADO DE CARTERA"/>
  </cacheSource>
  <cacheFields count="38">
    <cacheField name="NIT IPS" numFmtId="0">
      <sharedItems containsSemiMixedTypes="0" containsString="0" containsNumber="1" containsInteger="1" minValue="892000401" maxValue="89200040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0057" maxValue="27611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0057" maxValue="150057"/>
    </cacheField>
    <cacheField name="FECHA FACT IPS" numFmtId="14">
      <sharedItems containsSemiMixedTypes="0" containsNonDate="0" containsDate="1" containsString="0" minDate="2010-10-08T00:00:00" maxDate="2017-01-24T00:00:00"/>
    </cacheField>
    <cacheField name="VALOR FACT IPS" numFmtId="165">
      <sharedItems containsSemiMixedTypes="0" containsString="0" containsNumber="1" containsInteger="1" minValue="114424" maxValue="2155255"/>
    </cacheField>
    <cacheField name="SALDO FACT IPS" numFmtId="165">
      <sharedItems containsSemiMixedTypes="0" containsString="0" containsNumber="1" containsInteger="1" minValue="114424" maxValue="2155255"/>
    </cacheField>
    <cacheField name="OBSERVACION SASS" numFmtId="0">
      <sharedItems/>
    </cacheField>
    <cacheField name="VALIDACION ALFA FACT" numFmtId="0">
      <sharedItems/>
    </cacheField>
    <cacheField name="ESTADO EPS FEBRERO 2023" numFmtId="0">
      <sharedItems count="2">
        <s v="FACTURA NO RADICADA"/>
        <s v="FACTURA CANCELADA"/>
      </sharedItems>
    </cacheField>
    <cacheField name="VALOR RADICADO FACT" numFmtId="165">
      <sharedItems containsSemiMixedTypes="0" containsString="0" containsNumber="1" containsInteger="1" minValue="0" maxValue="2303455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2303455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5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0-11-18T00:00:00" maxDate="2017-02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01225" maxValue="20101225"/>
    </cacheField>
    <cacheField name="F RAD SASS" numFmtId="0">
      <sharedItems containsString="0" containsBlank="1" containsNumber="1" containsInteger="1" minValue="20101125" maxValue="20101125"/>
    </cacheField>
    <cacheField name="VALOR REPORTADO CRICULAR 030" numFmtId="165">
      <sharedItems containsSemiMixedTypes="0" containsString="0" containsNumber="1" containsInteger="1" minValue="0" maxValue="2303455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2000401"/>
    <s v="INVERSIONES CLINICA DEL META S.A."/>
    <s v="A"/>
    <n v="276119"/>
    <s v="892000401_A_276119"/>
    <m/>
    <m/>
    <d v="2017-01-23T00:00:00"/>
    <n v="114424"/>
    <n v="114424"/>
    <s v="A)Factura no radicada en ERP"/>
    <s v="no_cruza"/>
    <x v="0"/>
    <n v="0"/>
    <n v="0"/>
    <n v="0"/>
    <n v="0"/>
    <n v="0"/>
    <n v="0"/>
    <m/>
    <n v="0"/>
    <m/>
    <n v="0"/>
    <n v="0"/>
    <n v="0"/>
    <m/>
    <m/>
    <d v="2017-02-12T00:00:00"/>
    <m/>
    <m/>
    <m/>
    <m/>
    <m/>
    <m/>
    <m/>
    <n v="0"/>
    <n v="0"/>
    <d v="2023-01-31T00:00:00"/>
  </r>
  <r>
    <n v="892000401"/>
    <s v="INVERSIONES CLINICA DEL META S.A."/>
    <s v="P"/>
    <n v="150057"/>
    <s v="892000401_P_150057"/>
    <s v="P"/>
    <n v="150057"/>
    <d v="2010-10-08T00:00:00"/>
    <n v="2155255"/>
    <n v="2155255"/>
    <s v="B)Factura sin saldo ERP/conciliar diferencia valor de factura"/>
    <s v="OK"/>
    <x v="1"/>
    <n v="2303455"/>
    <n v="0"/>
    <n v="0"/>
    <n v="0"/>
    <n v="2303455"/>
    <n v="0"/>
    <m/>
    <n v="0"/>
    <m/>
    <n v="0"/>
    <n v="0"/>
    <n v="0"/>
    <m/>
    <m/>
    <d v="2010-11-18T00:00:00"/>
    <m/>
    <n v="2"/>
    <m/>
    <m/>
    <n v="1"/>
    <n v="20101225"/>
    <n v="20101125"/>
    <n v="2303455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showAll="0"/>
    <pivotField axis="axisRow" showAll="0">
      <items count="3">
        <item x="1"/>
        <item x="0"/>
        <item t="default"/>
      </items>
    </pivotField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2" baseItem="0"/>
    <dataField name="Saldo Facturas" fld="9" baseField="0" baseItem="0" numFmtId="168"/>
  </dataFields>
  <formats count="30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12" type="button" dataOnly="0" labelOnly="1" outline="0" axis="axisRow" fieldPosition="0"/>
    </format>
    <format dxfId="26">
      <pivotArea dataOnly="0" labelOnly="1" fieldPosition="0">
        <references count="1">
          <reference field="12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2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2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2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7" displayName="Tabla7" ref="A1:E4" totalsRowShown="0" headerRowDxfId="38" headerRowBorderDxfId="37" tableBorderDxfId="36" totalsRowBorderDxfId="35">
  <tableColumns count="5">
    <tableColumn id="2" name="Consecutivo" dataDxfId="34"/>
    <tableColumn id="3" name="Fecha" dataDxfId="33"/>
    <tableColumn id="4" name="FechaRadicación" dataDxfId="32"/>
    <tableColumn id="5" name="ValorInicial" dataDxfId="31" dataCellStyle="Millares"/>
    <tableColumn id="6" name="TotalSaldo" dataDxfId="30" dataCellStyle="Millar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E4"/>
  <sheetViews>
    <sheetView workbookViewId="0">
      <selection activeCell="I14" sqref="I14"/>
    </sheetView>
  </sheetViews>
  <sheetFormatPr baseColWidth="10" defaultRowHeight="15" x14ac:dyDescent="0.25"/>
  <cols>
    <col min="1" max="1" width="22.140625" customWidth="1"/>
    <col min="2" max="2" width="14" customWidth="1"/>
    <col min="4" max="4" width="17.7109375" customWidth="1"/>
    <col min="5" max="5" width="13.140625" customWidth="1"/>
    <col min="6" max="6" width="12.42578125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</row>
    <row r="2" spans="1:5" x14ac:dyDescent="0.25">
      <c r="A2" s="5" t="s">
        <v>5</v>
      </c>
      <c r="B2" s="6">
        <v>40459</v>
      </c>
      <c r="C2" s="6">
        <v>40500</v>
      </c>
      <c r="D2" s="7">
        <v>2155255</v>
      </c>
      <c r="E2" s="8">
        <v>2155255</v>
      </c>
    </row>
    <row r="3" spans="1:5" x14ac:dyDescent="0.25">
      <c r="A3" s="5" t="s">
        <v>6</v>
      </c>
      <c r="B3" s="6">
        <v>42758</v>
      </c>
      <c r="C3" s="6">
        <v>42778</v>
      </c>
      <c r="D3" s="7">
        <v>114424</v>
      </c>
      <c r="E3" s="8">
        <v>114424</v>
      </c>
    </row>
    <row r="4" spans="1:5" x14ac:dyDescent="0.25">
      <c r="A4" s="9"/>
      <c r="B4" s="10" t="s">
        <v>7</v>
      </c>
      <c r="C4" s="10"/>
      <c r="D4" s="11">
        <f>SUBTOTAL(109,D2:D3)</f>
        <v>2269679</v>
      </c>
      <c r="E4" s="12">
        <f>SUBTOTAL(109,E2:E3)</f>
        <v>2269679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"/>
  <sheetViews>
    <sheetView showGridLines="0" zoomScale="75" zoomScaleNormal="75" workbookViewId="0">
      <selection activeCell="D26" sqref="D26"/>
    </sheetView>
  </sheetViews>
  <sheetFormatPr baseColWidth="10" defaultRowHeight="15" x14ac:dyDescent="0.25"/>
  <cols>
    <col min="2" max="2" width="33.7109375" bestFit="1" customWidth="1"/>
    <col min="3" max="3" width="14" bestFit="1" customWidth="1"/>
    <col min="5" max="5" width="21.7109375" bestFit="1" customWidth="1"/>
    <col min="8" max="8" width="14.85546875" bestFit="1" customWidth="1"/>
    <col min="9" max="10" width="14.42578125" bestFit="1" customWidth="1"/>
    <col min="11" max="11" width="14.85546875" customWidth="1"/>
    <col min="12" max="12" width="14.28515625" customWidth="1"/>
    <col min="13" max="13" width="22.42578125" bestFit="1" customWidth="1"/>
    <col min="15" max="15" width="12.7109375" customWidth="1"/>
    <col min="16" max="16" width="13.85546875" customWidth="1"/>
    <col min="17" max="17" width="16.85546875" customWidth="1"/>
    <col min="18" max="18" width="12.42578125" customWidth="1"/>
    <col min="19" max="19" width="13.140625" customWidth="1"/>
    <col min="20" max="20" width="17.28515625" customWidth="1"/>
    <col min="21" max="21" width="13" customWidth="1"/>
    <col min="22" max="22" width="15" customWidth="1"/>
    <col min="24" max="24" width="14.85546875" customWidth="1"/>
    <col min="26" max="26" width="17.140625" customWidth="1"/>
    <col min="27" max="27" width="17.85546875" customWidth="1"/>
    <col min="28" max="28" width="14.28515625" bestFit="1" customWidth="1"/>
    <col min="32" max="32" width="14.85546875" customWidth="1"/>
    <col min="36" max="36" width="13.85546875" bestFit="1" customWidth="1"/>
    <col min="37" max="37" width="14" bestFit="1" customWidth="1"/>
    <col min="38" max="38" width="12" bestFit="1" customWidth="1"/>
  </cols>
  <sheetData>
    <row r="1" spans="1:38" x14ac:dyDescent="0.25">
      <c r="I1" s="64">
        <f>SUBTOTAL(9,I3:I4)</f>
        <v>2269679</v>
      </c>
      <c r="J1" s="64">
        <f>SUBTOTAL(9,J3:J4)</f>
        <v>2269679</v>
      </c>
    </row>
    <row r="2" spans="1:38" s="65" customFormat="1" ht="60" x14ac:dyDescent="0.25">
      <c r="A2" s="55" t="s">
        <v>30</v>
      </c>
      <c r="B2" s="55" t="s">
        <v>31</v>
      </c>
      <c r="C2" s="55" t="s">
        <v>32</v>
      </c>
      <c r="D2" s="55" t="s">
        <v>33</v>
      </c>
      <c r="E2" s="56" t="s">
        <v>34</v>
      </c>
      <c r="F2" s="55" t="s">
        <v>35</v>
      </c>
      <c r="G2" s="55" t="s">
        <v>36</v>
      </c>
      <c r="H2" s="55" t="s">
        <v>37</v>
      </c>
      <c r="I2" s="57" t="s">
        <v>38</v>
      </c>
      <c r="J2" s="57" t="s">
        <v>39</v>
      </c>
      <c r="K2" s="55" t="s">
        <v>40</v>
      </c>
      <c r="L2" s="55" t="s">
        <v>41</v>
      </c>
      <c r="M2" s="58" t="s">
        <v>42</v>
      </c>
      <c r="N2" s="57" t="s">
        <v>43</v>
      </c>
      <c r="O2" s="60" t="s">
        <v>44</v>
      </c>
      <c r="P2" s="60" t="s">
        <v>45</v>
      </c>
      <c r="Q2" s="57" t="s">
        <v>46</v>
      </c>
      <c r="R2" s="57" t="s">
        <v>47</v>
      </c>
      <c r="S2" s="61" t="s">
        <v>48</v>
      </c>
      <c r="T2" s="61" t="s">
        <v>49</v>
      </c>
      <c r="U2" s="61" t="s">
        <v>50</v>
      </c>
      <c r="V2" s="61" t="s">
        <v>51</v>
      </c>
      <c r="W2" s="57" t="s">
        <v>52</v>
      </c>
      <c r="X2" s="59" t="s">
        <v>53</v>
      </c>
      <c r="Y2" s="59" t="s">
        <v>54</v>
      </c>
      <c r="Z2" s="58" t="s">
        <v>55</v>
      </c>
      <c r="AA2" s="58" t="s">
        <v>56</v>
      </c>
      <c r="AB2" s="55" t="s">
        <v>57</v>
      </c>
      <c r="AC2" s="55" t="s">
        <v>58</v>
      </c>
      <c r="AD2" s="56" t="s">
        <v>59</v>
      </c>
      <c r="AE2" s="55" t="s">
        <v>60</v>
      </c>
      <c r="AF2" s="55" t="s">
        <v>61</v>
      </c>
      <c r="AG2" s="55" t="s">
        <v>62</v>
      </c>
      <c r="AH2" s="55" t="s">
        <v>63</v>
      </c>
      <c r="AI2" s="55" t="s">
        <v>64</v>
      </c>
      <c r="AJ2" s="57" t="s">
        <v>65</v>
      </c>
      <c r="AK2" s="57" t="s">
        <v>66</v>
      </c>
      <c r="AL2" s="55" t="s">
        <v>67</v>
      </c>
    </row>
    <row r="3" spans="1:38" x14ac:dyDescent="0.25">
      <c r="A3" s="62">
        <v>892000401</v>
      </c>
      <c r="B3" s="62" t="s">
        <v>68</v>
      </c>
      <c r="C3" s="62" t="s">
        <v>69</v>
      </c>
      <c r="D3" s="62">
        <v>276119</v>
      </c>
      <c r="E3" s="62" t="s">
        <v>70</v>
      </c>
      <c r="F3" s="62"/>
      <c r="G3" s="62"/>
      <c r="H3" s="6">
        <v>42758</v>
      </c>
      <c r="I3" s="7">
        <v>114424</v>
      </c>
      <c r="J3" s="7">
        <v>114424</v>
      </c>
      <c r="K3" s="62" t="s">
        <v>71</v>
      </c>
      <c r="L3" s="62" t="s">
        <v>72</v>
      </c>
      <c r="M3" s="62" t="s">
        <v>77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62"/>
      <c r="U3" s="7">
        <v>0</v>
      </c>
      <c r="V3" s="62"/>
      <c r="W3" s="7">
        <v>0</v>
      </c>
      <c r="X3" s="7">
        <v>0</v>
      </c>
      <c r="Y3" s="7">
        <v>0</v>
      </c>
      <c r="Z3" s="62"/>
      <c r="AA3" s="62"/>
      <c r="AB3" s="6">
        <v>42778</v>
      </c>
      <c r="AC3" s="62"/>
      <c r="AD3" s="62"/>
      <c r="AE3" s="62"/>
      <c r="AF3" s="62"/>
      <c r="AG3" s="62"/>
      <c r="AH3" s="62"/>
      <c r="AI3" s="62"/>
      <c r="AJ3" s="7">
        <v>0</v>
      </c>
      <c r="AK3" s="7">
        <v>0</v>
      </c>
      <c r="AL3" s="6">
        <v>44957</v>
      </c>
    </row>
    <row r="4" spans="1:38" x14ac:dyDescent="0.25">
      <c r="A4" s="62">
        <v>892000401</v>
      </c>
      <c r="B4" s="62" t="s">
        <v>68</v>
      </c>
      <c r="C4" s="62" t="s">
        <v>73</v>
      </c>
      <c r="D4" s="62">
        <v>150057</v>
      </c>
      <c r="E4" s="62" t="s">
        <v>74</v>
      </c>
      <c r="F4" s="62" t="s">
        <v>73</v>
      </c>
      <c r="G4" s="62">
        <v>150057</v>
      </c>
      <c r="H4" s="6">
        <v>40459</v>
      </c>
      <c r="I4" s="7">
        <v>2155255</v>
      </c>
      <c r="J4" s="7">
        <v>2155255</v>
      </c>
      <c r="K4" s="62" t="s">
        <v>75</v>
      </c>
      <c r="L4" s="62" t="s">
        <v>76</v>
      </c>
      <c r="M4" s="62" t="s">
        <v>78</v>
      </c>
      <c r="N4" s="7">
        <v>2303455</v>
      </c>
      <c r="O4" s="7">
        <v>0</v>
      </c>
      <c r="P4" s="7">
        <v>0</v>
      </c>
      <c r="Q4" s="7">
        <v>0</v>
      </c>
      <c r="R4" s="7">
        <v>2303455</v>
      </c>
      <c r="S4" s="7">
        <v>0</v>
      </c>
      <c r="T4" s="62"/>
      <c r="U4" s="7">
        <v>0</v>
      </c>
      <c r="V4" s="62"/>
      <c r="W4" s="7">
        <v>0</v>
      </c>
      <c r="X4" s="7">
        <v>0</v>
      </c>
      <c r="Y4" s="7">
        <v>0</v>
      </c>
      <c r="Z4" s="62"/>
      <c r="AA4" s="62"/>
      <c r="AB4" s="6">
        <v>40500</v>
      </c>
      <c r="AC4" s="62"/>
      <c r="AD4" s="62">
        <v>2</v>
      </c>
      <c r="AE4" s="62"/>
      <c r="AF4" s="62"/>
      <c r="AG4" s="62">
        <v>1</v>
      </c>
      <c r="AH4" s="62">
        <v>20101225</v>
      </c>
      <c r="AI4" s="62">
        <v>20101125</v>
      </c>
      <c r="AJ4" s="7">
        <v>2303455</v>
      </c>
      <c r="AK4" s="7">
        <v>0</v>
      </c>
      <c r="AL4" s="6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89" zoomScaleNormal="89" workbookViewId="0">
      <selection activeCell="C3" sqref="C3:D3"/>
    </sheetView>
  </sheetViews>
  <sheetFormatPr baseColWidth="10" defaultRowHeight="15" x14ac:dyDescent="0.25"/>
  <cols>
    <col min="1" max="1" width="2.28515625" customWidth="1"/>
    <col min="2" max="2" width="22.42578125" bestFit="1" customWidth="1"/>
    <col min="3" max="3" width="12.85546875" style="68" bestFit="1" customWidth="1"/>
    <col min="4" max="4" width="13.5703125" style="63" bestFit="1" customWidth="1"/>
  </cols>
  <sheetData>
    <row r="2" spans="2:4" x14ac:dyDescent="0.25">
      <c r="B2" s="67" t="s">
        <v>80</v>
      </c>
      <c r="C2" s="71" t="s">
        <v>81</v>
      </c>
      <c r="D2" s="69" t="s">
        <v>82</v>
      </c>
    </row>
    <row r="3" spans="2:4" x14ac:dyDescent="0.25">
      <c r="B3" s="66" t="s">
        <v>78</v>
      </c>
      <c r="C3" s="72">
        <v>1</v>
      </c>
      <c r="D3" s="70">
        <v>2155255</v>
      </c>
    </row>
    <row r="4" spans="2:4" x14ac:dyDescent="0.25">
      <c r="B4" s="66" t="s">
        <v>77</v>
      </c>
      <c r="C4" s="72">
        <v>1</v>
      </c>
      <c r="D4" s="70">
        <v>114424</v>
      </c>
    </row>
    <row r="5" spans="2:4" x14ac:dyDescent="0.25">
      <c r="B5" s="74" t="s">
        <v>79</v>
      </c>
      <c r="C5" s="73">
        <v>2</v>
      </c>
      <c r="D5" s="75">
        <v>2269679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N24" sqref="N24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8</v>
      </c>
      <c r="E2" s="17"/>
      <c r="F2" s="17"/>
      <c r="G2" s="17"/>
      <c r="H2" s="17"/>
      <c r="I2" s="18"/>
      <c r="J2" s="19" t="s">
        <v>9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10</v>
      </c>
      <c r="E4" s="17"/>
      <c r="F4" s="17"/>
      <c r="G4" s="17"/>
      <c r="H4" s="17"/>
      <c r="I4" s="18"/>
      <c r="J4" s="19" t="s">
        <v>11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84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85</v>
      </c>
      <c r="J12" s="33"/>
    </row>
    <row r="13" spans="2:10" x14ac:dyDescent="0.2">
      <c r="B13" s="32"/>
      <c r="C13" s="34" t="s">
        <v>86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83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12</v>
      </c>
      <c r="D17" s="35"/>
      <c r="H17" s="37" t="s">
        <v>13</v>
      </c>
      <c r="I17" s="37" t="s">
        <v>14</v>
      </c>
      <c r="J17" s="33"/>
    </row>
    <row r="18" spans="2:10" x14ac:dyDescent="0.2">
      <c r="B18" s="32"/>
      <c r="C18" s="34" t="s">
        <v>15</v>
      </c>
      <c r="D18" s="34"/>
      <c r="E18" s="34"/>
      <c r="F18" s="34"/>
      <c r="H18" s="38">
        <v>2</v>
      </c>
      <c r="I18" s="76">
        <v>2269679</v>
      </c>
      <c r="J18" s="33"/>
    </row>
    <row r="19" spans="2:10" x14ac:dyDescent="0.2">
      <c r="B19" s="32"/>
      <c r="C19" s="13" t="s">
        <v>16</v>
      </c>
      <c r="H19" s="39">
        <v>1</v>
      </c>
      <c r="I19" s="40">
        <v>2155255</v>
      </c>
      <c r="J19" s="33"/>
    </row>
    <row r="20" spans="2:10" x14ac:dyDescent="0.2">
      <c r="B20" s="32"/>
      <c r="C20" s="13" t="s">
        <v>17</v>
      </c>
      <c r="H20" s="39">
        <v>0</v>
      </c>
      <c r="I20" s="40">
        <v>0</v>
      </c>
      <c r="J20" s="33"/>
    </row>
    <row r="21" spans="2:10" x14ac:dyDescent="0.2">
      <c r="B21" s="32"/>
      <c r="C21" s="13" t="s">
        <v>18</v>
      </c>
      <c r="H21" s="39">
        <v>1</v>
      </c>
      <c r="I21" s="41">
        <v>114424</v>
      </c>
      <c r="J21" s="33"/>
    </row>
    <row r="22" spans="2:10" x14ac:dyDescent="0.2">
      <c r="B22" s="32"/>
      <c r="C22" s="13" t="s">
        <v>19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20</v>
      </c>
      <c r="H23" s="42">
        <v>0</v>
      </c>
      <c r="I23" s="43">
        <v>0</v>
      </c>
      <c r="J23" s="33"/>
    </row>
    <row r="24" spans="2:10" x14ac:dyDescent="0.2">
      <c r="B24" s="32"/>
      <c r="C24" s="34" t="s">
        <v>21</v>
      </c>
      <c r="D24" s="34"/>
      <c r="E24" s="34"/>
      <c r="F24" s="34"/>
      <c r="H24" s="38">
        <f>H19+H20+H21+H22+H23</f>
        <v>2</v>
      </c>
      <c r="I24" s="44">
        <f>I19+I20+I21+I22+I23</f>
        <v>2269679</v>
      </c>
      <c r="J24" s="33"/>
    </row>
    <row r="25" spans="2:10" x14ac:dyDescent="0.2">
      <c r="B25" s="32"/>
      <c r="C25" s="13" t="s">
        <v>22</v>
      </c>
      <c r="H25" s="39">
        <v>0</v>
      </c>
      <c r="I25" s="40">
        <v>0</v>
      </c>
      <c r="J25" s="33"/>
    </row>
    <row r="26" spans="2:10" ht="13.5" thickBot="1" x14ac:dyDescent="0.25">
      <c r="B26" s="32"/>
      <c r="C26" s="13" t="s">
        <v>23</v>
      </c>
      <c r="H26" s="42">
        <v>0</v>
      </c>
      <c r="I26" s="43">
        <v>0</v>
      </c>
      <c r="J26" s="33"/>
    </row>
    <row r="27" spans="2:10" x14ac:dyDescent="0.2">
      <c r="B27" s="32"/>
      <c r="C27" s="34" t="s">
        <v>24</v>
      </c>
      <c r="D27" s="34"/>
      <c r="E27" s="34"/>
      <c r="F27" s="34"/>
      <c r="H27" s="38">
        <f>H25+H26</f>
        <v>0</v>
      </c>
      <c r="I27" s="44">
        <f>I25+I26</f>
        <v>0</v>
      </c>
      <c r="J27" s="33"/>
    </row>
    <row r="28" spans="2:10" ht="13.5" thickBot="1" x14ac:dyDescent="0.25">
      <c r="B28" s="32"/>
      <c r="C28" s="13" t="s">
        <v>25</v>
      </c>
      <c r="D28" s="34"/>
      <c r="E28" s="34"/>
      <c r="F28" s="34"/>
      <c r="H28" s="42">
        <v>0</v>
      </c>
      <c r="I28" s="43">
        <v>0</v>
      </c>
      <c r="J28" s="33"/>
    </row>
    <row r="29" spans="2:10" x14ac:dyDescent="0.2">
      <c r="B29" s="32"/>
      <c r="C29" s="34" t="s">
        <v>26</v>
      </c>
      <c r="D29" s="34"/>
      <c r="E29" s="34"/>
      <c r="F29" s="34"/>
      <c r="H29" s="39">
        <f>H28</f>
        <v>0</v>
      </c>
      <c r="I29" s="40">
        <f>I28</f>
        <v>0</v>
      </c>
      <c r="J29" s="33"/>
    </row>
    <row r="30" spans="2:10" x14ac:dyDescent="0.2">
      <c r="B30" s="32"/>
      <c r="C30" s="34"/>
      <c r="D30" s="34"/>
      <c r="E30" s="34"/>
      <c r="F30" s="34"/>
      <c r="H30" s="45"/>
      <c r="I30" s="44"/>
      <c r="J30" s="33"/>
    </row>
    <row r="31" spans="2:10" ht="13.5" thickBot="1" x14ac:dyDescent="0.25">
      <c r="B31" s="32"/>
      <c r="C31" s="34" t="s">
        <v>27</v>
      </c>
      <c r="D31" s="34"/>
      <c r="H31" s="46">
        <f>H24+H27+H29</f>
        <v>2</v>
      </c>
      <c r="I31" s="47">
        <f>I24+I27+I29</f>
        <v>2269679</v>
      </c>
      <c r="J31" s="33"/>
    </row>
    <row r="32" spans="2:10" ht="13.5" thickTop="1" x14ac:dyDescent="0.2">
      <c r="B32" s="32"/>
      <c r="C32" s="34"/>
      <c r="D32" s="34"/>
      <c r="H32" s="48"/>
      <c r="I32" s="40"/>
      <c r="J32" s="33"/>
    </row>
    <row r="33" spans="2:10" x14ac:dyDescent="0.2">
      <c r="B33" s="32"/>
      <c r="G33" s="48"/>
      <c r="H33" s="48"/>
      <c r="I33" s="48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ht="13.5" thickBot="1" x14ac:dyDescent="0.25">
      <c r="B36" s="32"/>
      <c r="C36" s="49"/>
      <c r="D36" s="49"/>
      <c r="G36" s="50" t="s">
        <v>28</v>
      </c>
      <c r="H36" s="49"/>
      <c r="I36" s="48"/>
      <c r="J36" s="33"/>
    </row>
    <row r="37" spans="2:10" ht="4.5" customHeight="1" x14ac:dyDescent="0.2">
      <c r="B37" s="32"/>
      <c r="C37" s="48"/>
      <c r="D37" s="48"/>
      <c r="G37" s="48"/>
      <c r="H37" s="48"/>
      <c r="I37" s="48"/>
      <c r="J37" s="33"/>
    </row>
    <row r="38" spans="2:10" x14ac:dyDescent="0.2">
      <c r="B38" s="32"/>
      <c r="C38" s="34" t="s">
        <v>87</v>
      </c>
      <c r="G38" s="51" t="s">
        <v>29</v>
      </c>
      <c r="H38" s="48"/>
      <c r="I38" s="48"/>
      <c r="J38" s="33"/>
    </row>
    <row r="39" spans="2:10" x14ac:dyDescent="0.2">
      <c r="B39" s="32"/>
      <c r="G39" s="48"/>
      <c r="H39" s="48"/>
      <c r="I39" s="48"/>
      <c r="J39" s="33"/>
    </row>
    <row r="40" spans="2:10" ht="18.75" customHeight="1" thickBot="1" x14ac:dyDescent="0.25">
      <c r="B40" s="52"/>
      <c r="C40" s="53"/>
      <c r="D40" s="53"/>
      <c r="E40" s="53"/>
      <c r="F40" s="53"/>
      <c r="G40" s="49"/>
      <c r="H40" s="49"/>
      <c r="I40" s="49"/>
      <c r="J40" s="54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 4</dc:creator>
  <cp:lastModifiedBy>Geraldine Valencia Zambrano</cp:lastModifiedBy>
  <cp:lastPrinted>2023-02-15T15:22:58Z</cp:lastPrinted>
  <dcterms:created xsi:type="dcterms:W3CDTF">2023-02-09T20:47:04Z</dcterms:created>
  <dcterms:modified xsi:type="dcterms:W3CDTF">2023-02-15T15:23:04Z</dcterms:modified>
</cp:coreProperties>
</file>