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3\06. JUNIO\NIT 901153925 CLINICA NUEVA EL LAGO S.A.S\"/>
    </mc:Choice>
  </mc:AlternateContent>
  <bookViews>
    <workbookView xWindow="0" yWindow="0" windowWidth="20490" windowHeight="7755" activeTab="3"/>
  </bookViews>
  <sheets>
    <sheet name="INFO IPS" sheetId="1" r:id="rId1"/>
    <sheet name="ESTADO DE CADA FACTURA" sheetId="2" r:id="rId2"/>
    <sheet name="TD" sheetId="3" r:id="rId3"/>
    <sheet name="FOR-CSA-018" sheetId="4" r:id="rId4"/>
  </sheets>
  <externalReferences>
    <externalReference r:id="rId5"/>
  </externalReferences>
  <definedNames>
    <definedName name="_xlnm._FilterDatabase" localSheetId="1" hidden="1">'ESTADO DE CADA FACTURA'!$A$2:$AQ$24</definedName>
    <definedName name="_xlnm._FilterDatabase" localSheetId="0" hidden="1">'INFO IPS'!$A$9:$K$32</definedName>
  </definedNames>
  <calcPr calcId="152511"/>
  <pivotCaches>
    <pivotCache cacheId="6" r:id="rId6"/>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9" i="4" l="1"/>
  <c r="H29" i="4"/>
  <c r="I27" i="4"/>
  <c r="H27" i="4"/>
  <c r="I24" i="4"/>
  <c r="H24" i="4"/>
  <c r="H31" i="4" l="1"/>
  <c r="I31" i="4"/>
  <c r="P1" i="2" l="1"/>
  <c r="N1" i="2"/>
  <c r="J1" i="2"/>
  <c r="I1" i="2"/>
  <c r="H32" i="1" l="1"/>
  <c r="G32" i="1"/>
  <c r="F28" i="1"/>
  <c r="F27" i="1"/>
  <c r="F26" i="1"/>
  <c r="F25" i="1"/>
  <c r="F24" i="1"/>
  <c r="F21" i="1"/>
  <c r="F20" i="1"/>
  <c r="F19" i="1"/>
  <c r="F18" i="1"/>
  <c r="F17" i="1"/>
  <c r="F16" i="1"/>
  <c r="F15" i="1"/>
  <c r="F14" i="1"/>
  <c r="F13" i="1"/>
  <c r="F12" i="1"/>
</calcChain>
</file>

<file path=xl/sharedStrings.xml><?xml version="1.0" encoding="utf-8"?>
<sst xmlns="http://schemas.openxmlformats.org/spreadsheetml/2006/main" count="366" uniqueCount="143">
  <si>
    <t>CLINICA NUEVA EL LAGO SAS</t>
  </si>
  <si>
    <t>NIT 901153925-2</t>
  </si>
  <si>
    <t xml:space="preserve">ESTADO DE CARTERA </t>
  </si>
  <si>
    <t>CORTE: 31 Diciembre 2022</t>
  </si>
  <si>
    <t>NIT IPS</t>
  </si>
  <si>
    <t>Nombre IPS</t>
  </si>
  <si>
    <t>Prefijo Factura</t>
  </si>
  <si>
    <t>Numero Factura</t>
  </si>
  <si>
    <t>IPS Fecha factura</t>
  </si>
  <si>
    <t>IPS Fecha radicado</t>
  </si>
  <si>
    <t>IPS Valor Factura</t>
  </si>
  <si>
    <t>IPS Saldo Factura</t>
  </si>
  <si>
    <t>Tipo de Contrato</t>
  </si>
  <si>
    <t>Sede / Ciudad</t>
  </si>
  <si>
    <t>Tipo de Prestación</t>
  </si>
  <si>
    <t>EHL-</t>
  </si>
  <si>
    <t>BOGOTA DC</t>
  </si>
  <si>
    <t>EUL-</t>
  </si>
  <si>
    <t>EAL-</t>
  </si>
  <si>
    <t xml:space="preserve"> ENTIDAD</t>
  </si>
  <si>
    <t>NUMERO FACTURA</t>
  </si>
  <si>
    <t>LLAVE</t>
  </si>
  <si>
    <t>PREFIJO SASS</t>
  </si>
  <si>
    <t>NUMERO FACT SASSS</t>
  </si>
  <si>
    <t>FECHA FACT IPS</t>
  </si>
  <si>
    <t>VALOR FACT IPS</t>
  </si>
  <si>
    <t>SALDO FACT IPS</t>
  </si>
  <si>
    <t>OBSERVACION SASS</t>
  </si>
  <si>
    <t>ESTADO VAGLO</t>
  </si>
  <si>
    <t>VALOR VAGLO</t>
  </si>
  <si>
    <t>ESTADO COVID-19</t>
  </si>
  <si>
    <t>POR PAGAR SAP</t>
  </si>
  <si>
    <t>P. ABIERTAS DOC</t>
  </si>
  <si>
    <t>VALIDACION ALFA FACT</t>
  </si>
  <si>
    <t>VALOR RADICADO FACT</t>
  </si>
  <si>
    <t>VALOR NOTA CREDITO</t>
  </si>
  <si>
    <t>VALOR NOTA DEBITO</t>
  </si>
  <si>
    <t>VALOR DESCCOMERCIAL</t>
  </si>
  <si>
    <t>VALOR CRUZADO SASS</t>
  </si>
  <si>
    <t>VALOR GLOSA ACEPTDA</t>
  </si>
  <si>
    <t>OBSERVACION GLOSA ACEPTADA</t>
  </si>
  <si>
    <t>VALOR GLOSA DEVUELTA</t>
  </si>
  <si>
    <t>OBSERVACION GLOSA DEVUELTA</t>
  </si>
  <si>
    <t>SALDO SASS</t>
  </si>
  <si>
    <t>VALOR CANCELADO SAP</t>
  </si>
  <si>
    <t>RETENCION</t>
  </si>
  <si>
    <t>DOC COMPENSACION SAP</t>
  </si>
  <si>
    <t>FECHA COMPENSACION SAP</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</si>
  <si>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</si>
  <si>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</si>
  <si>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</si>
  <si>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</si>
  <si>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</si>
  <si>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</si>
  <si>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</si>
  <si>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</si>
  <si>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</si>
  <si>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</si>
  <si>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 CORTE</t>
  </si>
  <si>
    <t>EHL</t>
  </si>
  <si>
    <t>901153925_EHL_169</t>
  </si>
  <si>
    <t>B)Factura sin saldo ERP</t>
  </si>
  <si>
    <t>OK</t>
  </si>
  <si>
    <t>SI</t>
  </si>
  <si>
    <t>901153925_EHL_213</t>
  </si>
  <si>
    <t>901153925_EHL_286</t>
  </si>
  <si>
    <t>EUL</t>
  </si>
  <si>
    <t>901153925_EUL_238</t>
  </si>
  <si>
    <t>FACTURA COVID-19</t>
  </si>
  <si>
    <t>ESTADO DOS</t>
  </si>
  <si>
    <t>901153925_EHL_329</t>
  </si>
  <si>
    <t>901153925_EUL_404</t>
  </si>
  <si>
    <t>901153925_EHL_378</t>
  </si>
  <si>
    <t>901153925_EUL_602</t>
  </si>
  <si>
    <t>EAL</t>
  </si>
  <si>
    <t>901153925_EAL_43</t>
  </si>
  <si>
    <t>C)Glosas total pendiente por respuesta de IPS</t>
  </si>
  <si>
    <t>FACTURA DEVUELTA</t>
  </si>
  <si>
    <t>DEVOLUCION</t>
  </si>
  <si>
    <t>COVID SE DEVUELVE FACTURA NO PASA LA VALIDACION PARA PAGONO TIENE REPORTE EN SISMUESTRAS.MILENA</t>
  </si>
  <si>
    <t>901153925_EUL_401</t>
  </si>
  <si>
    <t>COVID SE DEVUELVE FACTURA NO PASA LA VALIDACION PARA PAGO NO ESTA REPORTADO EN SISMUESTRA.MILENA</t>
  </si>
  <si>
    <t>901153925_EUL_402</t>
  </si>
  <si>
    <t>COVID SE DEVUELVE FACTURA NO PASA LA VALIDACION PARA PAGONO TIENE  REPORTE EN SISMUESTRAS,MILENA</t>
  </si>
  <si>
    <t>901153925_EHL_461</t>
  </si>
  <si>
    <t>AUT SE DEVUELVE FACTURA LA AUTORIZACION QUE ENVIAN 222068524 4612878 ES PARA EL SERVICIO DE URGENCIAS GESTIONAR CON EL AAREA ENCARGADA DE AUTORIZACIONES PUES ENVIAN UNA AUT PROVISISIONAL UCIN MCG61305 LA CUAL DEBE SER DE 15 DIGITOS NO ALFA NUMERICOS .GESTIONAR CON EL AREA ENCARGADA PARA PODER RRELAIZAR EL PAGO IELAN</t>
  </si>
  <si>
    <t>901153925_EUL_262</t>
  </si>
  <si>
    <t>NO PBS DE DEVUELVE FACTURA VALIDAR WEB SERVICE CANTIDAD, VALOR, FECHAS ESTAN MAL REPORTADOS CONTRA LOS SOPORTES. NO PASA LA VALIDACION PARA PAGO.MILENA</t>
  </si>
  <si>
    <t>901153925_EUL_321</t>
  </si>
  <si>
    <t>COVID SE DEVUELVE FACTURA AREGLAR CODIGO EN LA FACTURA NO TIENE PARA REALIZAR LA VALIDACION SI SALE APTA PARA PAGO.MILENA</t>
  </si>
  <si>
    <t>901153925_EUL_333</t>
  </si>
  <si>
    <t>NO PBS SE DEVUELVE FACTURA NO PBS REVISAR CON EL AREA ENCARGEL MIPRES 20210906152030031263 ESTA NO EXITOSO POR PARAMETRIETRIZACION. NO SE PUEDE VALIDAR SI ES APTA PARA PAGO O NO. MILENA</t>
  </si>
  <si>
    <t>901153925_EUL_204</t>
  </si>
  <si>
    <t>NO PBS SE DEVUELVE FACTURA NO PBS PRESENTA INCONSISTENCIA EN1-CODIG CUM 19993729-03 MDTO MIPRES 20201107139024175782011NO EXITO NO CUENTA CON AUTORIZACION (/INDICACION INVIMA, USOINDICADO EN ASMA Y CRUP)2- FALTA CODIGO MIPRES EN LA FACTURAO DETALLADO DE LOS ALIMENTOS; ALIMENTO GLYTROL NO REPORTADOEN LA WEB SERVICE. 3- ALIMENTO GLUCERNA 1.5 CODIGO EN FACTURA, NO REPORTADA EN LA WEB SERVICE. FAVOR ANEXAR ID DE REPORTE.MILE</t>
  </si>
  <si>
    <t>901153925_EHL_189</t>
  </si>
  <si>
    <t>C)Glosas total pendiente por respuesta de IPS/conciliar diferencia valor de factura</t>
  </si>
  <si>
    <t>GLOSA</t>
  </si>
  <si>
    <t>FACTURACION OBJECION DRA MAIBER ACEVEDO InterconsultasAnestesiología FACT 2 NO SOPORTADAS Ortopedia $ 57.800 paciente llevado PROCEDIMIENTO QX.106 Cánulas nasalesFACT 2  Se acepta 1 por estancia. $ 977 - 111 Insumos no facturables, incluidos en la estancia y/o derechos de sala: Bupivacaina ($2.320)- Tapabocas 6400 Batas manga larga 127.800Clorhexidina 2720  Jabón quirúrgico 10864 Paño jabonoso 52368 Sábanas 6480 Tapabocas alta eficiencia 23040 Toalla antisé2352  Tegaderm 14237  Compresa estéril 88200 Lápiz para electrobisturí 5556 Paquete quirúrgico artroscopia ($144.983)$ 487.320 MILENA</t>
  </si>
  <si>
    <t>901153925_EHL_264</t>
  </si>
  <si>
    <t>Pertinencia médica OBEJCION DRA MAIBER ACEVEDO ParaclínicosNO INTERPRETADOS LDH FACT 2 S1 Ferritina FACT2 S1 PCR FACT2S1 Dímero D FACT2 S1 -Troponina- VSG FACT2 S1 TODAS DEL 22 MAYO $ 268.900 FACTURACION Estancia: Facturan  Bipersonal 4 DDIAS MAYO18-21 uci 4 DÍAS MAYO 22-25 fallece 24 MAYO 24 y 25 no son facturables. $ 3.167.640 Eco Doppler vasos venososMiembros inferiores FACT2  Se acepta 1 pues el cusp, incluye los dos miembros inferiores. $ 382.500 MILENA</t>
  </si>
  <si>
    <t>901153925_EHL_285</t>
  </si>
  <si>
    <t>SOPORTE INCOMPLETO OBEJCION DRA MAIBER ACEVEDO Procedimientoquirúrgico e insumos no soportados. $ 6.407.531 Pertinenciamédica Paraclínicos no interpretados Hemograma- Creatinina-BUN- TP- TPT. $ 124.000 Rx de pie derecho facturan 2 no inte</t>
  </si>
  <si>
    <t>901153925_EHL_323</t>
  </si>
  <si>
    <t>Pertinencia médica OBEJCION DRA MAIBER ACEVEDO no interpreta en la HC Rx cuello FACT 2 $ 102.400 Rx PIERNA FACT 2 $ 132.600 Rx TORAX FACT 1 $ 72.700 TAC de Miembros inferiores NOinterpretado $ 432.500 NO interpretados Hemograma FACT2 S1Gases FACT2 S1 $ 81.400 SOPORTE 308 NO SOPORTE DE Procedimiequirúrgico e insumos $ 3.736.222 I/C ORTOPEDIA NO FACTURABLEPROCED QX.$ 57.800 INSUMOS NO FACTURABLE INCY D/SALA Bupivac Isodine Tapabocas  Kit de ropa Jabón   Paño jabonoso SabanaTapabocas ALTA   Toalla Tegaderm Lápiz ELECTORBISTURI Paquetquirúrgico N7 $ 166.992 MILENA</t>
  </si>
  <si>
    <t>901153925_EHL_328</t>
  </si>
  <si>
    <t>Pertinencia médica OBJECION DRA MAIBER ACEVEDO Paraclínicosno interpretados Acido Fólico- Calcio iónico- Cloro- Creatinnina- Hemograma- Glucosa- Magnesio- BUN- Potasio- VDRL- Sodi$ 303.500 SOPORTE INCOMPLETO Traslado básico no soportado.$$ 118.400 FACTURACION Insumos no facturables incluido estancia Tapabocas  Paño jabonoso Toalla antiséptica Tegaderm $ 40780 Estancia Unipersonal 21 Noviembre 2- 22 Bipersonal 3 díanov 23-24-25  Paciente egresa 24 nov el 24 y 25 nov no son facturables $ 480.286 milena</t>
  </si>
  <si>
    <t>901153925_EUL_263</t>
  </si>
  <si>
    <t>COVID SE DEVUELVE FACTURA EN LA RESPUESTA DE LA DEVOLUCION EINICIAL ENVIAN NOTA CREDITO POR MAYOR VALOR COBRADO. NO COLOCAN CODIGO EN EL LA FACTURA. AREGLAR PARA PODER REALIZAR LAVALIDACION DE PAGO Y EL SOPORTE ESTE AREGLADO EN EL CASO QUEPASE APTA PARA PAGO.MILENA</t>
  </si>
  <si>
    <t>FACTURA PENDIENTE EN PROGRAMACION DE PAGO - GLOSA PENDIENTE POR CONCILIAR</t>
  </si>
  <si>
    <t>ESTADO EPS 14 JUNIO</t>
  </si>
  <si>
    <t>FACTURA PENDIENTE EN PROGRAMACION DE PAGO</t>
  </si>
  <si>
    <t>Total general</t>
  </si>
  <si>
    <t>Tipificación</t>
  </si>
  <si>
    <t>Cant Facturas</t>
  </si>
  <si>
    <t>Saldo Facturas</t>
  </si>
  <si>
    <t>FOR-CSA-018</t>
  </si>
  <si>
    <t>HOJA 1 DE 2</t>
  </si>
  <si>
    <t>RESUMEN DE CARTERA REVISADA POR LA EPS</t>
  </si>
  <si>
    <t>VERSION 1</t>
  </si>
  <si>
    <t>SANTIAGO DE CALI , JUNIO 14 DE 2023</t>
  </si>
  <si>
    <t>A continuacion me permito remitir nuestra respuesta al estado de cartera presentado en la fecha: 08/06/2023</t>
  </si>
  <si>
    <t>Con Corte al dia :31/05/2023</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</si>
  <si>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</si>
  <si>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</si>
  <si>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</si>
  <si>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</si>
  <si>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</si>
  <si>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</si>
  <si>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</si>
  <si>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</si>
  <si>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</si>
  <si>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</si>
  <si>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</si>
  <si>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</si>
  <si>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</si>
  <si>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</si>
  <si>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</si>
  <si>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Geraldine Valencia Zambrano</t>
  </si>
  <si>
    <t>Cartera - Cuentas Salud EPS Comfenalco Valle.</t>
  </si>
  <si>
    <t>Señores : CLINICA NUEVA EL LAGO SAS</t>
  </si>
  <si>
    <t>NIT: 901153925</t>
  </si>
  <si>
    <t>Angie Moreno</t>
  </si>
  <si>
    <t>Analista de Cartera - Clínica Nueva el Lago</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</si>
</sst>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_-&quot;$&quot;* #,##0.00_-;\-&quot;$&quot;* #,##0.00_-;_-&quot;$&quot;* &quot;-&quot;??_-;_-@_-"/>
    <numFmt numFmtId="165" formatCode="_-&quot;$&quot;* #,##0_-;\-&quot;$&quot;* #,##0_-;_-&quot;$&quot;* &quot;-&quot;??_-;_-@_-"/>
    <numFmt numFmtId="166" formatCode="_-* #,##0_-;\-* #,##0_-;_-* &quot;-&quot;??_-;_-@_-"/>
    <numFmt numFmtId="169" formatCode="&quot;$&quot;\ #,##0;[Red]&quot;$&quot;\ #,##0"/>
    <numFmt numFmtId="170" formatCode="&quot;$&quot;\ #,##0"/>
  </numFmts>
  <fonts count="11" x14ac:knownFonts="1">
    <font>
      <sz val="11"/>
      <color theme="1"/>
      <name val="Calibri"/>
      <family val="2"/>
      <scheme val="minor"/>
    </font>
    <font>
      <sz val="11"/>
      <color theme="1"/>
      <name val="Calibri"/>
      <family val="2"/>
      <scheme val="minor"/>
    </font>
    <font>
      <b/>
      <sz val="16"/>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b/>
      <sz val="11"/>
      <color theme="0"/>
      <name val="Calibri"/>
      <family val="2"/>
      <scheme val="minor"/>
    </font>
    <font>
      <b/>
      <sz val="11"/>
      <color theme="1"/>
      <name val="Calibri"/>
      <family val="2"/>
      <scheme val="minor"/>
    </font>
    <font>
      <sz val="10"/>
      <name val="Arial"/>
      <family val="2"/>
    </font>
    <font>
      <sz val="10"/>
      <color indexed="8"/>
      <name val="Arial"/>
      <family val="2"/>
    </font>
    <font>
      <b/>
      <sz val="10"/>
      <color indexed="8"/>
      <name val="Arial"/>
      <family val="2"/>
    </font>
  </fonts>
  <fills count="7">
    <fill>
      <patternFill patternType="none"/>
    </fill>
    <fill>
      <patternFill patternType="gray125"/>
    </fill>
    <fill>
      <patternFill patternType="solid">
        <fgColor theme="4" tint="0.79998168889431442"/>
        <bgColor indexed="64"/>
      </patternFill>
    </fill>
    <fill>
      <patternFill patternType="solid">
        <fgColor theme="5" tint="0.39997558519241921"/>
        <bgColor indexed="64"/>
      </patternFill>
    </fill>
    <fill>
      <patternFill patternType="solid">
        <fgColor rgb="FF92D050"/>
        <bgColor indexed="64"/>
      </patternFill>
    </fill>
    <fill>
      <patternFill patternType="solid">
        <fgColor theme="7" tint="0.59999389629810485"/>
        <bgColor indexed="64"/>
      </patternFill>
    </fill>
    <fill>
      <patternFill patternType="solid">
        <fgColor theme="9" tint="-0.249977111117893"/>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thin">
        <color indexed="64"/>
      </left>
      <right style="thin">
        <color indexed="64"/>
      </right>
      <top/>
      <bottom style="thin">
        <color indexed="64"/>
      </bottom>
      <diagonal/>
    </border>
  </borders>
  <cellStyleXfs count="4">
    <xf numFmtId="0" fontId="0" fillId="0" borderId="0"/>
    <xf numFmtId="43" fontId="1" fillId="0" borderId="0" applyFont="0" applyFill="0" applyBorder="0" applyAlignment="0" applyProtection="0"/>
    <xf numFmtId="164" fontId="1" fillId="0" borderId="0" applyFont="0" applyFill="0" applyBorder="0" applyAlignment="0" applyProtection="0"/>
    <xf numFmtId="0" fontId="8" fillId="0" borderId="0"/>
  </cellStyleXfs>
  <cellXfs count="86">
    <xf numFmtId="0" fontId="0" fillId="0" borderId="0" xfId="0"/>
    <xf numFmtId="0" fontId="3" fillId="0" borderId="0" xfId="0" applyFont="1" applyAlignment="1">
      <alignment vertical="center"/>
    </xf>
    <xf numFmtId="0" fontId="3" fillId="0" borderId="0" xfId="0" applyFont="1" applyAlignment="1">
      <alignment horizontal="center" vertical="center"/>
    </xf>
    <xf numFmtId="0" fontId="4" fillId="2" borderId="1" xfId="0" applyFont="1" applyFill="1" applyBorder="1" applyAlignment="1">
      <alignment horizontal="center" vertical="center" wrapText="1"/>
    </xf>
    <xf numFmtId="0" fontId="5" fillId="0" borderId="1" xfId="0" applyFont="1" applyBorder="1"/>
    <xf numFmtId="0" fontId="5" fillId="0" borderId="1" xfId="0" applyFont="1" applyBorder="1" applyAlignment="1">
      <alignment horizontal="center" vertical="center"/>
    </xf>
    <xf numFmtId="14" fontId="5" fillId="0" borderId="1" xfId="0" applyNumberFormat="1" applyFont="1" applyBorder="1"/>
    <xf numFmtId="14" fontId="5" fillId="0" borderId="1" xfId="0" applyNumberFormat="1" applyFont="1" applyBorder="1" applyAlignment="1">
      <alignment horizontal="center" vertical="center"/>
    </xf>
    <xf numFmtId="165" fontId="5" fillId="0" borderId="1" xfId="2" applyNumberFormat="1" applyFont="1" applyBorder="1"/>
    <xf numFmtId="166" fontId="5" fillId="0" borderId="1" xfId="1" applyNumberFormat="1" applyFont="1" applyBorder="1" applyAlignment="1">
      <alignment horizontal="center" vertical="center"/>
    </xf>
    <xf numFmtId="166" fontId="5" fillId="0" borderId="1" xfId="1" applyNumberFormat="1" applyFont="1" applyBorder="1"/>
    <xf numFmtId="166" fontId="5" fillId="0" borderId="1" xfId="1" applyNumberFormat="1" applyFont="1" applyBorder="1" applyAlignment="1">
      <alignment horizontal="center"/>
    </xf>
    <xf numFmtId="165" fontId="4" fillId="2" borderId="1" xfId="0" applyNumberFormat="1" applyFont="1" applyFill="1" applyBorder="1" applyAlignment="1">
      <alignment horizontal="center" vertical="center" wrapText="1"/>
    </xf>
    <xf numFmtId="0" fontId="0" fillId="0" borderId="0" xfId="0" applyAlignment="1">
      <alignment horizontal="center"/>
    </xf>
    <xf numFmtId="0" fontId="0" fillId="0" borderId="0" xfId="0" applyAlignment="1">
      <alignment horizontal="center" vertical="center"/>
    </xf>
    <xf numFmtId="0" fontId="2" fillId="0" borderId="0" xfId="0" applyFont="1" applyAlignment="1">
      <alignment horizontal="center"/>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3" borderId="1" xfId="0" applyFont="1" applyFill="1" applyBorder="1" applyAlignment="1">
      <alignment horizontal="center" vertical="center" wrapText="1"/>
    </xf>
    <xf numFmtId="166" fontId="7" fillId="0" borderId="1" xfId="1" applyNumberFormat="1" applyFont="1" applyBorder="1" applyAlignment="1">
      <alignment horizontal="center" vertical="center" wrapText="1"/>
    </xf>
    <xf numFmtId="0" fontId="7" fillId="4" borderId="1" xfId="0" applyFont="1" applyFill="1" applyBorder="1" applyAlignment="1">
      <alignment horizontal="center" vertical="center" wrapText="1"/>
    </xf>
    <xf numFmtId="166" fontId="7" fillId="4" borderId="1" xfId="1" applyNumberFormat="1" applyFont="1" applyFill="1" applyBorder="1" applyAlignment="1">
      <alignment horizontal="center" vertical="center" wrapText="1"/>
    </xf>
    <xf numFmtId="166" fontId="7" fillId="3" borderId="1" xfId="1" applyNumberFormat="1" applyFont="1" applyFill="1" applyBorder="1" applyAlignment="1">
      <alignment horizontal="center" vertical="center" wrapText="1"/>
    </xf>
    <xf numFmtId="166" fontId="7" fillId="5" borderId="1" xfId="1" applyNumberFormat="1" applyFont="1" applyFill="1" applyBorder="1" applyAlignment="1">
      <alignment horizontal="center" vertical="center" wrapText="1"/>
    </xf>
    <xf numFmtId="0" fontId="0" fillId="0" borderId="1" xfId="0" applyBorder="1"/>
    <xf numFmtId="14" fontId="0" fillId="0" borderId="1" xfId="0" applyNumberFormat="1" applyBorder="1"/>
    <xf numFmtId="166" fontId="0" fillId="0" borderId="1" xfId="1" applyNumberFormat="1" applyFont="1" applyBorder="1"/>
    <xf numFmtId="166" fontId="0" fillId="0" borderId="0" xfId="1" applyNumberFormat="1" applyFont="1"/>
    <xf numFmtId="166" fontId="7" fillId="0" borderId="0" xfId="1" applyNumberFormat="1" applyFont="1"/>
    <xf numFmtId="0" fontId="0" fillId="0" borderId="0" xfId="0" applyAlignment="1">
      <alignment wrapText="1"/>
    </xf>
    <xf numFmtId="166" fontId="0" fillId="0" borderId="5" xfId="0" applyNumberFormat="1" applyBorder="1"/>
    <xf numFmtId="166" fontId="0" fillId="0" borderId="6" xfId="0" applyNumberFormat="1" applyBorder="1"/>
    <xf numFmtId="166" fontId="6" fillId="6" borderId="4" xfId="0" applyNumberFormat="1" applyFont="1" applyFill="1" applyBorder="1" applyAlignment="1">
      <alignment horizontal="center"/>
    </xf>
    <xf numFmtId="0" fontId="0" fillId="0" borderId="9" xfId="0" applyNumberFormat="1" applyBorder="1" applyAlignment="1">
      <alignment horizontal="center"/>
    </xf>
    <xf numFmtId="0" fontId="6" fillId="6" borderId="1" xfId="0" applyFont="1" applyFill="1" applyBorder="1" applyAlignment="1">
      <alignment horizontal="center"/>
    </xf>
    <xf numFmtId="0" fontId="9" fillId="0" borderId="0" xfId="3" applyFont="1"/>
    <xf numFmtId="0" fontId="9" fillId="0" borderId="10" xfId="3" applyFont="1" applyBorder="1" applyAlignment="1">
      <alignment horizontal="centerContinuous"/>
    </xf>
    <xf numFmtId="0" fontId="9" fillId="0" borderId="11" xfId="3" applyFont="1" applyBorder="1" applyAlignment="1">
      <alignment horizontal="centerContinuous"/>
    </xf>
    <xf numFmtId="0" fontId="10" fillId="0" borderId="10" xfId="3" applyFont="1" applyBorder="1" applyAlignment="1">
      <alignment horizontal="centerContinuous" vertical="center"/>
    </xf>
    <xf numFmtId="0" fontId="10" fillId="0" borderId="12" xfId="3" applyFont="1" applyBorder="1" applyAlignment="1">
      <alignment horizontal="centerContinuous" vertical="center"/>
    </xf>
    <xf numFmtId="0" fontId="10" fillId="0" borderId="11" xfId="3" applyFont="1" applyBorder="1" applyAlignment="1">
      <alignment horizontal="centerContinuous" vertical="center"/>
    </xf>
    <xf numFmtId="0" fontId="10" fillId="0" borderId="13" xfId="3" applyFont="1" applyBorder="1" applyAlignment="1">
      <alignment horizontal="centerContinuous" vertical="center"/>
    </xf>
    <xf numFmtId="0" fontId="9" fillId="0" borderId="14" xfId="3" applyFont="1" applyBorder="1" applyAlignment="1">
      <alignment horizontal="centerContinuous"/>
    </xf>
    <xf numFmtId="0" fontId="9" fillId="0" borderId="15" xfId="3" applyFont="1" applyBorder="1" applyAlignment="1">
      <alignment horizontal="centerContinuous"/>
    </xf>
    <xf numFmtId="0" fontId="10" fillId="0" borderId="16" xfId="3" applyFont="1" applyBorder="1" applyAlignment="1">
      <alignment horizontal="centerContinuous" vertical="center"/>
    </xf>
    <xf numFmtId="0" fontId="10" fillId="0" borderId="17" xfId="3" applyFont="1" applyBorder="1" applyAlignment="1">
      <alignment horizontal="centerContinuous" vertical="center"/>
    </xf>
    <xf numFmtId="0" fontId="10" fillId="0" borderId="18" xfId="3" applyFont="1" applyBorder="1" applyAlignment="1">
      <alignment horizontal="centerContinuous" vertical="center"/>
    </xf>
    <xf numFmtId="0" fontId="10" fillId="0" borderId="19" xfId="3" applyFont="1" applyBorder="1" applyAlignment="1">
      <alignment horizontal="centerContinuous" vertical="center"/>
    </xf>
    <xf numFmtId="0" fontId="10" fillId="0" borderId="14" xfId="3" applyFont="1" applyBorder="1" applyAlignment="1">
      <alignment horizontal="centerContinuous" vertical="center"/>
    </xf>
    <xf numFmtId="0" fontId="10" fillId="0" borderId="0" xfId="3" applyFont="1" applyAlignment="1">
      <alignment horizontal="centerContinuous" vertical="center"/>
    </xf>
    <xf numFmtId="0" fontId="10" fillId="0" borderId="15" xfId="3" applyFont="1" applyBorder="1" applyAlignment="1">
      <alignment horizontal="centerContinuous" vertical="center"/>
    </xf>
    <xf numFmtId="0" fontId="10" fillId="0" borderId="20" xfId="3" applyFont="1" applyBorder="1" applyAlignment="1">
      <alignment horizontal="centerContinuous" vertical="center"/>
    </xf>
    <xf numFmtId="0" fontId="9" fillId="0" borderId="16" xfId="3" applyFont="1" applyBorder="1" applyAlignment="1">
      <alignment horizontal="centerContinuous"/>
    </xf>
    <xf numFmtId="0" fontId="9" fillId="0" borderId="18" xfId="3" applyFont="1" applyBorder="1" applyAlignment="1">
      <alignment horizontal="centerContinuous"/>
    </xf>
    <xf numFmtId="0" fontId="9" fillId="0" borderId="14" xfId="3" applyFont="1" applyBorder="1"/>
    <xf numFmtId="0" fontId="9" fillId="0" borderId="15" xfId="3" applyFont="1" applyBorder="1"/>
    <xf numFmtId="0" fontId="10" fillId="0" borderId="0" xfId="3" applyFont="1"/>
    <xf numFmtId="14" fontId="9" fillId="0" borderId="0" xfId="3" applyNumberFormat="1" applyFont="1"/>
    <xf numFmtId="14" fontId="9" fillId="0" borderId="0" xfId="3" applyNumberFormat="1" applyFont="1" applyAlignment="1">
      <alignment horizontal="left"/>
    </xf>
    <xf numFmtId="0" fontId="10" fillId="0" borderId="0" xfId="3" applyFont="1" applyAlignment="1">
      <alignment horizontal="center"/>
    </xf>
    <xf numFmtId="1" fontId="10" fillId="0" borderId="0" xfId="3" applyNumberFormat="1" applyFont="1" applyAlignment="1">
      <alignment horizontal="center"/>
    </xf>
    <xf numFmtId="1" fontId="9" fillId="0" borderId="0" xfId="3" applyNumberFormat="1" applyFont="1" applyAlignment="1">
      <alignment horizontal="center"/>
    </xf>
    <xf numFmtId="169" fontId="9" fillId="0" borderId="0" xfId="3" applyNumberFormat="1" applyFont="1" applyAlignment="1">
      <alignment horizontal="right"/>
    </xf>
    <xf numFmtId="170" fontId="9" fillId="0" borderId="0" xfId="3" applyNumberFormat="1" applyFont="1" applyAlignment="1">
      <alignment horizontal="right"/>
    </xf>
    <xf numFmtId="1" fontId="9" fillId="0" borderId="17" xfId="3" applyNumberFormat="1" applyFont="1" applyBorder="1" applyAlignment="1">
      <alignment horizontal="center"/>
    </xf>
    <xf numFmtId="169" fontId="9" fillId="0" borderId="17" xfId="3" applyNumberFormat="1" applyFont="1" applyBorder="1" applyAlignment="1">
      <alignment horizontal="right"/>
    </xf>
    <xf numFmtId="169" fontId="10" fillId="0" borderId="0" xfId="3" applyNumberFormat="1" applyFont="1" applyAlignment="1">
      <alignment horizontal="right"/>
    </xf>
    <xf numFmtId="0" fontId="9" fillId="0" borderId="0" xfId="3" applyFont="1" applyAlignment="1">
      <alignment horizontal="center"/>
    </xf>
    <xf numFmtId="1" fontId="10" fillId="0" borderId="21" xfId="3" applyNumberFormat="1" applyFont="1" applyBorder="1" applyAlignment="1">
      <alignment horizontal="center"/>
    </xf>
    <xf numFmtId="169" fontId="10" fillId="0" borderId="21" xfId="3" applyNumberFormat="1" applyFont="1" applyBorder="1" applyAlignment="1">
      <alignment horizontal="right"/>
    </xf>
    <xf numFmtId="169" fontId="9" fillId="0" borderId="0" xfId="3" applyNumberFormat="1" applyFont="1"/>
    <xf numFmtId="169" fontId="10" fillId="0" borderId="17" xfId="3" applyNumberFormat="1" applyFont="1" applyBorder="1"/>
    <xf numFmtId="169" fontId="9" fillId="0" borderId="17" xfId="3" applyNumberFormat="1" applyFont="1" applyBorder="1"/>
    <xf numFmtId="169" fontId="10" fillId="0" borderId="0" xfId="3" applyNumberFormat="1" applyFont="1"/>
    <xf numFmtId="0" fontId="9" fillId="0" borderId="16" xfId="3" applyFont="1" applyBorder="1"/>
    <xf numFmtId="0" fontId="9" fillId="0" borderId="17" xfId="3" applyFont="1" applyBorder="1"/>
    <xf numFmtId="0" fontId="9" fillId="0" borderId="18" xfId="3" applyFont="1" applyBorder="1"/>
    <xf numFmtId="170" fontId="10" fillId="0" borderId="0" xfId="3" applyNumberFormat="1" applyFont="1" applyAlignment="1">
      <alignment horizontal="right"/>
    </xf>
    <xf numFmtId="0" fontId="0" fillId="0" borderId="8" xfId="0" applyBorder="1" applyAlignment="1">
      <alignment horizontal="left"/>
    </xf>
    <xf numFmtId="0" fontId="0" fillId="0" borderId="9" xfId="0" applyBorder="1" applyAlignment="1">
      <alignment horizontal="left"/>
    </xf>
    <xf numFmtId="0" fontId="0" fillId="0" borderId="22" xfId="0" applyBorder="1" applyAlignment="1">
      <alignment horizontal="left"/>
    </xf>
    <xf numFmtId="0" fontId="0" fillId="0" borderId="8" xfId="0" applyNumberFormat="1" applyBorder="1" applyAlignment="1">
      <alignment horizontal="center"/>
    </xf>
    <xf numFmtId="0" fontId="6" fillId="6" borderId="22" xfId="0" applyNumberFormat="1" applyFont="1" applyFill="1" applyBorder="1" applyAlignment="1">
      <alignment horizontal="center"/>
    </xf>
    <xf numFmtId="166" fontId="6" fillId="6" borderId="7" xfId="0" applyNumberFormat="1" applyFont="1" applyFill="1" applyBorder="1" applyAlignment="1">
      <alignment horizontal="center"/>
    </xf>
  </cellXfs>
  <cellStyles count="4">
    <cellStyle name="Millares" xfId="1" builtinId="3"/>
    <cellStyle name="Moneda" xfId="2" builtinId="4"/>
    <cellStyle name="Normal" xfId="0" builtinId="0"/>
    <cellStyle name="Normal 2 2" xfId="3"/>
  </cellStyles>
  <dxfs count="78">
    <dxf>
      <numFmt numFmtId="166" formatCode="_-* #,##0_-;\-* #,##0_-;_-* &quot;-&quot;??_-;_-@_-"/>
    </dxf>
    <dxf>
      <numFmt numFmtId="166" formatCode="_-* #,##0_-;\-* #,##0_-;_-* &quot;-&quot;??_-;_-@_-"/>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alignment horizontal="center" readingOrder="0"/>
    </dxf>
    <dxf>
      <alignment horizontal="center" readingOrder="0"/>
    </dxf>
    <dxf>
      <fill>
        <patternFill patternType="solid">
          <bgColor theme="9" tint="-0.249977111117893"/>
        </patternFill>
      </fill>
    </dxf>
    <dxf>
      <fill>
        <patternFill patternType="solid">
          <bgColor theme="9" tint="-0.249977111117893"/>
        </patternFill>
      </fill>
    </dxf>
    <dxf>
      <font>
        <color theme="0"/>
      </font>
    </dxf>
    <dxf>
      <font>
        <color theme="0"/>
      </font>
    </dxf>
    <dxf>
      <font>
        <b/>
      </font>
    </dxf>
    <dxf>
      <font>
        <b/>
      </font>
    </dxf>
    <dxf>
      <font>
        <b/>
        <color theme="0"/>
      </font>
      <fill>
        <patternFill patternType="solid">
          <fgColor indexed="64"/>
          <bgColor theme="9" tint="-0.249977111117893"/>
        </patternFill>
      </fill>
      <alignment horizontal="center" readingOrder="0"/>
    </dxf>
    <dxf>
      <font>
        <b/>
        <color theme="0"/>
      </font>
      <fill>
        <patternFill patternType="solid">
          <fgColor indexed="64"/>
          <bgColor theme="9" tint="-0.249977111117893"/>
        </patternFill>
      </fill>
      <alignment horizontal="center" readingOrder="0"/>
    </dxf>
    <dxf>
      <alignment horizontal="center" readingOrder="0"/>
    </dxf>
    <dxf>
      <alignment horizontal="center" readingOrder="0"/>
    </dxf>
    <dxf>
      <border>
        <bottom style="thin">
          <color indexed="64"/>
        </bottom>
      </border>
    </dxf>
    <dxf>
      <border>
        <bottom style="thin">
          <color indexed="64"/>
        </bottom>
      </border>
    </dxf>
    <dxf>
      <border>
        <left style="thin">
          <color indexed="64"/>
        </left>
        <right style="thin">
          <color indexed="64"/>
        </right>
      </border>
    </dxf>
    <dxf>
      <border>
        <left style="thin">
          <color indexed="64"/>
        </left>
        <right style="thin">
          <color indexed="64"/>
        </right>
      </border>
    </dxf>
    <dxf>
      <numFmt numFmtId="166" formatCode="_-* #,##0_-;\-* #,##0_-;_-* &quot;-&quot;??_-;_-@_-"/>
    </dxf>
    <dxf>
      <numFmt numFmtId="166" formatCode="_-* #,##0_-;\-* #,##0_-;_-* &quot;-&quot;??_-;_-@_-"/>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alignment horizontal="center" readingOrder="0"/>
    </dxf>
    <dxf>
      <alignment horizontal="center" readingOrder="0"/>
    </dxf>
    <dxf>
      <fill>
        <patternFill patternType="solid">
          <bgColor theme="9" tint="-0.249977111117893"/>
        </patternFill>
      </fill>
    </dxf>
    <dxf>
      <fill>
        <patternFill patternType="solid">
          <bgColor theme="9" tint="-0.249977111117893"/>
        </patternFill>
      </fill>
    </dxf>
    <dxf>
      <font>
        <color theme="0"/>
      </font>
    </dxf>
    <dxf>
      <font>
        <color theme="0"/>
      </font>
    </dxf>
    <dxf>
      <font>
        <b/>
      </font>
    </dxf>
    <dxf>
      <font>
        <b/>
      </font>
    </dxf>
    <dxf>
      <font>
        <b/>
        <color theme="0"/>
      </font>
      <fill>
        <patternFill patternType="solid">
          <fgColor indexed="64"/>
          <bgColor theme="9" tint="-0.249977111117893"/>
        </patternFill>
      </fill>
      <alignment horizontal="center" readingOrder="0"/>
    </dxf>
    <dxf>
      <font>
        <b/>
        <color theme="0"/>
      </font>
      <fill>
        <patternFill patternType="solid">
          <fgColor indexed="64"/>
          <bgColor theme="9" tint="-0.249977111117893"/>
        </patternFill>
      </fill>
      <alignment horizontal="center" readingOrder="0"/>
    </dxf>
    <dxf>
      <alignment horizontal="center" readingOrder="0"/>
    </dxf>
    <dxf>
      <alignment horizontal="center" readingOrder="0"/>
    </dxf>
    <dxf>
      <border>
        <bottom style="thin">
          <color indexed="64"/>
        </bottom>
      </border>
    </dxf>
    <dxf>
      <border>
        <bottom style="thin">
          <color indexed="64"/>
        </bottom>
      </border>
    </dxf>
    <dxf>
      <border>
        <left style="thin">
          <color indexed="64"/>
        </left>
        <right style="thin">
          <color indexed="64"/>
        </right>
      </border>
    </dxf>
    <dxf>
      <border>
        <left style="thin">
          <color indexed="64"/>
        </left>
        <right style="thin">
          <color indexed="64"/>
        </right>
      </border>
    </dxf>
    <dxf>
      <border>
        <left style="thin">
          <color indexed="64"/>
        </left>
        <right style="thin">
          <color indexed="64"/>
        </right>
      </border>
    </dxf>
    <dxf>
      <border>
        <left style="thin">
          <color indexed="64"/>
        </left>
        <right style="thin">
          <color indexed="64"/>
        </right>
      </border>
    </dxf>
    <dxf>
      <border>
        <bottom style="thin">
          <color indexed="64"/>
        </bottom>
      </border>
    </dxf>
    <dxf>
      <border>
        <bottom style="thin">
          <color indexed="64"/>
        </bottom>
      </border>
    </dxf>
    <dxf>
      <alignment horizontal="center" readingOrder="0"/>
    </dxf>
    <dxf>
      <alignment horizontal="center" readingOrder="0"/>
    </dxf>
    <dxf>
      <font>
        <b/>
        <color theme="0"/>
      </font>
      <fill>
        <patternFill patternType="solid">
          <fgColor indexed="64"/>
          <bgColor theme="9" tint="-0.249977111117893"/>
        </patternFill>
      </fill>
      <alignment horizontal="center" readingOrder="0"/>
    </dxf>
    <dxf>
      <font>
        <b/>
        <color theme="0"/>
      </font>
      <fill>
        <patternFill patternType="solid">
          <fgColor indexed="64"/>
          <bgColor theme="9" tint="-0.249977111117893"/>
        </patternFill>
      </fill>
      <alignment horizontal="center" readingOrder="0"/>
    </dxf>
    <dxf>
      <font>
        <b/>
      </font>
    </dxf>
    <dxf>
      <font>
        <b/>
      </font>
    </dxf>
    <dxf>
      <font>
        <color theme="0"/>
      </font>
    </dxf>
    <dxf>
      <font>
        <color theme="0"/>
      </font>
    </dxf>
    <dxf>
      <fill>
        <patternFill patternType="solid">
          <bgColor theme="9" tint="-0.249977111117893"/>
        </patternFill>
      </fill>
    </dxf>
    <dxf>
      <fill>
        <patternFill patternType="solid">
          <bgColor theme="9" tint="-0.249977111117893"/>
        </patternFill>
      </fill>
    </dxf>
    <dxf>
      <alignment horizontal="center" readingOrder="0"/>
    </dxf>
    <dxf>
      <alignment horizontal="center" readingOrder="0"/>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numFmt numFmtId="166" formatCode="_-* #,##0_-;\-* #,##0_-;_-* &quot;-&quot;??_-;_-@_-"/>
    </dxf>
    <dxf>
      <numFmt numFmtId="166" formatCode="_-* #,##0_-;\-* #,##0_-;_-* &quot;-&quot;??_-;_-@_-"/>
    </dxf>
    <dxf>
      <numFmt numFmtId="167" formatCode="_-* #,##0.0_-;\-* #,##0.0_-;_-* &quot;-&quot;??_-;_-@_-"/>
    </dxf>
    <dxf>
      <numFmt numFmtId="166" formatCode="_-* #,##0_-;\-* #,##0_-;_-* &quot;-&quot;??_-;_-@_-"/>
    </dxf>
    <dxf>
      <numFmt numFmtId="167" formatCode="_-* #,##0.0_-;\-* #,##0.0_-;_-* &quot;-&quot;??_-;_-@_-"/>
    </dxf>
    <dxf>
      <numFmt numFmtId="166" formatCode="_-* #,##0_-;\-* #,##0_-;_-* &quot;-&quot;??_-;_-@_-"/>
    </dxf>
    <dxf>
      <numFmt numFmtId="167" formatCode="_-* #,##0.0_-;\-* #,##0.0_-;_-* &quot;-&quot;??_-;_-@_-"/>
    </dxf>
    <dxf>
      <numFmt numFmtId="167" formatCode="_-* #,##0.0_-;\-* #,##0.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326571</xdr:colOff>
      <xdr:row>0</xdr:row>
      <xdr:rowOff>136071</xdr:rowOff>
    </xdr:from>
    <xdr:to>
      <xdr:col>2</xdr:col>
      <xdr:colOff>775607</xdr:colOff>
      <xdr:row>4</xdr:row>
      <xdr:rowOff>197238</xdr:rowOff>
    </xdr:to>
    <xdr:pic>
      <xdr:nvPicPr>
        <xdr:cNvPr id="2" name="Imagen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6571" y="136071"/>
          <a:ext cx="3239861" cy="10517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714375</xdr:colOff>
      <xdr:row>32</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248150" y="5342518"/>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 xmlns:a16="http://schemas.microsoft.com/office/drawing/2014/main"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8424"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TESORERIA/2.%20CARTERA/8.%20ESTADOS%20DE%20CARTERA/2022/COMFENALCO%20VALLE/Estado%20de%20Cartera%20Comfenalco%20Valle%2031-05-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2)"/>
    </sheetNames>
    <sheetDataSet>
      <sheetData sheetId="0">
        <row r="10">
          <cell r="E10">
            <v>114</v>
          </cell>
          <cell r="F10">
            <v>44222</v>
          </cell>
          <cell r="G10">
            <v>44236</v>
          </cell>
        </row>
        <row r="11">
          <cell r="E11">
            <v>169</v>
          </cell>
          <cell r="F11">
            <v>44299</v>
          </cell>
          <cell r="G11">
            <v>44307</v>
          </cell>
        </row>
        <row r="12">
          <cell r="E12">
            <v>204</v>
          </cell>
          <cell r="F12">
            <v>44299</v>
          </cell>
          <cell r="G12">
            <v>44307</v>
          </cell>
        </row>
        <row r="13">
          <cell r="E13">
            <v>43</v>
          </cell>
          <cell r="F13">
            <v>44328</v>
          </cell>
          <cell r="G13">
            <v>44477</v>
          </cell>
        </row>
        <row r="14">
          <cell r="E14">
            <v>189</v>
          </cell>
          <cell r="F14">
            <v>44328</v>
          </cell>
          <cell r="G14">
            <v>44477</v>
          </cell>
        </row>
        <row r="15">
          <cell r="E15">
            <v>238</v>
          </cell>
          <cell r="F15">
            <v>44341</v>
          </cell>
          <cell r="G15">
            <v>44477</v>
          </cell>
        </row>
        <row r="16">
          <cell r="E16">
            <v>213</v>
          </cell>
          <cell r="F16">
            <v>44371</v>
          </cell>
          <cell r="G16">
            <v>44477</v>
          </cell>
        </row>
        <row r="17">
          <cell r="E17">
            <v>262</v>
          </cell>
          <cell r="F17">
            <v>44371</v>
          </cell>
          <cell r="G17">
            <v>44477</v>
          </cell>
        </row>
        <row r="18">
          <cell r="E18">
            <v>263</v>
          </cell>
          <cell r="F18">
            <v>44371</v>
          </cell>
          <cell r="G18">
            <v>44477</v>
          </cell>
        </row>
        <row r="19">
          <cell r="E19">
            <v>264</v>
          </cell>
          <cell r="F19">
            <v>44421</v>
          </cell>
          <cell r="G19">
            <v>44477</v>
          </cell>
        </row>
        <row r="20">
          <cell r="E20">
            <v>321</v>
          </cell>
          <cell r="F20">
            <v>44448</v>
          </cell>
          <cell r="G20">
            <v>44477</v>
          </cell>
        </row>
        <row r="21">
          <cell r="E21">
            <v>285</v>
          </cell>
          <cell r="F21">
            <v>44454</v>
          </cell>
          <cell r="G21">
            <v>44477</v>
          </cell>
        </row>
        <row r="22">
          <cell r="E22">
            <v>286</v>
          </cell>
          <cell r="F22">
            <v>44454</v>
          </cell>
          <cell r="G22">
            <v>44477</v>
          </cell>
        </row>
        <row r="23">
          <cell r="E23">
            <v>333</v>
          </cell>
          <cell r="F23">
            <v>44454</v>
          </cell>
          <cell r="G23">
            <v>44477</v>
          </cell>
        </row>
        <row r="24">
          <cell r="E24">
            <v>323</v>
          </cell>
          <cell r="F24">
            <v>44532</v>
          </cell>
          <cell r="G24">
            <v>44546</v>
          </cell>
        </row>
        <row r="25">
          <cell r="E25">
            <v>401</v>
          </cell>
          <cell r="F25">
            <v>44533</v>
          </cell>
          <cell r="G25">
            <v>44546</v>
          </cell>
        </row>
        <row r="26">
          <cell r="E26">
            <v>402</v>
          </cell>
          <cell r="F26">
            <v>44537</v>
          </cell>
          <cell r="G26">
            <v>44546</v>
          </cell>
        </row>
        <row r="27">
          <cell r="E27">
            <v>404</v>
          </cell>
          <cell r="F27">
            <v>44537</v>
          </cell>
          <cell r="G27">
            <v>44546</v>
          </cell>
        </row>
        <row r="28">
          <cell r="E28">
            <v>328</v>
          </cell>
          <cell r="F28">
            <v>44541</v>
          </cell>
          <cell r="G28">
            <v>44546</v>
          </cell>
        </row>
        <row r="29">
          <cell r="E29">
            <v>378</v>
          </cell>
          <cell r="F29">
            <v>44686</v>
          </cell>
          <cell r="G29">
            <v>0</v>
          </cell>
        </row>
        <row r="30">
          <cell r="E30">
            <v>329</v>
          </cell>
          <cell r="F30">
            <v>44541</v>
          </cell>
          <cell r="G30">
            <v>44546</v>
          </cell>
        </row>
      </sheetData>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eraldine Valencia Zambrano" refreshedDate="45091.333431481478" createdVersion="5" refreshedVersion="5" minRefreshableVersion="3" recordCount="22">
  <cacheSource type="worksheet">
    <worksheetSource ref="A2:AQ24" sheet="ESTADO DE CADA FACTURA"/>
  </cacheSource>
  <cacheFields count="43">
    <cacheField name="NIT IPS" numFmtId="0">
      <sharedItems containsSemiMixedTypes="0" containsString="0" containsNumber="1" containsInteger="1" minValue="901153925" maxValue="901153925"/>
    </cacheField>
    <cacheField name=" ENTIDAD" numFmtId="0">
      <sharedItems/>
    </cacheField>
    <cacheField name="Prefijo Factura" numFmtId="0">
      <sharedItems/>
    </cacheField>
    <cacheField name="NUMERO FACTURA" numFmtId="0">
      <sharedItems containsSemiMixedTypes="0" containsString="0" containsNumber="1" containsInteger="1" minValue="43" maxValue="602"/>
    </cacheField>
    <cacheField name="LLAVE" numFmtId="0">
      <sharedItems/>
    </cacheField>
    <cacheField name="PREFIJO SASS" numFmtId="0">
      <sharedItems/>
    </cacheField>
    <cacheField name="NUMERO FACT SASSS" numFmtId="0">
      <sharedItems containsSemiMixedTypes="0" containsString="0" containsNumber="1" containsInteger="1" minValue="43" maxValue="602"/>
    </cacheField>
    <cacheField name="FECHA FACT IPS" numFmtId="14">
      <sharedItems containsSemiMixedTypes="0" containsNonDate="0" containsDate="1" containsString="0" minDate="2021-04-13T00:00:00" maxDate="2022-11-01T00:00:00"/>
    </cacheField>
    <cacheField name="VALOR FACT IPS" numFmtId="166">
      <sharedItems containsSemiMixedTypes="0" containsString="0" containsNumber="1" containsInteger="1" minValue="65700" maxValue="14241080"/>
    </cacheField>
    <cacheField name="SALDO FACT IPS" numFmtId="166">
      <sharedItems containsSemiMixedTypes="0" containsString="0" containsNumber="1" containsInteger="1" minValue="65700" maxValue="14241080"/>
    </cacheField>
    <cacheField name="OBSERVACION SASS" numFmtId="0">
      <sharedItems/>
    </cacheField>
    <cacheField name="ESTADO EPS 14 JUNIO" numFmtId="0">
      <sharedItems count="4">
        <s v="FACTURA PENDIENTE EN PROGRAMACION DE PAGO"/>
        <s v="FACTURA COVID-19"/>
        <s v="FACTURA DEVUELTA"/>
        <s v="FACTURA PENDIENTE EN PROGRAMACION DE PAGO - GLOSA PENDIENTE POR CONCILIAR"/>
      </sharedItems>
    </cacheField>
    <cacheField name="ESTADO VAGLO" numFmtId="0">
      <sharedItems containsBlank="1"/>
    </cacheField>
    <cacheField name="VALOR VAGLO" numFmtId="166">
      <sharedItems containsSemiMixedTypes="0" containsString="0" containsNumber="1" containsInteger="1" minValue="0" maxValue="6633931"/>
    </cacheField>
    <cacheField name="ESTADO COVID-19" numFmtId="0">
      <sharedItems containsBlank="1"/>
    </cacheField>
    <cacheField name="POR PAGAR SAP" numFmtId="166">
      <sharedItems containsSemiMixedTypes="0" containsString="0" containsNumber="1" containsInteger="1" minValue="0" maxValue="10213599"/>
    </cacheField>
    <cacheField name="P. ABIERTAS DOC" numFmtId="0">
      <sharedItems containsString="0" containsBlank="1" containsNumber="1" containsInteger="1" minValue="1222241225" maxValue="4800059398"/>
    </cacheField>
    <cacheField name="VALIDACION ALFA FACT" numFmtId="0">
      <sharedItems/>
    </cacheField>
    <cacheField name="VALOR RADICADO FACT" numFmtId="166">
      <sharedItems containsSemiMixedTypes="0" containsString="0" containsNumber="1" containsInteger="1" minValue="65700" maxValue="14241080"/>
    </cacheField>
    <cacheField name="VALOR NOTA CREDITO" numFmtId="166">
      <sharedItems containsSemiMixedTypes="0" containsString="0" containsNumber="1" containsInteger="1" minValue="0" maxValue="0"/>
    </cacheField>
    <cacheField name="VALOR NOTA DEBITO" numFmtId="166">
      <sharedItems containsSemiMixedTypes="0" containsString="0" containsNumber="1" containsInteger="1" minValue="0" maxValue="0"/>
    </cacheField>
    <cacheField name="VALOR DESCCOMERCIAL" numFmtId="166">
      <sharedItems containsSemiMixedTypes="0" containsString="0" containsNumber="1" containsInteger="1" minValue="0" maxValue="0"/>
    </cacheField>
    <cacheField name="VALOR CRUZADO SASS" numFmtId="166">
      <sharedItems containsSemiMixedTypes="0" containsString="0" containsNumber="1" containsInteger="1" minValue="0" maxValue="10422040"/>
    </cacheField>
    <cacheField name="VALOR GLOSA ACEPTDA" numFmtId="166">
      <sharedItems containsSemiMixedTypes="0" containsString="0" containsNumber="1" containsInteger="1" minValue="0" maxValue="0"/>
    </cacheField>
    <cacheField name="OBSERVACION GLOSA ACEPTADA" numFmtId="0">
      <sharedItems containsNonDate="0" containsString="0" containsBlank="1"/>
    </cacheField>
    <cacheField name="VALOR GLOSA DEVUELTA" numFmtId="166">
      <sharedItems containsSemiMixedTypes="0" containsString="0" containsNumber="1" containsInteger="1" minValue="0" maxValue="6633931"/>
    </cacheField>
    <cacheField name="OBSERVACION GLOSA DEVUELTA" numFmtId="0">
      <sharedItems containsBlank="1" longText="1"/>
    </cacheField>
    <cacheField name="SALDO SASS" numFmtId="166">
      <sharedItems containsSemiMixedTypes="0" containsString="0" containsNumber="1" containsInteger="1" minValue="0" maxValue="6633931"/>
    </cacheField>
    <cacheField name="VALOR CANCELADO SAP" numFmtId="166">
      <sharedItems containsSemiMixedTypes="0" containsString="0" containsNumber="1" containsInteger="1" minValue="0" maxValue="0"/>
    </cacheField>
    <cacheField name="RETENCION" numFmtId="166">
      <sharedItems containsSemiMixedTypes="0" containsString="0" containsNumber="1" containsInteger="1" minValue="0" maxValue="0"/>
    </cacheField>
    <cacheField name="DOC COMPENSACION SAP" numFmtId="0">
      <sharedItems containsNonDate="0" containsString="0" containsBlank="1"/>
    </cacheField>
    <cacheField name="FECHA COMPENSACION SAP" numFmtId="0">
      <sharedItems containsNonDate="0" containsString="0" containsBlank="1"/>
    </cacheField>
    <cacheField name="FECHA RAD IPS" numFmtId="14">
      <sharedItems containsSemiMixedTypes="0" containsNonDate="0" containsDate="1" containsString="0" minDate="2021-04-21T00:00:00" maxDate="2022-09-13T00:00:00"/>
    </cacheField>
    <cacheField name="FECHA RAD INICIAL SASS" numFmtId="0">
      <sharedItems containsNonDate="0" containsString="0" containsBlank="1"/>
    </cacheField>
    <cacheField name="ULTIMO ESTADO FACT" numFmtId="0">
      <sharedItems containsSemiMixedTypes="0" containsString="0" containsNumber="1" containsInteger="1" minValue="2" maxValue="9"/>
    </cacheField>
    <cacheField name="FECHA ULTIMA NOVEDAD" numFmtId="0">
      <sharedItems containsNonDate="0" containsString="0" containsBlank="1"/>
    </cacheField>
    <cacheField name="CLASIFICACION GLOSA" numFmtId="0">
      <sharedItems/>
    </cacheField>
    <cacheField name="NUMERO INGRESO FACT" numFmtId="0">
      <sharedItems containsSemiMixedTypes="0" containsString="0" containsNumber="1" containsInteger="1" minValue="1" maxValue="2"/>
    </cacheField>
    <cacheField name="F PROBABLE PAGO SASS" numFmtId="0">
      <sharedItems containsSemiMixedTypes="0" containsString="0" containsNumber="1" containsInteger="1" minValue="20220730" maxValue="21001231"/>
    </cacheField>
    <cacheField name="F RAD SASS" numFmtId="0">
      <sharedItems containsSemiMixedTypes="0" containsString="0" containsNumber="1" containsInteger="1" minValue="20220718" maxValue="20230207"/>
    </cacheField>
    <cacheField name="VALOR REPORTADO CRICULAR 030" numFmtId="166">
      <sharedItems containsSemiMixedTypes="0" containsString="0" containsNumber="1" containsInteger="1" minValue="65700" maxValue="14241080"/>
    </cacheField>
    <cacheField name="VALOR GLOSA ACEPTADA REPORTADO CIRCULAR 030" numFmtId="166">
      <sharedItems containsSemiMixedTypes="0" containsString="0" containsNumber="1" containsInteger="1" minValue="0" maxValue="0"/>
    </cacheField>
    <cacheField name="F CORTE" numFmtId="14">
      <sharedItems containsSemiMixedTypes="0" containsNonDate="0" containsDate="1" containsString="0" minDate="2023-05-31T00:00:00" maxDate="2023-06-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22">
  <r>
    <n v="901153925"/>
    <s v="CLINICA NUEVA EL LAGO SAS"/>
    <s v="EHL"/>
    <n v="169"/>
    <s v="901153925_EHL_169"/>
    <s v="EHL"/>
    <n v="169"/>
    <d v="2021-04-13T00:00:00"/>
    <n v="2760000"/>
    <n v="460000"/>
    <s v="B)Factura sin saldo ERP"/>
    <x v="0"/>
    <m/>
    <n v="0"/>
    <m/>
    <n v="450800"/>
    <n v="1910621112"/>
    <s v="OK"/>
    <n v="2760000"/>
    <n v="0"/>
    <n v="0"/>
    <n v="0"/>
    <n v="2760000"/>
    <n v="0"/>
    <m/>
    <n v="0"/>
    <m/>
    <n v="0"/>
    <n v="0"/>
    <n v="0"/>
    <m/>
    <m/>
    <d v="2021-04-21T00:00:00"/>
    <m/>
    <n v="2"/>
    <m/>
    <s v="SI"/>
    <n v="2"/>
    <n v="20220730"/>
    <n v="20220718"/>
    <n v="2760000"/>
    <n v="0"/>
    <d v="2023-05-31T00:00:00"/>
  </r>
  <r>
    <n v="901153925"/>
    <s v="CLINICA NUEVA EL LAGO SAS"/>
    <s v="EHL"/>
    <n v="213"/>
    <s v="901153925_EHL_213"/>
    <s v="EHL"/>
    <n v="213"/>
    <d v="2021-06-24T00:00:00"/>
    <n v="4988800"/>
    <n v="4988800"/>
    <s v="B)Factura sin saldo ERP"/>
    <x v="0"/>
    <m/>
    <n v="0"/>
    <m/>
    <n v="4889024"/>
    <n v="1910621116"/>
    <s v="OK"/>
    <n v="4988800"/>
    <n v="0"/>
    <n v="0"/>
    <n v="0"/>
    <n v="4988800"/>
    <n v="0"/>
    <m/>
    <n v="0"/>
    <m/>
    <n v="0"/>
    <n v="0"/>
    <n v="0"/>
    <m/>
    <m/>
    <d v="2021-10-08T00:00:00"/>
    <m/>
    <n v="2"/>
    <m/>
    <s v="SI"/>
    <n v="2"/>
    <n v="20230128"/>
    <n v="20230103"/>
    <n v="4988800"/>
    <n v="0"/>
    <d v="2023-05-31T00:00:00"/>
  </r>
  <r>
    <n v="901153925"/>
    <s v="CLINICA NUEVA EL LAGO SAS"/>
    <s v="EHL"/>
    <n v="286"/>
    <s v="901153925_EHL_286"/>
    <s v="EHL"/>
    <n v="286"/>
    <d v="2021-09-15T00:00:00"/>
    <n v="2150000"/>
    <n v="2150000"/>
    <s v="B)Factura sin saldo ERP"/>
    <x v="0"/>
    <m/>
    <n v="0"/>
    <m/>
    <n v="2107000"/>
    <n v="1910621119"/>
    <s v="OK"/>
    <n v="2150000"/>
    <n v="0"/>
    <n v="0"/>
    <n v="0"/>
    <n v="2150000"/>
    <n v="0"/>
    <m/>
    <n v="0"/>
    <m/>
    <n v="0"/>
    <n v="0"/>
    <n v="0"/>
    <m/>
    <m/>
    <d v="2021-10-08T00:00:00"/>
    <m/>
    <n v="2"/>
    <m/>
    <s v="SI"/>
    <n v="2"/>
    <n v="20230128"/>
    <n v="20230103"/>
    <n v="2150000"/>
    <n v="0"/>
    <d v="2023-05-31T00:00:00"/>
  </r>
  <r>
    <n v="901153925"/>
    <s v="CLINICA NUEVA EL LAGO SAS"/>
    <s v="EUL"/>
    <n v="238"/>
    <s v="901153925_EUL_238"/>
    <s v="EUL"/>
    <n v="238"/>
    <d v="2021-05-25T00:00:00"/>
    <n v="276994"/>
    <n v="276994"/>
    <s v="B)Factura sin saldo ERP"/>
    <x v="1"/>
    <m/>
    <n v="0"/>
    <s v="ESTADO DOS"/>
    <n v="52860"/>
    <n v="4800059398"/>
    <s v="OK"/>
    <n v="276994"/>
    <n v="0"/>
    <n v="0"/>
    <n v="0"/>
    <n v="276994"/>
    <n v="0"/>
    <m/>
    <n v="0"/>
    <m/>
    <n v="0"/>
    <n v="0"/>
    <n v="0"/>
    <m/>
    <m/>
    <d v="2021-10-08T00:00:00"/>
    <m/>
    <n v="2"/>
    <m/>
    <s v="SI"/>
    <n v="2"/>
    <n v="20221030"/>
    <n v="20221025"/>
    <n v="276994"/>
    <n v="0"/>
    <d v="2023-05-31T00:00:00"/>
  </r>
  <r>
    <n v="901153925"/>
    <s v="CLINICA NUEVA EL LAGO SAS"/>
    <s v="EHL"/>
    <n v="329"/>
    <s v="901153925_EHL_329"/>
    <s v="EHL"/>
    <n v="329"/>
    <d v="2021-12-11T00:00:00"/>
    <n v="4140000"/>
    <n v="4140000"/>
    <s v="B)Factura sin saldo ERP"/>
    <x v="0"/>
    <m/>
    <n v="0"/>
    <m/>
    <n v="4057200"/>
    <n v="1910621122"/>
    <s v="OK"/>
    <n v="4140000"/>
    <n v="0"/>
    <n v="0"/>
    <n v="0"/>
    <n v="4140000"/>
    <n v="0"/>
    <m/>
    <n v="0"/>
    <m/>
    <n v="0"/>
    <n v="0"/>
    <n v="0"/>
    <m/>
    <m/>
    <d v="2021-10-08T00:00:00"/>
    <m/>
    <n v="2"/>
    <m/>
    <s v="SI"/>
    <n v="2"/>
    <n v="20230128"/>
    <n v="20230103"/>
    <n v="4140000"/>
    <n v="0"/>
    <d v="2023-05-31T00:00:00"/>
  </r>
  <r>
    <n v="901153925"/>
    <s v="CLINICA NUEVA EL LAGO SAS"/>
    <s v="EUL"/>
    <n v="404"/>
    <s v="901153925_EUL_404"/>
    <s v="EUL"/>
    <n v="404"/>
    <d v="2021-12-07T00:00:00"/>
    <n v="80000"/>
    <n v="80000"/>
    <s v="B)Factura sin saldo ERP"/>
    <x v="1"/>
    <m/>
    <n v="0"/>
    <s v="ESTADO DOS"/>
    <n v="0"/>
    <m/>
    <s v="OK"/>
    <n v="80000"/>
    <n v="0"/>
    <n v="0"/>
    <n v="0"/>
    <n v="80000"/>
    <n v="0"/>
    <m/>
    <n v="0"/>
    <m/>
    <n v="0"/>
    <n v="0"/>
    <n v="0"/>
    <m/>
    <m/>
    <d v="2021-12-16T00:00:00"/>
    <m/>
    <n v="2"/>
    <m/>
    <s v="SI"/>
    <n v="2"/>
    <n v="20221030"/>
    <n v="20221025"/>
    <n v="80000"/>
    <n v="0"/>
    <d v="2023-05-31T00:00:00"/>
  </r>
  <r>
    <n v="901153925"/>
    <s v="CLINICA NUEVA EL LAGO SAS"/>
    <s v="EHL"/>
    <n v="378"/>
    <s v="901153925_EHL_378"/>
    <s v="EHL"/>
    <n v="378"/>
    <d v="2022-05-05T00:00:00"/>
    <n v="1070000"/>
    <n v="1070000"/>
    <s v="B)Factura sin saldo ERP"/>
    <x v="0"/>
    <m/>
    <n v="0"/>
    <m/>
    <n v="1048600"/>
    <n v="1222241225"/>
    <s v="OK"/>
    <n v="1070000"/>
    <n v="0"/>
    <n v="0"/>
    <n v="0"/>
    <n v="1070000"/>
    <n v="0"/>
    <m/>
    <n v="0"/>
    <m/>
    <n v="0"/>
    <n v="0"/>
    <n v="0"/>
    <m/>
    <m/>
    <d v="2022-06-01T00:00:00"/>
    <m/>
    <n v="2"/>
    <m/>
    <s v="SI"/>
    <n v="1"/>
    <n v="20220730"/>
    <n v="20220722"/>
    <n v="1070000"/>
    <n v="0"/>
    <d v="2023-05-31T00:00:00"/>
  </r>
  <r>
    <n v="901153925"/>
    <s v="CLINICA NUEVA EL LAGO SAS"/>
    <s v="EUL"/>
    <n v="602"/>
    <s v="901153925_EUL_602"/>
    <s v="EUL"/>
    <n v="602"/>
    <d v="2022-09-07T00:00:00"/>
    <n v="65700"/>
    <n v="65700"/>
    <s v="B)Factura sin saldo ERP"/>
    <x v="0"/>
    <m/>
    <n v="0"/>
    <m/>
    <n v="64386"/>
    <n v="1222241257"/>
    <s v="OK"/>
    <n v="65700"/>
    <n v="0"/>
    <n v="0"/>
    <n v="0"/>
    <n v="65700"/>
    <n v="0"/>
    <m/>
    <n v="0"/>
    <m/>
    <n v="0"/>
    <n v="0"/>
    <n v="0"/>
    <m/>
    <m/>
    <d v="2022-09-12T00:00:00"/>
    <m/>
    <n v="2"/>
    <m/>
    <s v="SI"/>
    <n v="1"/>
    <n v="20220930"/>
    <n v="20220915"/>
    <n v="65700"/>
    <n v="0"/>
    <d v="2023-05-31T00:00:00"/>
  </r>
  <r>
    <n v="901153925"/>
    <s v="CLINICA NUEVA EL LAGO SAS"/>
    <s v="EAL"/>
    <n v="43"/>
    <s v="901153925_EAL_43"/>
    <s v="EAL"/>
    <n v="43"/>
    <d v="2021-05-12T00:00:00"/>
    <n v="75000"/>
    <n v="75000"/>
    <s v="C)Glosas total pendiente por respuesta de IPS"/>
    <x v="2"/>
    <s v="DEVOLUCION"/>
    <n v="75000"/>
    <m/>
    <n v="0"/>
    <m/>
    <s v="OK"/>
    <n v="75000"/>
    <n v="0"/>
    <n v="0"/>
    <n v="0"/>
    <n v="0"/>
    <n v="0"/>
    <m/>
    <n v="75000"/>
    <s v="COVID SE DEVUELVE FACTURA NO PASA LA VALIDACION PARA PAGONO TIENE REPORTE EN SISMUESTRAS.MILENA"/>
    <n v="75000"/>
    <n v="0"/>
    <n v="0"/>
    <m/>
    <m/>
    <d v="2021-05-12T00:00:00"/>
    <m/>
    <n v="9"/>
    <m/>
    <s v="SI"/>
    <n v="2"/>
    <n v="21001231"/>
    <n v="20230207"/>
    <n v="75000"/>
    <n v="0"/>
    <d v="2023-05-31T00:00:00"/>
  </r>
  <r>
    <n v="901153925"/>
    <s v="CLINICA NUEVA EL LAGO SAS"/>
    <s v="EUL"/>
    <n v="401"/>
    <s v="901153925_EUL_401"/>
    <s v="EUL"/>
    <n v="401"/>
    <d v="2021-12-03T00:00:00"/>
    <n v="216994"/>
    <n v="216994"/>
    <s v="C)Glosas total pendiente por respuesta de IPS"/>
    <x v="2"/>
    <s v="DEVOLUCION"/>
    <n v="216994"/>
    <m/>
    <n v="0"/>
    <m/>
    <s v="OK"/>
    <n v="216994"/>
    <n v="0"/>
    <n v="0"/>
    <n v="0"/>
    <n v="0"/>
    <n v="0"/>
    <m/>
    <n v="216994"/>
    <s v="COVID SE DEVUELVE FACTURA NO PASA LA VALIDACION PARA PAGO NO ESTA REPORTADO EN SISMUESTRA.MILENA"/>
    <n v="216994"/>
    <n v="0"/>
    <n v="0"/>
    <m/>
    <m/>
    <d v="2021-12-16T00:00:00"/>
    <m/>
    <n v="9"/>
    <m/>
    <s v="SI"/>
    <n v="2"/>
    <n v="21001231"/>
    <n v="20230207"/>
    <n v="216994"/>
    <n v="0"/>
    <d v="2023-05-31T00:00:00"/>
  </r>
  <r>
    <n v="901153925"/>
    <s v="CLINICA NUEVA EL LAGO SAS"/>
    <s v="EUL"/>
    <n v="402"/>
    <s v="901153925_EUL_402"/>
    <s v="EUL"/>
    <n v="402"/>
    <d v="2021-12-07T00:00:00"/>
    <n v="80000"/>
    <n v="80000"/>
    <s v="C)Glosas total pendiente por respuesta de IPS"/>
    <x v="2"/>
    <s v="DEVOLUCION"/>
    <n v="80000"/>
    <m/>
    <n v="0"/>
    <m/>
    <s v="OK"/>
    <n v="80000"/>
    <n v="0"/>
    <n v="0"/>
    <n v="0"/>
    <n v="0"/>
    <n v="0"/>
    <m/>
    <n v="80000"/>
    <s v="COVID SE DEVUELVE FACTURA NO PASA LA VALIDACION PARA PAGONO TIENE  REPORTE EN SISMUESTRAS,MILENA"/>
    <n v="80000"/>
    <n v="0"/>
    <n v="0"/>
    <m/>
    <m/>
    <d v="2021-12-16T00:00:00"/>
    <m/>
    <n v="9"/>
    <m/>
    <s v="SI"/>
    <n v="2"/>
    <n v="21001231"/>
    <n v="20230207"/>
    <n v="80000"/>
    <n v="0"/>
    <d v="2023-05-31T00:00:00"/>
  </r>
  <r>
    <n v="901153925"/>
    <s v="CLINICA NUEVA EL LAGO SAS"/>
    <s v="EHL"/>
    <n v="461"/>
    <s v="901153925_EHL_461"/>
    <s v="EHL"/>
    <n v="461"/>
    <d v="2022-10-31T00:00:00"/>
    <n v="1840000"/>
    <n v="1840000"/>
    <s v="C)Glosas total pendiente por respuesta de IPS"/>
    <x v="2"/>
    <s v="DEVOLUCION"/>
    <n v="1840000"/>
    <m/>
    <n v="0"/>
    <m/>
    <s v="OK"/>
    <n v="1840000"/>
    <n v="0"/>
    <n v="0"/>
    <n v="0"/>
    <n v="0"/>
    <n v="0"/>
    <m/>
    <n v="1840000"/>
    <s v="AUT SE DEVUELVE FACTURA LA AUTORIZACION QUE ENVIAN 222068524 4612878 ES PARA EL SERVICIO DE URGENCIAS GESTIONAR CON EL AAREA ENCARGADA DE AUTORIZACIONES PUES ENVIAN UNA AUT PROVISISIONAL UCIN MCG61305 LA CUAL DEBE SER DE 15 DIGITOS NO ALFA NUMERICOS .GESTIONAR CON EL AREA ENCARGADA PARA PODER RRELAIZAR EL PAGO IELAN"/>
    <n v="1840000"/>
    <n v="0"/>
    <n v="0"/>
    <m/>
    <m/>
    <d v="2021-12-16T00:00:00"/>
    <m/>
    <n v="9"/>
    <m/>
    <s v="SI"/>
    <n v="2"/>
    <n v="21001231"/>
    <n v="20230207"/>
    <n v="1840000"/>
    <n v="0"/>
    <d v="2023-05-31T00:00:00"/>
  </r>
  <r>
    <n v="901153925"/>
    <s v="CLINICA NUEVA EL LAGO SAS"/>
    <s v="EUL"/>
    <n v="262"/>
    <s v="901153925_EUL_262"/>
    <s v="EUL"/>
    <n v="262"/>
    <d v="2021-06-24T00:00:00"/>
    <n v="156144"/>
    <n v="156144"/>
    <s v="C)Glosas total pendiente por respuesta de IPS"/>
    <x v="2"/>
    <s v="DEVOLUCION"/>
    <n v="156144"/>
    <m/>
    <n v="0"/>
    <m/>
    <s v="OK"/>
    <n v="156144"/>
    <n v="0"/>
    <n v="0"/>
    <n v="0"/>
    <n v="0"/>
    <n v="0"/>
    <m/>
    <n v="156144"/>
    <s v="NO PBS DE DEVUELVE FACTURA VALIDAR WEB SERVICE CANTIDAD, VALOR, FECHAS ESTAN MAL REPORTADOS CONTRA LOS SOPORTES. NO PASA LA VALIDACION PARA PAGO.MILENA"/>
    <n v="156144"/>
    <n v="0"/>
    <n v="0"/>
    <m/>
    <m/>
    <d v="2021-10-08T00:00:00"/>
    <m/>
    <n v="9"/>
    <m/>
    <s v="SI"/>
    <n v="2"/>
    <n v="21001231"/>
    <n v="20230207"/>
    <n v="156144"/>
    <n v="0"/>
    <d v="2023-05-31T00:00:00"/>
  </r>
  <r>
    <n v="901153925"/>
    <s v="CLINICA NUEVA EL LAGO SAS"/>
    <s v="EUL"/>
    <n v="321"/>
    <s v="901153925_EUL_321"/>
    <s v="EUL"/>
    <n v="321"/>
    <d v="2021-09-09T00:00:00"/>
    <n v="80000"/>
    <n v="80000"/>
    <s v="C)Glosas total pendiente por respuesta de IPS"/>
    <x v="2"/>
    <s v="DEVOLUCION"/>
    <n v="80000"/>
    <m/>
    <n v="0"/>
    <m/>
    <s v="OK"/>
    <n v="80000"/>
    <n v="0"/>
    <n v="0"/>
    <n v="0"/>
    <n v="0"/>
    <n v="0"/>
    <m/>
    <n v="80000"/>
    <s v="COVID SE DEVUELVE FACTURA AREGLAR CODIGO EN LA FACTURA NO TIENE PARA REALIZAR LA VALIDACION SI SALE APTA PARA PAGO.MILENA"/>
    <n v="80000"/>
    <n v="0"/>
    <n v="0"/>
    <m/>
    <m/>
    <d v="2021-10-08T00:00:00"/>
    <m/>
    <n v="9"/>
    <m/>
    <s v="SI"/>
    <n v="2"/>
    <n v="21001231"/>
    <n v="20230207"/>
    <n v="80000"/>
    <n v="0"/>
    <d v="2023-05-31T00:00:00"/>
  </r>
  <r>
    <n v="901153925"/>
    <s v="CLINICA NUEVA EL LAGO SAS"/>
    <s v="EUL"/>
    <n v="333"/>
    <s v="901153925_EUL_333"/>
    <s v="EUL"/>
    <n v="333"/>
    <d v="2021-09-15T00:00:00"/>
    <n v="70000"/>
    <n v="70000"/>
    <s v="C)Glosas total pendiente por respuesta de IPS"/>
    <x v="2"/>
    <s v="DEVOLUCION"/>
    <n v="70000"/>
    <m/>
    <n v="0"/>
    <m/>
    <s v="OK"/>
    <n v="70000"/>
    <n v="0"/>
    <n v="0"/>
    <n v="0"/>
    <n v="0"/>
    <n v="0"/>
    <m/>
    <n v="70000"/>
    <s v="NO PBS SE DEVUELVE FACTURA NO PBS REVISAR CON EL AREA ENCARGEL MIPRES 20210906152030031263 ESTA NO EXITOSO POR PARAMETRIETRIZACION. NO SE PUEDE VALIDAR SI ES APTA PARA PAGO O NO. MILENA"/>
    <n v="70000"/>
    <n v="0"/>
    <n v="0"/>
    <m/>
    <m/>
    <d v="2021-10-08T00:00:00"/>
    <m/>
    <n v="9"/>
    <m/>
    <s v="SI"/>
    <n v="2"/>
    <n v="21001231"/>
    <n v="20230207"/>
    <n v="70000"/>
    <n v="0"/>
    <d v="2023-05-31T00:00:00"/>
  </r>
  <r>
    <n v="901153925"/>
    <s v="CLINICA NUEVA EL LAGO SAS"/>
    <s v="EUL"/>
    <n v="204"/>
    <s v="901153925_EUL_204"/>
    <s v="EUL"/>
    <n v="204"/>
    <d v="2021-04-13T00:00:00"/>
    <n v="196792"/>
    <n v="196792"/>
    <s v="C)Glosas total pendiente por respuesta de IPS"/>
    <x v="2"/>
    <s v="DEVOLUCION"/>
    <n v="196792"/>
    <m/>
    <n v="0"/>
    <m/>
    <s v="OK"/>
    <n v="196792"/>
    <n v="0"/>
    <n v="0"/>
    <n v="0"/>
    <n v="0"/>
    <n v="0"/>
    <m/>
    <n v="196792"/>
    <s v="NO PBS SE DEVUELVE FACTURA NO PBS PRESENTA INCONSISTENCIA EN1-CODIG CUM 19993729-03 MDTO MIPRES 20201107139024175782011NO EXITO NO CUENTA CON AUTORIZACION (/INDICACION INVIMA, USOINDICADO EN ASMA Y CRUP)2- FALTA CODIGO MIPRES EN LA FACTURAO DETALLADO DE LOS ALIMENTOS; ALIMENTO GLYTROL NO REPORTADOEN LA WEB SERVICE. 3- ALIMENTO GLUCERNA 1.5 CODIGO EN FACTURA, NO REPORTADA EN LA WEB SERVICE. FAVOR ANEXAR ID DE REPORTE.MILE"/>
    <n v="196792"/>
    <n v="0"/>
    <n v="0"/>
    <m/>
    <m/>
    <d v="2021-04-21T00:00:00"/>
    <m/>
    <n v="9"/>
    <m/>
    <s v="SI"/>
    <n v="2"/>
    <n v="21001231"/>
    <n v="20230207"/>
    <n v="196792"/>
    <n v="0"/>
    <d v="2023-05-31T00:00:00"/>
  </r>
  <r>
    <n v="901153925"/>
    <s v="CLINICA NUEVA EL LAGO SAS"/>
    <s v="EHL"/>
    <n v="189"/>
    <s v="901153925_EHL_189"/>
    <s v="EHL"/>
    <n v="189"/>
    <d v="2021-05-12T00:00:00"/>
    <n v="9874000"/>
    <n v="9874000"/>
    <s v="C)Glosas total pendiente por respuesta de IPS/conciliar diferencia valor de factura"/>
    <x v="3"/>
    <s v="GLOSA"/>
    <n v="651497"/>
    <m/>
    <n v="9038053"/>
    <n v="1910621118"/>
    <s v="OK"/>
    <n v="9874000"/>
    <n v="0"/>
    <n v="0"/>
    <n v="0"/>
    <n v="9222503"/>
    <n v="0"/>
    <m/>
    <n v="651497"/>
    <s v="FACTURACION OBJECION DRA MAIBER ACEVEDO InterconsultasAnestesiología FACT 2 NO SOPORTADAS Ortopedia $ 57.800 paciente llevado PROCEDIMIENTO QX.106 Cánulas nasalesFACT 2  Se acepta 1 por estancia. $ 977 - 111 Insumos no facturables, incluidos en la estancia y/o derechos de sala: Bupivacaina ($2.320)- Tapabocas 6400 Batas manga larga 127.800Clorhexidina 2720  Jabón quirúrgico 10864 Paño jabonoso 52368 Sábanas 6480 Tapabocas alta eficiencia 23040 Toalla antisé2352  Tegaderm 14237  Compresa estéril 88200 Lápiz para electrobisturí 5556 Paquete quirúrgico artroscopia ($144.983)$ 487.320 MILENA"/>
    <n v="651497"/>
    <n v="0"/>
    <n v="0"/>
    <m/>
    <m/>
    <d v="2021-10-08T00:00:00"/>
    <m/>
    <n v="9"/>
    <m/>
    <s v="SI"/>
    <n v="2"/>
    <n v="21001231"/>
    <n v="20230103"/>
    <n v="9874000"/>
    <n v="0"/>
    <d v="2023-05-31T00:00:00"/>
  </r>
  <r>
    <n v="901153925"/>
    <s v="CLINICA NUEVA EL LAGO SAS"/>
    <s v="EHL"/>
    <n v="264"/>
    <s v="901153925_EHL_264"/>
    <s v="EHL"/>
    <n v="264"/>
    <d v="2021-08-13T00:00:00"/>
    <n v="14241080"/>
    <n v="14241080"/>
    <s v="C)Glosas total pendiente por respuesta de IPS/conciliar diferencia valor de factura"/>
    <x v="3"/>
    <s v="GLOSA"/>
    <n v="3819040"/>
    <m/>
    <n v="10213599"/>
    <n v="1910621120"/>
    <s v="OK"/>
    <n v="14241080"/>
    <n v="0"/>
    <n v="0"/>
    <n v="0"/>
    <n v="10422040"/>
    <n v="0"/>
    <m/>
    <n v="3819040"/>
    <s v="Pertinencia médica OBEJCION DRA MAIBER ACEVEDO ParaclínicosNO INTERPRETADOS LDH FACT 2 S1 Ferritina FACT2 S1 PCR FACT2S1 Dímero D FACT2 S1 -Troponina- VSG FACT2 S1 TODAS DEL 22 MAYO $ 268.900 FACTURACION Estancia: Facturan  Bipersonal 4 DDIAS MAYO18-21 uci 4 DÍAS MAYO 22-25 fallece 24 MAYO 24 y 25 no son facturables. $ 3.167.640 Eco Doppler vasos venososMiembros inferiores FACT2  Se acepta 1 pues el cusp, incluye los dos miembros inferiores. $ 382.500 MILENA"/>
    <n v="3819040"/>
    <n v="0"/>
    <n v="0"/>
    <m/>
    <m/>
    <d v="2021-10-08T00:00:00"/>
    <m/>
    <n v="9"/>
    <m/>
    <s v="SI"/>
    <n v="2"/>
    <n v="21001231"/>
    <n v="20230103"/>
    <n v="14241080"/>
    <n v="0"/>
    <d v="2023-05-31T00:00:00"/>
  </r>
  <r>
    <n v="901153925"/>
    <s v="CLINICA NUEVA EL LAGO SAS"/>
    <s v="EHL"/>
    <n v="285"/>
    <s v="901153925_EHL_285"/>
    <s v="EHL"/>
    <n v="285"/>
    <d v="2021-09-15T00:00:00"/>
    <n v="7736435"/>
    <n v="7736435"/>
    <s v="C)Glosas total pendiente por respuesta de IPS/conciliar diferencia valor de factura"/>
    <x v="3"/>
    <s v="GLOSA"/>
    <n v="6633931"/>
    <m/>
    <n v="1080454"/>
    <n v="1910621115"/>
    <s v="OK"/>
    <n v="7736435"/>
    <n v="0"/>
    <n v="0"/>
    <n v="0"/>
    <n v="1102504"/>
    <n v="0"/>
    <m/>
    <n v="6633931"/>
    <s v="SOPORTE INCOMPLETO OBEJCION DRA MAIBER ACEVEDO Procedimientoquirúrgico e insumos no soportados. $ 6.407.531 Pertinenciamédica Paraclínicos no interpretados Hemograma- Creatinina-BUN- TP- TPT. $ 124.000 Rx de pie derecho facturan 2 no inte"/>
    <n v="6633931"/>
    <n v="0"/>
    <n v="0"/>
    <m/>
    <m/>
    <d v="2021-10-08T00:00:00"/>
    <m/>
    <n v="9"/>
    <m/>
    <s v="SI"/>
    <n v="2"/>
    <n v="21001231"/>
    <n v="20230103"/>
    <n v="7736435"/>
    <n v="0"/>
    <d v="2023-05-31T00:00:00"/>
  </r>
  <r>
    <n v="901153925"/>
    <s v="CLINICA NUEVA EL LAGO SAS"/>
    <s v="EHL"/>
    <n v="323"/>
    <s v="901153925_EHL_323"/>
    <s v="EHL"/>
    <n v="323"/>
    <d v="2021-12-02T00:00:00"/>
    <n v="6003590"/>
    <n v="6003590"/>
    <s v="C)Glosas total pendiente por respuesta de IPS/conciliar diferencia valor de factura"/>
    <x v="3"/>
    <s v="GLOSA"/>
    <n v="4782614"/>
    <m/>
    <n v="1196556"/>
    <n v="1910621117"/>
    <s v="OK"/>
    <n v="6003590"/>
    <n v="0"/>
    <n v="0"/>
    <n v="0"/>
    <n v="1220976"/>
    <n v="0"/>
    <m/>
    <n v="4782614"/>
    <s v="Pertinencia médica OBEJCION DRA MAIBER ACEVEDO no interpreta en la HC Rx cuello FACT 2 $ 102.400 Rx PIERNA FACT 2 $ 132.600 Rx TORAX FACT 1 $ 72.700 TAC de Miembros inferiores NOinterpretado $ 432.500 NO interpretados Hemograma FACT2 S1Gases FACT2 S1 $ 81.400 SOPORTE 308 NO SOPORTE DE Procedimiequirúrgico e insumos $ 3.736.222 I/C ORTOPEDIA NO FACTURABLEPROCED QX.$ 57.800 INSUMOS NO FACTURABLE INCY D/SALA Bupivac Isodine Tapabocas  Kit de ropa Jabón   Paño jabonoso SabanaTapabocas ALTA   Toalla Tegaderm Lápiz ELECTORBISTURI Paquetquirúrgico N7 $ 166.992 MILENA"/>
    <n v="4782614"/>
    <n v="0"/>
    <n v="0"/>
    <m/>
    <m/>
    <d v="2021-10-08T00:00:00"/>
    <m/>
    <n v="9"/>
    <m/>
    <s v="SI"/>
    <n v="2"/>
    <n v="21001231"/>
    <n v="20230103"/>
    <n v="6003590"/>
    <n v="0"/>
    <d v="2023-05-31T00:00:00"/>
  </r>
  <r>
    <n v="901153925"/>
    <s v="CLINICA NUEVA EL LAGO SAS"/>
    <s v="EHL"/>
    <n v="328"/>
    <s v="901153925_EHL_328"/>
    <s v="EHL"/>
    <n v="328"/>
    <d v="2021-12-11T00:00:00"/>
    <n v="10698400"/>
    <n v="10698400"/>
    <s v="C)Glosas total pendiente por respuesta de IPS/conciliar diferencia valor de factura"/>
    <x v="3"/>
    <s v="GLOSA"/>
    <n v="942966"/>
    <m/>
    <n v="9560325"/>
    <n v="1910621121"/>
    <s v="OK"/>
    <n v="10698400"/>
    <n v="0"/>
    <n v="0"/>
    <n v="0"/>
    <n v="9755434"/>
    <n v="0"/>
    <m/>
    <n v="942966"/>
    <s v="Pertinencia médica OBJECION DRA MAIBER ACEVEDO Paraclínicosno interpretados Acido Fólico- Calcio iónico- Cloro- Creatinnina- Hemograma- Glucosa- Magnesio- BUN- Potasio- VDRL- Sodi$ 303.500 SOPORTE INCOMPLETO Traslado básico no soportado.$$ 118.400 FACTURACION Insumos no facturables incluido estancia Tapabocas  Paño jabonoso Toalla antiséptica Tegaderm $ 40780 Estancia Unipersonal 21 Noviembre 2- 22 Bipersonal 3 díanov 23-24-25  Paciente egresa 24 nov el 24 y 25 nov no son facturables $ 480.286 milena"/>
    <n v="942966"/>
    <n v="0"/>
    <n v="0"/>
    <m/>
    <m/>
    <d v="2021-10-08T00:00:00"/>
    <m/>
    <n v="9"/>
    <m/>
    <s v="SI"/>
    <n v="2"/>
    <n v="21001231"/>
    <n v="20230103"/>
    <n v="10698400"/>
    <n v="0"/>
    <d v="2023-05-31T00:00:00"/>
  </r>
  <r>
    <n v="901153925"/>
    <s v="CLINICA NUEVA EL LAGO SAS"/>
    <s v="EUL"/>
    <n v="263"/>
    <s v="901153925_EUL_263"/>
    <s v="EUL"/>
    <n v="263"/>
    <d v="2021-06-24T00:00:00"/>
    <n v="168939"/>
    <n v="140000"/>
    <s v="C)Glosas total pendiente por respuesta de IPS/conciliar diferencia valor de factura"/>
    <x v="2"/>
    <s v="DEVOLUCION"/>
    <n v="168939"/>
    <m/>
    <n v="0"/>
    <m/>
    <s v="OK"/>
    <n v="168939"/>
    <n v="0"/>
    <n v="0"/>
    <n v="0"/>
    <n v="0"/>
    <n v="0"/>
    <m/>
    <n v="168939"/>
    <s v="COVID SE DEVUELVE FACTURA EN LA RESPUESTA DE LA DEVOLUCION EINICIAL ENVIAN NOTA CREDITO POR MAYOR VALOR COBRADO. NO COLOCAN CODIGO EN EL LA FACTURA. AREGLAR PARA PODER REALIZAR LAVALIDACION DE PAGO Y EL SOPORTE ESTE AREGLADO EN EL CASO QUEPASE APTA PARA PAGO.MILENA"/>
    <n v="168939"/>
    <n v="0"/>
    <n v="0"/>
    <m/>
    <m/>
    <d v="2021-10-08T00:00:00"/>
    <m/>
    <n v="9"/>
    <m/>
    <s v="SI"/>
    <n v="2"/>
    <n v="21001231"/>
    <n v="20230207"/>
    <n v="168939"/>
    <n v="0"/>
    <d v="2023-05-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6"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B2:D7" firstHeaderRow="0" firstDataRow="1" firstDataCol="1"/>
  <pivotFields count="43">
    <pivotField showAll="0"/>
    <pivotField showAll="0"/>
    <pivotField showAll="0"/>
    <pivotField showAll="0"/>
    <pivotField showAll="0"/>
    <pivotField showAll="0"/>
    <pivotField showAll="0"/>
    <pivotField numFmtId="14" showAll="0"/>
    <pivotField numFmtId="166" showAll="0"/>
    <pivotField dataField="1" numFmtId="166" showAll="0"/>
    <pivotField showAll="0"/>
    <pivotField axis="axisRow" showAll="0" sortType="ascending">
      <items count="5">
        <item x="1"/>
        <item x="2"/>
        <item x="0"/>
        <item x="3"/>
        <item t="default"/>
      </items>
      <autoSortScope>
        <pivotArea dataOnly="0" outline="0" fieldPosition="0">
          <references count="1">
            <reference field="4294967294" count="1" selected="0">
              <x v="0"/>
            </reference>
          </references>
        </pivotArea>
      </autoSortScope>
    </pivotField>
    <pivotField showAll="0"/>
    <pivotField numFmtId="166" showAll="0"/>
    <pivotField showAll="0"/>
    <pivotField numFmtId="166" showAll="0"/>
    <pivotField showAll="0"/>
    <pivotField showAll="0"/>
    <pivotField numFmtId="166" showAll="0"/>
    <pivotField numFmtId="166" showAll="0"/>
    <pivotField numFmtId="166" showAll="0"/>
    <pivotField numFmtId="166" showAll="0"/>
    <pivotField numFmtId="166" showAll="0"/>
    <pivotField numFmtId="166" showAll="0"/>
    <pivotField showAll="0"/>
    <pivotField numFmtId="166" showAll="0"/>
    <pivotField showAll="0"/>
    <pivotField numFmtId="166" showAll="0"/>
    <pivotField numFmtId="166" showAll="0"/>
    <pivotField numFmtId="166" showAll="0"/>
    <pivotField showAll="0"/>
    <pivotField showAll="0"/>
    <pivotField numFmtId="14" showAll="0"/>
    <pivotField showAll="0"/>
    <pivotField showAll="0"/>
    <pivotField showAll="0"/>
    <pivotField showAll="0"/>
    <pivotField showAll="0"/>
    <pivotField showAll="0"/>
    <pivotField showAll="0"/>
    <pivotField numFmtId="166" showAll="0"/>
    <pivotField numFmtId="166" showAll="0"/>
    <pivotField numFmtId="14" showAll="0"/>
  </pivotFields>
  <rowFields count="1">
    <field x="11"/>
  </rowFields>
  <rowItems count="5">
    <i>
      <x/>
    </i>
    <i>
      <x v="3"/>
    </i>
    <i>
      <x v="2"/>
    </i>
    <i>
      <x v="1"/>
    </i>
    <i t="grand">
      <x/>
    </i>
  </rowItems>
  <colFields count="1">
    <field x="-2"/>
  </colFields>
  <colItems count="2">
    <i>
      <x/>
    </i>
    <i i="1">
      <x v="1"/>
    </i>
  </colItems>
  <dataFields count="2">
    <dataField name="Cant Facturas" fld="9" subtotal="count" baseField="11" baseItem="0"/>
    <dataField name="Saldo Facturas" fld="9" baseField="0" baseItem="0" numFmtId="166"/>
  </dataFields>
  <formats count="24">
    <format dxfId="75">
      <pivotArea outline="0" collapsedLevelsAreSubtotals="1" fieldPosition="0">
        <references count="1">
          <reference field="4294967294" count="1" selected="0">
            <x v="1"/>
          </reference>
        </references>
      </pivotArea>
    </format>
    <format dxfId="73">
      <pivotArea dataOnly="0" labelOnly="1" outline="0" fieldPosition="0">
        <references count="1">
          <reference field="4294967294" count="1">
            <x v="1"/>
          </reference>
        </references>
      </pivotArea>
    </format>
    <format dxfId="69">
      <pivotArea type="all" dataOnly="0" outline="0" fieldPosition="0"/>
    </format>
    <format dxfId="68">
      <pivotArea outline="0" collapsedLevelsAreSubtotals="1" fieldPosition="0"/>
    </format>
    <format dxfId="67">
      <pivotArea field="11" type="button" dataOnly="0" labelOnly="1" outline="0" axis="axisRow" fieldPosition="0"/>
    </format>
    <format dxfId="66">
      <pivotArea dataOnly="0" labelOnly="1" fieldPosition="0">
        <references count="1">
          <reference field="11" count="0"/>
        </references>
      </pivotArea>
    </format>
    <format dxfId="65">
      <pivotArea dataOnly="0" labelOnly="1" grandRow="1" outline="0" fieldPosition="0"/>
    </format>
    <format dxfId="64">
      <pivotArea dataOnly="0" labelOnly="1" outline="0" fieldPosition="0">
        <references count="1">
          <reference field="4294967294" count="2">
            <x v="0"/>
            <x v="1"/>
          </reference>
        </references>
      </pivotArea>
    </format>
    <format dxfId="63">
      <pivotArea field="11" type="button" dataOnly="0" labelOnly="1" outline="0" axis="axisRow" fieldPosition="0"/>
    </format>
    <format dxfId="62">
      <pivotArea dataOnly="0" labelOnly="1" outline="0" fieldPosition="0">
        <references count="1">
          <reference field="4294967294" count="2">
            <x v="0"/>
            <x v="1"/>
          </reference>
        </references>
      </pivotArea>
    </format>
    <format dxfId="61">
      <pivotArea field="11" type="button" dataOnly="0" labelOnly="1" outline="0" axis="axisRow" fieldPosition="0"/>
    </format>
    <format dxfId="60">
      <pivotArea dataOnly="0" labelOnly="1" outline="0" fieldPosition="0">
        <references count="1">
          <reference field="4294967294" count="2">
            <x v="0"/>
            <x v="1"/>
          </reference>
        </references>
      </pivotArea>
    </format>
    <format dxfId="59">
      <pivotArea field="11" type="button" dataOnly="0" labelOnly="1" outline="0" axis="axisRow" fieldPosition="0"/>
    </format>
    <format dxfId="58">
      <pivotArea dataOnly="0" labelOnly="1" outline="0" fieldPosition="0">
        <references count="1">
          <reference field="4294967294" count="2">
            <x v="0"/>
            <x v="1"/>
          </reference>
        </references>
      </pivotArea>
    </format>
    <format dxfId="57">
      <pivotArea field="11" type="button" dataOnly="0" labelOnly="1" outline="0" axis="axisRow" fieldPosition="0"/>
    </format>
    <format dxfId="56">
      <pivotArea dataOnly="0" labelOnly="1" outline="0" fieldPosition="0">
        <references count="1">
          <reference field="4294967294" count="2">
            <x v="0"/>
            <x v="1"/>
          </reference>
        </references>
      </pivotArea>
    </format>
    <format dxfId="55">
      <pivotArea grandRow="1" outline="0" collapsedLevelsAreSubtotals="1" fieldPosition="0"/>
    </format>
    <format dxfId="54">
      <pivotArea dataOnly="0" labelOnly="1" grandRow="1" outline="0" fieldPosition="0"/>
    </format>
    <format dxfId="53">
      <pivotArea outline="0" collapsedLevelsAreSubtotals="1" fieldPosition="0">
        <references count="1">
          <reference field="4294967294" count="1" selected="0">
            <x v="0"/>
          </reference>
        </references>
      </pivotArea>
    </format>
    <format dxfId="52">
      <pivotArea dataOnly="0" labelOnly="1" outline="0" fieldPosition="0">
        <references count="1">
          <reference field="4294967294" count="1">
            <x v="0"/>
          </reference>
        </references>
      </pivotArea>
    </format>
    <format dxfId="51">
      <pivotArea grandRow="1" outline="0" collapsedLevelsAreSubtotals="1" fieldPosition="0"/>
    </format>
    <format dxfId="50">
      <pivotArea dataOnly="0" labelOnly="1" grandRow="1" outline="0" fieldPosition="0"/>
    </format>
    <format dxfId="49">
      <pivotArea outline="0" collapsedLevelsAreSubtotals="1" fieldPosition="0">
        <references count="1">
          <reference field="4294967294" count="1" selected="0">
            <x v="0"/>
          </reference>
        </references>
      </pivotArea>
    </format>
    <format dxfId="48">
      <pivotArea dataOnly="0" labelOnly="1" outline="0" fieldPosition="0">
        <references count="1">
          <reference field="4294967294" count="1">
            <x v="0"/>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K32"/>
  <sheetViews>
    <sheetView topLeftCell="A9" zoomScale="70" zoomScaleNormal="70" workbookViewId="0">
      <selection activeCell="C35" sqref="C35"/>
    </sheetView>
  </sheetViews>
  <sheetFormatPr baseColWidth="10" defaultRowHeight="15" x14ac:dyDescent="0.25"/>
  <cols>
    <col min="1" max="1" width="16.42578125" bestFit="1" customWidth="1"/>
    <col min="2" max="2" width="25.42578125" bestFit="1" customWidth="1"/>
    <col min="3" max="3" width="12.28515625" customWidth="1"/>
    <col min="4" max="4" width="11.42578125" style="13" bestFit="1" customWidth="1"/>
    <col min="5" max="5" width="16.7109375" bestFit="1" customWidth="1"/>
    <col min="6" max="6" width="16.7109375" style="14" bestFit="1" customWidth="1"/>
    <col min="7" max="7" width="17.140625" customWidth="1"/>
    <col min="8" max="8" width="17.140625" bestFit="1" customWidth="1"/>
    <col min="9" max="9" width="15.42578125" bestFit="1" customWidth="1"/>
    <col min="10" max="10" width="14" bestFit="1" customWidth="1"/>
    <col min="11" max="11" width="18.140625" bestFit="1" customWidth="1"/>
  </cols>
  <sheetData>
    <row r="2" spans="1:11" ht="21" x14ac:dyDescent="0.35">
      <c r="C2" s="15" t="s">
        <v>0</v>
      </c>
      <c r="D2" s="15"/>
      <c r="E2" s="15"/>
      <c r="F2" s="15"/>
      <c r="G2" s="15"/>
      <c r="H2" s="15"/>
      <c r="I2" s="15"/>
      <c r="J2" s="15"/>
      <c r="K2" s="15"/>
    </row>
    <row r="3" spans="1:11" ht="21" x14ac:dyDescent="0.35">
      <c r="C3" s="15" t="s">
        <v>1</v>
      </c>
      <c r="D3" s="15"/>
      <c r="E3" s="15"/>
      <c r="F3" s="15"/>
      <c r="G3" s="15"/>
      <c r="H3" s="15"/>
      <c r="I3" s="15"/>
      <c r="J3" s="15"/>
      <c r="K3" s="15"/>
    </row>
    <row r="4" spans="1:11" ht="21" x14ac:dyDescent="0.35">
      <c r="C4" s="15" t="s">
        <v>2</v>
      </c>
      <c r="D4" s="15"/>
      <c r="E4" s="15"/>
      <c r="F4" s="15"/>
      <c r="G4" s="15"/>
      <c r="H4" s="15"/>
      <c r="I4" s="15"/>
      <c r="J4" s="15"/>
      <c r="K4" s="15"/>
    </row>
    <row r="5" spans="1:11" ht="21" x14ac:dyDescent="0.35">
      <c r="C5" s="15" t="s">
        <v>3</v>
      </c>
      <c r="D5" s="15"/>
      <c r="E5" s="15"/>
      <c r="F5" s="15"/>
      <c r="G5" s="15"/>
      <c r="H5" s="15"/>
      <c r="I5" s="15"/>
      <c r="J5" s="15"/>
      <c r="K5" s="15"/>
    </row>
    <row r="7" spans="1:11" ht="18.75" x14ac:dyDescent="0.25">
      <c r="C7" s="1"/>
      <c r="D7" s="2"/>
      <c r="E7" s="1"/>
      <c r="F7" s="2"/>
      <c r="G7" s="1"/>
      <c r="H7" s="1"/>
    </row>
    <row r="9" spans="1:11" ht="57" customHeight="1" x14ac:dyDescent="0.25">
      <c r="A9" s="3" t="s">
        <v>4</v>
      </c>
      <c r="B9" s="3" t="s">
        <v>5</v>
      </c>
      <c r="C9" s="3" t="s">
        <v>6</v>
      </c>
      <c r="D9" s="3" t="s">
        <v>7</v>
      </c>
      <c r="E9" s="3" t="s">
        <v>8</v>
      </c>
      <c r="F9" s="3" t="s">
        <v>9</v>
      </c>
      <c r="G9" s="3" t="s">
        <v>10</v>
      </c>
      <c r="H9" s="3" t="s">
        <v>11</v>
      </c>
      <c r="I9" s="3" t="s">
        <v>12</v>
      </c>
      <c r="J9" s="3" t="s">
        <v>13</v>
      </c>
      <c r="K9" s="3" t="s">
        <v>14</v>
      </c>
    </row>
    <row r="10" spans="1:11" ht="15.75" x14ac:dyDescent="0.25">
      <c r="A10" s="4">
        <v>901153925</v>
      </c>
      <c r="B10" s="4" t="s">
        <v>0</v>
      </c>
      <c r="C10" s="5" t="s">
        <v>15</v>
      </c>
      <c r="D10" s="5">
        <v>169</v>
      </c>
      <c r="E10" s="6">
        <v>44299</v>
      </c>
      <c r="F10" s="7">
        <v>44307</v>
      </c>
      <c r="G10" s="8">
        <v>2760000</v>
      </c>
      <c r="H10" s="8">
        <v>460000</v>
      </c>
      <c r="I10" s="9"/>
      <c r="J10" s="10" t="s">
        <v>16</v>
      </c>
      <c r="K10" s="11"/>
    </row>
    <row r="11" spans="1:11" ht="15.75" x14ac:dyDescent="0.25">
      <c r="A11" s="4">
        <v>901153925</v>
      </c>
      <c r="B11" s="4" t="s">
        <v>0</v>
      </c>
      <c r="C11" s="5" t="s">
        <v>17</v>
      </c>
      <c r="D11" s="5">
        <v>204</v>
      </c>
      <c r="E11" s="6">
        <v>44299</v>
      </c>
      <c r="F11" s="7">
        <v>44307</v>
      </c>
      <c r="G11" s="8">
        <v>196792</v>
      </c>
      <c r="H11" s="8">
        <v>196792</v>
      </c>
      <c r="I11" s="9"/>
      <c r="J11" s="10" t="s">
        <v>16</v>
      </c>
      <c r="K11" s="11"/>
    </row>
    <row r="12" spans="1:11" ht="15.75" x14ac:dyDescent="0.25">
      <c r="A12" s="4">
        <v>901153925</v>
      </c>
      <c r="B12" s="4" t="s">
        <v>0</v>
      </c>
      <c r="C12" s="5" t="s">
        <v>15</v>
      </c>
      <c r="D12" s="5">
        <v>189</v>
      </c>
      <c r="E12" s="6">
        <v>44328</v>
      </c>
      <c r="F12" s="7">
        <f>+VLOOKUP(D12,'[1]Hoja1 (2)'!E$10:G$30,3,9)</f>
        <v>44477</v>
      </c>
      <c r="G12" s="8">
        <v>9874000</v>
      </c>
      <c r="H12" s="8">
        <v>9874000</v>
      </c>
      <c r="I12" s="9"/>
      <c r="J12" s="10" t="s">
        <v>16</v>
      </c>
      <c r="K12" s="11"/>
    </row>
    <row r="13" spans="1:11" ht="15.75" x14ac:dyDescent="0.25">
      <c r="A13" s="4">
        <v>901153925</v>
      </c>
      <c r="B13" s="4" t="s">
        <v>0</v>
      </c>
      <c r="C13" s="5" t="s">
        <v>15</v>
      </c>
      <c r="D13" s="5">
        <v>213</v>
      </c>
      <c r="E13" s="6">
        <v>44371</v>
      </c>
      <c r="F13" s="7">
        <f>+VLOOKUP(D13,'[1]Hoja1 (2)'!E$10:G$30,3,9)</f>
        <v>44477</v>
      </c>
      <c r="G13" s="8">
        <v>4988800</v>
      </c>
      <c r="H13" s="8">
        <v>4988800</v>
      </c>
      <c r="I13" s="9"/>
      <c r="J13" s="10" t="s">
        <v>16</v>
      </c>
      <c r="K13" s="11"/>
    </row>
    <row r="14" spans="1:11" ht="15.75" x14ac:dyDescent="0.25">
      <c r="A14" s="4">
        <v>901153925</v>
      </c>
      <c r="B14" s="4" t="s">
        <v>0</v>
      </c>
      <c r="C14" s="5" t="s">
        <v>15</v>
      </c>
      <c r="D14" s="5">
        <v>286</v>
      </c>
      <c r="E14" s="6">
        <v>44454</v>
      </c>
      <c r="F14" s="7">
        <f>+VLOOKUP(D14,'[1]Hoja1 (2)'!E$10:G$30,3,9)</f>
        <v>44477</v>
      </c>
      <c r="G14" s="8">
        <v>2150000</v>
      </c>
      <c r="H14" s="8">
        <v>2150000</v>
      </c>
      <c r="I14" s="9"/>
      <c r="J14" s="10" t="s">
        <v>16</v>
      </c>
      <c r="K14" s="11"/>
    </row>
    <row r="15" spans="1:11" ht="15.75" x14ac:dyDescent="0.25">
      <c r="A15" s="4">
        <v>901153925</v>
      </c>
      <c r="B15" s="4" t="s">
        <v>0</v>
      </c>
      <c r="C15" s="5" t="s">
        <v>15</v>
      </c>
      <c r="D15" s="5">
        <v>323</v>
      </c>
      <c r="E15" s="6">
        <v>44532</v>
      </c>
      <c r="F15" s="7">
        <f>+VLOOKUP(D15,'[1]Hoja1 (2)'!E$10:G$30,3,9)</f>
        <v>44477</v>
      </c>
      <c r="G15" s="8">
        <v>6003590</v>
      </c>
      <c r="H15" s="8">
        <v>6003590</v>
      </c>
      <c r="I15" s="9"/>
      <c r="J15" s="10" t="s">
        <v>16</v>
      </c>
      <c r="K15" s="11"/>
    </row>
    <row r="16" spans="1:11" ht="15.75" x14ac:dyDescent="0.25">
      <c r="A16" s="4">
        <v>901153925</v>
      </c>
      <c r="B16" s="4" t="s">
        <v>0</v>
      </c>
      <c r="C16" s="5" t="s">
        <v>15</v>
      </c>
      <c r="D16" s="5">
        <v>328</v>
      </c>
      <c r="E16" s="6">
        <v>44541</v>
      </c>
      <c r="F16" s="7">
        <f>+VLOOKUP(D16,'[1]Hoja1 (2)'!E$10:G$30,3,9)</f>
        <v>44477</v>
      </c>
      <c r="G16" s="8">
        <v>10698400</v>
      </c>
      <c r="H16" s="8">
        <v>10698400</v>
      </c>
      <c r="I16" s="9"/>
      <c r="J16" s="10" t="s">
        <v>16</v>
      </c>
      <c r="K16" s="11"/>
    </row>
    <row r="17" spans="1:11" ht="15.75" x14ac:dyDescent="0.25">
      <c r="A17" s="4">
        <v>901153925</v>
      </c>
      <c r="B17" s="4" t="s">
        <v>0</v>
      </c>
      <c r="C17" s="5" t="s">
        <v>17</v>
      </c>
      <c r="D17" s="5">
        <v>238</v>
      </c>
      <c r="E17" s="6">
        <v>44341</v>
      </c>
      <c r="F17" s="7">
        <f>+VLOOKUP(D17,'[1]Hoja1 (2)'!E$10:G$30,3,9)</f>
        <v>44477</v>
      </c>
      <c r="G17" s="8">
        <v>276994</v>
      </c>
      <c r="H17" s="8">
        <v>276994</v>
      </c>
      <c r="I17" s="9"/>
      <c r="J17" s="10" t="s">
        <v>16</v>
      </c>
      <c r="K17" s="11"/>
    </row>
    <row r="18" spans="1:11" ht="15.75" x14ac:dyDescent="0.25">
      <c r="A18" s="4">
        <v>901153925</v>
      </c>
      <c r="B18" s="4" t="s">
        <v>0</v>
      </c>
      <c r="C18" s="5" t="s">
        <v>17</v>
      </c>
      <c r="D18" s="5">
        <v>262</v>
      </c>
      <c r="E18" s="6">
        <v>44371</v>
      </c>
      <c r="F18" s="7">
        <f>+VLOOKUP(D18,'[1]Hoja1 (2)'!E$10:G$30,3,9)</f>
        <v>44477</v>
      </c>
      <c r="G18" s="8">
        <v>156144</v>
      </c>
      <c r="H18" s="8">
        <v>156144</v>
      </c>
      <c r="I18" s="9"/>
      <c r="J18" s="10" t="s">
        <v>16</v>
      </c>
      <c r="K18" s="11"/>
    </row>
    <row r="19" spans="1:11" ht="15.75" x14ac:dyDescent="0.25">
      <c r="A19" s="4">
        <v>901153925</v>
      </c>
      <c r="B19" s="4" t="s">
        <v>0</v>
      </c>
      <c r="C19" s="5" t="s">
        <v>17</v>
      </c>
      <c r="D19" s="5">
        <v>263</v>
      </c>
      <c r="E19" s="6">
        <v>44371</v>
      </c>
      <c r="F19" s="7">
        <f>+VLOOKUP(D19,'[1]Hoja1 (2)'!E$10:G$30,3,9)</f>
        <v>44477</v>
      </c>
      <c r="G19" s="8">
        <v>168939</v>
      </c>
      <c r="H19" s="8">
        <v>140000</v>
      </c>
      <c r="I19" s="9"/>
      <c r="J19" s="10" t="s">
        <v>16</v>
      </c>
      <c r="K19" s="11"/>
    </row>
    <row r="20" spans="1:11" ht="15.75" x14ac:dyDescent="0.25">
      <c r="A20" s="4">
        <v>901153925</v>
      </c>
      <c r="B20" s="4" t="s">
        <v>0</v>
      </c>
      <c r="C20" s="5" t="s">
        <v>17</v>
      </c>
      <c r="D20" s="5">
        <v>321</v>
      </c>
      <c r="E20" s="6">
        <v>44448</v>
      </c>
      <c r="F20" s="7">
        <f>+VLOOKUP(D20,'[1]Hoja1 (2)'!E$10:G$30,3,9)</f>
        <v>44477</v>
      </c>
      <c r="G20" s="8">
        <v>80000</v>
      </c>
      <c r="H20" s="8">
        <v>80000</v>
      </c>
      <c r="I20" s="9"/>
      <c r="J20" s="10" t="s">
        <v>16</v>
      </c>
      <c r="K20" s="11"/>
    </row>
    <row r="21" spans="1:11" ht="15.75" x14ac:dyDescent="0.25">
      <c r="A21" s="4">
        <v>901153925</v>
      </c>
      <c r="B21" s="4" t="s">
        <v>0</v>
      </c>
      <c r="C21" s="5" t="s">
        <v>17</v>
      </c>
      <c r="D21" s="5">
        <v>333</v>
      </c>
      <c r="E21" s="6">
        <v>44454</v>
      </c>
      <c r="F21" s="7">
        <f>+VLOOKUP(D21,'[1]Hoja1 (2)'!E$10:G$30,3,9)</f>
        <v>44477</v>
      </c>
      <c r="G21" s="8">
        <v>70000</v>
      </c>
      <c r="H21" s="8">
        <v>70000</v>
      </c>
      <c r="I21" s="9"/>
      <c r="J21" s="10" t="s">
        <v>16</v>
      </c>
      <c r="K21" s="11"/>
    </row>
    <row r="22" spans="1:11" ht="15.75" x14ac:dyDescent="0.25">
      <c r="A22" s="4">
        <v>901153925</v>
      </c>
      <c r="B22" s="4" t="s">
        <v>0</v>
      </c>
      <c r="C22" s="5" t="s">
        <v>15</v>
      </c>
      <c r="D22" s="5">
        <v>264</v>
      </c>
      <c r="E22" s="6">
        <v>44421</v>
      </c>
      <c r="F22" s="7">
        <v>44477</v>
      </c>
      <c r="G22" s="8">
        <v>14241080</v>
      </c>
      <c r="H22" s="8">
        <v>14241080</v>
      </c>
      <c r="I22" s="9"/>
      <c r="J22" s="10" t="s">
        <v>16</v>
      </c>
      <c r="K22" s="11"/>
    </row>
    <row r="23" spans="1:11" ht="15.75" x14ac:dyDescent="0.25">
      <c r="A23" s="4">
        <v>901153925</v>
      </c>
      <c r="B23" s="4" t="s">
        <v>0</v>
      </c>
      <c r="C23" s="5" t="s">
        <v>15</v>
      </c>
      <c r="D23" s="5">
        <v>285</v>
      </c>
      <c r="E23" s="6">
        <v>44454</v>
      </c>
      <c r="F23" s="7">
        <v>44477</v>
      </c>
      <c r="G23" s="8">
        <v>7736435</v>
      </c>
      <c r="H23" s="8">
        <v>7736435</v>
      </c>
      <c r="I23" s="9"/>
      <c r="J23" s="10" t="s">
        <v>16</v>
      </c>
      <c r="K23" s="11"/>
    </row>
    <row r="24" spans="1:11" ht="15.75" x14ac:dyDescent="0.25">
      <c r="A24" s="4">
        <v>901153925</v>
      </c>
      <c r="B24" s="4" t="s">
        <v>0</v>
      </c>
      <c r="C24" s="5" t="s">
        <v>15</v>
      </c>
      <c r="D24" s="5">
        <v>329</v>
      </c>
      <c r="E24" s="6">
        <v>44541</v>
      </c>
      <c r="F24" s="7">
        <f>+VLOOKUP(D24,'[1]Hoja1 (2)'!E$10:G$30,3,9)</f>
        <v>44477</v>
      </c>
      <c r="G24" s="8">
        <v>4140000</v>
      </c>
      <c r="H24" s="8">
        <v>4140000</v>
      </c>
      <c r="I24" s="9"/>
      <c r="J24" s="10" t="s">
        <v>16</v>
      </c>
      <c r="K24" s="11"/>
    </row>
    <row r="25" spans="1:11" ht="15.75" x14ac:dyDescent="0.25">
      <c r="A25" s="4">
        <v>901153925</v>
      </c>
      <c r="B25" s="4" t="s">
        <v>0</v>
      </c>
      <c r="C25" s="5" t="s">
        <v>15</v>
      </c>
      <c r="D25" s="5">
        <v>461</v>
      </c>
      <c r="E25" s="6">
        <v>44865</v>
      </c>
      <c r="F25" s="7">
        <f>+VLOOKUP(D25,'[1]Hoja1 (2)'!E$10:G$30,3,9)</f>
        <v>44546</v>
      </c>
      <c r="G25" s="8">
        <v>1840000</v>
      </c>
      <c r="H25" s="8">
        <v>1840000</v>
      </c>
      <c r="I25" s="9"/>
      <c r="J25" s="10" t="s">
        <v>16</v>
      </c>
      <c r="K25" s="11"/>
    </row>
    <row r="26" spans="1:11" ht="15.75" x14ac:dyDescent="0.25">
      <c r="A26" s="4">
        <v>901153925</v>
      </c>
      <c r="B26" s="4" t="s">
        <v>0</v>
      </c>
      <c r="C26" s="5" t="s">
        <v>17</v>
      </c>
      <c r="D26" s="5">
        <v>404</v>
      </c>
      <c r="E26" s="6">
        <v>44537</v>
      </c>
      <c r="F26" s="7">
        <f>+VLOOKUP(D26,'[1]Hoja1 (2)'!E$10:G$30,3,9)</f>
        <v>44546</v>
      </c>
      <c r="G26" s="8">
        <v>80000</v>
      </c>
      <c r="H26" s="8">
        <v>80000</v>
      </c>
      <c r="I26" s="9"/>
      <c r="J26" s="10" t="s">
        <v>16</v>
      </c>
      <c r="K26" s="11"/>
    </row>
    <row r="27" spans="1:11" ht="15.75" x14ac:dyDescent="0.25">
      <c r="A27" s="4">
        <v>901153925</v>
      </c>
      <c r="B27" s="4" t="s">
        <v>0</v>
      </c>
      <c r="C27" s="5" t="s">
        <v>17</v>
      </c>
      <c r="D27" s="5">
        <v>401</v>
      </c>
      <c r="E27" s="6">
        <v>44533</v>
      </c>
      <c r="F27" s="7">
        <f>+VLOOKUP(D27,'[1]Hoja1 (2)'!E$10:G$30,3,9)</f>
        <v>44546</v>
      </c>
      <c r="G27" s="8">
        <v>216994</v>
      </c>
      <c r="H27" s="8">
        <v>216994</v>
      </c>
      <c r="I27" s="9"/>
      <c r="J27" s="10" t="s">
        <v>16</v>
      </c>
      <c r="K27" s="11"/>
    </row>
    <row r="28" spans="1:11" ht="15.75" x14ac:dyDescent="0.25">
      <c r="A28" s="4">
        <v>901153925</v>
      </c>
      <c r="B28" s="4" t="s">
        <v>0</v>
      </c>
      <c r="C28" s="5" t="s">
        <v>17</v>
      </c>
      <c r="D28" s="5">
        <v>402</v>
      </c>
      <c r="E28" s="6">
        <v>44537</v>
      </c>
      <c r="F28" s="7">
        <f>+VLOOKUP(D28,'[1]Hoja1 (2)'!E$10:G$30,3,9)</f>
        <v>44546</v>
      </c>
      <c r="G28" s="8">
        <v>80000</v>
      </c>
      <c r="H28" s="8">
        <v>80000</v>
      </c>
      <c r="I28" s="9"/>
      <c r="J28" s="10" t="s">
        <v>16</v>
      </c>
      <c r="K28" s="11"/>
    </row>
    <row r="29" spans="1:11" ht="15.75" x14ac:dyDescent="0.25">
      <c r="A29" s="4">
        <v>901153925</v>
      </c>
      <c r="B29" s="4" t="s">
        <v>0</v>
      </c>
      <c r="C29" s="5" t="s">
        <v>15</v>
      </c>
      <c r="D29" s="5">
        <v>378</v>
      </c>
      <c r="E29" s="6">
        <v>44686</v>
      </c>
      <c r="F29" s="7">
        <v>44713</v>
      </c>
      <c r="G29" s="8">
        <v>1070000</v>
      </c>
      <c r="H29" s="8">
        <v>1070000</v>
      </c>
      <c r="I29" s="9"/>
      <c r="J29" s="10" t="s">
        <v>16</v>
      </c>
      <c r="K29" s="11"/>
    </row>
    <row r="30" spans="1:11" ht="15.75" x14ac:dyDescent="0.25">
      <c r="A30" s="4">
        <v>901153925</v>
      </c>
      <c r="B30" s="4" t="s">
        <v>0</v>
      </c>
      <c r="C30" s="5" t="s">
        <v>17</v>
      </c>
      <c r="D30" s="5">
        <v>602</v>
      </c>
      <c r="E30" s="6">
        <v>44811</v>
      </c>
      <c r="F30" s="7">
        <v>44816</v>
      </c>
      <c r="G30" s="8">
        <v>65700</v>
      </c>
      <c r="H30" s="8">
        <v>65700</v>
      </c>
      <c r="I30" s="9"/>
      <c r="J30" s="10" t="s">
        <v>16</v>
      </c>
      <c r="K30" s="11"/>
    </row>
    <row r="31" spans="1:11" ht="15.75" x14ac:dyDescent="0.25">
      <c r="A31" s="4">
        <v>901153925</v>
      </c>
      <c r="B31" s="4" t="s">
        <v>0</v>
      </c>
      <c r="C31" s="5" t="s">
        <v>18</v>
      </c>
      <c r="D31" s="5">
        <v>43</v>
      </c>
      <c r="E31" s="6">
        <v>44328</v>
      </c>
      <c r="F31" s="7"/>
      <c r="G31" s="8">
        <v>75000</v>
      </c>
      <c r="H31" s="8">
        <v>75000</v>
      </c>
      <c r="I31" s="9"/>
      <c r="J31" s="10" t="s">
        <v>16</v>
      </c>
      <c r="K31" s="11"/>
    </row>
    <row r="32" spans="1:11" ht="15.75" x14ac:dyDescent="0.25">
      <c r="A32" s="16"/>
      <c r="B32" s="17"/>
      <c r="C32" s="17"/>
      <c r="D32" s="17"/>
      <c r="E32" s="17"/>
      <c r="F32" s="18"/>
      <c r="G32" s="12">
        <f t="shared" ref="G32" si="0">SUM(G10:G31)</f>
        <v>66968868</v>
      </c>
      <c r="H32" s="12">
        <f>SUM(H10:H31)</f>
        <v>64639929</v>
      </c>
      <c r="I32" s="16"/>
      <c r="J32" s="17"/>
      <c r="K32" s="18"/>
    </row>
  </sheetData>
  <mergeCells count="6">
    <mergeCell ref="C2:K2"/>
    <mergeCell ref="C3:K3"/>
    <mergeCell ref="C4:K4"/>
    <mergeCell ref="C5:K5"/>
    <mergeCell ref="A32:F32"/>
    <mergeCell ref="I32:K32"/>
  </mergeCells>
  <pageMargins left="0.7" right="0.7" top="0.75" bottom="0.75" header="0.3" footer="0.3"/>
  <pageSetup scale="63" fitToHeight="0" orientation="landscape"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24"/>
  <sheetViews>
    <sheetView showGridLines="0" zoomScale="73" zoomScaleNormal="73" workbookViewId="0">
      <selection activeCell="L24" sqref="L24"/>
    </sheetView>
  </sheetViews>
  <sheetFormatPr baseColWidth="10" defaultRowHeight="15" x14ac:dyDescent="0.25"/>
  <cols>
    <col min="1" max="1" width="11.85546875" bestFit="1" customWidth="1"/>
    <col min="2" max="2" width="26.42578125" bestFit="1" customWidth="1"/>
    <col min="5" max="5" width="20.85546875" bestFit="1" customWidth="1"/>
    <col min="8" max="8" width="15.140625" bestFit="1" customWidth="1"/>
    <col min="9" max="10" width="16" bestFit="1" customWidth="1"/>
    <col min="12" max="12" width="79.7109375" bestFit="1" customWidth="1"/>
    <col min="13" max="13" width="15.140625" bestFit="1" customWidth="1"/>
    <col min="14" max="14" width="14.85546875" bestFit="1" customWidth="1"/>
    <col min="15" max="15" width="15.140625" bestFit="1" customWidth="1"/>
    <col min="16" max="17" width="13" bestFit="1" customWidth="1"/>
    <col min="19" max="19" width="13" bestFit="1" customWidth="1"/>
    <col min="22" max="22" width="15.5703125" bestFit="1" customWidth="1"/>
    <col min="23" max="23" width="14.85546875" bestFit="1" customWidth="1"/>
    <col min="25" max="25" width="12.85546875" customWidth="1"/>
    <col min="26" max="26" width="14.42578125" bestFit="1" customWidth="1"/>
    <col min="27" max="27" width="13.42578125" customWidth="1"/>
    <col min="28" max="28" width="12.42578125" bestFit="1" customWidth="1"/>
    <col min="29" max="29" width="16.85546875" customWidth="1"/>
    <col min="30" max="30" width="17.28515625" customWidth="1"/>
    <col min="31" max="31" width="22.5703125" customWidth="1"/>
    <col min="32" max="32" width="21.85546875" customWidth="1"/>
    <col min="33" max="33" width="14.5703125" bestFit="1" customWidth="1"/>
    <col min="41" max="41" width="14.28515625" bestFit="1" customWidth="1"/>
    <col min="42" max="42" width="14.42578125" bestFit="1" customWidth="1"/>
    <col min="43" max="43" width="12.28515625" bestFit="1" customWidth="1"/>
  </cols>
  <sheetData>
    <row r="1" spans="1:43" x14ac:dyDescent="0.25">
      <c r="I1" s="30">
        <f>SUBTOTAL(9,I3:I24)</f>
        <v>66968868</v>
      </c>
      <c r="J1" s="30">
        <f>SUBTOTAL(9,J3:J24)</f>
        <v>64639929</v>
      </c>
      <c r="N1" s="30">
        <f>SUBTOTAL(9,N3:N24)</f>
        <v>19713917</v>
      </c>
      <c r="P1" s="30">
        <f>SUBTOTAL(9,P3:P24)</f>
        <v>43758857</v>
      </c>
    </row>
    <row r="2" spans="1:43" s="31" customFormat="1" ht="60" x14ac:dyDescent="0.25">
      <c r="A2" s="19" t="s">
        <v>4</v>
      </c>
      <c r="B2" s="19" t="s">
        <v>19</v>
      </c>
      <c r="C2" s="19" t="s">
        <v>6</v>
      </c>
      <c r="D2" s="19" t="s">
        <v>20</v>
      </c>
      <c r="E2" s="20" t="s">
        <v>21</v>
      </c>
      <c r="F2" s="19" t="s">
        <v>22</v>
      </c>
      <c r="G2" s="19" t="s">
        <v>23</v>
      </c>
      <c r="H2" s="19" t="s">
        <v>24</v>
      </c>
      <c r="I2" s="21" t="s">
        <v>25</v>
      </c>
      <c r="J2" s="21" t="s">
        <v>26</v>
      </c>
      <c r="K2" s="19" t="s">
        <v>27</v>
      </c>
      <c r="L2" s="22" t="s">
        <v>109</v>
      </c>
      <c r="M2" s="22" t="s">
        <v>28</v>
      </c>
      <c r="N2" s="23" t="s">
        <v>29</v>
      </c>
      <c r="O2" s="22" t="s">
        <v>30</v>
      </c>
      <c r="P2" s="23" t="s">
        <v>31</v>
      </c>
      <c r="Q2" s="22" t="s">
        <v>32</v>
      </c>
      <c r="R2" s="19" t="s">
        <v>33</v>
      </c>
      <c r="S2" s="21" t="s">
        <v>34</v>
      </c>
      <c r="T2" s="24" t="s">
        <v>35</v>
      </c>
      <c r="U2" s="24" t="s">
        <v>36</v>
      </c>
      <c r="V2" s="21" t="s">
        <v>37</v>
      </c>
      <c r="W2" s="21" t="s">
        <v>38</v>
      </c>
      <c r="X2" s="25" t="s">
        <v>39</v>
      </c>
      <c r="Y2" s="25" t="s">
        <v>40</v>
      </c>
      <c r="Z2" s="25" t="s">
        <v>41</v>
      </c>
      <c r="AA2" s="25" t="s">
        <v>42</v>
      </c>
      <c r="AB2" s="21" t="s">
        <v>43</v>
      </c>
      <c r="AC2" s="23" t="s">
        <v>44</v>
      </c>
      <c r="AD2" s="23" t="s">
        <v>45</v>
      </c>
      <c r="AE2" s="22" t="s">
        <v>46</v>
      </c>
      <c r="AF2" s="22" t="s">
        <v>47</v>
      </c>
      <c r="AG2" s="19" t="s">
        <v>48</v>
      </c>
      <c r="AH2" s="19" t="s">
        <v>49</v>
      </c>
      <c r="AI2" s="20" t="s">
        <v>50</v>
      </c>
      <c r="AJ2" s="19" t="s">
        <v>51</v>
      </c>
      <c r="AK2" s="19" t="s">
        <v>52</v>
      </c>
      <c r="AL2" s="19" t="s">
        <v>53</v>
      </c>
      <c r="AM2" s="19" t="s">
        <v>54</v>
      </c>
      <c r="AN2" s="19" t="s">
        <v>55</v>
      </c>
      <c r="AO2" s="21" t="s">
        <v>56</v>
      </c>
      <c r="AP2" s="21" t="s">
        <v>57</v>
      </c>
      <c r="AQ2" s="19" t="s">
        <v>58</v>
      </c>
    </row>
    <row r="3" spans="1:43" x14ac:dyDescent="0.25">
      <c r="A3" s="26">
        <v>901153925</v>
      </c>
      <c r="B3" s="26" t="s">
        <v>0</v>
      </c>
      <c r="C3" s="26" t="s">
        <v>59</v>
      </c>
      <c r="D3" s="26">
        <v>169</v>
      </c>
      <c r="E3" s="26" t="s">
        <v>60</v>
      </c>
      <c r="F3" s="26" t="s">
        <v>59</v>
      </c>
      <c r="G3" s="26">
        <v>169</v>
      </c>
      <c r="H3" s="27">
        <v>44299</v>
      </c>
      <c r="I3" s="28">
        <v>2760000</v>
      </c>
      <c r="J3" s="28">
        <v>460000</v>
      </c>
      <c r="K3" s="26" t="s">
        <v>61</v>
      </c>
      <c r="L3" s="26" t="s">
        <v>110</v>
      </c>
      <c r="M3" s="26"/>
      <c r="N3" s="28">
        <v>0</v>
      </c>
      <c r="O3" s="26"/>
      <c r="P3" s="28">
        <v>450800</v>
      </c>
      <c r="Q3" s="26">
        <v>1910621112</v>
      </c>
      <c r="R3" s="26" t="s">
        <v>62</v>
      </c>
      <c r="S3" s="28">
        <v>2760000</v>
      </c>
      <c r="T3" s="28">
        <v>0</v>
      </c>
      <c r="U3" s="28">
        <v>0</v>
      </c>
      <c r="V3" s="28">
        <v>0</v>
      </c>
      <c r="W3" s="28">
        <v>2760000</v>
      </c>
      <c r="X3" s="28">
        <v>0</v>
      </c>
      <c r="Y3" s="26"/>
      <c r="Z3" s="28">
        <v>0</v>
      </c>
      <c r="AA3" s="26"/>
      <c r="AB3" s="28">
        <v>0</v>
      </c>
      <c r="AC3" s="28">
        <v>0</v>
      </c>
      <c r="AD3" s="28">
        <v>0</v>
      </c>
      <c r="AE3" s="26"/>
      <c r="AF3" s="26"/>
      <c r="AG3" s="27">
        <v>44307</v>
      </c>
      <c r="AH3" s="26"/>
      <c r="AI3" s="26">
        <v>2</v>
      </c>
      <c r="AJ3" s="26"/>
      <c r="AK3" s="26" t="s">
        <v>63</v>
      </c>
      <c r="AL3" s="26">
        <v>2</v>
      </c>
      <c r="AM3" s="26">
        <v>20220730</v>
      </c>
      <c r="AN3" s="26">
        <v>20220718</v>
      </c>
      <c r="AO3" s="28">
        <v>2760000</v>
      </c>
      <c r="AP3" s="28">
        <v>0</v>
      </c>
      <c r="AQ3" s="27">
        <v>45077</v>
      </c>
    </row>
    <row r="4" spans="1:43" x14ac:dyDescent="0.25">
      <c r="A4" s="26">
        <v>901153925</v>
      </c>
      <c r="B4" s="26" t="s">
        <v>0</v>
      </c>
      <c r="C4" s="26" t="s">
        <v>59</v>
      </c>
      <c r="D4" s="26">
        <v>213</v>
      </c>
      <c r="E4" s="26" t="s">
        <v>64</v>
      </c>
      <c r="F4" s="26" t="s">
        <v>59</v>
      </c>
      <c r="G4" s="26">
        <v>213</v>
      </c>
      <c r="H4" s="27">
        <v>44371</v>
      </c>
      <c r="I4" s="28">
        <v>4988800</v>
      </c>
      <c r="J4" s="28">
        <v>4988800</v>
      </c>
      <c r="K4" s="26" t="s">
        <v>61</v>
      </c>
      <c r="L4" s="26" t="s">
        <v>110</v>
      </c>
      <c r="M4" s="26"/>
      <c r="N4" s="28">
        <v>0</v>
      </c>
      <c r="O4" s="26"/>
      <c r="P4" s="28">
        <v>4889024</v>
      </c>
      <c r="Q4" s="26">
        <v>1910621116</v>
      </c>
      <c r="R4" s="26" t="s">
        <v>62</v>
      </c>
      <c r="S4" s="28">
        <v>4988800</v>
      </c>
      <c r="T4" s="28">
        <v>0</v>
      </c>
      <c r="U4" s="28">
        <v>0</v>
      </c>
      <c r="V4" s="28">
        <v>0</v>
      </c>
      <c r="W4" s="28">
        <v>4988800</v>
      </c>
      <c r="X4" s="28">
        <v>0</v>
      </c>
      <c r="Y4" s="26"/>
      <c r="Z4" s="28">
        <v>0</v>
      </c>
      <c r="AA4" s="26"/>
      <c r="AB4" s="28">
        <v>0</v>
      </c>
      <c r="AC4" s="28">
        <v>0</v>
      </c>
      <c r="AD4" s="28">
        <v>0</v>
      </c>
      <c r="AE4" s="26"/>
      <c r="AF4" s="26"/>
      <c r="AG4" s="27">
        <v>44477</v>
      </c>
      <c r="AH4" s="26"/>
      <c r="AI4" s="26">
        <v>2</v>
      </c>
      <c r="AJ4" s="26"/>
      <c r="AK4" s="26" t="s">
        <v>63</v>
      </c>
      <c r="AL4" s="26">
        <v>2</v>
      </c>
      <c r="AM4" s="26">
        <v>20230128</v>
      </c>
      <c r="AN4" s="26">
        <v>20230103</v>
      </c>
      <c r="AO4" s="28">
        <v>4988800</v>
      </c>
      <c r="AP4" s="28">
        <v>0</v>
      </c>
      <c r="AQ4" s="27">
        <v>45077</v>
      </c>
    </row>
    <row r="5" spans="1:43" x14ac:dyDescent="0.25">
      <c r="A5" s="26">
        <v>901153925</v>
      </c>
      <c r="B5" s="26" t="s">
        <v>0</v>
      </c>
      <c r="C5" s="26" t="s">
        <v>59</v>
      </c>
      <c r="D5" s="26">
        <v>286</v>
      </c>
      <c r="E5" s="26" t="s">
        <v>65</v>
      </c>
      <c r="F5" s="26" t="s">
        <v>59</v>
      </c>
      <c r="G5" s="26">
        <v>286</v>
      </c>
      <c r="H5" s="27">
        <v>44454</v>
      </c>
      <c r="I5" s="28">
        <v>2150000</v>
      </c>
      <c r="J5" s="28">
        <v>2150000</v>
      </c>
      <c r="K5" s="26" t="s">
        <v>61</v>
      </c>
      <c r="L5" s="26" t="s">
        <v>110</v>
      </c>
      <c r="M5" s="26"/>
      <c r="N5" s="28">
        <v>0</v>
      </c>
      <c r="O5" s="26"/>
      <c r="P5" s="28">
        <v>2107000</v>
      </c>
      <c r="Q5" s="26">
        <v>1910621119</v>
      </c>
      <c r="R5" s="26" t="s">
        <v>62</v>
      </c>
      <c r="S5" s="28">
        <v>2150000</v>
      </c>
      <c r="T5" s="28">
        <v>0</v>
      </c>
      <c r="U5" s="28">
        <v>0</v>
      </c>
      <c r="V5" s="28">
        <v>0</v>
      </c>
      <c r="W5" s="28">
        <v>2150000</v>
      </c>
      <c r="X5" s="28">
        <v>0</v>
      </c>
      <c r="Y5" s="26"/>
      <c r="Z5" s="28">
        <v>0</v>
      </c>
      <c r="AA5" s="26"/>
      <c r="AB5" s="28">
        <v>0</v>
      </c>
      <c r="AC5" s="28">
        <v>0</v>
      </c>
      <c r="AD5" s="28">
        <v>0</v>
      </c>
      <c r="AE5" s="26"/>
      <c r="AF5" s="26"/>
      <c r="AG5" s="27">
        <v>44477</v>
      </c>
      <c r="AH5" s="26"/>
      <c r="AI5" s="26">
        <v>2</v>
      </c>
      <c r="AJ5" s="26"/>
      <c r="AK5" s="26" t="s">
        <v>63</v>
      </c>
      <c r="AL5" s="26">
        <v>2</v>
      </c>
      <c r="AM5" s="26">
        <v>20230128</v>
      </c>
      <c r="AN5" s="26">
        <v>20230103</v>
      </c>
      <c r="AO5" s="28">
        <v>2150000</v>
      </c>
      <c r="AP5" s="28">
        <v>0</v>
      </c>
      <c r="AQ5" s="27">
        <v>45077</v>
      </c>
    </row>
    <row r="6" spans="1:43" x14ac:dyDescent="0.25">
      <c r="A6" s="26">
        <v>901153925</v>
      </c>
      <c r="B6" s="26" t="s">
        <v>0</v>
      </c>
      <c r="C6" s="26" t="s">
        <v>66</v>
      </c>
      <c r="D6" s="26">
        <v>238</v>
      </c>
      <c r="E6" s="26" t="s">
        <v>67</v>
      </c>
      <c r="F6" s="26" t="s">
        <v>66</v>
      </c>
      <c r="G6" s="26">
        <v>238</v>
      </c>
      <c r="H6" s="27">
        <v>44341</v>
      </c>
      <c r="I6" s="28">
        <v>276994</v>
      </c>
      <c r="J6" s="28">
        <v>276994</v>
      </c>
      <c r="K6" s="26" t="s">
        <v>61</v>
      </c>
      <c r="L6" s="26" t="s">
        <v>68</v>
      </c>
      <c r="M6" s="26"/>
      <c r="N6" s="28">
        <v>0</v>
      </c>
      <c r="O6" s="26" t="s">
        <v>69</v>
      </c>
      <c r="P6" s="28">
        <v>52860</v>
      </c>
      <c r="Q6" s="26">
        <v>4800059398</v>
      </c>
      <c r="R6" s="26" t="s">
        <v>62</v>
      </c>
      <c r="S6" s="28">
        <v>276994</v>
      </c>
      <c r="T6" s="28">
        <v>0</v>
      </c>
      <c r="U6" s="28">
        <v>0</v>
      </c>
      <c r="V6" s="28">
        <v>0</v>
      </c>
      <c r="W6" s="28">
        <v>276994</v>
      </c>
      <c r="X6" s="28">
        <v>0</v>
      </c>
      <c r="Y6" s="26"/>
      <c r="Z6" s="28">
        <v>0</v>
      </c>
      <c r="AA6" s="26"/>
      <c r="AB6" s="28">
        <v>0</v>
      </c>
      <c r="AC6" s="28">
        <v>0</v>
      </c>
      <c r="AD6" s="28">
        <v>0</v>
      </c>
      <c r="AE6" s="26"/>
      <c r="AF6" s="26"/>
      <c r="AG6" s="27">
        <v>44477</v>
      </c>
      <c r="AH6" s="26"/>
      <c r="AI6" s="26">
        <v>2</v>
      </c>
      <c r="AJ6" s="26"/>
      <c r="AK6" s="26" t="s">
        <v>63</v>
      </c>
      <c r="AL6" s="26">
        <v>2</v>
      </c>
      <c r="AM6" s="26">
        <v>20221030</v>
      </c>
      <c r="AN6" s="26">
        <v>20221025</v>
      </c>
      <c r="AO6" s="28">
        <v>276994</v>
      </c>
      <c r="AP6" s="28">
        <v>0</v>
      </c>
      <c r="AQ6" s="27">
        <v>45077</v>
      </c>
    </row>
    <row r="7" spans="1:43" x14ac:dyDescent="0.25">
      <c r="A7" s="26">
        <v>901153925</v>
      </c>
      <c r="B7" s="26" t="s">
        <v>0</v>
      </c>
      <c r="C7" s="26" t="s">
        <v>59</v>
      </c>
      <c r="D7" s="26">
        <v>329</v>
      </c>
      <c r="E7" s="26" t="s">
        <v>70</v>
      </c>
      <c r="F7" s="26" t="s">
        <v>59</v>
      </c>
      <c r="G7" s="26">
        <v>329</v>
      </c>
      <c r="H7" s="27">
        <v>44541</v>
      </c>
      <c r="I7" s="28">
        <v>4140000</v>
      </c>
      <c r="J7" s="28">
        <v>4140000</v>
      </c>
      <c r="K7" s="26" t="s">
        <v>61</v>
      </c>
      <c r="L7" s="26" t="s">
        <v>110</v>
      </c>
      <c r="M7" s="26"/>
      <c r="N7" s="28">
        <v>0</v>
      </c>
      <c r="O7" s="26"/>
      <c r="P7" s="28">
        <v>4057200</v>
      </c>
      <c r="Q7" s="26">
        <v>1910621122</v>
      </c>
      <c r="R7" s="26" t="s">
        <v>62</v>
      </c>
      <c r="S7" s="28">
        <v>4140000</v>
      </c>
      <c r="T7" s="28">
        <v>0</v>
      </c>
      <c r="U7" s="28">
        <v>0</v>
      </c>
      <c r="V7" s="28">
        <v>0</v>
      </c>
      <c r="W7" s="28">
        <v>4140000</v>
      </c>
      <c r="X7" s="28">
        <v>0</v>
      </c>
      <c r="Y7" s="26"/>
      <c r="Z7" s="28">
        <v>0</v>
      </c>
      <c r="AA7" s="26"/>
      <c r="AB7" s="28">
        <v>0</v>
      </c>
      <c r="AC7" s="28">
        <v>0</v>
      </c>
      <c r="AD7" s="28">
        <v>0</v>
      </c>
      <c r="AE7" s="26"/>
      <c r="AF7" s="26"/>
      <c r="AG7" s="27">
        <v>44477</v>
      </c>
      <c r="AH7" s="26"/>
      <c r="AI7" s="26">
        <v>2</v>
      </c>
      <c r="AJ7" s="26"/>
      <c r="AK7" s="26" t="s">
        <v>63</v>
      </c>
      <c r="AL7" s="26">
        <v>2</v>
      </c>
      <c r="AM7" s="26">
        <v>20230128</v>
      </c>
      <c r="AN7" s="26">
        <v>20230103</v>
      </c>
      <c r="AO7" s="28">
        <v>4140000</v>
      </c>
      <c r="AP7" s="28">
        <v>0</v>
      </c>
      <c r="AQ7" s="27">
        <v>45077</v>
      </c>
    </row>
    <row r="8" spans="1:43" x14ac:dyDescent="0.25">
      <c r="A8" s="26">
        <v>901153925</v>
      </c>
      <c r="B8" s="26" t="s">
        <v>0</v>
      </c>
      <c r="C8" s="26" t="s">
        <v>66</v>
      </c>
      <c r="D8" s="26">
        <v>404</v>
      </c>
      <c r="E8" s="26" t="s">
        <v>71</v>
      </c>
      <c r="F8" s="26" t="s">
        <v>66</v>
      </c>
      <c r="G8" s="26">
        <v>404</v>
      </c>
      <c r="H8" s="27">
        <v>44537</v>
      </c>
      <c r="I8" s="28">
        <v>80000</v>
      </c>
      <c r="J8" s="28">
        <v>80000</v>
      </c>
      <c r="K8" s="26" t="s">
        <v>61</v>
      </c>
      <c r="L8" s="26" t="s">
        <v>68</v>
      </c>
      <c r="M8" s="26"/>
      <c r="N8" s="28">
        <v>0</v>
      </c>
      <c r="O8" s="26" t="s">
        <v>69</v>
      </c>
      <c r="P8" s="28">
        <v>0</v>
      </c>
      <c r="Q8" s="26"/>
      <c r="R8" s="26" t="s">
        <v>62</v>
      </c>
      <c r="S8" s="28">
        <v>80000</v>
      </c>
      <c r="T8" s="28">
        <v>0</v>
      </c>
      <c r="U8" s="28">
        <v>0</v>
      </c>
      <c r="V8" s="28">
        <v>0</v>
      </c>
      <c r="W8" s="28">
        <v>80000</v>
      </c>
      <c r="X8" s="28">
        <v>0</v>
      </c>
      <c r="Y8" s="26"/>
      <c r="Z8" s="28">
        <v>0</v>
      </c>
      <c r="AA8" s="26"/>
      <c r="AB8" s="28">
        <v>0</v>
      </c>
      <c r="AC8" s="28">
        <v>0</v>
      </c>
      <c r="AD8" s="28">
        <v>0</v>
      </c>
      <c r="AE8" s="26"/>
      <c r="AF8" s="26"/>
      <c r="AG8" s="27">
        <v>44546</v>
      </c>
      <c r="AH8" s="26"/>
      <c r="AI8" s="26">
        <v>2</v>
      </c>
      <c r="AJ8" s="26"/>
      <c r="AK8" s="26" t="s">
        <v>63</v>
      </c>
      <c r="AL8" s="26">
        <v>2</v>
      </c>
      <c r="AM8" s="26">
        <v>20221030</v>
      </c>
      <c r="AN8" s="26">
        <v>20221025</v>
      </c>
      <c r="AO8" s="28">
        <v>80000</v>
      </c>
      <c r="AP8" s="28">
        <v>0</v>
      </c>
      <c r="AQ8" s="27">
        <v>45077</v>
      </c>
    </row>
    <row r="9" spans="1:43" x14ac:dyDescent="0.25">
      <c r="A9" s="26">
        <v>901153925</v>
      </c>
      <c r="B9" s="26" t="s">
        <v>0</v>
      </c>
      <c r="C9" s="26" t="s">
        <v>59</v>
      </c>
      <c r="D9" s="26">
        <v>378</v>
      </c>
      <c r="E9" s="26" t="s">
        <v>72</v>
      </c>
      <c r="F9" s="26" t="s">
        <v>59</v>
      </c>
      <c r="G9" s="26">
        <v>378</v>
      </c>
      <c r="H9" s="27">
        <v>44686</v>
      </c>
      <c r="I9" s="28">
        <v>1070000</v>
      </c>
      <c r="J9" s="28">
        <v>1070000</v>
      </c>
      <c r="K9" s="26" t="s">
        <v>61</v>
      </c>
      <c r="L9" s="26" t="s">
        <v>110</v>
      </c>
      <c r="M9" s="26"/>
      <c r="N9" s="28">
        <v>0</v>
      </c>
      <c r="O9" s="26"/>
      <c r="P9" s="28">
        <v>1048600</v>
      </c>
      <c r="Q9" s="26">
        <v>1222241225</v>
      </c>
      <c r="R9" s="26" t="s">
        <v>62</v>
      </c>
      <c r="S9" s="28">
        <v>1070000</v>
      </c>
      <c r="T9" s="28">
        <v>0</v>
      </c>
      <c r="U9" s="28">
        <v>0</v>
      </c>
      <c r="V9" s="28">
        <v>0</v>
      </c>
      <c r="W9" s="28">
        <v>1070000</v>
      </c>
      <c r="X9" s="28">
        <v>0</v>
      </c>
      <c r="Y9" s="26"/>
      <c r="Z9" s="28">
        <v>0</v>
      </c>
      <c r="AA9" s="26"/>
      <c r="AB9" s="28">
        <v>0</v>
      </c>
      <c r="AC9" s="28">
        <v>0</v>
      </c>
      <c r="AD9" s="28">
        <v>0</v>
      </c>
      <c r="AE9" s="26"/>
      <c r="AF9" s="26"/>
      <c r="AG9" s="27">
        <v>44713</v>
      </c>
      <c r="AH9" s="26"/>
      <c r="AI9" s="26">
        <v>2</v>
      </c>
      <c r="AJ9" s="26"/>
      <c r="AK9" s="26" t="s">
        <v>63</v>
      </c>
      <c r="AL9" s="26">
        <v>1</v>
      </c>
      <c r="AM9" s="26">
        <v>20220730</v>
      </c>
      <c r="AN9" s="26">
        <v>20220722</v>
      </c>
      <c r="AO9" s="28">
        <v>1070000</v>
      </c>
      <c r="AP9" s="28">
        <v>0</v>
      </c>
      <c r="AQ9" s="27">
        <v>45077</v>
      </c>
    </row>
    <row r="10" spans="1:43" x14ac:dyDescent="0.25">
      <c r="A10" s="26">
        <v>901153925</v>
      </c>
      <c r="B10" s="26" t="s">
        <v>0</v>
      </c>
      <c r="C10" s="26" t="s">
        <v>66</v>
      </c>
      <c r="D10" s="26">
        <v>602</v>
      </c>
      <c r="E10" s="26" t="s">
        <v>73</v>
      </c>
      <c r="F10" s="26" t="s">
        <v>66</v>
      </c>
      <c r="G10" s="26">
        <v>602</v>
      </c>
      <c r="H10" s="27">
        <v>44811</v>
      </c>
      <c r="I10" s="28">
        <v>65700</v>
      </c>
      <c r="J10" s="28">
        <v>65700</v>
      </c>
      <c r="K10" s="26" t="s">
        <v>61</v>
      </c>
      <c r="L10" s="26" t="s">
        <v>110</v>
      </c>
      <c r="M10" s="26"/>
      <c r="N10" s="28">
        <v>0</v>
      </c>
      <c r="O10" s="26"/>
      <c r="P10" s="28">
        <v>64386</v>
      </c>
      <c r="Q10" s="26">
        <v>1222241257</v>
      </c>
      <c r="R10" s="26" t="s">
        <v>62</v>
      </c>
      <c r="S10" s="28">
        <v>65700</v>
      </c>
      <c r="T10" s="28">
        <v>0</v>
      </c>
      <c r="U10" s="28">
        <v>0</v>
      </c>
      <c r="V10" s="28">
        <v>0</v>
      </c>
      <c r="W10" s="28">
        <v>65700</v>
      </c>
      <c r="X10" s="28">
        <v>0</v>
      </c>
      <c r="Y10" s="26"/>
      <c r="Z10" s="28">
        <v>0</v>
      </c>
      <c r="AA10" s="26"/>
      <c r="AB10" s="28">
        <v>0</v>
      </c>
      <c r="AC10" s="28">
        <v>0</v>
      </c>
      <c r="AD10" s="28">
        <v>0</v>
      </c>
      <c r="AE10" s="26"/>
      <c r="AF10" s="26"/>
      <c r="AG10" s="27">
        <v>44816</v>
      </c>
      <c r="AH10" s="26"/>
      <c r="AI10" s="26">
        <v>2</v>
      </c>
      <c r="AJ10" s="26"/>
      <c r="AK10" s="26" t="s">
        <v>63</v>
      </c>
      <c r="AL10" s="26">
        <v>1</v>
      </c>
      <c r="AM10" s="26">
        <v>20220930</v>
      </c>
      <c r="AN10" s="26">
        <v>20220915</v>
      </c>
      <c r="AO10" s="28">
        <v>65700</v>
      </c>
      <c r="AP10" s="28">
        <v>0</v>
      </c>
      <c r="AQ10" s="27">
        <v>45077</v>
      </c>
    </row>
    <row r="11" spans="1:43" x14ac:dyDescent="0.25">
      <c r="A11" s="26">
        <v>901153925</v>
      </c>
      <c r="B11" s="26" t="s">
        <v>0</v>
      </c>
      <c r="C11" s="26" t="s">
        <v>74</v>
      </c>
      <c r="D11" s="26">
        <v>43</v>
      </c>
      <c r="E11" s="26" t="s">
        <v>75</v>
      </c>
      <c r="F11" s="26" t="s">
        <v>74</v>
      </c>
      <c r="G11" s="26">
        <v>43</v>
      </c>
      <c r="H11" s="27">
        <v>44328</v>
      </c>
      <c r="I11" s="28">
        <v>75000</v>
      </c>
      <c r="J11" s="28">
        <v>75000</v>
      </c>
      <c r="K11" s="26" t="s">
        <v>76</v>
      </c>
      <c r="L11" s="26" t="s">
        <v>77</v>
      </c>
      <c r="M11" s="26" t="s">
        <v>78</v>
      </c>
      <c r="N11" s="28">
        <v>75000</v>
      </c>
      <c r="O11" s="26"/>
      <c r="P11" s="28">
        <v>0</v>
      </c>
      <c r="Q11" s="26"/>
      <c r="R11" s="26" t="s">
        <v>62</v>
      </c>
      <c r="S11" s="28">
        <v>75000</v>
      </c>
      <c r="T11" s="28">
        <v>0</v>
      </c>
      <c r="U11" s="28">
        <v>0</v>
      </c>
      <c r="V11" s="28">
        <v>0</v>
      </c>
      <c r="W11" s="28">
        <v>0</v>
      </c>
      <c r="X11" s="28">
        <v>0</v>
      </c>
      <c r="Y11" s="26"/>
      <c r="Z11" s="28">
        <v>75000</v>
      </c>
      <c r="AA11" s="26" t="s">
        <v>79</v>
      </c>
      <c r="AB11" s="28">
        <v>75000</v>
      </c>
      <c r="AC11" s="28">
        <v>0</v>
      </c>
      <c r="AD11" s="28">
        <v>0</v>
      </c>
      <c r="AE11" s="26"/>
      <c r="AF11" s="26"/>
      <c r="AG11" s="27">
        <v>44328</v>
      </c>
      <c r="AH11" s="26"/>
      <c r="AI11" s="26">
        <v>9</v>
      </c>
      <c r="AJ11" s="26"/>
      <c r="AK11" s="26" t="s">
        <v>63</v>
      </c>
      <c r="AL11" s="26">
        <v>2</v>
      </c>
      <c r="AM11" s="26">
        <v>21001231</v>
      </c>
      <c r="AN11" s="26">
        <v>20230207</v>
      </c>
      <c r="AO11" s="28">
        <v>75000</v>
      </c>
      <c r="AP11" s="28">
        <v>0</v>
      </c>
      <c r="AQ11" s="27">
        <v>45077</v>
      </c>
    </row>
    <row r="12" spans="1:43" x14ac:dyDescent="0.25">
      <c r="A12" s="26">
        <v>901153925</v>
      </c>
      <c r="B12" s="26" t="s">
        <v>0</v>
      </c>
      <c r="C12" s="26" t="s">
        <v>66</v>
      </c>
      <c r="D12" s="26">
        <v>401</v>
      </c>
      <c r="E12" s="26" t="s">
        <v>80</v>
      </c>
      <c r="F12" s="26" t="s">
        <v>66</v>
      </c>
      <c r="G12" s="26">
        <v>401</v>
      </c>
      <c r="H12" s="27">
        <v>44533</v>
      </c>
      <c r="I12" s="28">
        <v>216994</v>
      </c>
      <c r="J12" s="28">
        <v>216994</v>
      </c>
      <c r="K12" s="26" t="s">
        <v>76</v>
      </c>
      <c r="L12" s="26" t="s">
        <v>77</v>
      </c>
      <c r="M12" s="26" t="s">
        <v>78</v>
      </c>
      <c r="N12" s="28">
        <v>216994</v>
      </c>
      <c r="O12" s="26"/>
      <c r="P12" s="28">
        <v>0</v>
      </c>
      <c r="Q12" s="26"/>
      <c r="R12" s="26" t="s">
        <v>62</v>
      </c>
      <c r="S12" s="28">
        <v>216994</v>
      </c>
      <c r="T12" s="28">
        <v>0</v>
      </c>
      <c r="U12" s="28">
        <v>0</v>
      </c>
      <c r="V12" s="28">
        <v>0</v>
      </c>
      <c r="W12" s="28">
        <v>0</v>
      </c>
      <c r="X12" s="28">
        <v>0</v>
      </c>
      <c r="Y12" s="26"/>
      <c r="Z12" s="28">
        <v>216994</v>
      </c>
      <c r="AA12" s="26" t="s">
        <v>81</v>
      </c>
      <c r="AB12" s="28">
        <v>216994</v>
      </c>
      <c r="AC12" s="28">
        <v>0</v>
      </c>
      <c r="AD12" s="28">
        <v>0</v>
      </c>
      <c r="AE12" s="26"/>
      <c r="AF12" s="26"/>
      <c r="AG12" s="27">
        <v>44546</v>
      </c>
      <c r="AH12" s="26"/>
      <c r="AI12" s="26">
        <v>9</v>
      </c>
      <c r="AJ12" s="26"/>
      <c r="AK12" s="26" t="s">
        <v>63</v>
      </c>
      <c r="AL12" s="26">
        <v>2</v>
      </c>
      <c r="AM12" s="26">
        <v>21001231</v>
      </c>
      <c r="AN12" s="26">
        <v>20230207</v>
      </c>
      <c r="AO12" s="28">
        <v>216994</v>
      </c>
      <c r="AP12" s="28">
        <v>0</v>
      </c>
      <c r="AQ12" s="27">
        <v>45077</v>
      </c>
    </row>
    <row r="13" spans="1:43" x14ac:dyDescent="0.25">
      <c r="A13" s="26">
        <v>901153925</v>
      </c>
      <c r="B13" s="26" t="s">
        <v>0</v>
      </c>
      <c r="C13" s="26" t="s">
        <v>66</v>
      </c>
      <c r="D13" s="26">
        <v>402</v>
      </c>
      <c r="E13" s="26" t="s">
        <v>82</v>
      </c>
      <c r="F13" s="26" t="s">
        <v>66</v>
      </c>
      <c r="G13" s="26">
        <v>402</v>
      </c>
      <c r="H13" s="27">
        <v>44537</v>
      </c>
      <c r="I13" s="28">
        <v>80000</v>
      </c>
      <c r="J13" s="28">
        <v>80000</v>
      </c>
      <c r="K13" s="26" t="s">
        <v>76</v>
      </c>
      <c r="L13" s="26" t="s">
        <v>77</v>
      </c>
      <c r="M13" s="26" t="s">
        <v>78</v>
      </c>
      <c r="N13" s="28">
        <v>80000</v>
      </c>
      <c r="O13" s="26"/>
      <c r="P13" s="28">
        <v>0</v>
      </c>
      <c r="Q13" s="26"/>
      <c r="R13" s="26" t="s">
        <v>62</v>
      </c>
      <c r="S13" s="28">
        <v>80000</v>
      </c>
      <c r="T13" s="28">
        <v>0</v>
      </c>
      <c r="U13" s="28">
        <v>0</v>
      </c>
      <c r="V13" s="28">
        <v>0</v>
      </c>
      <c r="W13" s="28">
        <v>0</v>
      </c>
      <c r="X13" s="28">
        <v>0</v>
      </c>
      <c r="Y13" s="26"/>
      <c r="Z13" s="28">
        <v>80000</v>
      </c>
      <c r="AA13" s="26" t="s">
        <v>83</v>
      </c>
      <c r="AB13" s="28">
        <v>80000</v>
      </c>
      <c r="AC13" s="28">
        <v>0</v>
      </c>
      <c r="AD13" s="28">
        <v>0</v>
      </c>
      <c r="AE13" s="26"/>
      <c r="AF13" s="26"/>
      <c r="AG13" s="27">
        <v>44546</v>
      </c>
      <c r="AH13" s="26"/>
      <c r="AI13" s="26">
        <v>9</v>
      </c>
      <c r="AJ13" s="26"/>
      <c r="AK13" s="26" t="s">
        <v>63</v>
      </c>
      <c r="AL13" s="26">
        <v>2</v>
      </c>
      <c r="AM13" s="26">
        <v>21001231</v>
      </c>
      <c r="AN13" s="26">
        <v>20230207</v>
      </c>
      <c r="AO13" s="28">
        <v>80000</v>
      </c>
      <c r="AP13" s="28">
        <v>0</v>
      </c>
      <c r="AQ13" s="27">
        <v>45077</v>
      </c>
    </row>
    <row r="14" spans="1:43" x14ac:dyDescent="0.25">
      <c r="A14" s="26">
        <v>901153925</v>
      </c>
      <c r="B14" s="26" t="s">
        <v>0</v>
      </c>
      <c r="C14" s="26" t="s">
        <v>59</v>
      </c>
      <c r="D14" s="26">
        <v>461</v>
      </c>
      <c r="E14" s="26" t="s">
        <v>84</v>
      </c>
      <c r="F14" s="26" t="s">
        <v>59</v>
      </c>
      <c r="G14" s="26">
        <v>461</v>
      </c>
      <c r="H14" s="27">
        <v>44865</v>
      </c>
      <c r="I14" s="28">
        <v>1840000</v>
      </c>
      <c r="J14" s="28">
        <v>1840000</v>
      </c>
      <c r="K14" s="26" t="s">
        <v>76</v>
      </c>
      <c r="L14" s="26" t="s">
        <v>77</v>
      </c>
      <c r="M14" s="26" t="s">
        <v>78</v>
      </c>
      <c r="N14" s="28">
        <v>1840000</v>
      </c>
      <c r="O14" s="26"/>
      <c r="P14" s="28">
        <v>0</v>
      </c>
      <c r="Q14" s="26"/>
      <c r="R14" s="26" t="s">
        <v>62</v>
      </c>
      <c r="S14" s="28">
        <v>1840000</v>
      </c>
      <c r="T14" s="28">
        <v>0</v>
      </c>
      <c r="U14" s="28">
        <v>0</v>
      </c>
      <c r="V14" s="28">
        <v>0</v>
      </c>
      <c r="W14" s="28">
        <v>0</v>
      </c>
      <c r="X14" s="28">
        <v>0</v>
      </c>
      <c r="Y14" s="26"/>
      <c r="Z14" s="28">
        <v>1840000</v>
      </c>
      <c r="AA14" s="26" t="s">
        <v>85</v>
      </c>
      <c r="AB14" s="28">
        <v>1840000</v>
      </c>
      <c r="AC14" s="28">
        <v>0</v>
      </c>
      <c r="AD14" s="28">
        <v>0</v>
      </c>
      <c r="AE14" s="26"/>
      <c r="AF14" s="26"/>
      <c r="AG14" s="27">
        <v>44546</v>
      </c>
      <c r="AH14" s="26"/>
      <c r="AI14" s="26">
        <v>9</v>
      </c>
      <c r="AJ14" s="26"/>
      <c r="AK14" s="26" t="s">
        <v>63</v>
      </c>
      <c r="AL14" s="26">
        <v>2</v>
      </c>
      <c r="AM14" s="26">
        <v>21001231</v>
      </c>
      <c r="AN14" s="26">
        <v>20230207</v>
      </c>
      <c r="AO14" s="28">
        <v>1840000</v>
      </c>
      <c r="AP14" s="28">
        <v>0</v>
      </c>
      <c r="AQ14" s="27">
        <v>45077</v>
      </c>
    </row>
    <row r="15" spans="1:43" x14ac:dyDescent="0.25">
      <c r="A15" s="26">
        <v>901153925</v>
      </c>
      <c r="B15" s="26" t="s">
        <v>0</v>
      </c>
      <c r="C15" s="26" t="s">
        <v>66</v>
      </c>
      <c r="D15" s="26">
        <v>262</v>
      </c>
      <c r="E15" s="26" t="s">
        <v>86</v>
      </c>
      <c r="F15" s="26" t="s">
        <v>66</v>
      </c>
      <c r="G15" s="26">
        <v>262</v>
      </c>
      <c r="H15" s="27">
        <v>44371</v>
      </c>
      <c r="I15" s="28">
        <v>156144</v>
      </c>
      <c r="J15" s="28">
        <v>156144</v>
      </c>
      <c r="K15" s="26" t="s">
        <v>76</v>
      </c>
      <c r="L15" s="26" t="s">
        <v>77</v>
      </c>
      <c r="M15" s="26" t="s">
        <v>78</v>
      </c>
      <c r="N15" s="28">
        <v>156144</v>
      </c>
      <c r="O15" s="26"/>
      <c r="P15" s="28">
        <v>0</v>
      </c>
      <c r="Q15" s="26"/>
      <c r="R15" s="26" t="s">
        <v>62</v>
      </c>
      <c r="S15" s="28">
        <v>156144</v>
      </c>
      <c r="T15" s="28">
        <v>0</v>
      </c>
      <c r="U15" s="28">
        <v>0</v>
      </c>
      <c r="V15" s="28">
        <v>0</v>
      </c>
      <c r="W15" s="28">
        <v>0</v>
      </c>
      <c r="X15" s="28">
        <v>0</v>
      </c>
      <c r="Y15" s="26"/>
      <c r="Z15" s="28">
        <v>156144</v>
      </c>
      <c r="AA15" s="26" t="s">
        <v>87</v>
      </c>
      <c r="AB15" s="28">
        <v>156144</v>
      </c>
      <c r="AC15" s="28">
        <v>0</v>
      </c>
      <c r="AD15" s="28">
        <v>0</v>
      </c>
      <c r="AE15" s="26"/>
      <c r="AF15" s="26"/>
      <c r="AG15" s="27">
        <v>44477</v>
      </c>
      <c r="AH15" s="26"/>
      <c r="AI15" s="26">
        <v>9</v>
      </c>
      <c r="AJ15" s="26"/>
      <c r="AK15" s="26" t="s">
        <v>63</v>
      </c>
      <c r="AL15" s="26">
        <v>2</v>
      </c>
      <c r="AM15" s="26">
        <v>21001231</v>
      </c>
      <c r="AN15" s="26">
        <v>20230207</v>
      </c>
      <c r="AO15" s="28">
        <v>156144</v>
      </c>
      <c r="AP15" s="28">
        <v>0</v>
      </c>
      <c r="AQ15" s="27">
        <v>45077</v>
      </c>
    </row>
    <row r="16" spans="1:43" x14ac:dyDescent="0.25">
      <c r="A16" s="26">
        <v>901153925</v>
      </c>
      <c r="B16" s="26" t="s">
        <v>0</v>
      </c>
      <c r="C16" s="26" t="s">
        <v>66</v>
      </c>
      <c r="D16" s="26">
        <v>321</v>
      </c>
      <c r="E16" s="26" t="s">
        <v>88</v>
      </c>
      <c r="F16" s="26" t="s">
        <v>66</v>
      </c>
      <c r="G16" s="26">
        <v>321</v>
      </c>
      <c r="H16" s="27">
        <v>44448</v>
      </c>
      <c r="I16" s="28">
        <v>80000</v>
      </c>
      <c r="J16" s="28">
        <v>80000</v>
      </c>
      <c r="K16" s="26" t="s">
        <v>76</v>
      </c>
      <c r="L16" s="26" t="s">
        <v>77</v>
      </c>
      <c r="M16" s="26" t="s">
        <v>78</v>
      </c>
      <c r="N16" s="28">
        <v>80000</v>
      </c>
      <c r="O16" s="26"/>
      <c r="P16" s="28">
        <v>0</v>
      </c>
      <c r="Q16" s="26"/>
      <c r="R16" s="26" t="s">
        <v>62</v>
      </c>
      <c r="S16" s="28">
        <v>80000</v>
      </c>
      <c r="T16" s="28">
        <v>0</v>
      </c>
      <c r="U16" s="28">
        <v>0</v>
      </c>
      <c r="V16" s="28">
        <v>0</v>
      </c>
      <c r="W16" s="28">
        <v>0</v>
      </c>
      <c r="X16" s="28">
        <v>0</v>
      </c>
      <c r="Y16" s="26"/>
      <c r="Z16" s="28">
        <v>80000</v>
      </c>
      <c r="AA16" s="26" t="s">
        <v>89</v>
      </c>
      <c r="AB16" s="28">
        <v>80000</v>
      </c>
      <c r="AC16" s="28">
        <v>0</v>
      </c>
      <c r="AD16" s="28">
        <v>0</v>
      </c>
      <c r="AE16" s="26"/>
      <c r="AF16" s="26"/>
      <c r="AG16" s="27">
        <v>44477</v>
      </c>
      <c r="AH16" s="26"/>
      <c r="AI16" s="26">
        <v>9</v>
      </c>
      <c r="AJ16" s="26"/>
      <c r="AK16" s="26" t="s">
        <v>63</v>
      </c>
      <c r="AL16" s="26">
        <v>2</v>
      </c>
      <c r="AM16" s="26">
        <v>21001231</v>
      </c>
      <c r="AN16" s="26">
        <v>20230207</v>
      </c>
      <c r="AO16" s="28">
        <v>80000</v>
      </c>
      <c r="AP16" s="28">
        <v>0</v>
      </c>
      <c r="AQ16" s="27">
        <v>45077</v>
      </c>
    </row>
    <row r="17" spans="1:43" x14ac:dyDescent="0.25">
      <c r="A17" s="26">
        <v>901153925</v>
      </c>
      <c r="B17" s="26" t="s">
        <v>0</v>
      </c>
      <c r="C17" s="26" t="s">
        <v>66</v>
      </c>
      <c r="D17" s="26">
        <v>333</v>
      </c>
      <c r="E17" s="26" t="s">
        <v>90</v>
      </c>
      <c r="F17" s="26" t="s">
        <v>66</v>
      </c>
      <c r="G17" s="26">
        <v>333</v>
      </c>
      <c r="H17" s="27">
        <v>44454</v>
      </c>
      <c r="I17" s="28">
        <v>70000</v>
      </c>
      <c r="J17" s="28">
        <v>70000</v>
      </c>
      <c r="K17" s="26" t="s">
        <v>76</v>
      </c>
      <c r="L17" s="26" t="s">
        <v>77</v>
      </c>
      <c r="M17" s="26" t="s">
        <v>78</v>
      </c>
      <c r="N17" s="28">
        <v>70000</v>
      </c>
      <c r="O17" s="26"/>
      <c r="P17" s="28">
        <v>0</v>
      </c>
      <c r="Q17" s="26"/>
      <c r="R17" s="26" t="s">
        <v>62</v>
      </c>
      <c r="S17" s="28">
        <v>70000</v>
      </c>
      <c r="T17" s="28">
        <v>0</v>
      </c>
      <c r="U17" s="28">
        <v>0</v>
      </c>
      <c r="V17" s="28">
        <v>0</v>
      </c>
      <c r="W17" s="28">
        <v>0</v>
      </c>
      <c r="X17" s="28">
        <v>0</v>
      </c>
      <c r="Y17" s="26"/>
      <c r="Z17" s="28">
        <v>70000</v>
      </c>
      <c r="AA17" s="26" t="s">
        <v>91</v>
      </c>
      <c r="AB17" s="28">
        <v>70000</v>
      </c>
      <c r="AC17" s="28">
        <v>0</v>
      </c>
      <c r="AD17" s="28">
        <v>0</v>
      </c>
      <c r="AE17" s="26"/>
      <c r="AF17" s="26"/>
      <c r="AG17" s="27">
        <v>44477</v>
      </c>
      <c r="AH17" s="26"/>
      <c r="AI17" s="26">
        <v>9</v>
      </c>
      <c r="AJ17" s="26"/>
      <c r="AK17" s="26" t="s">
        <v>63</v>
      </c>
      <c r="AL17" s="26">
        <v>2</v>
      </c>
      <c r="AM17" s="26">
        <v>21001231</v>
      </c>
      <c r="AN17" s="26">
        <v>20230207</v>
      </c>
      <c r="AO17" s="28">
        <v>70000</v>
      </c>
      <c r="AP17" s="28">
        <v>0</v>
      </c>
      <c r="AQ17" s="27">
        <v>45077</v>
      </c>
    </row>
    <row r="18" spans="1:43" x14ac:dyDescent="0.25">
      <c r="A18" s="26">
        <v>901153925</v>
      </c>
      <c r="B18" s="26" t="s">
        <v>0</v>
      </c>
      <c r="C18" s="26" t="s">
        <v>66</v>
      </c>
      <c r="D18" s="26">
        <v>204</v>
      </c>
      <c r="E18" s="26" t="s">
        <v>92</v>
      </c>
      <c r="F18" s="26" t="s">
        <v>66</v>
      </c>
      <c r="G18" s="26">
        <v>204</v>
      </c>
      <c r="H18" s="27">
        <v>44299</v>
      </c>
      <c r="I18" s="28">
        <v>196792</v>
      </c>
      <c r="J18" s="28">
        <v>196792</v>
      </c>
      <c r="K18" s="26" t="s">
        <v>76</v>
      </c>
      <c r="L18" s="26" t="s">
        <v>77</v>
      </c>
      <c r="M18" s="26" t="s">
        <v>78</v>
      </c>
      <c r="N18" s="28">
        <v>196792</v>
      </c>
      <c r="O18" s="26"/>
      <c r="P18" s="28">
        <v>0</v>
      </c>
      <c r="Q18" s="26"/>
      <c r="R18" s="26" t="s">
        <v>62</v>
      </c>
      <c r="S18" s="28">
        <v>196792</v>
      </c>
      <c r="T18" s="28">
        <v>0</v>
      </c>
      <c r="U18" s="28">
        <v>0</v>
      </c>
      <c r="V18" s="28">
        <v>0</v>
      </c>
      <c r="W18" s="28">
        <v>0</v>
      </c>
      <c r="X18" s="28">
        <v>0</v>
      </c>
      <c r="Y18" s="26"/>
      <c r="Z18" s="28">
        <v>196792</v>
      </c>
      <c r="AA18" s="26" t="s">
        <v>93</v>
      </c>
      <c r="AB18" s="28">
        <v>196792</v>
      </c>
      <c r="AC18" s="28">
        <v>0</v>
      </c>
      <c r="AD18" s="28">
        <v>0</v>
      </c>
      <c r="AE18" s="26"/>
      <c r="AF18" s="26"/>
      <c r="AG18" s="27">
        <v>44307</v>
      </c>
      <c r="AH18" s="26"/>
      <c r="AI18" s="26">
        <v>9</v>
      </c>
      <c r="AJ18" s="26"/>
      <c r="AK18" s="26" t="s">
        <v>63</v>
      </c>
      <c r="AL18" s="26">
        <v>2</v>
      </c>
      <c r="AM18" s="26">
        <v>21001231</v>
      </c>
      <c r="AN18" s="26">
        <v>20230207</v>
      </c>
      <c r="AO18" s="28">
        <v>196792</v>
      </c>
      <c r="AP18" s="28">
        <v>0</v>
      </c>
      <c r="AQ18" s="27">
        <v>45077</v>
      </c>
    </row>
    <row r="19" spans="1:43" x14ac:dyDescent="0.25">
      <c r="A19" s="26">
        <v>901153925</v>
      </c>
      <c r="B19" s="26" t="s">
        <v>0</v>
      </c>
      <c r="C19" s="26" t="s">
        <v>59</v>
      </c>
      <c r="D19" s="26">
        <v>189</v>
      </c>
      <c r="E19" s="26" t="s">
        <v>94</v>
      </c>
      <c r="F19" s="26" t="s">
        <v>59</v>
      </c>
      <c r="G19" s="26">
        <v>189</v>
      </c>
      <c r="H19" s="27">
        <v>44328</v>
      </c>
      <c r="I19" s="28">
        <v>9874000</v>
      </c>
      <c r="J19" s="28">
        <v>9874000</v>
      </c>
      <c r="K19" s="26" t="s">
        <v>95</v>
      </c>
      <c r="L19" s="26" t="s">
        <v>108</v>
      </c>
      <c r="M19" s="26" t="s">
        <v>96</v>
      </c>
      <c r="N19" s="28">
        <v>651497</v>
      </c>
      <c r="O19" s="26"/>
      <c r="P19" s="28">
        <v>9038053</v>
      </c>
      <c r="Q19" s="26">
        <v>1910621118</v>
      </c>
      <c r="R19" s="26" t="s">
        <v>62</v>
      </c>
      <c r="S19" s="28">
        <v>9874000</v>
      </c>
      <c r="T19" s="28">
        <v>0</v>
      </c>
      <c r="U19" s="28">
        <v>0</v>
      </c>
      <c r="V19" s="28">
        <v>0</v>
      </c>
      <c r="W19" s="28">
        <v>9222503</v>
      </c>
      <c r="X19" s="28">
        <v>0</v>
      </c>
      <c r="Y19" s="26"/>
      <c r="Z19" s="28">
        <v>651497</v>
      </c>
      <c r="AA19" s="26" t="s">
        <v>97</v>
      </c>
      <c r="AB19" s="28">
        <v>651497</v>
      </c>
      <c r="AC19" s="28">
        <v>0</v>
      </c>
      <c r="AD19" s="28">
        <v>0</v>
      </c>
      <c r="AE19" s="26"/>
      <c r="AF19" s="26"/>
      <c r="AG19" s="27">
        <v>44477</v>
      </c>
      <c r="AH19" s="26"/>
      <c r="AI19" s="26">
        <v>9</v>
      </c>
      <c r="AJ19" s="26"/>
      <c r="AK19" s="26" t="s">
        <v>63</v>
      </c>
      <c r="AL19" s="26">
        <v>2</v>
      </c>
      <c r="AM19" s="26">
        <v>21001231</v>
      </c>
      <c r="AN19" s="26">
        <v>20230103</v>
      </c>
      <c r="AO19" s="28">
        <v>9874000</v>
      </c>
      <c r="AP19" s="28">
        <v>0</v>
      </c>
      <c r="AQ19" s="27">
        <v>45077</v>
      </c>
    </row>
    <row r="20" spans="1:43" x14ac:dyDescent="0.25">
      <c r="A20" s="26">
        <v>901153925</v>
      </c>
      <c r="B20" s="26" t="s">
        <v>0</v>
      </c>
      <c r="C20" s="26" t="s">
        <v>59</v>
      </c>
      <c r="D20" s="26">
        <v>264</v>
      </c>
      <c r="E20" s="26" t="s">
        <v>98</v>
      </c>
      <c r="F20" s="26" t="s">
        <v>59</v>
      </c>
      <c r="G20" s="26">
        <v>264</v>
      </c>
      <c r="H20" s="27">
        <v>44421</v>
      </c>
      <c r="I20" s="28">
        <v>14241080</v>
      </c>
      <c r="J20" s="28">
        <v>14241080</v>
      </c>
      <c r="K20" s="26" t="s">
        <v>95</v>
      </c>
      <c r="L20" s="26" t="s">
        <v>108</v>
      </c>
      <c r="M20" s="26" t="s">
        <v>96</v>
      </c>
      <c r="N20" s="28">
        <v>3819040</v>
      </c>
      <c r="O20" s="26"/>
      <c r="P20" s="28">
        <v>10213599</v>
      </c>
      <c r="Q20" s="26">
        <v>1910621120</v>
      </c>
      <c r="R20" s="26" t="s">
        <v>62</v>
      </c>
      <c r="S20" s="28">
        <v>14241080</v>
      </c>
      <c r="T20" s="28">
        <v>0</v>
      </c>
      <c r="U20" s="28">
        <v>0</v>
      </c>
      <c r="V20" s="28">
        <v>0</v>
      </c>
      <c r="W20" s="28">
        <v>10422040</v>
      </c>
      <c r="X20" s="28">
        <v>0</v>
      </c>
      <c r="Y20" s="26"/>
      <c r="Z20" s="28">
        <v>3819040</v>
      </c>
      <c r="AA20" s="26" t="s">
        <v>99</v>
      </c>
      <c r="AB20" s="28">
        <v>3819040</v>
      </c>
      <c r="AC20" s="28">
        <v>0</v>
      </c>
      <c r="AD20" s="28">
        <v>0</v>
      </c>
      <c r="AE20" s="26"/>
      <c r="AF20" s="26"/>
      <c r="AG20" s="27">
        <v>44477</v>
      </c>
      <c r="AH20" s="26"/>
      <c r="AI20" s="26">
        <v>9</v>
      </c>
      <c r="AJ20" s="26"/>
      <c r="AK20" s="26" t="s">
        <v>63</v>
      </c>
      <c r="AL20" s="26">
        <v>2</v>
      </c>
      <c r="AM20" s="26">
        <v>21001231</v>
      </c>
      <c r="AN20" s="26">
        <v>20230103</v>
      </c>
      <c r="AO20" s="28">
        <v>14241080</v>
      </c>
      <c r="AP20" s="28">
        <v>0</v>
      </c>
      <c r="AQ20" s="27">
        <v>45077</v>
      </c>
    </row>
    <row r="21" spans="1:43" x14ac:dyDescent="0.25">
      <c r="A21" s="26">
        <v>901153925</v>
      </c>
      <c r="B21" s="26" t="s">
        <v>0</v>
      </c>
      <c r="C21" s="26" t="s">
        <v>59</v>
      </c>
      <c r="D21" s="26">
        <v>285</v>
      </c>
      <c r="E21" s="26" t="s">
        <v>100</v>
      </c>
      <c r="F21" s="26" t="s">
        <v>59</v>
      </c>
      <c r="G21" s="26">
        <v>285</v>
      </c>
      <c r="H21" s="27">
        <v>44454</v>
      </c>
      <c r="I21" s="28">
        <v>7736435</v>
      </c>
      <c r="J21" s="28">
        <v>7736435</v>
      </c>
      <c r="K21" s="26" t="s">
        <v>95</v>
      </c>
      <c r="L21" s="26" t="s">
        <v>108</v>
      </c>
      <c r="M21" s="26" t="s">
        <v>96</v>
      </c>
      <c r="N21" s="28">
        <v>6633931</v>
      </c>
      <c r="O21" s="26"/>
      <c r="P21" s="28">
        <v>1080454</v>
      </c>
      <c r="Q21" s="26">
        <v>1910621115</v>
      </c>
      <c r="R21" s="26" t="s">
        <v>62</v>
      </c>
      <c r="S21" s="28">
        <v>7736435</v>
      </c>
      <c r="T21" s="28">
        <v>0</v>
      </c>
      <c r="U21" s="28">
        <v>0</v>
      </c>
      <c r="V21" s="28">
        <v>0</v>
      </c>
      <c r="W21" s="28">
        <v>1102504</v>
      </c>
      <c r="X21" s="28">
        <v>0</v>
      </c>
      <c r="Y21" s="26"/>
      <c r="Z21" s="28">
        <v>6633931</v>
      </c>
      <c r="AA21" s="26" t="s">
        <v>101</v>
      </c>
      <c r="AB21" s="28">
        <v>6633931</v>
      </c>
      <c r="AC21" s="28">
        <v>0</v>
      </c>
      <c r="AD21" s="28">
        <v>0</v>
      </c>
      <c r="AE21" s="26"/>
      <c r="AF21" s="26"/>
      <c r="AG21" s="27">
        <v>44477</v>
      </c>
      <c r="AH21" s="26"/>
      <c r="AI21" s="26">
        <v>9</v>
      </c>
      <c r="AJ21" s="26"/>
      <c r="AK21" s="26" t="s">
        <v>63</v>
      </c>
      <c r="AL21" s="26">
        <v>2</v>
      </c>
      <c r="AM21" s="26">
        <v>21001231</v>
      </c>
      <c r="AN21" s="26">
        <v>20230103</v>
      </c>
      <c r="AO21" s="28">
        <v>7736435</v>
      </c>
      <c r="AP21" s="28">
        <v>0</v>
      </c>
      <c r="AQ21" s="27">
        <v>45077</v>
      </c>
    </row>
    <row r="22" spans="1:43" x14ac:dyDescent="0.25">
      <c r="A22" s="26">
        <v>901153925</v>
      </c>
      <c r="B22" s="26" t="s">
        <v>0</v>
      </c>
      <c r="C22" s="26" t="s">
        <v>59</v>
      </c>
      <c r="D22" s="26">
        <v>323</v>
      </c>
      <c r="E22" s="26" t="s">
        <v>102</v>
      </c>
      <c r="F22" s="26" t="s">
        <v>59</v>
      </c>
      <c r="G22" s="26">
        <v>323</v>
      </c>
      <c r="H22" s="27">
        <v>44532</v>
      </c>
      <c r="I22" s="28">
        <v>6003590</v>
      </c>
      <c r="J22" s="28">
        <v>6003590</v>
      </c>
      <c r="K22" s="26" t="s">
        <v>95</v>
      </c>
      <c r="L22" s="26" t="s">
        <v>108</v>
      </c>
      <c r="M22" s="26" t="s">
        <v>96</v>
      </c>
      <c r="N22" s="28">
        <v>4782614</v>
      </c>
      <c r="O22" s="26"/>
      <c r="P22" s="28">
        <v>1196556</v>
      </c>
      <c r="Q22" s="26">
        <v>1910621117</v>
      </c>
      <c r="R22" s="26" t="s">
        <v>62</v>
      </c>
      <c r="S22" s="28">
        <v>6003590</v>
      </c>
      <c r="T22" s="28">
        <v>0</v>
      </c>
      <c r="U22" s="28">
        <v>0</v>
      </c>
      <c r="V22" s="28">
        <v>0</v>
      </c>
      <c r="W22" s="28">
        <v>1220976</v>
      </c>
      <c r="X22" s="28">
        <v>0</v>
      </c>
      <c r="Y22" s="26"/>
      <c r="Z22" s="28">
        <v>4782614</v>
      </c>
      <c r="AA22" s="26" t="s">
        <v>103</v>
      </c>
      <c r="AB22" s="28">
        <v>4782614</v>
      </c>
      <c r="AC22" s="28">
        <v>0</v>
      </c>
      <c r="AD22" s="28">
        <v>0</v>
      </c>
      <c r="AE22" s="26"/>
      <c r="AF22" s="26"/>
      <c r="AG22" s="27">
        <v>44477</v>
      </c>
      <c r="AH22" s="26"/>
      <c r="AI22" s="26">
        <v>9</v>
      </c>
      <c r="AJ22" s="26"/>
      <c r="AK22" s="26" t="s">
        <v>63</v>
      </c>
      <c r="AL22" s="26">
        <v>2</v>
      </c>
      <c r="AM22" s="26">
        <v>21001231</v>
      </c>
      <c r="AN22" s="26">
        <v>20230103</v>
      </c>
      <c r="AO22" s="28">
        <v>6003590</v>
      </c>
      <c r="AP22" s="28">
        <v>0</v>
      </c>
      <c r="AQ22" s="27">
        <v>45077</v>
      </c>
    </row>
    <row r="23" spans="1:43" x14ac:dyDescent="0.25">
      <c r="A23" s="26">
        <v>901153925</v>
      </c>
      <c r="B23" s="26" t="s">
        <v>0</v>
      </c>
      <c r="C23" s="26" t="s">
        <v>59</v>
      </c>
      <c r="D23" s="26">
        <v>328</v>
      </c>
      <c r="E23" s="26" t="s">
        <v>104</v>
      </c>
      <c r="F23" s="26" t="s">
        <v>59</v>
      </c>
      <c r="G23" s="26">
        <v>328</v>
      </c>
      <c r="H23" s="27">
        <v>44541</v>
      </c>
      <c r="I23" s="28">
        <v>10698400</v>
      </c>
      <c r="J23" s="28">
        <v>10698400</v>
      </c>
      <c r="K23" s="26" t="s">
        <v>95</v>
      </c>
      <c r="L23" s="26" t="s">
        <v>108</v>
      </c>
      <c r="M23" s="26" t="s">
        <v>96</v>
      </c>
      <c r="N23" s="28">
        <v>942966</v>
      </c>
      <c r="O23" s="26"/>
      <c r="P23" s="28">
        <v>9560325</v>
      </c>
      <c r="Q23" s="26">
        <v>1910621121</v>
      </c>
      <c r="R23" s="26" t="s">
        <v>62</v>
      </c>
      <c r="S23" s="28">
        <v>10698400</v>
      </c>
      <c r="T23" s="28">
        <v>0</v>
      </c>
      <c r="U23" s="28">
        <v>0</v>
      </c>
      <c r="V23" s="28">
        <v>0</v>
      </c>
      <c r="W23" s="28">
        <v>9755434</v>
      </c>
      <c r="X23" s="28">
        <v>0</v>
      </c>
      <c r="Y23" s="26"/>
      <c r="Z23" s="28">
        <v>942966</v>
      </c>
      <c r="AA23" s="26" t="s">
        <v>105</v>
      </c>
      <c r="AB23" s="28">
        <v>942966</v>
      </c>
      <c r="AC23" s="28">
        <v>0</v>
      </c>
      <c r="AD23" s="28">
        <v>0</v>
      </c>
      <c r="AE23" s="26"/>
      <c r="AF23" s="26"/>
      <c r="AG23" s="27">
        <v>44477</v>
      </c>
      <c r="AH23" s="26"/>
      <c r="AI23" s="26">
        <v>9</v>
      </c>
      <c r="AJ23" s="26"/>
      <c r="AK23" s="26" t="s">
        <v>63</v>
      </c>
      <c r="AL23" s="26">
        <v>2</v>
      </c>
      <c r="AM23" s="26">
        <v>21001231</v>
      </c>
      <c r="AN23" s="26">
        <v>20230103</v>
      </c>
      <c r="AO23" s="28">
        <v>10698400</v>
      </c>
      <c r="AP23" s="28">
        <v>0</v>
      </c>
      <c r="AQ23" s="27">
        <v>45077</v>
      </c>
    </row>
    <row r="24" spans="1:43" x14ac:dyDescent="0.25">
      <c r="A24" s="26">
        <v>901153925</v>
      </c>
      <c r="B24" s="26" t="s">
        <v>0</v>
      </c>
      <c r="C24" s="26" t="s">
        <v>66</v>
      </c>
      <c r="D24" s="26">
        <v>263</v>
      </c>
      <c r="E24" s="26" t="s">
        <v>106</v>
      </c>
      <c r="F24" s="26" t="s">
        <v>66</v>
      </c>
      <c r="G24" s="26">
        <v>263</v>
      </c>
      <c r="H24" s="27">
        <v>44371</v>
      </c>
      <c r="I24" s="28">
        <v>168939</v>
      </c>
      <c r="J24" s="28">
        <v>140000</v>
      </c>
      <c r="K24" s="26" t="s">
        <v>95</v>
      </c>
      <c r="L24" s="26" t="s">
        <v>77</v>
      </c>
      <c r="M24" s="26" t="s">
        <v>78</v>
      </c>
      <c r="N24" s="28">
        <v>168939</v>
      </c>
      <c r="O24" s="26"/>
      <c r="P24" s="28">
        <v>0</v>
      </c>
      <c r="Q24" s="26"/>
      <c r="R24" s="26" t="s">
        <v>62</v>
      </c>
      <c r="S24" s="28">
        <v>168939</v>
      </c>
      <c r="T24" s="28">
        <v>0</v>
      </c>
      <c r="U24" s="28">
        <v>0</v>
      </c>
      <c r="V24" s="28">
        <v>0</v>
      </c>
      <c r="W24" s="28">
        <v>0</v>
      </c>
      <c r="X24" s="28">
        <v>0</v>
      </c>
      <c r="Y24" s="26"/>
      <c r="Z24" s="28">
        <v>168939</v>
      </c>
      <c r="AA24" s="26" t="s">
        <v>107</v>
      </c>
      <c r="AB24" s="28">
        <v>168939</v>
      </c>
      <c r="AC24" s="28">
        <v>0</v>
      </c>
      <c r="AD24" s="28">
        <v>0</v>
      </c>
      <c r="AE24" s="26"/>
      <c r="AF24" s="26"/>
      <c r="AG24" s="27">
        <v>44477</v>
      </c>
      <c r="AH24" s="26"/>
      <c r="AI24" s="26">
        <v>9</v>
      </c>
      <c r="AJ24" s="26"/>
      <c r="AK24" s="26" t="s">
        <v>63</v>
      </c>
      <c r="AL24" s="26">
        <v>2</v>
      </c>
      <c r="AM24" s="26">
        <v>21001231</v>
      </c>
      <c r="AN24" s="26">
        <v>20230207</v>
      </c>
      <c r="AO24" s="28">
        <v>168939</v>
      </c>
      <c r="AP24" s="28">
        <v>0</v>
      </c>
      <c r="AQ24" s="27">
        <v>45077</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7"/>
  <sheetViews>
    <sheetView showGridLines="0" zoomScale="73" zoomScaleNormal="73" workbookViewId="0">
      <selection activeCell="C26" sqref="C26"/>
    </sheetView>
  </sheetViews>
  <sheetFormatPr baseColWidth="10" defaultRowHeight="15" x14ac:dyDescent="0.25"/>
  <cols>
    <col min="2" max="2" width="79.7109375" bestFit="1" customWidth="1"/>
    <col min="3" max="3" width="13.28515625" style="13" bestFit="1" customWidth="1"/>
    <col min="4" max="4" width="15.140625" style="29" bestFit="1" customWidth="1"/>
    <col min="5" max="5" width="22.7109375" bestFit="1" customWidth="1"/>
  </cols>
  <sheetData>
    <row r="2" spans="2:4" x14ac:dyDescent="0.25">
      <c r="B2" s="36" t="s">
        <v>112</v>
      </c>
      <c r="C2" s="36" t="s">
        <v>113</v>
      </c>
      <c r="D2" s="34" t="s">
        <v>114</v>
      </c>
    </row>
    <row r="3" spans="2:4" x14ac:dyDescent="0.25">
      <c r="B3" s="80" t="s">
        <v>68</v>
      </c>
      <c r="C3" s="83">
        <v>2</v>
      </c>
      <c r="D3" s="32">
        <v>356994</v>
      </c>
    </row>
    <row r="4" spans="2:4" x14ac:dyDescent="0.25">
      <c r="B4" s="81" t="s">
        <v>108</v>
      </c>
      <c r="C4" s="35">
        <v>5</v>
      </c>
      <c r="D4" s="33">
        <v>48553505</v>
      </c>
    </row>
    <row r="5" spans="2:4" x14ac:dyDescent="0.25">
      <c r="B5" s="81" t="s">
        <v>110</v>
      </c>
      <c r="C5" s="35">
        <v>6</v>
      </c>
      <c r="D5" s="33">
        <v>12874500</v>
      </c>
    </row>
    <row r="6" spans="2:4" x14ac:dyDescent="0.25">
      <c r="B6" s="82" t="s">
        <v>77</v>
      </c>
      <c r="C6" s="35">
        <v>9</v>
      </c>
      <c r="D6" s="33">
        <v>2854930</v>
      </c>
    </row>
    <row r="7" spans="2:4" x14ac:dyDescent="0.25">
      <c r="B7" s="36" t="s">
        <v>111</v>
      </c>
      <c r="C7" s="84">
        <v>22</v>
      </c>
      <c r="D7" s="85">
        <v>64639929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showGridLines="0" tabSelected="1" topLeftCell="A8" zoomScale="90" zoomScaleNormal="90" zoomScaleSheetLayoutView="100" workbookViewId="0">
      <selection activeCell="M32" sqref="M32"/>
    </sheetView>
  </sheetViews>
  <sheetFormatPr baseColWidth="10" defaultRowHeight="12.75" x14ac:dyDescent="0.2"/>
  <cols>
    <col min="1" max="1" width="1" style="37" customWidth="1"/>
    <col min="2" max="2" width="11.42578125" style="37"/>
    <col min="3" max="3" width="17.5703125" style="37" customWidth="1"/>
    <col min="4" max="4" width="11.5703125" style="37" customWidth="1"/>
    <col min="5" max="8" width="11.42578125" style="37"/>
    <col min="9" max="9" width="22.5703125" style="37" customWidth="1"/>
    <col min="10" max="10" width="14" style="37" customWidth="1"/>
    <col min="11" max="11" width="1.7109375" style="37" customWidth="1"/>
    <col min="12" max="225" width="11.42578125" style="37"/>
    <col min="226" max="226" width="4.42578125" style="37" customWidth="1"/>
    <col min="227" max="227" width="11.42578125" style="37"/>
    <col min="228" max="228" width="17.5703125" style="37" customWidth="1"/>
    <col min="229" max="229" width="11.5703125" style="37" customWidth="1"/>
    <col min="230" max="233" width="11.42578125" style="37"/>
    <col min="234" max="234" width="22.5703125" style="37" customWidth="1"/>
    <col min="235" max="235" width="14" style="37" customWidth="1"/>
    <col min="236" max="236" width="1.7109375" style="37" customWidth="1"/>
    <col min="237" max="481" width="11.42578125" style="37"/>
    <col min="482" max="482" width="4.42578125" style="37" customWidth="1"/>
    <col min="483" max="483" width="11.42578125" style="37"/>
    <col min="484" max="484" width="17.5703125" style="37" customWidth="1"/>
    <col min="485" max="485" width="11.5703125" style="37" customWidth="1"/>
    <col min="486" max="489" width="11.42578125" style="37"/>
    <col min="490" max="490" width="22.5703125" style="37" customWidth="1"/>
    <col min="491" max="491" width="14" style="37" customWidth="1"/>
    <col min="492" max="492" width="1.7109375" style="37" customWidth="1"/>
    <col min="493" max="737" width="11.42578125" style="37"/>
    <col min="738" max="738" width="4.42578125" style="37" customWidth="1"/>
    <col min="739" max="739" width="11.42578125" style="37"/>
    <col min="740" max="740" width="17.5703125" style="37" customWidth="1"/>
    <col min="741" max="741" width="11.5703125" style="37" customWidth="1"/>
    <col min="742" max="745" width="11.42578125" style="37"/>
    <col min="746" max="746" width="22.5703125" style="37" customWidth="1"/>
    <col min="747" max="747" width="14" style="37" customWidth="1"/>
    <col min="748" max="748" width="1.7109375" style="37" customWidth="1"/>
    <col min="749" max="993" width="11.42578125" style="37"/>
    <col min="994" max="994" width="4.42578125" style="37" customWidth="1"/>
    <col min="995" max="995" width="11.42578125" style="37"/>
    <col min="996" max="996" width="17.5703125" style="37" customWidth="1"/>
    <col min="997" max="997" width="11.5703125" style="37" customWidth="1"/>
    <col min="998" max="1001" width="11.42578125" style="37"/>
    <col min="1002" max="1002" width="22.5703125" style="37" customWidth="1"/>
    <col min="1003" max="1003" width="14" style="37" customWidth="1"/>
    <col min="1004" max="1004" width="1.7109375" style="37" customWidth="1"/>
    <col min="1005" max="1249" width="11.42578125" style="37"/>
    <col min="1250" max="1250" width="4.42578125" style="37" customWidth="1"/>
    <col min="1251" max="1251" width="11.42578125" style="37"/>
    <col min="1252" max="1252" width="17.5703125" style="37" customWidth="1"/>
    <col min="1253" max="1253" width="11.5703125" style="37" customWidth="1"/>
    <col min="1254" max="1257" width="11.42578125" style="37"/>
    <col min="1258" max="1258" width="22.5703125" style="37" customWidth="1"/>
    <col min="1259" max="1259" width="14" style="37" customWidth="1"/>
    <col min="1260" max="1260" width="1.7109375" style="37" customWidth="1"/>
    <col min="1261" max="1505" width="11.42578125" style="37"/>
    <col min="1506" max="1506" width="4.42578125" style="37" customWidth="1"/>
    <col min="1507" max="1507" width="11.42578125" style="37"/>
    <col min="1508" max="1508" width="17.5703125" style="37" customWidth="1"/>
    <col min="1509" max="1509" width="11.5703125" style="37" customWidth="1"/>
    <col min="1510" max="1513" width="11.42578125" style="37"/>
    <col min="1514" max="1514" width="22.5703125" style="37" customWidth="1"/>
    <col min="1515" max="1515" width="14" style="37" customWidth="1"/>
    <col min="1516" max="1516" width="1.7109375" style="37" customWidth="1"/>
    <col min="1517" max="1761" width="11.42578125" style="37"/>
    <col min="1762" max="1762" width="4.42578125" style="37" customWidth="1"/>
    <col min="1763" max="1763" width="11.42578125" style="37"/>
    <col min="1764" max="1764" width="17.5703125" style="37" customWidth="1"/>
    <col min="1765" max="1765" width="11.5703125" style="37" customWidth="1"/>
    <col min="1766" max="1769" width="11.42578125" style="37"/>
    <col min="1770" max="1770" width="22.5703125" style="37" customWidth="1"/>
    <col min="1771" max="1771" width="14" style="37" customWidth="1"/>
    <col min="1772" max="1772" width="1.7109375" style="37" customWidth="1"/>
    <col min="1773" max="2017" width="11.42578125" style="37"/>
    <col min="2018" max="2018" width="4.42578125" style="37" customWidth="1"/>
    <col min="2019" max="2019" width="11.42578125" style="37"/>
    <col min="2020" max="2020" width="17.5703125" style="37" customWidth="1"/>
    <col min="2021" max="2021" width="11.5703125" style="37" customWidth="1"/>
    <col min="2022" max="2025" width="11.42578125" style="37"/>
    <col min="2026" max="2026" width="22.5703125" style="37" customWidth="1"/>
    <col min="2027" max="2027" width="14" style="37" customWidth="1"/>
    <col min="2028" max="2028" width="1.7109375" style="37" customWidth="1"/>
    <col min="2029" max="2273" width="11.42578125" style="37"/>
    <col min="2274" max="2274" width="4.42578125" style="37" customWidth="1"/>
    <col min="2275" max="2275" width="11.42578125" style="37"/>
    <col min="2276" max="2276" width="17.5703125" style="37" customWidth="1"/>
    <col min="2277" max="2277" width="11.5703125" style="37" customWidth="1"/>
    <col min="2278" max="2281" width="11.42578125" style="37"/>
    <col min="2282" max="2282" width="22.5703125" style="37" customWidth="1"/>
    <col min="2283" max="2283" width="14" style="37" customWidth="1"/>
    <col min="2284" max="2284" width="1.7109375" style="37" customWidth="1"/>
    <col min="2285" max="2529" width="11.42578125" style="37"/>
    <col min="2530" max="2530" width="4.42578125" style="37" customWidth="1"/>
    <col min="2531" max="2531" width="11.42578125" style="37"/>
    <col min="2532" max="2532" width="17.5703125" style="37" customWidth="1"/>
    <col min="2533" max="2533" width="11.5703125" style="37" customWidth="1"/>
    <col min="2534" max="2537" width="11.42578125" style="37"/>
    <col min="2538" max="2538" width="22.5703125" style="37" customWidth="1"/>
    <col min="2539" max="2539" width="14" style="37" customWidth="1"/>
    <col min="2540" max="2540" width="1.7109375" style="37" customWidth="1"/>
    <col min="2541" max="2785" width="11.42578125" style="37"/>
    <col min="2786" max="2786" width="4.42578125" style="37" customWidth="1"/>
    <col min="2787" max="2787" width="11.42578125" style="37"/>
    <col min="2788" max="2788" width="17.5703125" style="37" customWidth="1"/>
    <col min="2789" max="2789" width="11.5703125" style="37" customWidth="1"/>
    <col min="2790" max="2793" width="11.42578125" style="37"/>
    <col min="2794" max="2794" width="22.5703125" style="37" customWidth="1"/>
    <col min="2795" max="2795" width="14" style="37" customWidth="1"/>
    <col min="2796" max="2796" width="1.7109375" style="37" customWidth="1"/>
    <col min="2797" max="3041" width="11.42578125" style="37"/>
    <col min="3042" max="3042" width="4.42578125" style="37" customWidth="1"/>
    <col min="3043" max="3043" width="11.42578125" style="37"/>
    <col min="3044" max="3044" width="17.5703125" style="37" customWidth="1"/>
    <col min="3045" max="3045" width="11.5703125" style="37" customWidth="1"/>
    <col min="3046" max="3049" width="11.42578125" style="37"/>
    <col min="3050" max="3050" width="22.5703125" style="37" customWidth="1"/>
    <col min="3051" max="3051" width="14" style="37" customWidth="1"/>
    <col min="3052" max="3052" width="1.7109375" style="37" customWidth="1"/>
    <col min="3053" max="3297" width="11.42578125" style="37"/>
    <col min="3298" max="3298" width="4.42578125" style="37" customWidth="1"/>
    <col min="3299" max="3299" width="11.42578125" style="37"/>
    <col min="3300" max="3300" width="17.5703125" style="37" customWidth="1"/>
    <col min="3301" max="3301" width="11.5703125" style="37" customWidth="1"/>
    <col min="3302" max="3305" width="11.42578125" style="37"/>
    <col min="3306" max="3306" width="22.5703125" style="37" customWidth="1"/>
    <col min="3307" max="3307" width="14" style="37" customWidth="1"/>
    <col min="3308" max="3308" width="1.7109375" style="37" customWidth="1"/>
    <col min="3309" max="3553" width="11.42578125" style="37"/>
    <col min="3554" max="3554" width="4.42578125" style="37" customWidth="1"/>
    <col min="3555" max="3555" width="11.42578125" style="37"/>
    <col min="3556" max="3556" width="17.5703125" style="37" customWidth="1"/>
    <col min="3557" max="3557" width="11.5703125" style="37" customWidth="1"/>
    <col min="3558" max="3561" width="11.42578125" style="37"/>
    <col min="3562" max="3562" width="22.5703125" style="37" customWidth="1"/>
    <col min="3563" max="3563" width="14" style="37" customWidth="1"/>
    <col min="3564" max="3564" width="1.7109375" style="37" customWidth="1"/>
    <col min="3565" max="3809" width="11.42578125" style="37"/>
    <col min="3810" max="3810" width="4.42578125" style="37" customWidth="1"/>
    <col min="3811" max="3811" width="11.42578125" style="37"/>
    <col min="3812" max="3812" width="17.5703125" style="37" customWidth="1"/>
    <col min="3813" max="3813" width="11.5703125" style="37" customWidth="1"/>
    <col min="3814" max="3817" width="11.42578125" style="37"/>
    <col min="3818" max="3818" width="22.5703125" style="37" customWidth="1"/>
    <col min="3819" max="3819" width="14" style="37" customWidth="1"/>
    <col min="3820" max="3820" width="1.7109375" style="37" customWidth="1"/>
    <col min="3821" max="4065" width="11.42578125" style="37"/>
    <col min="4066" max="4066" width="4.42578125" style="37" customWidth="1"/>
    <col min="4067" max="4067" width="11.42578125" style="37"/>
    <col min="4068" max="4068" width="17.5703125" style="37" customWidth="1"/>
    <col min="4069" max="4069" width="11.5703125" style="37" customWidth="1"/>
    <col min="4070" max="4073" width="11.42578125" style="37"/>
    <col min="4074" max="4074" width="22.5703125" style="37" customWidth="1"/>
    <col min="4075" max="4075" width="14" style="37" customWidth="1"/>
    <col min="4076" max="4076" width="1.7109375" style="37" customWidth="1"/>
    <col min="4077" max="4321" width="11.42578125" style="37"/>
    <col min="4322" max="4322" width="4.42578125" style="37" customWidth="1"/>
    <col min="4323" max="4323" width="11.42578125" style="37"/>
    <col min="4324" max="4324" width="17.5703125" style="37" customWidth="1"/>
    <col min="4325" max="4325" width="11.5703125" style="37" customWidth="1"/>
    <col min="4326" max="4329" width="11.42578125" style="37"/>
    <col min="4330" max="4330" width="22.5703125" style="37" customWidth="1"/>
    <col min="4331" max="4331" width="14" style="37" customWidth="1"/>
    <col min="4332" max="4332" width="1.7109375" style="37" customWidth="1"/>
    <col min="4333" max="4577" width="11.42578125" style="37"/>
    <col min="4578" max="4578" width="4.42578125" style="37" customWidth="1"/>
    <col min="4579" max="4579" width="11.42578125" style="37"/>
    <col min="4580" max="4580" width="17.5703125" style="37" customWidth="1"/>
    <col min="4581" max="4581" width="11.5703125" style="37" customWidth="1"/>
    <col min="4582" max="4585" width="11.42578125" style="37"/>
    <col min="4586" max="4586" width="22.5703125" style="37" customWidth="1"/>
    <col min="4587" max="4587" width="14" style="37" customWidth="1"/>
    <col min="4588" max="4588" width="1.7109375" style="37" customWidth="1"/>
    <col min="4589" max="4833" width="11.42578125" style="37"/>
    <col min="4834" max="4834" width="4.42578125" style="37" customWidth="1"/>
    <col min="4835" max="4835" width="11.42578125" style="37"/>
    <col min="4836" max="4836" width="17.5703125" style="37" customWidth="1"/>
    <col min="4837" max="4837" width="11.5703125" style="37" customWidth="1"/>
    <col min="4838" max="4841" width="11.42578125" style="37"/>
    <col min="4842" max="4842" width="22.5703125" style="37" customWidth="1"/>
    <col min="4843" max="4843" width="14" style="37" customWidth="1"/>
    <col min="4844" max="4844" width="1.7109375" style="37" customWidth="1"/>
    <col min="4845" max="5089" width="11.42578125" style="37"/>
    <col min="5090" max="5090" width="4.42578125" style="37" customWidth="1"/>
    <col min="5091" max="5091" width="11.42578125" style="37"/>
    <col min="5092" max="5092" width="17.5703125" style="37" customWidth="1"/>
    <col min="5093" max="5093" width="11.5703125" style="37" customWidth="1"/>
    <col min="5094" max="5097" width="11.42578125" style="37"/>
    <col min="5098" max="5098" width="22.5703125" style="37" customWidth="1"/>
    <col min="5099" max="5099" width="14" style="37" customWidth="1"/>
    <col min="5100" max="5100" width="1.7109375" style="37" customWidth="1"/>
    <col min="5101" max="5345" width="11.42578125" style="37"/>
    <col min="5346" max="5346" width="4.42578125" style="37" customWidth="1"/>
    <col min="5347" max="5347" width="11.42578125" style="37"/>
    <col min="5348" max="5348" width="17.5703125" style="37" customWidth="1"/>
    <col min="5349" max="5349" width="11.5703125" style="37" customWidth="1"/>
    <col min="5350" max="5353" width="11.42578125" style="37"/>
    <col min="5354" max="5354" width="22.5703125" style="37" customWidth="1"/>
    <col min="5355" max="5355" width="14" style="37" customWidth="1"/>
    <col min="5356" max="5356" width="1.7109375" style="37" customWidth="1"/>
    <col min="5357" max="5601" width="11.42578125" style="37"/>
    <col min="5602" max="5602" width="4.42578125" style="37" customWidth="1"/>
    <col min="5603" max="5603" width="11.42578125" style="37"/>
    <col min="5604" max="5604" width="17.5703125" style="37" customWidth="1"/>
    <col min="5605" max="5605" width="11.5703125" style="37" customWidth="1"/>
    <col min="5606" max="5609" width="11.42578125" style="37"/>
    <col min="5610" max="5610" width="22.5703125" style="37" customWidth="1"/>
    <col min="5611" max="5611" width="14" style="37" customWidth="1"/>
    <col min="5612" max="5612" width="1.7109375" style="37" customWidth="1"/>
    <col min="5613" max="5857" width="11.42578125" style="37"/>
    <col min="5858" max="5858" width="4.42578125" style="37" customWidth="1"/>
    <col min="5859" max="5859" width="11.42578125" style="37"/>
    <col min="5860" max="5860" width="17.5703125" style="37" customWidth="1"/>
    <col min="5861" max="5861" width="11.5703125" style="37" customWidth="1"/>
    <col min="5862" max="5865" width="11.42578125" style="37"/>
    <col min="5866" max="5866" width="22.5703125" style="37" customWidth="1"/>
    <col min="5867" max="5867" width="14" style="37" customWidth="1"/>
    <col min="5868" max="5868" width="1.7109375" style="37" customWidth="1"/>
    <col min="5869" max="6113" width="11.42578125" style="37"/>
    <col min="6114" max="6114" width="4.42578125" style="37" customWidth="1"/>
    <col min="6115" max="6115" width="11.42578125" style="37"/>
    <col min="6116" max="6116" width="17.5703125" style="37" customWidth="1"/>
    <col min="6117" max="6117" width="11.5703125" style="37" customWidth="1"/>
    <col min="6118" max="6121" width="11.42578125" style="37"/>
    <col min="6122" max="6122" width="22.5703125" style="37" customWidth="1"/>
    <col min="6123" max="6123" width="14" style="37" customWidth="1"/>
    <col min="6124" max="6124" width="1.7109375" style="37" customWidth="1"/>
    <col min="6125" max="6369" width="11.42578125" style="37"/>
    <col min="6370" max="6370" width="4.42578125" style="37" customWidth="1"/>
    <col min="6371" max="6371" width="11.42578125" style="37"/>
    <col min="6372" max="6372" width="17.5703125" style="37" customWidth="1"/>
    <col min="6373" max="6373" width="11.5703125" style="37" customWidth="1"/>
    <col min="6374" max="6377" width="11.42578125" style="37"/>
    <col min="6378" max="6378" width="22.5703125" style="37" customWidth="1"/>
    <col min="6379" max="6379" width="14" style="37" customWidth="1"/>
    <col min="6380" max="6380" width="1.7109375" style="37" customWidth="1"/>
    <col min="6381" max="6625" width="11.42578125" style="37"/>
    <col min="6626" max="6626" width="4.42578125" style="37" customWidth="1"/>
    <col min="6627" max="6627" width="11.42578125" style="37"/>
    <col min="6628" max="6628" width="17.5703125" style="37" customWidth="1"/>
    <col min="6629" max="6629" width="11.5703125" style="37" customWidth="1"/>
    <col min="6630" max="6633" width="11.42578125" style="37"/>
    <col min="6634" max="6634" width="22.5703125" style="37" customWidth="1"/>
    <col min="6635" max="6635" width="14" style="37" customWidth="1"/>
    <col min="6636" max="6636" width="1.7109375" style="37" customWidth="1"/>
    <col min="6637" max="6881" width="11.42578125" style="37"/>
    <col min="6882" max="6882" width="4.42578125" style="37" customWidth="1"/>
    <col min="6883" max="6883" width="11.42578125" style="37"/>
    <col min="6884" max="6884" width="17.5703125" style="37" customWidth="1"/>
    <col min="6885" max="6885" width="11.5703125" style="37" customWidth="1"/>
    <col min="6886" max="6889" width="11.42578125" style="37"/>
    <col min="6890" max="6890" width="22.5703125" style="37" customWidth="1"/>
    <col min="6891" max="6891" width="14" style="37" customWidth="1"/>
    <col min="6892" max="6892" width="1.7109375" style="37" customWidth="1"/>
    <col min="6893" max="7137" width="11.42578125" style="37"/>
    <col min="7138" max="7138" width="4.42578125" style="37" customWidth="1"/>
    <col min="7139" max="7139" width="11.42578125" style="37"/>
    <col min="7140" max="7140" width="17.5703125" style="37" customWidth="1"/>
    <col min="7141" max="7141" width="11.5703125" style="37" customWidth="1"/>
    <col min="7142" max="7145" width="11.42578125" style="37"/>
    <col min="7146" max="7146" width="22.5703125" style="37" customWidth="1"/>
    <col min="7147" max="7147" width="14" style="37" customWidth="1"/>
    <col min="7148" max="7148" width="1.7109375" style="37" customWidth="1"/>
    <col min="7149" max="7393" width="11.42578125" style="37"/>
    <col min="7394" max="7394" width="4.42578125" style="37" customWidth="1"/>
    <col min="7395" max="7395" width="11.42578125" style="37"/>
    <col min="7396" max="7396" width="17.5703125" style="37" customWidth="1"/>
    <col min="7397" max="7397" width="11.5703125" style="37" customWidth="1"/>
    <col min="7398" max="7401" width="11.42578125" style="37"/>
    <col min="7402" max="7402" width="22.5703125" style="37" customWidth="1"/>
    <col min="7403" max="7403" width="14" style="37" customWidth="1"/>
    <col min="7404" max="7404" width="1.7109375" style="37" customWidth="1"/>
    <col min="7405" max="7649" width="11.42578125" style="37"/>
    <col min="7650" max="7650" width="4.42578125" style="37" customWidth="1"/>
    <col min="7651" max="7651" width="11.42578125" style="37"/>
    <col min="7652" max="7652" width="17.5703125" style="37" customWidth="1"/>
    <col min="7653" max="7653" width="11.5703125" style="37" customWidth="1"/>
    <col min="7654" max="7657" width="11.42578125" style="37"/>
    <col min="7658" max="7658" width="22.5703125" style="37" customWidth="1"/>
    <col min="7659" max="7659" width="14" style="37" customWidth="1"/>
    <col min="7660" max="7660" width="1.7109375" style="37" customWidth="1"/>
    <col min="7661" max="7905" width="11.42578125" style="37"/>
    <col min="7906" max="7906" width="4.42578125" style="37" customWidth="1"/>
    <col min="7907" max="7907" width="11.42578125" style="37"/>
    <col min="7908" max="7908" width="17.5703125" style="37" customWidth="1"/>
    <col min="7909" max="7909" width="11.5703125" style="37" customWidth="1"/>
    <col min="7910" max="7913" width="11.42578125" style="37"/>
    <col min="7914" max="7914" width="22.5703125" style="37" customWidth="1"/>
    <col min="7915" max="7915" width="14" style="37" customWidth="1"/>
    <col min="7916" max="7916" width="1.7109375" style="37" customWidth="1"/>
    <col min="7917" max="8161" width="11.42578125" style="37"/>
    <col min="8162" max="8162" width="4.42578125" style="37" customWidth="1"/>
    <col min="8163" max="8163" width="11.42578125" style="37"/>
    <col min="8164" max="8164" width="17.5703125" style="37" customWidth="1"/>
    <col min="8165" max="8165" width="11.5703125" style="37" customWidth="1"/>
    <col min="8166" max="8169" width="11.42578125" style="37"/>
    <col min="8170" max="8170" width="22.5703125" style="37" customWidth="1"/>
    <col min="8171" max="8171" width="14" style="37" customWidth="1"/>
    <col min="8172" max="8172" width="1.7109375" style="37" customWidth="1"/>
    <col min="8173" max="8417" width="11.42578125" style="37"/>
    <col min="8418" max="8418" width="4.42578125" style="37" customWidth="1"/>
    <col min="8419" max="8419" width="11.42578125" style="37"/>
    <col min="8420" max="8420" width="17.5703125" style="37" customWidth="1"/>
    <col min="8421" max="8421" width="11.5703125" style="37" customWidth="1"/>
    <col min="8422" max="8425" width="11.42578125" style="37"/>
    <col min="8426" max="8426" width="22.5703125" style="37" customWidth="1"/>
    <col min="8427" max="8427" width="14" style="37" customWidth="1"/>
    <col min="8428" max="8428" width="1.7109375" style="37" customWidth="1"/>
    <col min="8429" max="8673" width="11.42578125" style="37"/>
    <col min="8674" max="8674" width="4.42578125" style="37" customWidth="1"/>
    <col min="8675" max="8675" width="11.42578125" style="37"/>
    <col min="8676" max="8676" width="17.5703125" style="37" customWidth="1"/>
    <col min="8677" max="8677" width="11.5703125" style="37" customWidth="1"/>
    <col min="8678" max="8681" width="11.42578125" style="37"/>
    <col min="8682" max="8682" width="22.5703125" style="37" customWidth="1"/>
    <col min="8683" max="8683" width="14" style="37" customWidth="1"/>
    <col min="8684" max="8684" width="1.7109375" style="37" customWidth="1"/>
    <col min="8685" max="8929" width="11.42578125" style="37"/>
    <col min="8930" max="8930" width="4.42578125" style="37" customWidth="1"/>
    <col min="8931" max="8931" width="11.42578125" style="37"/>
    <col min="8932" max="8932" width="17.5703125" style="37" customWidth="1"/>
    <col min="8933" max="8933" width="11.5703125" style="37" customWidth="1"/>
    <col min="8934" max="8937" width="11.42578125" style="37"/>
    <col min="8938" max="8938" width="22.5703125" style="37" customWidth="1"/>
    <col min="8939" max="8939" width="14" style="37" customWidth="1"/>
    <col min="8940" max="8940" width="1.7109375" style="37" customWidth="1"/>
    <col min="8941" max="9185" width="11.42578125" style="37"/>
    <col min="9186" max="9186" width="4.42578125" style="37" customWidth="1"/>
    <col min="9187" max="9187" width="11.42578125" style="37"/>
    <col min="9188" max="9188" width="17.5703125" style="37" customWidth="1"/>
    <col min="9189" max="9189" width="11.5703125" style="37" customWidth="1"/>
    <col min="9190" max="9193" width="11.42578125" style="37"/>
    <col min="9194" max="9194" width="22.5703125" style="37" customWidth="1"/>
    <col min="9195" max="9195" width="14" style="37" customWidth="1"/>
    <col min="9196" max="9196" width="1.7109375" style="37" customWidth="1"/>
    <col min="9197" max="9441" width="11.42578125" style="37"/>
    <col min="9442" max="9442" width="4.42578125" style="37" customWidth="1"/>
    <col min="9443" max="9443" width="11.42578125" style="37"/>
    <col min="9444" max="9444" width="17.5703125" style="37" customWidth="1"/>
    <col min="9445" max="9445" width="11.5703125" style="37" customWidth="1"/>
    <col min="9446" max="9449" width="11.42578125" style="37"/>
    <col min="9450" max="9450" width="22.5703125" style="37" customWidth="1"/>
    <col min="9451" max="9451" width="14" style="37" customWidth="1"/>
    <col min="9452" max="9452" width="1.7109375" style="37" customWidth="1"/>
    <col min="9453" max="9697" width="11.42578125" style="37"/>
    <col min="9698" max="9698" width="4.42578125" style="37" customWidth="1"/>
    <col min="9699" max="9699" width="11.42578125" style="37"/>
    <col min="9700" max="9700" width="17.5703125" style="37" customWidth="1"/>
    <col min="9701" max="9701" width="11.5703125" style="37" customWidth="1"/>
    <col min="9702" max="9705" width="11.42578125" style="37"/>
    <col min="9706" max="9706" width="22.5703125" style="37" customWidth="1"/>
    <col min="9707" max="9707" width="14" style="37" customWidth="1"/>
    <col min="9708" max="9708" width="1.7109375" style="37" customWidth="1"/>
    <col min="9709" max="9953" width="11.42578125" style="37"/>
    <col min="9954" max="9954" width="4.42578125" style="37" customWidth="1"/>
    <col min="9955" max="9955" width="11.42578125" style="37"/>
    <col min="9956" max="9956" width="17.5703125" style="37" customWidth="1"/>
    <col min="9957" max="9957" width="11.5703125" style="37" customWidth="1"/>
    <col min="9958" max="9961" width="11.42578125" style="37"/>
    <col min="9962" max="9962" width="22.5703125" style="37" customWidth="1"/>
    <col min="9963" max="9963" width="14" style="37" customWidth="1"/>
    <col min="9964" max="9964" width="1.7109375" style="37" customWidth="1"/>
    <col min="9965" max="10209" width="11.42578125" style="37"/>
    <col min="10210" max="10210" width="4.42578125" style="37" customWidth="1"/>
    <col min="10211" max="10211" width="11.42578125" style="37"/>
    <col min="10212" max="10212" width="17.5703125" style="37" customWidth="1"/>
    <col min="10213" max="10213" width="11.5703125" style="37" customWidth="1"/>
    <col min="10214" max="10217" width="11.42578125" style="37"/>
    <col min="10218" max="10218" width="22.5703125" style="37" customWidth="1"/>
    <col min="10219" max="10219" width="14" style="37" customWidth="1"/>
    <col min="10220" max="10220" width="1.7109375" style="37" customWidth="1"/>
    <col min="10221" max="10465" width="11.42578125" style="37"/>
    <col min="10466" max="10466" width="4.42578125" style="37" customWidth="1"/>
    <col min="10467" max="10467" width="11.42578125" style="37"/>
    <col min="10468" max="10468" width="17.5703125" style="37" customWidth="1"/>
    <col min="10469" max="10469" width="11.5703125" style="37" customWidth="1"/>
    <col min="10470" max="10473" width="11.42578125" style="37"/>
    <col min="10474" max="10474" width="22.5703125" style="37" customWidth="1"/>
    <col min="10475" max="10475" width="14" style="37" customWidth="1"/>
    <col min="10476" max="10476" width="1.7109375" style="37" customWidth="1"/>
    <col min="10477" max="10721" width="11.42578125" style="37"/>
    <col min="10722" max="10722" width="4.42578125" style="37" customWidth="1"/>
    <col min="10723" max="10723" width="11.42578125" style="37"/>
    <col min="10724" max="10724" width="17.5703125" style="37" customWidth="1"/>
    <col min="10725" max="10725" width="11.5703125" style="37" customWidth="1"/>
    <col min="10726" max="10729" width="11.42578125" style="37"/>
    <col min="10730" max="10730" width="22.5703125" style="37" customWidth="1"/>
    <col min="10731" max="10731" width="14" style="37" customWidth="1"/>
    <col min="10732" max="10732" width="1.7109375" style="37" customWidth="1"/>
    <col min="10733" max="10977" width="11.42578125" style="37"/>
    <col min="10978" max="10978" width="4.42578125" style="37" customWidth="1"/>
    <col min="10979" max="10979" width="11.42578125" style="37"/>
    <col min="10980" max="10980" width="17.5703125" style="37" customWidth="1"/>
    <col min="10981" max="10981" width="11.5703125" style="37" customWidth="1"/>
    <col min="10982" max="10985" width="11.42578125" style="37"/>
    <col min="10986" max="10986" width="22.5703125" style="37" customWidth="1"/>
    <col min="10987" max="10987" width="14" style="37" customWidth="1"/>
    <col min="10988" max="10988" width="1.7109375" style="37" customWidth="1"/>
    <col min="10989" max="11233" width="11.42578125" style="37"/>
    <col min="11234" max="11234" width="4.42578125" style="37" customWidth="1"/>
    <col min="11235" max="11235" width="11.42578125" style="37"/>
    <col min="11236" max="11236" width="17.5703125" style="37" customWidth="1"/>
    <col min="11237" max="11237" width="11.5703125" style="37" customWidth="1"/>
    <col min="11238" max="11241" width="11.42578125" style="37"/>
    <col min="11242" max="11242" width="22.5703125" style="37" customWidth="1"/>
    <col min="11243" max="11243" width="14" style="37" customWidth="1"/>
    <col min="11244" max="11244" width="1.7109375" style="37" customWidth="1"/>
    <col min="11245" max="11489" width="11.42578125" style="37"/>
    <col min="11490" max="11490" width="4.42578125" style="37" customWidth="1"/>
    <col min="11491" max="11491" width="11.42578125" style="37"/>
    <col min="11492" max="11492" width="17.5703125" style="37" customWidth="1"/>
    <col min="11493" max="11493" width="11.5703125" style="37" customWidth="1"/>
    <col min="11494" max="11497" width="11.42578125" style="37"/>
    <col min="11498" max="11498" width="22.5703125" style="37" customWidth="1"/>
    <col min="11499" max="11499" width="14" style="37" customWidth="1"/>
    <col min="11500" max="11500" width="1.7109375" style="37" customWidth="1"/>
    <col min="11501" max="11745" width="11.42578125" style="37"/>
    <col min="11746" max="11746" width="4.42578125" style="37" customWidth="1"/>
    <col min="11747" max="11747" width="11.42578125" style="37"/>
    <col min="11748" max="11748" width="17.5703125" style="37" customWidth="1"/>
    <col min="11749" max="11749" width="11.5703125" style="37" customWidth="1"/>
    <col min="11750" max="11753" width="11.42578125" style="37"/>
    <col min="11754" max="11754" width="22.5703125" style="37" customWidth="1"/>
    <col min="11755" max="11755" width="14" style="37" customWidth="1"/>
    <col min="11756" max="11756" width="1.7109375" style="37" customWidth="1"/>
    <col min="11757" max="12001" width="11.42578125" style="37"/>
    <col min="12002" max="12002" width="4.42578125" style="37" customWidth="1"/>
    <col min="12003" max="12003" width="11.42578125" style="37"/>
    <col min="12004" max="12004" width="17.5703125" style="37" customWidth="1"/>
    <col min="12005" max="12005" width="11.5703125" style="37" customWidth="1"/>
    <col min="12006" max="12009" width="11.42578125" style="37"/>
    <col min="12010" max="12010" width="22.5703125" style="37" customWidth="1"/>
    <col min="12011" max="12011" width="14" style="37" customWidth="1"/>
    <col min="12012" max="12012" width="1.7109375" style="37" customWidth="1"/>
    <col min="12013" max="12257" width="11.42578125" style="37"/>
    <col min="12258" max="12258" width="4.42578125" style="37" customWidth="1"/>
    <col min="12259" max="12259" width="11.42578125" style="37"/>
    <col min="12260" max="12260" width="17.5703125" style="37" customWidth="1"/>
    <col min="12261" max="12261" width="11.5703125" style="37" customWidth="1"/>
    <col min="12262" max="12265" width="11.42578125" style="37"/>
    <col min="12266" max="12266" width="22.5703125" style="37" customWidth="1"/>
    <col min="12267" max="12267" width="14" style="37" customWidth="1"/>
    <col min="12268" max="12268" width="1.7109375" style="37" customWidth="1"/>
    <col min="12269" max="12513" width="11.42578125" style="37"/>
    <col min="12514" max="12514" width="4.42578125" style="37" customWidth="1"/>
    <col min="12515" max="12515" width="11.42578125" style="37"/>
    <col min="12516" max="12516" width="17.5703125" style="37" customWidth="1"/>
    <col min="12517" max="12517" width="11.5703125" style="37" customWidth="1"/>
    <col min="12518" max="12521" width="11.42578125" style="37"/>
    <col min="12522" max="12522" width="22.5703125" style="37" customWidth="1"/>
    <col min="12523" max="12523" width="14" style="37" customWidth="1"/>
    <col min="12524" max="12524" width="1.7109375" style="37" customWidth="1"/>
    <col min="12525" max="12769" width="11.42578125" style="37"/>
    <col min="12770" max="12770" width="4.42578125" style="37" customWidth="1"/>
    <col min="12771" max="12771" width="11.42578125" style="37"/>
    <col min="12772" max="12772" width="17.5703125" style="37" customWidth="1"/>
    <col min="12773" max="12773" width="11.5703125" style="37" customWidth="1"/>
    <col min="12774" max="12777" width="11.42578125" style="37"/>
    <col min="12778" max="12778" width="22.5703125" style="37" customWidth="1"/>
    <col min="12779" max="12779" width="14" style="37" customWidth="1"/>
    <col min="12780" max="12780" width="1.7109375" style="37" customWidth="1"/>
    <col min="12781" max="13025" width="11.42578125" style="37"/>
    <col min="13026" max="13026" width="4.42578125" style="37" customWidth="1"/>
    <col min="13027" max="13027" width="11.42578125" style="37"/>
    <col min="13028" max="13028" width="17.5703125" style="37" customWidth="1"/>
    <col min="13029" max="13029" width="11.5703125" style="37" customWidth="1"/>
    <col min="13030" max="13033" width="11.42578125" style="37"/>
    <col min="13034" max="13034" width="22.5703125" style="37" customWidth="1"/>
    <col min="13035" max="13035" width="14" style="37" customWidth="1"/>
    <col min="13036" max="13036" width="1.7109375" style="37" customWidth="1"/>
    <col min="13037" max="13281" width="11.42578125" style="37"/>
    <col min="13282" max="13282" width="4.42578125" style="37" customWidth="1"/>
    <col min="13283" max="13283" width="11.42578125" style="37"/>
    <col min="13284" max="13284" width="17.5703125" style="37" customWidth="1"/>
    <col min="13285" max="13285" width="11.5703125" style="37" customWidth="1"/>
    <col min="13286" max="13289" width="11.42578125" style="37"/>
    <col min="13290" max="13290" width="22.5703125" style="37" customWidth="1"/>
    <col min="13291" max="13291" width="14" style="37" customWidth="1"/>
    <col min="13292" max="13292" width="1.7109375" style="37" customWidth="1"/>
    <col min="13293" max="13537" width="11.42578125" style="37"/>
    <col min="13538" max="13538" width="4.42578125" style="37" customWidth="1"/>
    <col min="13539" max="13539" width="11.42578125" style="37"/>
    <col min="13540" max="13540" width="17.5703125" style="37" customWidth="1"/>
    <col min="13541" max="13541" width="11.5703125" style="37" customWidth="1"/>
    <col min="13542" max="13545" width="11.42578125" style="37"/>
    <col min="13546" max="13546" width="22.5703125" style="37" customWidth="1"/>
    <col min="13547" max="13547" width="14" style="37" customWidth="1"/>
    <col min="13548" max="13548" width="1.7109375" style="37" customWidth="1"/>
    <col min="13549" max="13793" width="11.42578125" style="37"/>
    <col min="13794" max="13794" width="4.42578125" style="37" customWidth="1"/>
    <col min="13795" max="13795" width="11.42578125" style="37"/>
    <col min="13796" max="13796" width="17.5703125" style="37" customWidth="1"/>
    <col min="13797" max="13797" width="11.5703125" style="37" customWidth="1"/>
    <col min="13798" max="13801" width="11.42578125" style="37"/>
    <col min="13802" max="13802" width="22.5703125" style="37" customWidth="1"/>
    <col min="13803" max="13803" width="14" style="37" customWidth="1"/>
    <col min="13804" max="13804" width="1.7109375" style="37" customWidth="1"/>
    <col min="13805" max="14049" width="11.42578125" style="37"/>
    <col min="14050" max="14050" width="4.42578125" style="37" customWidth="1"/>
    <col min="14051" max="14051" width="11.42578125" style="37"/>
    <col min="14052" max="14052" width="17.5703125" style="37" customWidth="1"/>
    <col min="14053" max="14053" width="11.5703125" style="37" customWidth="1"/>
    <col min="14054" max="14057" width="11.42578125" style="37"/>
    <col min="14058" max="14058" width="22.5703125" style="37" customWidth="1"/>
    <col min="14059" max="14059" width="14" style="37" customWidth="1"/>
    <col min="14060" max="14060" width="1.7109375" style="37" customWidth="1"/>
    <col min="14061" max="14305" width="11.42578125" style="37"/>
    <col min="14306" max="14306" width="4.42578125" style="37" customWidth="1"/>
    <col min="14307" max="14307" width="11.42578125" style="37"/>
    <col min="14308" max="14308" width="17.5703125" style="37" customWidth="1"/>
    <col min="14309" max="14309" width="11.5703125" style="37" customWidth="1"/>
    <col min="14310" max="14313" width="11.42578125" style="37"/>
    <col min="14314" max="14314" width="22.5703125" style="37" customWidth="1"/>
    <col min="14315" max="14315" width="14" style="37" customWidth="1"/>
    <col min="14316" max="14316" width="1.7109375" style="37" customWidth="1"/>
    <col min="14317" max="14561" width="11.42578125" style="37"/>
    <col min="14562" max="14562" width="4.42578125" style="37" customWidth="1"/>
    <col min="14563" max="14563" width="11.42578125" style="37"/>
    <col min="14564" max="14564" width="17.5703125" style="37" customWidth="1"/>
    <col min="14565" max="14565" width="11.5703125" style="37" customWidth="1"/>
    <col min="14566" max="14569" width="11.42578125" style="37"/>
    <col min="14570" max="14570" width="22.5703125" style="37" customWidth="1"/>
    <col min="14571" max="14571" width="14" style="37" customWidth="1"/>
    <col min="14572" max="14572" width="1.7109375" style="37" customWidth="1"/>
    <col min="14573" max="14817" width="11.42578125" style="37"/>
    <col min="14818" max="14818" width="4.42578125" style="37" customWidth="1"/>
    <col min="14819" max="14819" width="11.42578125" style="37"/>
    <col min="14820" max="14820" width="17.5703125" style="37" customWidth="1"/>
    <col min="14821" max="14821" width="11.5703125" style="37" customWidth="1"/>
    <col min="14822" max="14825" width="11.42578125" style="37"/>
    <col min="14826" max="14826" width="22.5703125" style="37" customWidth="1"/>
    <col min="14827" max="14827" width="14" style="37" customWidth="1"/>
    <col min="14828" max="14828" width="1.7109375" style="37" customWidth="1"/>
    <col min="14829" max="15073" width="11.42578125" style="37"/>
    <col min="15074" max="15074" width="4.42578125" style="37" customWidth="1"/>
    <col min="15075" max="15075" width="11.42578125" style="37"/>
    <col min="15076" max="15076" width="17.5703125" style="37" customWidth="1"/>
    <col min="15077" max="15077" width="11.5703125" style="37" customWidth="1"/>
    <col min="15078" max="15081" width="11.42578125" style="37"/>
    <col min="15082" max="15082" width="22.5703125" style="37" customWidth="1"/>
    <col min="15083" max="15083" width="14" style="37" customWidth="1"/>
    <col min="15084" max="15084" width="1.7109375" style="37" customWidth="1"/>
    <col min="15085" max="15329" width="11.42578125" style="37"/>
    <col min="15330" max="15330" width="4.42578125" style="37" customWidth="1"/>
    <col min="15331" max="15331" width="11.42578125" style="37"/>
    <col min="15332" max="15332" width="17.5703125" style="37" customWidth="1"/>
    <col min="15333" max="15333" width="11.5703125" style="37" customWidth="1"/>
    <col min="15334" max="15337" width="11.42578125" style="37"/>
    <col min="15338" max="15338" width="22.5703125" style="37" customWidth="1"/>
    <col min="15339" max="15339" width="14" style="37" customWidth="1"/>
    <col min="15340" max="15340" width="1.7109375" style="37" customWidth="1"/>
    <col min="15341" max="15585" width="11.42578125" style="37"/>
    <col min="15586" max="15586" width="4.42578125" style="37" customWidth="1"/>
    <col min="15587" max="15587" width="11.42578125" style="37"/>
    <col min="15588" max="15588" width="17.5703125" style="37" customWidth="1"/>
    <col min="15589" max="15589" width="11.5703125" style="37" customWidth="1"/>
    <col min="15590" max="15593" width="11.42578125" style="37"/>
    <col min="15594" max="15594" width="22.5703125" style="37" customWidth="1"/>
    <col min="15595" max="15595" width="14" style="37" customWidth="1"/>
    <col min="15596" max="15596" width="1.7109375" style="37" customWidth="1"/>
    <col min="15597" max="15841" width="11.42578125" style="37"/>
    <col min="15842" max="15842" width="4.42578125" style="37" customWidth="1"/>
    <col min="15843" max="15843" width="11.42578125" style="37"/>
    <col min="15844" max="15844" width="17.5703125" style="37" customWidth="1"/>
    <col min="15845" max="15845" width="11.5703125" style="37" customWidth="1"/>
    <col min="15846" max="15849" width="11.42578125" style="37"/>
    <col min="15850" max="15850" width="22.5703125" style="37" customWidth="1"/>
    <col min="15851" max="15851" width="14" style="37" customWidth="1"/>
    <col min="15852" max="15852" width="1.7109375" style="37" customWidth="1"/>
    <col min="15853" max="16097" width="11.42578125" style="37"/>
    <col min="16098" max="16098" width="4.42578125" style="37" customWidth="1"/>
    <col min="16099" max="16099" width="11.42578125" style="37"/>
    <col min="16100" max="16100" width="17.5703125" style="37" customWidth="1"/>
    <col min="16101" max="16101" width="11.5703125" style="37" customWidth="1"/>
    <col min="16102" max="16105" width="11.42578125" style="37"/>
    <col min="16106" max="16106" width="22.5703125" style="37" customWidth="1"/>
    <col min="16107" max="16107" width="14" style="37" customWidth="1"/>
    <col min="16108" max="16108" width="1.7109375" style="37" customWidth="1"/>
    <col min="16109" max="16384" width="11.42578125" style="37"/>
  </cols>
  <sheetData>
    <row r="1" spans="2:10" ht="6" customHeight="1" thickBot="1" x14ac:dyDescent="0.25"/>
    <row r="2" spans="2:10" ht="19.5" customHeight="1" x14ac:dyDescent="0.2">
      <c r="B2" s="38"/>
      <c r="C2" s="39"/>
      <c r="D2" s="40" t="s">
        <v>115</v>
      </c>
      <c r="E2" s="41"/>
      <c r="F2" s="41"/>
      <c r="G2" s="41"/>
      <c r="H2" s="41"/>
      <c r="I2" s="42"/>
      <c r="J2" s="43" t="s">
        <v>116</v>
      </c>
    </row>
    <row r="3" spans="2:10" ht="13.5" thickBot="1" x14ac:dyDescent="0.25">
      <c r="B3" s="44"/>
      <c r="C3" s="45"/>
      <c r="D3" s="46"/>
      <c r="E3" s="47"/>
      <c r="F3" s="47"/>
      <c r="G3" s="47"/>
      <c r="H3" s="47"/>
      <c r="I3" s="48"/>
      <c r="J3" s="49"/>
    </row>
    <row r="4" spans="2:10" x14ac:dyDescent="0.2">
      <c r="B4" s="44"/>
      <c r="C4" s="45"/>
      <c r="D4" s="40" t="s">
        <v>117</v>
      </c>
      <c r="E4" s="41"/>
      <c r="F4" s="41"/>
      <c r="G4" s="41"/>
      <c r="H4" s="41"/>
      <c r="I4" s="42"/>
      <c r="J4" s="43" t="s">
        <v>118</v>
      </c>
    </row>
    <row r="5" spans="2:10" x14ac:dyDescent="0.2">
      <c r="B5" s="44"/>
      <c r="C5" s="45"/>
      <c r="D5" s="50"/>
      <c r="E5" s="51"/>
      <c r="F5" s="51"/>
      <c r="G5" s="51"/>
      <c r="H5" s="51"/>
      <c r="I5" s="52"/>
      <c r="J5" s="53"/>
    </row>
    <row r="6" spans="2:10" ht="13.5" thickBot="1" x14ac:dyDescent="0.25">
      <c r="B6" s="54"/>
      <c r="C6" s="55"/>
      <c r="D6" s="46"/>
      <c r="E6" s="47"/>
      <c r="F6" s="47"/>
      <c r="G6" s="47"/>
      <c r="H6" s="47"/>
      <c r="I6" s="48"/>
      <c r="J6" s="49"/>
    </row>
    <row r="7" spans="2:10" x14ac:dyDescent="0.2">
      <c r="B7" s="56"/>
      <c r="J7" s="57"/>
    </row>
    <row r="8" spans="2:10" x14ac:dyDescent="0.2">
      <c r="B8" s="56"/>
      <c r="J8" s="57"/>
    </row>
    <row r="9" spans="2:10" x14ac:dyDescent="0.2">
      <c r="B9" s="56"/>
      <c r="J9" s="57"/>
    </row>
    <row r="10" spans="2:10" x14ac:dyDescent="0.2">
      <c r="B10" s="56"/>
      <c r="C10" s="58" t="s">
        <v>119</v>
      </c>
      <c r="E10" s="59"/>
      <c r="J10" s="57"/>
    </row>
    <row r="11" spans="2:10" x14ac:dyDescent="0.2">
      <c r="B11" s="56"/>
      <c r="J11" s="57"/>
    </row>
    <row r="12" spans="2:10" x14ac:dyDescent="0.2">
      <c r="B12" s="56"/>
      <c r="C12" s="58" t="s">
        <v>139</v>
      </c>
      <c r="J12" s="57"/>
    </row>
    <row r="13" spans="2:10" x14ac:dyDescent="0.2">
      <c r="B13" s="56"/>
      <c r="C13" s="58" t="s">
        <v>140</v>
      </c>
      <c r="J13" s="57"/>
    </row>
    <row r="14" spans="2:10" x14ac:dyDescent="0.2">
      <c r="B14" s="56"/>
      <c r="J14" s="57"/>
    </row>
    <row r="15" spans="2:10" x14ac:dyDescent="0.2">
      <c r="B15" s="56"/>
      <c r="C15" s="37" t="s">
        <v>120</v>
      </c>
      <c r="J15" s="57"/>
    </row>
    <row r="16" spans="2:10" x14ac:dyDescent="0.2">
      <c r="B16" s="56"/>
      <c r="C16" s="60"/>
      <c r="J16" s="57"/>
    </row>
    <row r="17" spans="2:10" x14ac:dyDescent="0.2">
      <c r="B17" s="56"/>
      <c r="C17" s="37" t="s">
        <v>121</v>
      </c>
      <c r="D17" s="59"/>
      <c r="H17" s="61" t="s">
        <v>122</v>
      </c>
      <c r="I17" s="61" t="s">
        <v>123</v>
      </c>
      <c r="J17" s="57"/>
    </row>
    <row r="18" spans="2:10" x14ac:dyDescent="0.2">
      <c r="B18" s="56"/>
      <c r="C18" s="58" t="s">
        <v>124</v>
      </c>
      <c r="D18" s="58"/>
      <c r="E18" s="58"/>
      <c r="F18" s="58"/>
      <c r="H18" s="62">
        <v>22</v>
      </c>
      <c r="I18" s="79">
        <v>64639929</v>
      </c>
      <c r="J18" s="57"/>
    </row>
    <row r="19" spans="2:10" x14ac:dyDescent="0.2">
      <c r="B19" s="56"/>
      <c r="C19" s="37" t="s">
        <v>125</v>
      </c>
      <c r="H19" s="63">
        <v>0</v>
      </c>
      <c r="I19" s="64">
        <v>0</v>
      </c>
      <c r="J19" s="57"/>
    </row>
    <row r="20" spans="2:10" x14ac:dyDescent="0.2">
      <c r="B20" s="56"/>
      <c r="C20" s="37" t="s">
        <v>126</v>
      </c>
      <c r="H20" s="63">
        <v>9</v>
      </c>
      <c r="I20" s="64">
        <v>2854930</v>
      </c>
      <c r="J20" s="57"/>
    </row>
    <row r="21" spans="2:10" x14ac:dyDescent="0.2">
      <c r="B21" s="56"/>
      <c r="C21" s="37" t="s">
        <v>127</v>
      </c>
      <c r="H21" s="63">
        <v>0</v>
      </c>
      <c r="I21" s="65">
        <v>0</v>
      </c>
      <c r="J21" s="57"/>
    </row>
    <row r="22" spans="2:10" x14ac:dyDescent="0.2">
      <c r="B22" s="56"/>
      <c r="C22" s="37" t="s">
        <v>128</v>
      </c>
      <c r="H22" s="63">
        <v>0</v>
      </c>
      <c r="I22" s="64">
        <v>0</v>
      </c>
      <c r="J22" s="57"/>
    </row>
    <row r="23" spans="2:10" ht="13.5" thickBot="1" x14ac:dyDescent="0.25">
      <c r="B23" s="56"/>
      <c r="C23" s="37" t="s">
        <v>129</v>
      </c>
      <c r="H23" s="66">
        <v>5</v>
      </c>
      <c r="I23" s="67">
        <v>16830048</v>
      </c>
      <c r="J23" s="57"/>
    </row>
    <row r="24" spans="2:10" x14ac:dyDescent="0.2">
      <c r="B24" s="56"/>
      <c r="C24" s="58" t="s">
        <v>130</v>
      </c>
      <c r="D24" s="58"/>
      <c r="E24" s="58"/>
      <c r="F24" s="58"/>
      <c r="H24" s="62">
        <f>H19+H20+H21+H22+H23</f>
        <v>14</v>
      </c>
      <c r="I24" s="68">
        <f>I19+I20+I21+I22+I23</f>
        <v>19684978</v>
      </c>
      <c r="J24" s="57"/>
    </row>
    <row r="25" spans="2:10" x14ac:dyDescent="0.2">
      <c r="B25" s="56"/>
      <c r="C25" s="37" t="s">
        <v>131</v>
      </c>
      <c r="H25" s="63">
        <v>6</v>
      </c>
      <c r="I25" s="64">
        <v>44597957</v>
      </c>
      <c r="J25" s="57"/>
    </row>
    <row r="26" spans="2:10" ht="13.5" thickBot="1" x14ac:dyDescent="0.25">
      <c r="B26" s="56"/>
      <c r="C26" s="37" t="s">
        <v>132</v>
      </c>
      <c r="H26" s="66">
        <v>0</v>
      </c>
      <c r="I26" s="67">
        <v>0</v>
      </c>
      <c r="J26" s="57"/>
    </row>
    <row r="27" spans="2:10" x14ac:dyDescent="0.2">
      <c r="B27" s="56"/>
      <c r="C27" s="58" t="s">
        <v>133</v>
      </c>
      <c r="D27" s="58"/>
      <c r="E27" s="58"/>
      <c r="F27" s="58"/>
      <c r="H27" s="62">
        <f>H25+H26</f>
        <v>6</v>
      </c>
      <c r="I27" s="68">
        <f>I25+I26</f>
        <v>44597957</v>
      </c>
      <c r="J27" s="57"/>
    </row>
    <row r="28" spans="2:10" ht="13.5" thickBot="1" x14ac:dyDescent="0.25">
      <c r="B28" s="56"/>
      <c r="C28" s="37" t="s">
        <v>134</v>
      </c>
      <c r="D28" s="58"/>
      <c r="E28" s="58"/>
      <c r="F28" s="58"/>
      <c r="H28" s="66">
        <v>2</v>
      </c>
      <c r="I28" s="67">
        <v>356994</v>
      </c>
      <c r="J28" s="57"/>
    </row>
    <row r="29" spans="2:10" x14ac:dyDescent="0.2">
      <c r="B29" s="56"/>
      <c r="C29" s="58" t="s">
        <v>135</v>
      </c>
      <c r="D29" s="58"/>
      <c r="E29" s="58"/>
      <c r="F29" s="58"/>
      <c r="H29" s="63">
        <f>H28</f>
        <v>2</v>
      </c>
      <c r="I29" s="64">
        <f>I28</f>
        <v>356994</v>
      </c>
      <c r="J29" s="57"/>
    </row>
    <row r="30" spans="2:10" x14ac:dyDescent="0.2">
      <c r="B30" s="56"/>
      <c r="C30" s="58"/>
      <c r="D30" s="58"/>
      <c r="E30" s="58"/>
      <c r="F30" s="58"/>
      <c r="H30" s="69"/>
      <c r="I30" s="68"/>
      <c r="J30" s="57"/>
    </row>
    <row r="31" spans="2:10" ht="13.5" thickBot="1" x14ac:dyDescent="0.25">
      <c r="B31" s="56"/>
      <c r="C31" s="58" t="s">
        <v>136</v>
      </c>
      <c r="D31" s="58"/>
      <c r="H31" s="70">
        <f>H24+H27+H29</f>
        <v>22</v>
      </c>
      <c r="I31" s="71">
        <f>I24+I27+I29</f>
        <v>64639929</v>
      </c>
      <c r="J31" s="57"/>
    </row>
    <row r="32" spans="2:10" ht="13.5" thickTop="1" x14ac:dyDescent="0.2">
      <c r="B32" s="56"/>
      <c r="C32" s="58"/>
      <c r="D32" s="58"/>
      <c r="H32" s="72"/>
      <c r="I32" s="64"/>
      <c r="J32" s="57"/>
    </row>
    <row r="33" spans="2:10" x14ac:dyDescent="0.2">
      <c r="B33" s="56"/>
      <c r="G33" s="72"/>
      <c r="H33" s="72"/>
      <c r="I33" s="72"/>
      <c r="J33" s="57"/>
    </row>
    <row r="34" spans="2:10" x14ac:dyDescent="0.2">
      <c r="B34" s="56"/>
      <c r="G34" s="72"/>
      <c r="H34" s="72"/>
      <c r="I34" s="72"/>
      <c r="J34" s="57"/>
    </row>
    <row r="35" spans="2:10" x14ac:dyDescent="0.2">
      <c r="B35" s="56"/>
      <c r="G35" s="72"/>
      <c r="H35" s="72"/>
      <c r="I35" s="72"/>
      <c r="J35" s="57"/>
    </row>
    <row r="36" spans="2:10" ht="13.5" thickBot="1" x14ac:dyDescent="0.25">
      <c r="B36" s="56"/>
      <c r="C36" s="73" t="s">
        <v>141</v>
      </c>
      <c r="D36" s="74"/>
      <c r="G36" s="73" t="s">
        <v>137</v>
      </c>
      <c r="H36" s="74"/>
      <c r="I36" s="72"/>
      <c r="J36" s="57"/>
    </row>
    <row r="37" spans="2:10" ht="4.5" customHeight="1" x14ac:dyDescent="0.2">
      <c r="B37" s="56"/>
      <c r="C37" s="72"/>
      <c r="D37" s="72"/>
      <c r="G37" s="72"/>
      <c r="H37" s="72"/>
      <c r="I37" s="72"/>
      <c r="J37" s="57"/>
    </row>
    <row r="38" spans="2:10" x14ac:dyDescent="0.2">
      <c r="B38" s="56"/>
      <c r="C38" s="58" t="s">
        <v>142</v>
      </c>
      <c r="G38" s="75" t="s">
        <v>138</v>
      </c>
      <c r="H38" s="72"/>
      <c r="I38" s="72"/>
      <c r="J38" s="57"/>
    </row>
    <row r="39" spans="2:10" x14ac:dyDescent="0.2">
      <c r="B39" s="56"/>
      <c r="G39" s="72"/>
      <c r="H39" s="72"/>
      <c r="I39" s="72"/>
      <c r="J39" s="57"/>
    </row>
    <row r="40" spans="2:10" ht="18.75" customHeight="1" thickBot="1" x14ac:dyDescent="0.25">
      <c r="B40" s="76"/>
      <c r="C40" s="77"/>
      <c r="D40" s="77"/>
      <c r="E40" s="77"/>
      <c r="F40" s="77"/>
      <c r="G40" s="74"/>
      <c r="H40" s="74"/>
      <c r="I40" s="74"/>
      <c r="J40" s="78"/>
    </row>
  </sheetData>
  <pageMargins left="0.25" right="0.25" top="0.75" bottom="0.75" header="0.3" footer="0.3"/>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TD</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CNLTESO003</dc:creator>
  <cp:lastModifiedBy>Geraldine Valencia Zambrano</cp:lastModifiedBy>
  <cp:lastPrinted>2023-06-14T13:04:44Z</cp:lastPrinted>
  <dcterms:created xsi:type="dcterms:W3CDTF">2023-06-07T17:11:37Z</dcterms:created>
  <dcterms:modified xsi:type="dcterms:W3CDTF">2023-06-14T13:07:43Z</dcterms:modified>
</cp:coreProperties>
</file>