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2000501 HOSP DEP DE VILLAVICENCIO-1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FACTURA'!$A$2:$AN$7</definedName>
  </definedNames>
  <calcPr calcId="152511"/>
  <pivotCaches>
    <pivotCache cacheId="4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I31" i="3" s="1"/>
  <c r="H24" i="3"/>
  <c r="H31" i="3" s="1"/>
  <c r="H7" i="1"/>
  <c r="G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<sst xmlns="http://schemas.openxmlformats.org/spreadsheetml/2006/main" count="156" uniqueCount="107">
  <si>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</si>
  <si>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</si>
  <si>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</si>
  <si>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</si>
  <si>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</si>
  <si>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</si>
  <si>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</si>
  <si>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</si>
  <si>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</si>
  <si>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</si>
  <si>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</si>
  <si>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</si>
  <si>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</si>
  <si>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</si>
  <si>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</si>
  <si>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</si>
  <si>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</si>
  <si>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FOR-CSA-018</t>
  </si>
  <si>
    <t>HOJA 1 DE 2</t>
  </si>
  <si>
    <t>RESUMEN DE CARTERA REVISADA POR LA EPS</t>
  </si>
  <si>
    <t>VERSION 1</t>
  </si>
  <si>
    <t>SANTIAGO DE CALI , JUNIO 28 DE 2023</t>
  </si>
  <si>
    <t>A continuacion me permito remitir nuestra respuesta al estado de cartera presentado en la fecha: 26/06/2023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</si>
  <si>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</si>
  <si>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</si>
  <si>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</si>
  <si>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</si>
  <si>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</si>
  <si>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</si>
  <si>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</si>
  <si>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</si>
  <si>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</si>
  <si>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</si>
  <si>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</si>
  <si>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</si>
  <si>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</si>
  <si>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</si>
  <si>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</si>
  <si>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</si>
  <si>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</si>
  <si>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</si>
  <si>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</si>
  <si>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</si>
  <si>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</si>
  <si>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</si>
  <si>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</si>
  <si>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</si>
  <si>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</si>
  <si>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</si>
  <si>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</si>
  <si>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</si>
  <si>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</si>
  <si>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</si>
  <si>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</si>
  <si>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</si>
  <si>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</si>
  <si>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</si>
  <si>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</si>
  <si>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</si>
  <si>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</si>
  <si>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</si>
  <si>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</si>
  <si>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</si>
  <si>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</si>
  <si>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</si>
  <si>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</si>
  <si>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</si>
  <si>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</si>
  <si>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</si>
  <si>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</si>
  <si>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</si>
  <si>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</si>
  <si>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</si>
  <si>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</si>
  <si>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</si>
  <si>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</si>
  <si>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</si>
  <si>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892000501_HDVE_618352</t>
  </si>
  <si>
    <t>B)Factura sin saldo ERP</t>
  </si>
  <si>
    <t>OK</t>
  </si>
  <si>
    <t>892000501_HDVE_566494</t>
  </si>
  <si>
    <t>892000501_HDVE_592830</t>
  </si>
  <si>
    <t>C)Glosas total pendiente por respuesta de IPS</t>
  </si>
  <si>
    <t>AUTO. SE DEVUELVE LA FACTURA POR QUE NO ENVIARON AUTO.PARA ESTE SERVICIOANGELA CAMPAZ</t>
  </si>
  <si>
    <t>SI</t>
  </si>
  <si>
    <t>892000501_HDVE_64164</t>
  </si>
  <si>
    <t>FACTURA DEVUELTA</t>
  </si>
  <si>
    <t>DEVOLUCION</t>
  </si>
  <si>
    <t>NO PBS: SE SOSTIENE DEVOLUCION AL VALIDAR EN LA FACTURA Y DEALLE NO VIENE EL CODIGO DEL ALIMENTO DEBE DE VENIR EL CODIGO MIPRES 140109 IGUAL QUE EL REPORTADO EN LA WEB SERVICES FAVOR VALIDAR Y ANEXAR LO REQUERIDO PARA DAR TRAMITE.JENNIFER R</t>
  </si>
  <si>
    <t>892000501_HDVE_64163</t>
  </si>
  <si>
    <t>D)Glosas parcial pendiente por respuesta de IPS</t>
  </si>
  <si>
    <t>GLOSA</t>
  </si>
  <si>
    <t>OBJECION REALIZADA DRA MAIBER ACEVEDO CONCILIAR Paraclínicos no interpretados en la HC: Rx de Tórax facturan 5 SOPORTAN2 MARZO 8-10.EKG-Gram- Antibiograma- Cultivo- Hemoglobiba gllicosilada.  Creatinina facturan 4 SOPORTAN  3 (0,86- 0,59- 1,28)Tegaderm no facturable, insumo incluido en la estancia Adecuación paliativo. No facturable,MILENA</t>
  </si>
  <si>
    <t>NO</t>
  </si>
  <si>
    <t>Señores : HOSPITAL DPTAL DE VILLAVICENCIO</t>
  </si>
  <si>
    <t>NIT: 892000501</t>
  </si>
  <si>
    <t>29.06.2021</t>
  </si>
  <si>
    <t>FACTURA PENDIENTE EN PROGRAMACION DE PAGO</t>
  </si>
  <si>
    <t>FACTURA GLOSA CERRADA POR EXTEMPORANEIDAD</t>
  </si>
  <si>
    <t>Total general</t>
  </si>
  <si>
    <t>Tipificación</t>
  </si>
  <si>
    <t>Cant Facturas</t>
  </si>
  <si>
    <t>Saldo Facturas</t>
  </si>
  <si>
    <t>FACTURA CERRADA POR EXTEMPORANEIDAD</t>
  </si>
  <si>
    <t>Con Corte al dia :31/03/2023</t>
  </si>
  <si>
    <t>Diana Garcia Quimbaya</t>
  </si>
  <si>
    <t>Analista de Cartera - Hospital Dtal de Villavicencio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</si>
</sst>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left"/>
    </xf>
    <xf numFmtId="14" fontId="0" fillId="0" borderId="1" xfId="0" applyNumberFormat="1" applyBorder="1"/>
    <xf numFmtId="164" fontId="1" fillId="0" borderId="1" xfId="1" applyNumberFormat="1" applyFont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164" fontId="0" fillId="0" borderId="0" xfId="0" applyNumberFormat="1"/>
    <xf numFmtId="164" fontId="2" fillId="0" borderId="0" xfId="0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3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wrapText="1"/>
    </xf>
    <xf numFmtId="0" fontId="8" fillId="6" borderId="14" xfId="0" applyFont="1" applyFill="1" applyBorder="1" applyAlignment="1">
      <alignment horizontal="center" vertical="center"/>
    </xf>
    <xf numFmtId="164" fontId="8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0" applyNumberFormat="1" applyBorder="1"/>
    <xf numFmtId="0" fontId="8" fillId="6" borderId="18" xfId="0" applyFont="1" applyFill="1" applyBorder="1" applyAlignment="1">
      <alignment horizontal="center" vertical="center"/>
    </xf>
    <xf numFmtId="164" fontId="8" fillId="6" borderId="19" xfId="0" applyNumberFormat="1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4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5.671150115741" createdVersion="5" refreshedVersion="5" minRefreshableVersion="3" recordCount="5">
  <cacheSource type="worksheet">
    <worksheetSource ref="A2:AN7" sheet="ESTADO DE CADA FACTURA"/>
  </cacheSource>
  <cacheFields count="40">
    <cacheField name="NIT IPS" numFmtId="0">
      <sharedItems containsSemiMixedTypes="0" containsString="0" containsNumber="1" containsInteger="1" minValue="892000501" maxValue="89200050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4163" maxValue="618352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4163" maxValue="618352"/>
    </cacheField>
    <cacheField name="FECHA FACT IPS" numFmtId="14">
      <sharedItems containsSemiMixedTypes="0" containsNonDate="0" containsDate="1" containsString="0" minDate="2021-03-15T00:00:00" maxDate="2022-05-24T00:00:00"/>
    </cacheField>
    <cacheField name="VALOR FACT IPS" numFmtId="164">
      <sharedItems containsSemiMixedTypes="0" containsString="0" containsNumber="1" containsInteger="1" minValue="73601" maxValue="18318142"/>
    </cacheField>
    <cacheField name="SALDO FACT IPS" numFmtId="164">
      <sharedItems containsSemiMixedTypes="0" containsString="0" containsNumber="1" containsInteger="1" minValue="73601" maxValue="842472"/>
    </cacheField>
    <cacheField name="OBSERVACION SASS" numFmtId="0">
      <sharedItems/>
    </cacheField>
    <cacheField name="ESTADO EPS JUNIO 28" numFmtId="0">
      <sharedItems count="3">
        <s v="FACTURA PENDIENTE EN PROGRAMACION DE PAGO"/>
        <s v="FACTURA DEVUELTA"/>
        <s v="FACTURA GLOSA CERRADA POR EXTEMPORANEIDAD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842472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73601" maxValue="18318142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7660894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4">
      <sharedItems containsSemiMixedTypes="0" containsString="0" containsNumber="1" containsInteger="1" minValue="0" maxValue="842472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842472"/>
    </cacheField>
    <cacheField name="VALOR CANCELADO SAP" numFmtId="164">
      <sharedItems containsSemiMixedTypes="0" containsString="0" containsNumber="1" containsInteger="1" minValue="0" maxValue="17660894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076774" maxValue="2201076774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4-05T00:00:00" maxDate="2022-06-0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30630" maxValue="21001231"/>
    </cacheField>
    <cacheField name="F RAD SASS" numFmtId="0">
      <sharedItems containsSemiMixedTypes="0" containsString="0" containsNumber="1" containsInteger="1" minValue="20210405" maxValue="20230615"/>
    </cacheField>
    <cacheField name="VALOR REPORTADO CRICULAR 030" numFmtId="164">
      <sharedItems containsSemiMixedTypes="0" containsString="0" containsNumber="1" containsInteger="1" minValue="73601" maxValue="18318142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2000501"/>
    <s v="HOSPITAL DPTAL DE VILLAVICENCIO"/>
    <s v="HDVE"/>
    <n v="618352"/>
    <s v="892000501_HDVE_618352"/>
    <s v="HDVE"/>
    <n v="618352"/>
    <d v="2022-05-23T00:00:00"/>
    <n v="150855"/>
    <n v="150855"/>
    <s v="B)Factura sin saldo ERP"/>
    <x v="0"/>
    <m/>
    <n v="0"/>
    <s v="OK"/>
    <n v="150855"/>
    <n v="0"/>
    <n v="0"/>
    <n v="0"/>
    <n v="150855"/>
    <n v="0"/>
    <m/>
    <n v="0"/>
    <m/>
    <n v="0"/>
    <n v="0"/>
    <n v="0"/>
    <m/>
    <m/>
    <d v="2022-06-02T00:00:00"/>
    <m/>
    <n v="2"/>
    <m/>
    <m/>
    <n v="1"/>
    <n v="20230630"/>
    <n v="20230615"/>
    <n v="150855"/>
    <n v="0"/>
    <d v="2023-05-31T00:00:00"/>
  </r>
  <r>
    <n v="892000501"/>
    <s v="HOSPITAL DPTAL DE VILLAVICENCIO"/>
    <s v="HDVE"/>
    <n v="566494"/>
    <s v="892000501_HDVE_566494"/>
    <s v="HDVE"/>
    <n v="566494"/>
    <d v="2022-02-08T00:00:00"/>
    <n v="343471"/>
    <n v="343471"/>
    <s v="B)Factura sin saldo ERP"/>
    <x v="0"/>
    <m/>
    <n v="0"/>
    <s v="OK"/>
    <n v="343471"/>
    <n v="0"/>
    <n v="0"/>
    <n v="0"/>
    <n v="343471"/>
    <n v="0"/>
    <m/>
    <n v="0"/>
    <m/>
    <n v="0"/>
    <n v="0"/>
    <n v="0"/>
    <m/>
    <m/>
    <d v="2022-03-01T00:00:00"/>
    <m/>
    <n v="2"/>
    <m/>
    <m/>
    <n v="1"/>
    <n v="20230630"/>
    <n v="20230615"/>
    <n v="343471"/>
    <n v="0"/>
    <d v="2023-05-31T00:00:00"/>
  </r>
  <r>
    <n v="892000501"/>
    <s v="HOSPITAL DPTAL DE VILLAVICENCIO"/>
    <s v="HDVE"/>
    <n v="592830"/>
    <s v="892000501_HDVE_592830"/>
    <s v="HDVE"/>
    <n v="592830"/>
    <d v="2022-03-31T00:00:00"/>
    <n v="73601"/>
    <n v="73601"/>
    <s v="C)Glosas total pendiente por respuesta de IPS"/>
    <x v="1"/>
    <s v="DEVOLUCION"/>
    <n v="73601"/>
    <s v="OK"/>
    <n v="73601"/>
    <n v="0"/>
    <n v="0"/>
    <n v="0"/>
    <n v="0"/>
    <n v="0"/>
    <m/>
    <n v="73601"/>
    <s v="AUTO. SE DEVUELVE LA FACTURA POR QUE NO ENVIARON AUTO.PARA ESTE SERVICIOANGELA CAMPAZ"/>
    <n v="73601"/>
    <n v="0"/>
    <n v="0"/>
    <m/>
    <m/>
    <d v="2022-05-09T00:00:00"/>
    <m/>
    <n v="9"/>
    <m/>
    <s v="SI"/>
    <n v="1"/>
    <n v="21001231"/>
    <n v="20230615"/>
    <n v="73601"/>
    <n v="0"/>
    <d v="2023-05-31T00:00:00"/>
  </r>
  <r>
    <n v="892000501"/>
    <s v="HOSPITAL DPTAL DE VILLAVICENCIO"/>
    <s v="HDVE"/>
    <n v="64164"/>
    <s v="892000501_HDVE_64164"/>
    <s v="HDVE"/>
    <n v="64164"/>
    <d v="2021-03-15T00:00:00"/>
    <n v="842472"/>
    <n v="842472"/>
    <s v="C)Glosas total pendiente por respuesta de IPS"/>
    <x v="1"/>
    <s v="DEVOLUCION"/>
    <n v="842472"/>
    <s v="OK"/>
    <n v="842472"/>
    <n v="0"/>
    <n v="0"/>
    <n v="0"/>
    <n v="0"/>
    <n v="0"/>
    <m/>
    <n v="842472"/>
    <s v="NO PBS: SE SOSTIENE DEVOLUCION AL VALIDAR EN LA FACTURA Y DEALLE NO VIENE EL CODIGO DEL ALIMENTO DEBE DE VENIR EL CODIGO MIPRES 140109 IGUAL QUE EL REPORTADO EN LA WEB SERVICES FAVOR VALIDAR Y ANEXAR LO REQUERIDO PARA DAR TRAMITE.JENNIFER R"/>
    <n v="842472"/>
    <n v="0"/>
    <n v="0"/>
    <m/>
    <m/>
    <d v="2021-06-17T00:00:00"/>
    <m/>
    <n v="9"/>
    <m/>
    <s v="SI"/>
    <n v="3"/>
    <n v="21001231"/>
    <n v="20220818"/>
    <n v="842472"/>
    <n v="0"/>
    <d v="2023-05-31T00:00:00"/>
  </r>
  <r>
    <n v="892000501"/>
    <s v="HOSPITAL DPTAL DE VILLAVICENCIO"/>
    <s v="HDVE"/>
    <n v="64163"/>
    <s v="892000501_HDVE_64163"/>
    <s v="HDVE"/>
    <n v="64163"/>
    <d v="2021-03-15T00:00:00"/>
    <n v="18318142"/>
    <n v="454576"/>
    <s v="D)Glosas parcial pendiente por respuesta de IPS"/>
    <x v="2"/>
    <s v="GLOSA"/>
    <n v="657248"/>
    <s v="OK"/>
    <n v="18318142"/>
    <n v="0"/>
    <n v="0"/>
    <n v="0"/>
    <n v="17660894"/>
    <n v="0"/>
    <m/>
    <n v="657248"/>
    <s v="OBJECION REALIZADA DRA MAIBER ACEVEDO CONCILIAR Paraclínicos no interpretados en la HC: Rx de Tórax facturan 5 SOPORTAN2 MARZO 8-10.EKG-Gram- Antibiograma- Cultivo- Hemoglobiba gllicosilada.  Creatinina facturan 4 SOPORTAN  3 (0,86- 0,59- 1,28)Tegaderm no facturable, insumo incluido en la estancia Adecuación paliativo. No facturable,MILENA"/>
    <n v="657248"/>
    <n v="17660894"/>
    <n v="0"/>
    <n v="2201076774"/>
    <s v="29.06.2021"/>
    <d v="2021-04-05T00:00:00"/>
    <m/>
    <n v="9"/>
    <m/>
    <s v="NO"/>
    <n v="1"/>
    <n v="21001231"/>
    <n v="20210405"/>
    <n v="18318142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6">
    <format dxfId="3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workbookViewId="0">
      <selection activeCell="G12" sqref="G12"/>
    </sheetView>
  </sheetViews>
  <sheetFormatPr baseColWidth="10" defaultRowHeight="15" x14ac:dyDescent="0.25"/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>
        <v>892000501</v>
      </c>
      <c r="B2" s="3" t="s">
        <v>11</v>
      </c>
      <c r="C2" s="2" t="s">
        <v>12</v>
      </c>
      <c r="D2" s="4">
        <v>64163</v>
      </c>
      <c r="E2" s="5">
        <v>44270</v>
      </c>
      <c r="F2" s="5">
        <v>44291</v>
      </c>
      <c r="G2" s="6">
        <v>18318142</v>
      </c>
      <c r="H2" s="6">
        <v>454576</v>
      </c>
      <c r="I2" s="7" t="s">
        <v>13</v>
      </c>
      <c r="J2" s="8" t="s">
        <v>14</v>
      </c>
      <c r="K2" s="8" t="s">
        <v>15</v>
      </c>
    </row>
    <row r="3" spans="1:11" x14ac:dyDescent="0.25">
      <c r="A3" s="2">
        <v>892000501</v>
      </c>
      <c r="B3" s="3" t="s">
        <v>11</v>
      </c>
      <c r="C3" s="2" t="s">
        <v>12</v>
      </c>
      <c r="D3" s="4">
        <v>64164</v>
      </c>
      <c r="E3" s="5">
        <v>44270</v>
      </c>
      <c r="F3" s="5">
        <v>44364</v>
      </c>
      <c r="G3" s="6">
        <v>842472</v>
      </c>
      <c r="H3" s="6">
        <v>842472</v>
      </c>
      <c r="I3" s="7" t="s">
        <v>16</v>
      </c>
      <c r="J3" s="8" t="s">
        <v>14</v>
      </c>
      <c r="K3" s="8" t="s">
        <v>15</v>
      </c>
    </row>
    <row r="4" spans="1:11" x14ac:dyDescent="0.25">
      <c r="A4" s="2">
        <v>892000501</v>
      </c>
      <c r="B4" s="3" t="s">
        <v>11</v>
      </c>
      <c r="C4" s="2" t="s">
        <v>12</v>
      </c>
      <c r="D4" s="4">
        <v>566494</v>
      </c>
      <c r="E4" s="5">
        <v>44600</v>
      </c>
      <c r="F4" s="5">
        <v>44621</v>
      </c>
      <c r="G4" s="6">
        <v>343471</v>
      </c>
      <c r="H4" s="6">
        <v>343471</v>
      </c>
      <c r="I4" s="7" t="s">
        <v>13</v>
      </c>
      <c r="J4" s="8" t="s">
        <v>14</v>
      </c>
      <c r="K4" s="8" t="s">
        <v>15</v>
      </c>
    </row>
    <row r="5" spans="1:11" x14ac:dyDescent="0.25">
      <c r="A5" s="2">
        <v>892000501</v>
      </c>
      <c r="B5" s="3" t="s">
        <v>11</v>
      </c>
      <c r="C5" s="2" t="s">
        <v>12</v>
      </c>
      <c r="D5" s="4">
        <v>592830</v>
      </c>
      <c r="E5" s="5">
        <v>44651</v>
      </c>
      <c r="F5" s="5">
        <v>44690</v>
      </c>
      <c r="G5" s="6">
        <v>73601</v>
      </c>
      <c r="H5" s="6">
        <v>73601</v>
      </c>
      <c r="I5" s="7" t="s">
        <v>13</v>
      </c>
      <c r="J5" s="8" t="s">
        <v>14</v>
      </c>
      <c r="K5" s="8" t="s">
        <v>15</v>
      </c>
    </row>
    <row r="6" spans="1:11" x14ac:dyDescent="0.25">
      <c r="A6" s="2">
        <v>892000501</v>
      </c>
      <c r="B6" s="3" t="s">
        <v>11</v>
      </c>
      <c r="C6" s="2" t="s">
        <v>12</v>
      </c>
      <c r="D6" s="4">
        <v>618352</v>
      </c>
      <c r="E6" s="5">
        <v>44704</v>
      </c>
      <c r="F6" s="5">
        <v>44714</v>
      </c>
      <c r="G6" s="6">
        <v>150855</v>
      </c>
      <c r="H6" s="6">
        <v>150855</v>
      </c>
      <c r="I6" s="7" t="s">
        <v>13</v>
      </c>
      <c r="J6" s="8" t="s">
        <v>14</v>
      </c>
      <c r="K6" s="8" t="s">
        <v>15</v>
      </c>
    </row>
    <row r="7" spans="1:11" x14ac:dyDescent="0.25">
      <c r="G7" s="9">
        <f>SUM(G2:G6)</f>
        <v>19728541</v>
      </c>
      <c r="H7" s="10">
        <f>SUM(H2:H6)</f>
        <v>1864975</v>
      </c>
    </row>
  </sheetData>
  <dataValidations count="1">
    <dataValidation type="whole" operator="greaterThan" allowBlank="1" showInputMessage="1" showErrorMessage="1" errorTitle="DATO ERRADO" error="El valor debe ser diferente de cero" sqref="G1:H8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showGridLines="0" zoomScale="73" zoomScaleNormal="73" workbookViewId="0">
      <selection activeCell="L21" sqref="L21"/>
    </sheetView>
  </sheetViews>
  <sheetFormatPr baseColWidth="10" defaultRowHeight="15" x14ac:dyDescent="0.25"/>
  <cols>
    <col min="1" max="1" width="11.85546875" bestFit="1" customWidth="1"/>
    <col min="2" max="2" width="33" bestFit="1" customWidth="1"/>
    <col min="5" max="5" width="26.140625" bestFit="1" customWidth="1"/>
    <col min="8" max="8" width="15.140625" bestFit="1" customWidth="1"/>
    <col min="9" max="9" width="16" bestFit="1" customWidth="1"/>
    <col min="10" max="10" width="14.85546875" bestFit="1" customWidth="1"/>
    <col min="12" max="12" width="47" bestFit="1" customWidth="1"/>
    <col min="13" max="13" width="15.140625" bestFit="1" customWidth="1"/>
    <col min="14" max="14" width="14.85546875" bestFit="1" customWidth="1"/>
    <col min="16" max="16" width="13" bestFit="1" customWidth="1"/>
    <col min="20" max="20" width="14.85546875" bestFit="1" customWidth="1"/>
    <col min="21" max="21" width="14.42578125" bestFit="1" customWidth="1"/>
    <col min="22" max="22" width="13.140625" customWidth="1"/>
    <col min="23" max="23" width="14.42578125" bestFit="1" customWidth="1"/>
    <col min="24" max="24" width="16.5703125" customWidth="1"/>
    <col min="26" max="26" width="17.140625" customWidth="1"/>
    <col min="27" max="27" width="13.140625" customWidth="1"/>
    <col min="28" max="28" width="19.28515625" customWidth="1"/>
    <col min="29" max="29" width="18.1406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s="61" customFormat="1" x14ac:dyDescent="0.25">
      <c r="I1" s="61">
        <f>SUBTOTAL(9,I3:I7)</f>
        <v>19728541</v>
      </c>
      <c r="J1" s="61">
        <f>SUBTOTAL(9,J3:J7)</f>
        <v>1864975</v>
      </c>
      <c r="N1" s="61">
        <f>SUBTOTAL(9,N3:N7)</f>
        <v>1573321</v>
      </c>
    </row>
    <row r="2" spans="1:40" s="62" customFormat="1" ht="60" x14ac:dyDescent="0.25">
      <c r="A2" s="1" t="s">
        <v>0</v>
      </c>
      <c r="B2" s="1" t="s">
        <v>39</v>
      </c>
      <c r="C2" s="1" t="s">
        <v>2</v>
      </c>
      <c r="D2" s="1" t="s">
        <v>40</v>
      </c>
      <c r="E2" s="53" t="s">
        <v>41</v>
      </c>
      <c r="F2" s="1" t="s">
        <v>42</v>
      </c>
      <c r="G2" s="1" t="s">
        <v>43</v>
      </c>
      <c r="H2" s="1" t="s">
        <v>44</v>
      </c>
      <c r="I2" s="54" t="s">
        <v>45</v>
      </c>
      <c r="J2" s="54" t="s">
        <v>46</v>
      </c>
      <c r="K2" s="1" t="s">
        <v>47</v>
      </c>
      <c r="L2" s="55" t="s">
        <v>48</v>
      </c>
      <c r="M2" s="55" t="s">
        <v>49</v>
      </c>
      <c r="N2" s="56" t="s">
        <v>50</v>
      </c>
      <c r="O2" s="1" t="s">
        <v>51</v>
      </c>
      <c r="P2" s="54" t="s">
        <v>52</v>
      </c>
      <c r="Q2" s="57" t="s">
        <v>53</v>
      </c>
      <c r="R2" s="57" t="s">
        <v>54</v>
      </c>
      <c r="S2" s="54" t="s">
        <v>55</v>
      </c>
      <c r="T2" s="54" t="s">
        <v>56</v>
      </c>
      <c r="U2" s="58" t="s">
        <v>57</v>
      </c>
      <c r="V2" s="58" t="s">
        <v>58</v>
      </c>
      <c r="W2" s="58" t="s">
        <v>59</v>
      </c>
      <c r="X2" s="58" t="s">
        <v>60</v>
      </c>
      <c r="Y2" s="54" t="s">
        <v>61</v>
      </c>
      <c r="Z2" s="56" t="s">
        <v>62</v>
      </c>
      <c r="AA2" s="56" t="s">
        <v>63</v>
      </c>
      <c r="AB2" s="55" t="s">
        <v>64</v>
      </c>
      <c r="AC2" s="55" t="s">
        <v>65</v>
      </c>
      <c r="AD2" s="1" t="s">
        <v>66</v>
      </c>
      <c r="AE2" s="1" t="s">
        <v>67</v>
      </c>
      <c r="AF2" s="53" t="s">
        <v>68</v>
      </c>
      <c r="AG2" s="1" t="s">
        <v>69</v>
      </c>
      <c r="AH2" s="1" t="s">
        <v>70</v>
      </c>
      <c r="AI2" s="1" t="s">
        <v>71</v>
      </c>
      <c r="AJ2" s="1" t="s">
        <v>72</v>
      </c>
      <c r="AK2" s="1" t="s">
        <v>73</v>
      </c>
      <c r="AL2" s="54" t="s">
        <v>74</v>
      </c>
      <c r="AM2" s="54" t="s">
        <v>75</v>
      </c>
      <c r="AN2" s="1" t="s">
        <v>76</v>
      </c>
    </row>
    <row r="3" spans="1:40" x14ac:dyDescent="0.25">
      <c r="A3" s="3">
        <v>892000501</v>
      </c>
      <c r="B3" s="3" t="s">
        <v>11</v>
      </c>
      <c r="C3" s="3" t="s">
        <v>12</v>
      </c>
      <c r="D3" s="3">
        <v>618352</v>
      </c>
      <c r="E3" s="3" t="s">
        <v>77</v>
      </c>
      <c r="F3" s="3" t="s">
        <v>12</v>
      </c>
      <c r="G3" s="3">
        <v>618352</v>
      </c>
      <c r="H3" s="5">
        <v>44704</v>
      </c>
      <c r="I3" s="59">
        <v>150855</v>
      </c>
      <c r="J3" s="59">
        <v>150855</v>
      </c>
      <c r="K3" s="3" t="s">
        <v>78</v>
      </c>
      <c r="L3" s="3" t="s">
        <v>97</v>
      </c>
      <c r="M3" s="3"/>
      <c r="N3" s="59">
        <v>0</v>
      </c>
      <c r="O3" s="3" t="s">
        <v>79</v>
      </c>
      <c r="P3" s="59">
        <v>150855</v>
      </c>
      <c r="Q3" s="59">
        <v>0</v>
      </c>
      <c r="R3" s="59">
        <v>0</v>
      </c>
      <c r="S3" s="59">
        <v>0</v>
      </c>
      <c r="T3" s="59">
        <v>150855</v>
      </c>
      <c r="U3" s="59">
        <v>0</v>
      </c>
      <c r="V3" s="3"/>
      <c r="W3" s="59">
        <v>0</v>
      </c>
      <c r="X3" s="3"/>
      <c r="Y3" s="59">
        <v>0</v>
      </c>
      <c r="Z3" s="59">
        <v>0</v>
      </c>
      <c r="AA3" s="59">
        <v>0</v>
      </c>
      <c r="AB3" s="3"/>
      <c r="AC3" s="3"/>
      <c r="AD3" s="5">
        <v>44714</v>
      </c>
      <c r="AE3" s="3"/>
      <c r="AF3" s="3">
        <v>2</v>
      </c>
      <c r="AG3" s="3"/>
      <c r="AH3" s="3"/>
      <c r="AI3" s="3">
        <v>1</v>
      </c>
      <c r="AJ3" s="3">
        <v>20230630</v>
      </c>
      <c r="AK3" s="3">
        <v>20230615</v>
      </c>
      <c r="AL3" s="59">
        <v>150855</v>
      </c>
      <c r="AM3" s="59">
        <v>0</v>
      </c>
      <c r="AN3" s="5">
        <v>45016</v>
      </c>
    </row>
    <row r="4" spans="1:40" x14ac:dyDescent="0.25">
      <c r="A4" s="3">
        <v>892000501</v>
      </c>
      <c r="B4" s="3" t="s">
        <v>11</v>
      </c>
      <c r="C4" s="3" t="s">
        <v>12</v>
      </c>
      <c r="D4" s="3">
        <v>566494</v>
      </c>
      <c r="E4" s="3" t="s">
        <v>80</v>
      </c>
      <c r="F4" s="3" t="s">
        <v>12</v>
      </c>
      <c r="G4" s="3">
        <v>566494</v>
      </c>
      <c r="H4" s="5">
        <v>44600</v>
      </c>
      <c r="I4" s="59">
        <v>343471</v>
      </c>
      <c r="J4" s="59">
        <v>343471</v>
      </c>
      <c r="K4" s="3" t="s">
        <v>78</v>
      </c>
      <c r="L4" s="3" t="s">
        <v>97</v>
      </c>
      <c r="M4" s="3"/>
      <c r="N4" s="59">
        <v>0</v>
      </c>
      <c r="O4" s="3" t="s">
        <v>79</v>
      </c>
      <c r="P4" s="59">
        <v>343471</v>
      </c>
      <c r="Q4" s="59">
        <v>0</v>
      </c>
      <c r="R4" s="59">
        <v>0</v>
      </c>
      <c r="S4" s="59">
        <v>0</v>
      </c>
      <c r="T4" s="59">
        <v>343471</v>
      </c>
      <c r="U4" s="59">
        <v>0</v>
      </c>
      <c r="V4" s="3"/>
      <c r="W4" s="59">
        <v>0</v>
      </c>
      <c r="X4" s="3"/>
      <c r="Y4" s="59">
        <v>0</v>
      </c>
      <c r="Z4" s="59">
        <v>0</v>
      </c>
      <c r="AA4" s="59">
        <v>0</v>
      </c>
      <c r="AB4" s="3"/>
      <c r="AC4" s="3"/>
      <c r="AD4" s="5">
        <v>44621</v>
      </c>
      <c r="AE4" s="3"/>
      <c r="AF4" s="3">
        <v>2</v>
      </c>
      <c r="AG4" s="3"/>
      <c r="AH4" s="3"/>
      <c r="AI4" s="3">
        <v>1</v>
      </c>
      <c r="AJ4" s="3">
        <v>20230630</v>
      </c>
      <c r="AK4" s="3">
        <v>20230615</v>
      </c>
      <c r="AL4" s="59">
        <v>343471</v>
      </c>
      <c r="AM4" s="59">
        <v>0</v>
      </c>
      <c r="AN4" s="5">
        <v>45016</v>
      </c>
    </row>
    <row r="5" spans="1:40" x14ac:dyDescent="0.25">
      <c r="A5" s="3">
        <v>892000501</v>
      </c>
      <c r="B5" s="3" t="s">
        <v>11</v>
      </c>
      <c r="C5" s="3" t="s">
        <v>12</v>
      </c>
      <c r="D5" s="3">
        <v>592830</v>
      </c>
      <c r="E5" s="3" t="s">
        <v>81</v>
      </c>
      <c r="F5" s="3" t="s">
        <v>12</v>
      </c>
      <c r="G5" s="3">
        <v>592830</v>
      </c>
      <c r="H5" s="5">
        <v>44651</v>
      </c>
      <c r="I5" s="59">
        <v>73601</v>
      </c>
      <c r="J5" s="59">
        <v>73601</v>
      </c>
      <c r="K5" s="3" t="s">
        <v>82</v>
      </c>
      <c r="L5" s="3" t="s">
        <v>86</v>
      </c>
      <c r="M5" s="3" t="s">
        <v>87</v>
      </c>
      <c r="N5" s="59">
        <v>73601</v>
      </c>
      <c r="O5" s="3" t="s">
        <v>79</v>
      </c>
      <c r="P5" s="59">
        <v>73601</v>
      </c>
      <c r="Q5" s="59">
        <v>0</v>
      </c>
      <c r="R5" s="59">
        <v>0</v>
      </c>
      <c r="S5" s="59">
        <v>0</v>
      </c>
      <c r="T5" s="59">
        <v>0</v>
      </c>
      <c r="U5" s="59">
        <v>0</v>
      </c>
      <c r="V5" s="3"/>
      <c r="W5" s="59">
        <v>73601</v>
      </c>
      <c r="X5" s="3" t="s">
        <v>83</v>
      </c>
      <c r="Y5" s="59">
        <v>73601</v>
      </c>
      <c r="Z5" s="59">
        <v>0</v>
      </c>
      <c r="AA5" s="59">
        <v>0</v>
      </c>
      <c r="AB5" s="3"/>
      <c r="AC5" s="3"/>
      <c r="AD5" s="5">
        <v>44690</v>
      </c>
      <c r="AE5" s="3"/>
      <c r="AF5" s="3">
        <v>9</v>
      </c>
      <c r="AG5" s="3"/>
      <c r="AH5" s="3" t="s">
        <v>84</v>
      </c>
      <c r="AI5" s="3">
        <v>1</v>
      </c>
      <c r="AJ5" s="3">
        <v>21001231</v>
      </c>
      <c r="AK5" s="3">
        <v>20230615</v>
      </c>
      <c r="AL5" s="59">
        <v>73601</v>
      </c>
      <c r="AM5" s="59">
        <v>0</v>
      </c>
      <c r="AN5" s="5">
        <v>45016</v>
      </c>
    </row>
    <row r="6" spans="1:40" x14ac:dyDescent="0.25">
      <c r="A6" s="3">
        <v>892000501</v>
      </c>
      <c r="B6" s="3" t="s">
        <v>11</v>
      </c>
      <c r="C6" s="3" t="s">
        <v>12</v>
      </c>
      <c r="D6" s="3">
        <v>64164</v>
      </c>
      <c r="E6" s="3" t="s">
        <v>85</v>
      </c>
      <c r="F6" s="3" t="s">
        <v>12</v>
      </c>
      <c r="G6" s="3">
        <v>64164</v>
      </c>
      <c r="H6" s="5">
        <v>44270</v>
      </c>
      <c r="I6" s="59">
        <v>842472</v>
      </c>
      <c r="J6" s="59">
        <v>842472</v>
      </c>
      <c r="K6" s="3" t="s">
        <v>82</v>
      </c>
      <c r="L6" s="3" t="s">
        <v>86</v>
      </c>
      <c r="M6" s="3" t="s">
        <v>87</v>
      </c>
      <c r="N6" s="59">
        <v>842472</v>
      </c>
      <c r="O6" s="3" t="s">
        <v>79</v>
      </c>
      <c r="P6" s="59">
        <v>842472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3"/>
      <c r="W6" s="59">
        <v>842472</v>
      </c>
      <c r="X6" s="3" t="s">
        <v>88</v>
      </c>
      <c r="Y6" s="59">
        <v>842472</v>
      </c>
      <c r="Z6" s="59">
        <v>0</v>
      </c>
      <c r="AA6" s="59">
        <v>0</v>
      </c>
      <c r="AB6" s="3"/>
      <c r="AC6" s="3"/>
      <c r="AD6" s="5">
        <v>44364</v>
      </c>
      <c r="AE6" s="3"/>
      <c r="AF6" s="3">
        <v>9</v>
      </c>
      <c r="AG6" s="3"/>
      <c r="AH6" s="3" t="s">
        <v>84</v>
      </c>
      <c r="AI6" s="3">
        <v>3</v>
      </c>
      <c r="AJ6" s="3">
        <v>21001231</v>
      </c>
      <c r="AK6" s="3">
        <v>20220818</v>
      </c>
      <c r="AL6" s="59">
        <v>842472</v>
      </c>
      <c r="AM6" s="59">
        <v>0</v>
      </c>
      <c r="AN6" s="5">
        <v>45016</v>
      </c>
    </row>
    <row r="7" spans="1:40" x14ac:dyDescent="0.25">
      <c r="A7" s="3">
        <v>892000501</v>
      </c>
      <c r="B7" s="3" t="s">
        <v>11</v>
      </c>
      <c r="C7" s="3" t="s">
        <v>12</v>
      </c>
      <c r="D7" s="3">
        <v>64163</v>
      </c>
      <c r="E7" s="3" t="s">
        <v>89</v>
      </c>
      <c r="F7" s="3" t="s">
        <v>12</v>
      </c>
      <c r="G7" s="3">
        <v>64163</v>
      </c>
      <c r="H7" s="5">
        <v>44270</v>
      </c>
      <c r="I7" s="59">
        <v>18318142</v>
      </c>
      <c r="J7" s="59">
        <v>454576</v>
      </c>
      <c r="K7" s="3" t="s">
        <v>90</v>
      </c>
      <c r="L7" s="3" t="s">
        <v>98</v>
      </c>
      <c r="M7" s="3" t="s">
        <v>91</v>
      </c>
      <c r="N7" s="59">
        <v>657248</v>
      </c>
      <c r="O7" s="3" t="s">
        <v>79</v>
      </c>
      <c r="P7" s="59">
        <v>18318142</v>
      </c>
      <c r="Q7" s="59">
        <v>0</v>
      </c>
      <c r="R7" s="59">
        <v>0</v>
      </c>
      <c r="S7" s="59">
        <v>0</v>
      </c>
      <c r="T7" s="59">
        <v>17660894</v>
      </c>
      <c r="U7" s="59">
        <v>0</v>
      </c>
      <c r="V7" s="3"/>
      <c r="W7" s="59">
        <v>657248</v>
      </c>
      <c r="X7" s="3" t="s">
        <v>92</v>
      </c>
      <c r="Y7" s="59">
        <v>657248</v>
      </c>
      <c r="Z7" s="59">
        <v>17660894</v>
      </c>
      <c r="AA7" s="59">
        <v>0</v>
      </c>
      <c r="AB7" s="3">
        <v>2201076774</v>
      </c>
      <c r="AC7" s="3" t="s">
        <v>96</v>
      </c>
      <c r="AD7" s="5">
        <v>44291</v>
      </c>
      <c r="AE7" s="3"/>
      <c r="AF7" s="3">
        <v>9</v>
      </c>
      <c r="AG7" s="3"/>
      <c r="AH7" s="3" t="s">
        <v>93</v>
      </c>
      <c r="AI7" s="3">
        <v>1</v>
      </c>
      <c r="AJ7" s="3">
        <v>21001231</v>
      </c>
      <c r="AK7" s="3">
        <v>20210405</v>
      </c>
      <c r="AL7" s="59">
        <v>18318142</v>
      </c>
      <c r="AM7" s="59">
        <v>0</v>
      </c>
      <c r="AN7" s="5">
        <v>45016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E26" sqref="E26"/>
    </sheetView>
  </sheetViews>
  <sheetFormatPr baseColWidth="10" defaultRowHeight="15" x14ac:dyDescent="0.25"/>
  <cols>
    <col min="2" max="2" width="47.42578125" bestFit="1" customWidth="1"/>
    <col min="3" max="3" width="12.7109375" style="72" customWidth="1"/>
    <col min="4" max="4" width="15" style="60" customWidth="1"/>
  </cols>
  <sheetData>
    <row r="2" spans="2:4" x14ac:dyDescent="0.25">
      <c r="B2" s="63" t="s">
        <v>100</v>
      </c>
      <c r="C2" s="69" t="s">
        <v>101</v>
      </c>
      <c r="D2" s="64" t="s">
        <v>102</v>
      </c>
    </row>
    <row r="3" spans="2:4" x14ac:dyDescent="0.25">
      <c r="B3" s="65" t="s">
        <v>98</v>
      </c>
      <c r="C3" s="71">
        <v>1</v>
      </c>
      <c r="D3" s="66">
        <v>454576</v>
      </c>
    </row>
    <row r="4" spans="2:4" x14ac:dyDescent="0.25">
      <c r="B4" s="65" t="s">
        <v>86</v>
      </c>
      <c r="C4" s="71">
        <v>2</v>
      </c>
      <c r="D4" s="66">
        <v>916073</v>
      </c>
    </row>
    <row r="5" spans="2:4" x14ac:dyDescent="0.25">
      <c r="B5" s="65" t="s">
        <v>97</v>
      </c>
      <c r="C5" s="71">
        <v>2</v>
      </c>
      <c r="D5" s="66">
        <v>494326</v>
      </c>
    </row>
    <row r="6" spans="2:4" x14ac:dyDescent="0.25">
      <c r="B6" s="67" t="s">
        <v>99</v>
      </c>
      <c r="C6" s="70">
        <v>5</v>
      </c>
      <c r="D6" s="68">
        <v>1864975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6" sqref="N36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17</v>
      </c>
      <c r="E2" s="15"/>
      <c r="F2" s="15"/>
      <c r="G2" s="15"/>
      <c r="H2" s="15"/>
      <c r="I2" s="16"/>
      <c r="J2" s="17" t="s">
        <v>18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19</v>
      </c>
      <c r="E4" s="15"/>
      <c r="F4" s="15"/>
      <c r="G4" s="15"/>
      <c r="H4" s="15"/>
      <c r="I4" s="16"/>
      <c r="J4" s="17" t="s">
        <v>20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21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94</v>
      </c>
      <c r="J12" s="31"/>
    </row>
    <row r="13" spans="2:10" x14ac:dyDescent="0.2">
      <c r="B13" s="30"/>
      <c r="C13" s="32" t="s">
        <v>95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22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104</v>
      </c>
      <c r="D17" s="33"/>
      <c r="H17" s="35" t="s">
        <v>23</v>
      </c>
      <c r="I17" s="35" t="s">
        <v>24</v>
      </c>
      <c r="J17" s="31"/>
    </row>
    <row r="18" spans="2:10" x14ac:dyDescent="0.2">
      <c r="B18" s="30"/>
      <c r="C18" s="32" t="s">
        <v>25</v>
      </c>
      <c r="D18" s="32"/>
      <c r="E18" s="32"/>
      <c r="F18" s="32"/>
      <c r="H18" s="36">
        <v>5</v>
      </c>
      <c r="I18" s="73">
        <v>1864975</v>
      </c>
      <c r="J18" s="31"/>
    </row>
    <row r="19" spans="2:10" x14ac:dyDescent="0.2">
      <c r="B19" s="30"/>
      <c r="C19" s="11" t="s">
        <v>26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27</v>
      </c>
      <c r="H20" s="37">
        <v>2</v>
      </c>
      <c r="I20" s="38">
        <v>916073</v>
      </c>
      <c r="J20" s="31"/>
    </row>
    <row r="21" spans="2:10" x14ac:dyDescent="0.2">
      <c r="B21" s="30"/>
      <c r="C21" s="11" t="s">
        <v>28</v>
      </c>
      <c r="H21" s="37">
        <v>0</v>
      </c>
      <c r="I21" s="39">
        <v>0</v>
      </c>
      <c r="J21" s="31"/>
    </row>
    <row r="22" spans="2:10" x14ac:dyDescent="0.2">
      <c r="B22" s="30"/>
      <c r="C22" s="11" t="s">
        <v>103</v>
      </c>
      <c r="H22" s="37">
        <v>1</v>
      </c>
      <c r="I22" s="38">
        <v>454576</v>
      </c>
      <c r="J22" s="31"/>
    </row>
    <row r="23" spans="2:10" ht="13.5" thickBot="1" x14ac:dyDescent="0.25">
      <c r="B23" s="30"/>
      <c r="C23" s="11" t="s">
        <v>29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30</v>
      </c>
      <c r="D24" s="32"/>
      <c r="E24" s="32"/>
      <c r="F24" s="32"/>
      <c r="H24" s="36">
        <f>H19+H20+H21+H22+H23</f>
        <v>3</v>
      </c>
      <c r="I24" s="42">
        <f>I19+I20+I21+I22+I23</f>
        <v>1370649</v>
      </c>
      <c r="J24" s="31"/>
    </row>
    <row r="25" spans="2:10" x14ac:dyDescent="0.2">
      <c r="B25" s="30"/>
      <c r="C25" s="11" t="s">
        <v>31</v>
      </c>
      <c r="H25" s="37">
        <v>2</v>
      </c>
      <c r="I25" s="38">
        <v>494326</v>
      </c>
      <c r="J25" s="31"/>
    </row>
    <row r="26" spans="2:10" ht="13.5" thickBot="1" x14ac:dyDescent="0.25">
      <c r="B26" s="30"/>
      <c r="C26" s="11" t="s">
        <v>32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33</v>
      </c>
      <c r="D27" s="32"/>
      <c r="E27" s="32"/>
      <c r="F27" s="32"/>
      <c r="H27" s="36">
        <f>H25+H26</f>
        <v>2</v>
      </c>
      <c r="I27" s="42">
        <f>I25+I26</f>
        <v>494326</v>
      </c>
      <c r="J27" s="31"/>
    </row>
    <row r="28" spans="2:10" ht="13.5" thickBot="1" x14ac:dyDescent="0.25">
      <c r="B28" s="30"/>
      <c r="C28" s="11" t="s">
        <v>34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35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36</v>
      </c>
      <c r="D31" s="32"/>
      <c r="H31" s="44">
        <f>H24+H27+H29</f>
        <v>5</v>
      </c>
      <c r="I31" s="45">
        <f>I24+I27+I29</f>
        <v>1864975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7" t="s">
        <v>105</v>
      </c>
      <c r="D36" s="48"/>
      <c r="G36" s="47" t="s">
        <v>37</v>
      </c>
      <c r="H36" s="48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106</v>
      </c>
      <c r="G38" s="49" t="s">
        <v>38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8"/>
      <c r="H40" s="48"/>
      <c r="I40" s="48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2023-06-28T21:10:16Z</cp:lastPrinted>
  <dcterms:created xsi:type="dcterms:W3CDTF">2023-06-28T18:28:46Z</dcterms:created>
  <dcterms:modified xsi:type="dcterms:W3CDTF">2023-06-28T21:13:05Z</dcterms:modified>
</cp:coreProperties>
</file>