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200240 ESE HOSP INFANTIL LOS ANGELES DE PASTO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2" l="1"/>
  <c r="X1" i="2"/>
  <c r="U1" i="2"/>
  <c r="T1" i="2"/>
  <c r="P1" i="2"/>
  <c r="N1" i="2"/>
  <c r="J1" i="2"/>
  <c r="I1" i="2"/>
  <c r="I29" i="3" l="1"/>
  <c r="H29" i="3"/>
  <c r="I27" i="3"/>
  <c r="H27" i="3"/>
  <c r="I24" i="3"/>
  <c r="H24" i="3"/>
  <c r="H31" i="3" s="1"/>
  <c r="I31" i="3" l="1"/>
  <c r="H9" i="1"/>
  <c r="G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<sst xmlns="http://schemas.openxmlformats.org/spreadsheetml/2006/main" count="161" uniqueCount="109">
  <si>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</si>
  <si>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</si>
  <si>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</si>
  <si>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</si>
  <si>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</si>
  <si>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</si>
  <si>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</si>
  <si>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</si>
  <si>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</si>
  <si>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</si>
  <si>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</si>
  <si>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INFANTIL LOS ANGELES</t>
  </si>
  <si>
    <t>Evento</t>
  </si>
  <si>
    <t>Pasto</t>
  </si>
  <si>
    <t>TOTAL</t>
  </si>
  <si>
    <t>FOR-CSA-018</t>
  </si>
  <si>
    <t>HOJA 1 DE 2</t>
  </si>
  <si>
    <t>RESUMEN DE CARTERA REVISADA POR LA EPS</t>
  </si>
  <si>
    <t>VERSION 1</t>
  </si>
  <si>
    <t>SANTIAGO DE CALI , JUNIO 27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</si>
  <si>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</si>
  <si>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</si>
  <si>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</si>
  <si>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</si>
  <si>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</si>
  <si>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</si>
  <si>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</si>
  <si>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</si>
  <si>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</si>
  <si>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</si>
  <si>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</si>
  <si>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</si>
  <si>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</si>
  <si>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</si>
  <si>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</si>
  <si>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</si>
  <si>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</si>
  <si>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</si>
  <si>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</si>
  <si>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</si>
  <si>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</si>
  <si>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</si>
  <si>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</si>
  <si>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</si>
  <si>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</si>
  <si>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</si>
  <si>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</si>
  <si>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</si>
  <si>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27</t>
  </si>
  <si>
    <t>ESTADO VAGLO</t>
  </si>
  <si>
    <t>VALOR VAGLO</t>
  </si>
  <si>
    <t>COVID-19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</si>
  <si>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</si>
  <si>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</si>
  <si>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</si>
  <si>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</si>
  <si>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</si>
  <si>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</si>
  <si>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</si>
  <si>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</si>
  <si>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</si>
  <si>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</si>
  <si>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</si>
  <si>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</si>
  <si>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</si>
  <si>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</si>
  <si>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</si>
  <si>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</si>
  <si>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</si>
  <si>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</si>
  <si>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</si>
  <si>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</si>
  <si>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</si>
  <si>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</si>
  <si>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</si>
  <si>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</si>
  <si>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</si>
  <si>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</si>
  <si>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</si>
  <si>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</si>
  <si>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891200240__1090101</t>
  </si>
  <si>
    <t>A)Factura no radicada en ERP</t>
  </si>
  <si>
    <t>no_cruza</t>
  </si>
  <si>
    <t>891200240__1810174</t>
  </si>
  <si>
    <t>891200240__1810543</t>
  </si>
  <si>
    <t>891200240__1830796</t>
  </si>
  <si>
    <t>B)Factura sin saldo ERP</t>
  </si>
  <si>
    <t>OK</t>
  </si>
  <si>
    <t>891200240__1818986</t>
  </si>
  <si>
    <t>FACTURA COVID-19</t>
  </si>
  <si>
    <t>ESTADO DOS</t>
  </si>
  <si>
    <t>891200240__1821643</t>
  </si>
  <si>
    <t>C)Glosas total pendiente por respuesta de IPS</t>
  </si>
  <si>
    <t>FACTURA DEVUELTA</t>
  </si>
  <si>
    <t>DEVOLUCION</t>
  </si>
  <si>
    <t>AUT: SE DEVUELVE FACTURA HOSPITALARIA AL VALIDAR NO CUENTA CON AUTORIZACION POR PROCEDIMIENTO NI ESTANCIA , NO SE EVIDENCIA ANEXO Y CORREOS SE ENCUENTRASD ERRADOS FAVOR SOLICITAR A CORREO CAPAUTORIZACIONES@EPSDELAGENTE.COM.CO / AUTORIZACIONESCAP@EPSDELAGENTE.COM.CO, EL NAP QUE ANEXAN SOLO AUTORIZANLA CONSULTA DE URGENCIAS, 2-OBJECCIONES REALIZADAS POR AUDITORIA MEDICA TRANSAMINASAS FACTURAN 2 INTERPRETAN 1 DE CADA UNA SE OBJETA 1 $67.200,CONSULTA PREANESTESICA NO FACTURABLE,INCLUIDA EN HONORARIOS DE ANESTESIOLOGO $57.200 TOTAL OBJECCONES $124.400. JENNIFER REBOLLEDO</t>
  </si>
  <si>
    <t>SI</t>
  </si>
  <si>
    <t>891200240__1749071</t>
  </si>
  <si>
    <t>AUT:DEVOLUCION DE FACTURA CON SOPORTES COMPLETOS:1.NO SE EVIDENCIA AUTORIZACION PARA SERVICIOS FACTURADOS 2.LA AUTORIZACION 221818523671901 PRESENTADA CON LA FACTURA 1748130 NO APTA PARA PAGO EN LA CUENTA PRESENTADA 3.SOLICITAR AUTORIZACIONEN LA CAP AL CORREO capautorizaciones@epsdelagente.com.coautorizacionescap@epsdelagente.com.co 4. UNA VEZ SOLICITADAPRESENTAR NUEVAMENTE CUENTA PARA SEGUIR CON EL TRAMITE.KEVIN YALANDA</t>
  </si>
  <si>
    <t>FACTURA NO RADICADA</t>
  </si>
  <si>
    <t>FACTURA PENDIENTE EN PROGRAMACION DE PAGO</t>
  </si>
  <si>
    <t>Señores : HOSPITAL INFANTIL LOS ANGELES</t>
  </si>
  <si>
    <t>NIT: 891200240</t>
  </si>
  <si>
    <t>Total general</t>
  </si>
  <si>
    <t>Tipificación</t>
  </si>
  <si>
    <t>Cant Facturas</t>
  </si>
  <si>
    <t>Saldo Facturas</t>
  </si>
  <si>
    <t>Mario Ortiz</t>
  </si>
  <si>
    <t>Auxiliar de Cartera - Hospital Infantil 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</si>
</sst>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16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right"/>
    </xf>
    <xf numFmtId="166" fontId="5" fillId="0" borderId="0" xfId="1" applyNumberFormat="1" applyFont="1"/>
    <xf numFmtId="166" fontId="6" fillId="0" borderId="9" xfId="1" applyNumberFormat="1" applyFont="1" applyBorder="1"/>
    <xf numFmtId="166" fontId="5" fillId="0" borderId="9" xfId="1" applyNumberFormat="1" applyFont="1" applyBorder="1"/>
    <xf numFmtId="166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4" borderId="1" xfId="2" applyNumberFormat="1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2" applyNumberFormat="1" applyFont="1" applyBorder="1"/>
    <xf numFmtId="168" fontId="1" fillId="0" borderId="0" xfId="2" applyNumberFormat="1" applyFont="1"/>
    <xf numFmtId="0" fontId="0" fillId="0" borderId="0" xfId="0" applyAlignment="1">
      <alignment wrapText="1"/>
    </xf>
    <xf numFmtId="168" fontId="0" fillId="0" borderId="0" xfId="2" applyNumberFormat="1" applyFont="1"/>
    <xf numFmtId="0" fontId="8" fillId="6" borderId="14" xfId="0" applyFont="1" applyFill="1" applyBorder="1" applyAlignment="1">
      <alignment horizontal="center" vertical="center"/>
    </xf>
    <xf numFmtId="168" fontId="8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0" applyNumberFormat="1" applyBorder="1"/>
    <xf numFmtId="0" fontId="8" fillId="6" borderId="18" xfId="0" applyFont="1" applyFill="1" applyBorder="1" applyAlignment="1">
      <alignment horizontal="center" vertical="center"/>
    </xf>
    <xf numFmtId="168" fontId="8" fillId="6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6" borderId="22" xfId="0" applyFont="1" applyFill="1" applyBorder="1" applyAlignment="1">
      <alignment horizontal="center" vertical="center"/>
    </xf>
    <xf numFmtId="167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29"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3.711252893518" createdVersion="5" refreshedVersion="5" minRefreshableVersion="3" recordCount="7">
  <cacheSource type="worksheet">
    <worksheetSource ref="A2:AQ9" sheet="ESTADO DE CADA FACTURA"/>
  </cacheSource>
  <cacheFields count="43">
    <cacheField name="NIT IPS" numFmtId="0">
      <sharedItems containsSemiMixedTypes="0" containsString="0" containsNumber="1" containsInteger="1" minValue="891200240" maxValue="89120024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830796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749071" maxValue="1830796"/>
    </cacheField>
    <cacheField name="FECHA FACT IPS" numFmtId="14">
      <sharedItems containsSemiMixedTypes="0" containsNonDate="0" containsDate="1" containsString="0" minDate="2017-01-18T00:00:00" maxDate="2023-02-25T00:00:00"/>
    </cacheField>
    <cacheField name="VALOR FACT IPS" numFmtId="168">
      <sharedItems containsSemiMixedTypes="0" containsString="0" containsNumber="1" containsInteger="1" minValue="65700" maxValue="8574008"/>
    </cacheField>
    <cacheField name="SALDO FACT IPS" numFmtId="168">
      <sharedItems containsSemiMixedTypes="0" containsString="0" containsNumber="1" containsInteger="1" minValue="65700" maxValue="5535957"/>
    </cacheField>
    <cacheField name="OBSERVACION SASS" numFmtId="0">
      <sharedItems/>
    </cacheField>
    <cacheField name="ESTADO EPS JUNIO 27" numFmtId="0">
      <sharedItems count="4">
        <s v="FACTURA NO RADICADA"/>
        <s v="FACTURA PENDIENTE EN PROGRAMACION DE PAGO"/>
        <s v="FACTURA COVID-19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5535957"/>
    </cacheField>
    <cacheField name="COVID-19" numFmtId="0">
      <sharedItems containsBlank="1"/>
    </cacheField>
    <cacheField name="POR PAGAR SAP" numFmtId="168">
      <sharedItems containsSemiMixedTypes="0" containsString="0" containsNumber="1" containsInteger="1" minValue="0" maxValue="390445"/>
    </cacheField>
    <cacheField name="P. ABIERTAS DOC" numFmtId="0">
      <sharedItems containsString="0" containsBlank="1" containsNumber="1" containsInteger="1" minValue="1222231010" maxValue="1222240595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553595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390445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5535957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5535957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02-06T00:00:00" maxDate="2023-03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228" maxValue="21001231"/>
    </cacheField>
    <cacheField name="F RAD SASS" numFmtId="0">
      <sharedItems containsString="0" containsBlank="1" containsNumber="1" containsInteger="1" minValue="20221007" maxValue="20230322"/>
    </cacheField>
    <cacheField name="VALOR REPORTADO CRICULAR 030" numFmtId="168">
      <sharedItems containsSemiMixedTypes="0" containsString="0" containsNumber="1" containsInteger="1" minValue="0" maxValue="5535957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200240"/>
    <s v="HOSPITAL INFANTIL LOS ANGELES"/>
    <m/>
    <n v="1090101"/>
    <s v="891200240__1090101"/>
    <m/>
    <m/>
    <d v="2017-01-18T00:00:00"/>
    <n v="8574008"/>
    <n v="14104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17-02-06T00:00:00"/>
    <m/>
    <m/>
    <m/>
    <m/>
    <m/>
    <m/>
    <m/>
    <n v="0"/>
    <n v="0"/>
    <d v="2023-05-31T00:00:00"/>
  </r>
  <r>
    <n v="891200240"/>
    <s v="HOSPITAL INFANTIL LOS ANGELES"/>
    <m/>
    <n v="1810174"/>
    <s v="891200240__1810174"/>
    <m/>
    <m/>
    <d v="2022-12-17T00:00:00"/>
    <n v="65700"/>
    <n v="657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12-17T00:00:00"/>
    <m/>
    <m/>
    <m/>
    <m/>
    <m/>
    <m/>
    <m/>
    <n v="0"/>
    <n v="0"/>
    <d v="2023-05-31T00:00:00"/>
  </r>
  <r>
    <n v="891200240"/>
    <s v="HOSPITAL INFANTIL LOS ANGELES"/>
    <m/>
    <n v="1810543"/>
    <s v="891200240__1810543"/>
    <m/>
    <m/>
    <d v="2022-12-19T00:00:00"/>
    <n v="1561200"/>
    <n v="15612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12-19T00:00:00"/>
    <m/>
    <m/>
    <m/>
    <m/>
    <m/>
    <m/>
    <m/>
    <n v="0"/>
    <n v="0"/>
    <d v="2023-05-31T00:00:00"/>
  </r>
  <r>
    <n v="891200240"/>
    <s v="HOSPITAL INFANTIL LOS ANGELES"/>
    <m/>
    <n v="1830796"/>
    <s v="891200240__1830796"/>
    <m/>
    <n v="1830796"/>
    <d v="2023-02-24T00:00:00"/>
    <n v="390445"/>
    <n v="390445"/>
    <s v="B)Factura sin saldo ERP"/>
    <x v="1"/>
    <m/>
    <n v="0"/>
    <m/>
    <n v="390445"/>
    <n v="1222240595"/>
    <s v="OK"/>
    <n v="390445"/>
    <n v="0"/>
    <n v="0"/>
    <n v="0"/>
    <n v="390445"/>
    <n v="0"/>
    <m/>
    <n v="0"/>
    <m/>
    <n v="0"/>
    <n v="0"/>
    <n v="0"/>
    <m/>
    <m/>
    <d v="2023-03-22T00:00:00"/>
    <m/>
    <n v="2"/>
    <m/>
    <m/>
    <n v="1"/>
    <n v="20230330"/>
    <n v="20230322"/>
    <n v="390445"/>
    <n v="0"/>
    <d v="2023-05-31T00:00:00"/>
  </r>
  <r>
    <n v="891200240"/>
    <s v="HOSPITAL INFANTIL LOS ANGELES"/>
    <m/>
    <n v="1818986"/>
    <s v="891200240__1818986"/>
    <m/>
    <n v="1818986"/>
    <d v="2023-01-07T00:00:00"/>
    <n v="87700"/>
    <n v="87700"/>
    <s v="B)Factura sin saldo ERP"/>
    <x v="2"/>
    <m/>
    <n v="0"/>
    <s v="ESTADO DOS"/>
    <n v="87700"/>
    <n v="1222231010"/>
    <s v="OK"/>
    <n v="87700"/>
    <n v="0"/>
    <n v="0"/>
    <n v="0"/>
    <n v="87700"/>
    <n v="0"/>
    <m/>
    <n v="0"/>
    <m/>
    <n v="0"/>
    <n v="0"/>
    <n v="0"/>
    <m/>
    <m/>
    <d v="2023-02-21T00:00:00"/>
    <m/>
    <n v="2"/>
    <m/>
    <m/>
    <n v="1"/>
    <n v="20230228"/>
    <n v="20230221"/>
    <n v="87700"/>
    <n v="0"/>
    <d v="2023-05-31T00:00:00"/>
  </r>
  <r>
    <n v="891200240"/>
    <s v="HOSPITAL INFANTIL LOS ANGELES"/>
    <m/>
    <n v="1821643"/>
    <s v="891200240__1821643"/>
    <m/>
    <n v="1821643"/>
    <d v="2023-01-06T00:00:00"/>
    <n v="5535957"/>
    <n v="5535957"/>
    <s v="C)Glosas total pendiente por respuesta de IPS"/>
    <x v="3"/>
    <s v="DEVOLUCION"/>
    <n v="5535957"/>
    <m/>
    <n v="0"/>
    <m/>
    <s v="OK"/>
    <n v="5535957"/>
    <n v="0"/>
    <n v="0"/>
    <n v="0"/>
    <n v="0"/>
    <n v="0"/>
    <m/>
    <n v="5535957"/>
    <s v="AUT: SE DEVUELVE FACTURA HOSPITALARIA AL VALIDAR NO CUENTA CON AUTORIZACION POR PROCEDIMIENTO NI ESTANCIA , NO SE EVIDENCIA ANEXO Y CORREOS SE ENCUENTRASD ERRADOS FAVOR SOLICITAR A CORREO CAPAUTORIZACIONES@EPSDELAGENTE.COM.CO / AUTORIZACIONESCAP@EPSDELAGENTE.COM.CO, EL NAP QUE ANEXAN SOLO AUTORIZANLA CONSULTA DE URGENCIAS, 2-OBJECCIONES REALIZADAS POR AUDITORIA MEDICA TRANSAMINASAS FACTURAN 2 INTERPRETAN 1 DE CADA UNA SE OBJETA 1 $67.200,CONSULTA PREANESTESICA NO FACTURABLE,INCLUIDA EN HONORARIOS DE ANESTESIOLOGO $57.200 TOTAL OBJECCONES $124.400. JENNIFER REBOLLEDO"/>
    <n v="5535957"/>
    <n v="0"/>
    <n v="0"/>
    <m/>
    <m/>
    <d v="2023-02-24T00:00:00"/>
    <m/>
    <n v="9"/>
    <m/>
    <s v="SI"/>
    <n v="1"/>
    <n v="21001231"/>
    <n v="20230221"/>
    <n v="5535957"/>
    <n v="0"/>
    <d v="2023-05-31T00:00:00"/>
  </r>
  <r>
    <n v="891200240"/>
    <s v="HOSPITAL INFANTIL LOS ANGELES"/>
    <m/>
    <n v="1749071"/>
    <s v="891200240__1749071"/>
    <m/>
    <n v="1749071"/>
    <d v="2022-06-30T00:00:00"/>
    <n v="184200"/>
    <n v="184200"/>
    <s v="C)Glosas total pendiente por respuesta de IPS"/>
    <x v="3"/>
    <s v="DEVOLUCION"/>
    <n v="184200"/>
    <m/>
    <n v="0"/>
    <m/>
    <s v="OK"/>
    <n v="184200"/>
    <n v="0"/>
    <n v="0"/>
    <n v="0"/>
    <n v="0"/>
    <n v="0"/>
    <m/>
    <n v="184200"/>
    <s v="AUT:DEVOLUCION DE FACTURA CON SOPORTES COMPLETOS:1.NO SE EVIDENCIA AUTORIZACION PARA SERVICIOS FACTURADOS 2.LA AUTORIZACION 221818523671901 PRESENTADA CON LA FACTURA 1748130 NO APTA PARA PAGO EN LA CUENTA PRESENTADA 3.SOLICITAR AUTORIZACIONEN LA CAP AL CORREO capautorizaciones@epsdelagente.com.coautorizacionescap@epsdelagente.com.co 4. UNA VEZ SOLICITADAPRESENTAR NUEVAMENTE CUENTA PARA SEGUIR CON EL TRAMITE.KEVIN YALANDA"/>
    <n v="184200"/>
    <n v="0"/>
    <n v="0"/>
    <m/>
    <m/>
    <d v="2022-09-06T00:00:00"/>
    <m/>
    <n v="9"/>
    <m/>
    <s v="SI"/>
    <n v="1"/>
    <n v="21001231"/>
    <n v="20221007"/>
    <n v="1842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5">
    <i>
      <x v="3"/>
    </i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3"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zoomScale="120" zoomScaleNormal="120" workbookViewId="0">
      <selection activeCell="C14" sqref="C1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4" customWidth="1"/>
    <col min="6" max="6" width="16.42578125" customWidth="1"/>
    <col min="7" max="7" width="11.425781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891200240</v>
      </c>
      <c r="B2" s="1" t="s">
        <v>11</v>
      </c>
      <c r="C2" s="1"/>
      <c r="D2" s="1">
        <v>1090101</v>
      </c>
      <c r="E2" s="6">
        <v>42753</v>
      </c>
      <c r="F2" s="6">
        <v>42772</v>
      </c>
      <c r="G2" s="1">
        <v>8574008</v>
      </c>
      <c r="H2" s="1">
        <v>1410452</v>
      </c>
      <c r="I2" s="5" t="s">
        <v>12</v>
      </c>
      <c r="J2" s="5" t="s">
        <v>13</v>
      </c>
      <c r="K2" s="4" t="s">
        <v>12</v>
      </c>
    </row>
    <row r="3" spans="1:11" x14ac:dyDescent="0.25">
      <c r="A3" s="1">
        <v>891200240</v>
      </c>
      <c r="B3" s="1" t="s">
        <v>11</v>
      </c>
      <c r="C3" s="1"/>
      <c r="D3" s="1">
        <v>1810174</v>
      </c>
      <c r="E3" s="6">
        <v>44912</v>
      </c>
      <c r="F3" s="6"/>
      <c r="G3" s="1">
        <v>65700</v>
      </c>
      <c r="H3" s="1">
        <v>65700</v>
      </c>
      <c r="I3" s="5" t="s">
        <v>12</v>
      </c>
      <c r="J3" s="5" t="s">
        <v>13</v>
      </c>
      <c r="K3" s="4" t="s">
        <v>12</v>
      </c>
    </row>
    <row r="4" spans="1:11" x14ac:dyDescent="0.25">
      <c r="A4" s="1">
        <v>891200240</v>
      </c>
      <c r="B4" s="1" t="s">
        <v>11</v>
      </c>
      <c r="C4" s="1"/>
      <c r="D4" s="1">
        <v>1810543</v>
      </c>
      <c r="E4" s="6">
        <v>44914</v>
      </c>
      <c r="F4" s="6"/>
      <c r="G4" s="1">
        <v>1561200</v>
      </c>
      <c r="H4" s="1">
        <v>1561200</v>
      </c>
      <c r="I4" s="5" t="s">
        <v>12</v>
      </c>
      <c r="J4" s="5" t="s">
        <v>13</v>
      </c>
      <c r="K4" s="4" t="s">
        <v>12</v>
      </c>
    </row>
    <row r="5" spans="1:11" x14ac:dyDescent="0.25">
      <c r="A5" s="1">
        <v>891200240</v>
      </c>
      <c r="B5" s="1" t="s">
        <v>11</v>
      </c>
      <c r="C5" s="1"/>
      <c r="D5" s="1">
        <v>1821643</v>
      </c>
      <c r="E5" s="6">
        <v>44932</v>
      </c>
      <c r="F5" s="6">
        <v>44981</v>
      </c>
      <c r="G5" s="1">
        <v>5535957</v>
      </c>
      <c r="H5" s="1">
        <v>5535957</v>
      </c>
      <c r="I5" s="5" t="s">
        <v>12</v>
      </c>
      <c r="J5" s="5" t="s">
        <v>13</v>
      </c>
      <c r="K5" s="4" t="s">
        <v>12</v>
      </c>
    </row>
    <row r="6" spans="1:11" x14ac:dyDescent="0.25">
      <c r="A6" s="1">
        <v>891200240</v>
      </c>
      <c r="B6" s="1" t="s">
        <v>11</v>
      </c>
      <c r="C6" s="1"/>
      <c r="D6" s="1">
        <v>1749071</v>
      </c>
      <c r="E6" s="6">
        <v>44742</v>
      </c>
      <c r="F6" s="6">
        <v>44810</v>
      </c>
      <c r="G6" s="1">
        <v>184200</v>
      </c>
      <c r="H6" s="1">
        <v>184200</v>
      </c>
      <c r="I6" s="5" t="s">
        <v>12</v>
      </c>
      <c r="J6" s="5" t="s">
        <v>13</v>
      </c>
      <c r="K6" s="4" t="s">
        <v>12</v>
      </c>
    </row>
    <row r="7" spans="1:11" x14ac:dyDescent="0.25">
      <c r="A7" s="1">
        <v>891200240</v>
      </c>
      <c r="B7" s="1" t="s">
        <v>11</v>
      </c>
      <c r="C7" s="1"/>
      <c r="D7" s="1">
        <v>1818986</v>
      </c>
      <c r="E7" s="6">
        <v>44933</v>
      </c>
      <c r="F7" s="6">
        <v>44978</v>
      </c>
      <c r="G7" s="1">
        <v>87700</v>
      </c>
      <c r="H7" s="1">
        <v>87700</v>
      </c>
      <c r="I7" s="5" t="s">
        <v>12</v>
      </c>
      <c r="J7" s="5" t="s">
        <v>13</v>
      </c>
      <c r="K7" s="4" t="s">
        <v>12</v>
      </c>
    </row>
    <row r="8" spans="1:11" x14ac:dyDescent="0.25">
      <c r="A8" s="1">
        <v>891200240</v>
      </c>
      <c r="B8" s="1" t="s">
        <v>11</v>
      </c>
      <c r="C8" s="1"/>
      <c r="D8" s="1">
        <v>1830796</v>
      </c>
      <c r="E8" s="6">
        <v>44981</v>
      </c>
      <c r="F8" s="6">
        <v>45007</v>
      </c>
      <c r="G8" s="1">
        <v>390445</v>
      </c>
      <c r="H8" s="1">
        <v>390445</v>
      </c>
      <c r="I8" s="5" t="s">
        <v>12</v>
      </c>
      <c r="J8" s="5" t="s">
        <v>13</v>
      </c>
      <c r="K8" s="4" t="s">
        <v>12</v>
      </c>
    </row>
    <row r="9" spans="1:11" x14ac:dyDescent="0.25">
      <c r="A9" s="1" t="s">
        <v>14</v>
      </c>
      <c r="B9" s="1"/>
      <c r="C9" s="1"/>
      <c r="D9" s="1"/>
      <c r="E9" s="1"/>
      <c r="F9" s="1"/>
      <c r="G9" s="1">
        <f>SUM(G2:G8)</f>
        <v>16399210</v>
      </c>
      <c r="H9" s="1">
        <f>SUM(H2:H8)</f>
        <v>9235654</v>
      </c>
      <c r="I9" s="1"/>
      <c r="J9" s="1"/>
      <c r="K9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"/>
  <sheetViews>
    <sheetView showGridLines="0" zoomScale="73" zoomScaleNormal="73" workbookViewId="0">
      <selection activeCell="F29" sqref="F29"/>
    </sheetView>
  </sheetViews>
  <sheetFormatPr baseColWidth="10" defaultRowHeight="15" x14ac:dyDescent="0.25"/>
  <cols>
    <col min="1" max="1" width="11.85546875" bestFit="1" customWidth="1"/>
    <col min="2" max="2" width="30.7109375" bestFit="1" customWidth="1"/>
    <col min="5" max="5" width="22.28515625" bestFit="1" customWidth="1"/>
    <col min="8" max="8" width="15.140625" bestFit="1" customWidth="1"/>
    <col min="9" max="9" width="16" bestFit="1" customWidth="1"/>
    <col min="10" max="10" width="14.85546875" bestFit="1" customWidth="1"/>
    <col min="12" max="12" width="47" bestFit="1" customWidth="1"/>
    <col min="13" max="13" width="15.140625" bestFit="1" customWidth="1"/>
    <col min="14" max="14" width="14.85546875" bestFit="1" customWidth="1"/>
    <col min="15" max="16" width="12.28515625" bestFit="1" customWidth="1"/>
    <col min="17" max="17" width="13" bestFit="1" customWidth="1"/>
    <col min="19" max="19" width="11.85546875" bestFit="1" customWidth="1"/>
    <col min="25" max="25" width="14.5703125" customWidth="1"/>
    <col min="26" max="26" width="14.42578125" bestFit="1" customWidth="1"/>
    <col min="27" max="27" width="14.5703125" customWidth="1"/>
    <col min="28" max="28" width="12.42578125" bestFit="1" customWidth="1"/>
    <col min="29" max="29" width="18.42578125" customWidth="1"/>
    <col min="30" max="30" width="14.42578125" customWidth="1"/>
    <col min="31" max="31" width="18.42578125" customWidth="1"/>
    <col min="32" max="32" width="17.85546875" customWidth="1"/>
    <col min="33" max="33" width="14.5703125" bestFit="1" customWidth="1"/>
    <col min="40" max="40" width="11.28515625" bestFit="1" customWidth="1"/>
    <col min="41" max="41" width="14.28515625" bestFit="1" customWidth="1"/>
    <col min="42" max="42" width="14.42578125" bestFit="1" customWidth="1"/>
    <col min="43" max="43" width="12.28515625" bestFit="1" customWidth="1"/>
  </cols>
  <sheetData>
    <row r="1" spans="1:43" s="57" customFormat="1" x14ac:dyDescent="0.25">
      <c r="I1" s="57">
        <f>SUBTOTAL(9,I3:I9)</f>
        <v>16399210</v>
      </c>
      <c r="J1" s="57">
        <f>SUBTOTAL(9,J3:J9)</f>
        <v>9235654</v>
      </c>
      <c r="N1" s="57">
        <f>SUBTOTAL(9,N3:N9)</f>
        <v>5720157</v>
      </c>
      <c r="P1" s="57">
        <f>SUBTOTAL(9,P3:P9)</f>
        <v>478145</v>
      </c>
      <c r="T1" s="57">
        <f>SUBTOTAL(9,T3:T9)</f>
        <v>0</v>
      </c>
      <c r="U1" s="57">
        <f>SUBTOTAL(9,U3:U9)</f>
        <v>0</v>
      </c>
      <c r="X1" s="57">
        <f>SUBTOTAL(9,X3:X9)</f>
        <v>0</v>
      </c>
      <c r="Z1" s="57">
        <f>SUBTOTAL(9,Z3:Z9)</f>
        <v>5720157</v>
      </c>
    </row>
    <row r="2" spans="1:43" s="58" customFormat="1" ht="60" x14ac:dyDescent="0.25">
      <c r="A2" s="2" t="s">
        <v>6</v>
      </c>
      <c r="B2" s="2" t="s">
        <v>39</v>
      </c>
      <c r="C2" s="2" t="s">
        <v>0</v>
      </c>
      <c r="D2" s="2" t="s">
        <v>40</v>
      </c>
      <c r="E2" s="49" t="s">
        <v>41</v>
      </c>
      <c r="F2" s="2" t="s">
        <v>42</v>
      </c>
      <c r="G2" s="2" t="s">
        <v>43</v>
      </c>
      <c r="H2" s="2" t="s">
        <v>44</v>
      </c>
      <c r="I2" s="50" t="s">
        <v>45</v>
      </c>
      <c r="J2" s="50" t="s">
        <v>46</v>
      </c>
      <c r="K2" s="2" t="s">
        <v>47</v>
      </c>
      <c r="L2" s="51" t="s">
        <v>48</v>
      </c>
      <c r="M2" s="51" t="s">
        <v>49</v>
      </c>
      <c r="N2" s="52" t="s">
        <v>50</v>
      </c>
      <c r="O2" s="51" t="s">
        <v>51</v>
      </c>
      <c r="P2" s="52" t="s">
        <v>52</v>
      </c>
      <c r="Q2" s="51" t="s">
        <v>53</v>
      </c>
      <c r="R2" s="2" t="s">
        <v>54</v>
      </c>
      <c r="S2" s="50" t="s">
        <v>55</v>
      </c>
      <c r="T2" s="53" t="s">
        <v>56</v>
      </c>
      <c r="U2" s="53" t="s">
        <v>57</v>
      </c>
      <c r="V2" s="50" t="s">
        <v>58</v>
      </c>
      <c r="W2" s="50" t="s">
        <v>59</v>
      </c>
      <c r="X2" s="54" t="s">
        <v>60</v>
      </c>
      <c r="Y2" s="54" t="s">
        <v>61</v>
      </c>
      <c r="Z2" s="54" t="s">
        <v>62</v>
      </c>
      <c r="AA2" s="54" t="s">
        <v>63</v>
      </c>
      <c r="AB2" s="50" t="s">
        <v>64</v>
      </c>
      <c r="AC2" s="52" t="s">
        <v>65</v>
      </c>
      <c r="AD2" s="52" t="s">
        <v>66</v>
      </c>
      <c r="AE2" s="51" t="s">
        <v>67</v>
      </c>
      <c r="AF2" s="51" t="s">
        <v>68</v>
      </c>
      <c r="AG2" s="2" t="s">
        <v>69</v>
      </c>
      <c r="AH2" s="2" t="s">
        <v>70</v>
      </c>
      <c r="AI2" s="49" t="s">
        <v>71</v>
      </c>
      <c r="AJ2" s="2" t="s">
        <v>72</v>
      </c>
      <c r="AK2" s="2" t="s">
        <v>73</v>
      </c>
      <c r="AL2" s="2" t="s">
        <v>74</v>
      </c>
      <c r="AM2" s="2" t="s">
        <v>75</v>
      </c>
      <c r="AN2" s="2" t="s">
        <v>76</v>
      </c>
      <c r="AO2" s="50" t="s">
        <v>77</v>
      </c>
      <c r="AP2" s="50" t="s">
        <v>78</v>
      </c>
      <c r="AQ2" s="2" t="s">
        <v>79</v>
      </c>
    </row>
    <row r="3" spans="1:43" x14ac:dyDescent="0.25">
      <c r="A3" s="1">
        <v>891200240</v>
      </c>
      <c r="B3" s="1" t="s">
        <v>11</v>
      </c>
      <c r="C3" s="1"/>
      <c r="D3" s="1">
        <v>1090101</v>
      </c>
      <c r="E3" s="1" t="s">
        <v>80</v>
      </c>
      <c r="F3" s="1"/>
      <c r="G3" s="1"/>
      <c r="H3" s="55">
        <v>42753</v>
      </c>
      <c r="I3" s="56">
        <v>8574008</v>
      </c>
      <c r="J3" s="56">
        <v>1410452</v>
      </c>
      <c r="K3" s="1" t="s">
        <v>81</v>
      </c>
      <c r="L3" s="1" t="s">
        <v>99</v>
      </c>
      <c r="M3" s="1"/>
      <c r="N3" s="56">
        <v>0</v>
      </c>
      <c r="O3" s="1"/>
      <c r="P3" s="56">
        <v>0</v>
      </c>
      <c r="Q3" s="1"/>
      <c r="R3" s="1" t="s">
        <v>82</v>
      </c>
      <c r="S3" s="56">
        <v>0</v>
      </c>
      <c r="T3" s="56">
        <v>0</v>
      </c>
      <c r="U3" s="56">
        <v>0</v>
      </c>
      <c r="V3" s="56">
        <v>0</v>
      </c>
      <c r="W3" s="56">
        <v>0</v>
      </c>
      <c r="X3" s="56">
        <v>0</v>
      </c>
      <c r="Y3" s="1"/>
      <c r="Z3" s="56">
        <v>0</v>
      </c>
      <c r="AA3" s="1"/>
      <c r="AB3" s="56">
        <v>0</v>
      </c>
      <c r="AC3" s="56">
        <v>0</v>
      </c>
      <c r="AD3" s="56">
        <v>0</v>
      </c>
      <c r="AE3" s="1"/>
      <c r="AF3" s="1"/>
      <c r="AG3" s="55">
        <v>42772</v>
      </c>
      <c r="AH3" s="1"/>
      <c r="AI3" s="1"/>
      <c r="AJ3" s="1"/>
      <c r="AK3" s="1"/>
      <c r="AL3" s="1"/>
      <c r="AM3" s="1"/>
      <c r="AN3" s="1"/>
      <c r="AO3" s="56">
        <v>0</v>
      </c>
      <c r="AP3" s="56">
        <v>0</v>
      </c>
      <c r="AQ3" s="55">
        <v>45077</v>
      </c>
    </row>
    <row r="4" spans="1:43" x14ac:dyDescent="0.25">
      <c r="A4" s="1">
        <v>891200240</v>
      </c>
      <c r="B4" s="1" t="s">
        <v>11</v>
      </c>
      <c r="C4" s="1"/>
      <c r="D4" s="1">
        <v>1810174</v>
      </c>
      <c r="E4" s="1" t="s">
        <v>83</v>
      </c>
      <c r="F4" s="1"/>
      <c r="G4" s="1"/>
      <c r="H4" s="55">
        <v>44912</v>
      </c>
      <c r="I4" s="56">
        <v>65700</v>
      </c>
      <c r="J4" s="56">
        <v>65700</v>
      </c>
      <c r="K4" s="1" t="s">
        <v>81</v>
      </c>
      <c r="L4" s="1" t="s">
        <v>99</v>
      </c>
      <c r="M4" s="1"/>
      <c r="N4" s="56">
        <v>0</v>
      </c>
      <c r="O4" s="1"/>
      <c r="P4" s="56">
        <v>0</v>
      </c>
      <c r="Q4" s="1"/>
      <c r="R4" s="1" t="s">
        <v>82</v>
      </c>
      <c r="S4" s="56">
        <v>0</v>
      </c>
      <c r="T4" s="56">
        <v>0</v>
      </c>
      <c r="U4" s="56">
        <v>0</v>
      </c>
      <c r="V4" s="56">
        <v>0</v>
      </c>
      <c r="W4" s="56">
        <v>0</v>
      </c>
      <c r="X4" s="56">
        <v>0</v>
      </c>
      <c r="Y4" s="1"/>
      <c r="Z4" s="56">
        <v>0</v>
      </c>
      <c r="AA4" s="1"/>
      <c r="AB4" s="56">
        <v>0</v>
      </c>
      <c r="AC4" s="56">
        <v>0</v>
      </c>
      <c r="AD4" s="56">
        <v>0</v>
      </c>
      <c r="AE4" s="1"/>
      <c r="AF4" s="1"/>
      <c r="AG4" s="55">
        <v>44912</v>
      </c>
      <c r="AH4" s="1"/>
      <c r="AI4" s="1"/>
      <c r="AJ4" s="1"/>
      <c r="AK4" s="1"/>
      <c r="AL4" s="1"/>
      <c r="AM4" s="1"/>
      <c r="AN4" s="1"/>
      <c r="AO4" s="56">
        <v>0</v>
      </c>
      <c r="AP4" s="56">
        <v>0</v>
      </c>
      <c r="AQ4" s="55">
        <v>45077</v>
      </c>
    </row>
    <row r="5" spans="1:43" x14ac:dyDescent="0.25">
      <c r="A5" s="1">
        <v>891200240</v>
      </c>
      <c r="B5" s="1" t="s">
        <v>11</v>
      </c>
      <c r="C5" s="1"/>
      <c r="D5" s="1">
        <v>1810543</v>
      </c>
      <c r="E5" s="1" t="s">
        <v>84</v>
      </c>
      <c r="F5" s="1"/>
      <c r="G5" s="1"/>
      <c r="H5" s="55">
        <v>44914</v>
      </c>
      <c r="I5" s="56">
        <v>1561200</v>
      </c>
      <c r="J5" s="56">
        <v>1561200</v>
      </c>
      <c r="K5" s="1" t="s">
        <v>81</v>
      </c>
      <c r="L5" s="1" t="s">
        <v>99</v>
      </c>
      <c r="M5" s="1"/>
      <c r="N5" s="56">
        <v>0</v>
      </c>
      <c r="O5" s="1"/>
      <c r="P5" s="56">
        <v>0</v>
      </c>
      <c r="Q5" s="1"/>
      <c r="R5" s="1" t="s">
        <v>82</v>
      </c>
      <c r="S5" s="56">
        <v>0</v>
      </c>
      <c r="T5" s="56">
        <v>0</v>
      </c>
      <c r="U5" s="56">
        <v>0</v>
      </c>
      <c r="V5" s="56">
        <v>0</v>
      </c>
      <c r="W5" s="56">
        <v>0</v>
      </c>
      <c r="X5" s="56">
        <v>0</v>
      </c>
      <c r="Y5" s="1"/>
      <c r="Z5" s="56">
        <v>0</v>
      </c>
      <c r="AA5" s="1"/>
      <c r="AB5" s="56">
        <v>0</v>
      </c>
      <c r="AC5" s="56">
        <v>0</v>
      </c>
      <c r="AD5" s="56">
        <v>0</v>
      </c>
      <c r="AE5" s="1"/>
      <c r="AF5" s="1"/>
      <c r="AG5" s="55">
        <v>44914</v>
      </c>
      <c r="AH5" s="1"/>
      <c r="AI5" s="1"/>
      <c r="AJ5" s="1"/>
      <c r="AK5" s="1"/>
      <c r="AL5" s="1"/>
      <c r="AM5" s="1"/>
      <c r="AN5" s="1"/>
      <c r="AO5" s="56">
        <v>0</v>
      </c>
      <c r="AP5" s="56">
        <v>0</v>
      </c>
      <c r="AQ5" s="55">
        <v>45077</v>
      </c>
    </row>
    <row r="6" spans="1:43" x14ac:dyDescent="0.25">
      <c r="A6" s="1">
        <v>891200240</v>
      </c>
      <c r="B6" s="1" t="s">
        <v>11</v>
      </c>
      <c r="C6" s="1"/>
      <c r="D6" s="1">
        <v>1830796</v>
      </c>
      <c r="E6" s="1" t="s">
        <v>85</v>
      </c>
      <c r="F6" s="1"/>
      <c r="G6" s="1">
        <v>1830796</v>
      </c>
      <c r="H6" s="55">
        <v>44981</v>
      </c>
      <c r="I6" s="56">
        <v>390445</v>
      </c>
      <c r="J6" s="56">
        <v>390445</v>
      </c>
      <c r="K6" s="1" t="s">
        <v>86</v>
      </c>
      <c r="L6" s="1" t="s">
        <v>100</v>
      </c>
      <c r="M6" s="1"/>
      <c r="N6" s="56">
        <v>0</v>
      </c>
      <c r="O6" s="1"/>
      <c r="P6" s="56">
        <v>390445</v>
      </c>
      <c r="Q6" s="1">
        <v>1222240595</v>
      </c>
      <c r="R6" s="1" t="s">
        <v>87</v>
      </c>
      <c r="S6" s="56">
        <v>390445</v>
      </c>
      <c r="T6" s="56">
        <v>0</v>
      </c>
      <c r="U6" s="56">
        <v>0</v>
      </c>
      <c r="V6" s="56">
        <v>0</v>
      </c>
      <c r="W6" s="56">
        <v>390445</v>
      </c>
      <c r="X6" s="56">
        <v>0</v>
      </c>
      <c r="Y6" s="1"/>
      <c r="Z6" s="56">
        <v>0</v>
      </c>
      <c r="AA6" s="1"/>
      <c r="AB6" s="56">
        <v>0</v>
      </c>
      <c r="AC6" s="56">
        <v>0</v>
      </c>
      <c r="AD6" s="56">
        <v>0</v>
      </c>
      <c r="AE6" s="1"/>
      <c r="AF6" s="1"/>
      <c r="AG6" s="55">
        <v>45007</v>
      </c>
      <c r="AH6" s="1"/>
      <c r="AI6" s="1">
        <v>2</v>
      </c>
      <c r="AJ6" s="1"/>
      <c r="AK6" s="1"/>
      <c r="AL6" s="1">
        <v>1</v>
      </c>
      <c r="AM6" s="1">
        <v>20230330</v>
      </c>
      <c r="AN6" s="1">
        <v>20230322</v>
      </c>
      <c r="AO6" s="56">
        <v>390445</v>
      </c>
      <c r="AP6" s="56">
        <v>0</v>
      </c>
      <c r="AQ6" s="55">
        <v>45077</v>
      </c>
    </row>
    <row r="7" spans="1:43" x14ac:dyDescent="0.25">
      <c r="A7" s="1">
        <v>891200240</v>
      </c>
      <c r="B7" s="1" t="s">
        <v>11</v>
      </c>
      <c r="C7" s="1"/>
      <c r="D7" s="1">
        <v>1818986</v>
      </c>
      <c r="E7" s="1" t="s">
        <v>88</v>
      </c>
      <c r="F7" s="1"/>
      <c r="G7" s="1">
        <v>1818986</v>
      </c>
      <c r="H7" s="55">
        <v>44933</v>
      </c>
      <c r="I7" s="56">
        <v>87700</v>
      </c>
      <c r="J7" s="56">
        <v>87700</v>
      </c>
      <c r="K7" s="1" t="s">
        <v>86</v>
      </c>
      <c r="L7" s="1" t="s">
        <v>89</v>
      </c>
      <c r="M7" s="1"/>
      <c r="N7" s="56">
        <v>0</v>
      </c>
      <c r="O7" s="1" t="s">
        <v>90</v>
      </c>
      <c r="P7" s="56">
        <v>87700</v>
      </c>
      <c r="Q7" s="1">
        <v>1222231010</v>
      </c>
      <c r="R7" s="1" t="s">
        <v>87</v>
      </c>
      <c r="S7" s="56">
        <v>87700</v>
      </c>
      <c r="T7" s="56">
        <v>0</v>
      </c>
      <c r="U7" s="56">
        <v>0</v>
      </c>
      <c r="V7" s="56">
        <v>0</v>
      </c>
      <c r="W7" s="56">
        <v>87700</v>
      </c>
      <c r="X7" s="56">
        <v>0</v>
      </c>
      <c r="Y7" s="1"/>
      <c r="Z7" s="56">
        <v>0</v>
      </c>
      <c r="AA7" s="1"/>
      <c r="AB7" s="56">
        <v>0</v>
      </c>
      <c r="AC7" s="56">
        <v>0</v>
      </c>
      <c r="AD7" s="56">
        <v>0</v>
      </c>
      <c r="AE7" s="1"/>
      <c r="AF7" s="1"/>
      <c r="AG7" s="55">
        <v>44978</v>
      </c>
      <c r="AH7" s="1"/>
      <c r="AI7" s="1">
        <v>2</v>
      </c>
      <c r="AJ7" s="1"/>
      <c r="AK7" s="1"/>
      <c r="AL7" s="1">
        <v>1</v>
      </c>
      <c r="AM7" s="1">
        <v>20230228</v>
      </c>
      <c r="AN7" s="1">
        <v>20230221</v>
      </c>
      <c r="AO7" s="56">
        <v>87700</v>
      </c>
      <c r="AP7" s="56">
        <v>0</v>
      </c>
      <c r="AQ7" s="55">
        <v>45077</v>
      </c>
    </row>
    <row r="8" spans="1:43" x14ac:dyDescent="0.25">
      <c r="A8" s="1">
        <v>891200240</v>
      </c>
      <c r="B8" s="1" t="s">
        <v>11</v>
      </c>
      <c r="C8" s="1"/>
      <c r="D8" s="1">
        <v>1821643</v>
      </c>
      <c r="E8" s="1" t="s">
        <v>91</v>
      </c>
      <c r="F8" s="1"/>
      <c r="G8" s="1">
        <v>1821643</v>
      </c>
      <c r="H8" s="55">
        <v>44932</v>
      </c>
      <c r="I8" s="56">
        <v>5535957</v>
      </c>
      <c r="J8" s="56">
        <v>5535957</v>
      </c>
      <c r="K8" s="1" t="s">
        <v>92</v>
      </c>
      <c r="L8" s="1" t="s">
        <v>93</v>
      </c>
      <c r="M8" s="1" t="s">
        <v>94</v>
      </c>
      <c r="N8" s="56">
        <v>5535957</v>
      </c>
      <c r="O8" s="1"/>
      <c r="P8" s="56">
        <v>0</v>
      </c>
      <c r="Q8" s="1"/>
      <c r="R8" s="1" t="s">
        <v>87</v>
      </c>
      <c r="S8" s="56">
        <v>5535957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1"/>
      <c r="Z8" s="56">
        <v>5535957</v>
      </c>
      <c r="AA8" s="1" t="s">
        <v>95</v>
      </c>
      <c r="AB8" s="56">
        <v>5535957</v>
      </c>
      <c r="AC8" s="56">
        <v>0</v>
      </c>
      <c r="AD8" s="56">
        <v>0</v>
      </c>
      <c r="AE8" s="1"/>
      <c r="AF8" s="1"/>
      <c r="AG8" s="55">
        <v>44981</v>
      </c>
      <c r="AH8" s="1"/>
      <c r="AI8" s="1">
        <v>9</v>
      </c>
      <c r="AJ8" s="1"/>
      <c r="AK8" s="1" t="s">
        <v>96</v>
      </c>
      <c r="AL8" s="1">
        <v>1</v>
      </c>
      <c r="AM8" s="1">
        <v>21001231</v>
      </c>
      <c r="AN8" s="1">
        <v>20230221</v>
      </c>
      <c r="AO8" s="56">
        <v>5535957</v>
      </c>
      <c r="AP8" s="56">
        <v>0</v>
      </c>
      <c r="AQ8" s="55">
        <v>45077</v>
      </c>
    </row>
    <row r="9" spans="1:43" x14ac:dyDescent="0.25">
      <c r="A9" s="1">
        <v>891200240</v>
      </c>
      <c r="B9" s="1" t="s">
        <v>11</v>
      </c>
      <c r="C9" s="1"/>
      <c r="D9" s="1">
        <v>1749071</v>
      </c>
      <c r="E9" s="1" t="s">
        <v>97</v>
      </c>
      <c r="F9" s="1"/>
      <c r="G9" s="1">
        <v>1749071</v>
      </c>
      <c r="H9" s="55">
        <v>44742</v>
      </c>
      <c r="I9" s="56">
        <v>184200</v>
      </c>
      <c r="J9" s="56">
        <v>184200</v>
      </c>
      <c r="K9" s="1" t="s">
        <v>92</v>
      </c>
      <c r="L9" s="1" t="s">
        <v>93</v>
      </c>
      <c r="M9" s="1" t="s">
        <v>94</v>
      </c>
      <c r="N9" s="56">
        <v>184200</v>
      </c>
      <c r="O9" s="1"/>
      <c r="P9" s="56">
        <v>0</v>
      </c>
      <c r="Q9" s="1"/>
      <c r="R9" s="1" t="s">
        <v>87</v>
      </c>
      <c r="S9" s="56">
        <v>184200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1"/>
      <c r="Z9" s="56">
        <v>184200</v>
      </c>
      <c r="AA9" s="1" t="s">
        <v>98</v>
      </c>
      <c r="AB9" s="56">
        <v>184200</v>
      </c>
      <c r="AC9" s="56">
        <v>0</v>
      </c>
      <c r="AD9" s="56">
        <v>0</v>
      </c>
      <c r="AE9" s="1"/>
      <c r="AF9" s="1"/>
      <c r="AG9" s="55">
        <v>44810</v>
      </c>
      <c r="AH9" s="1"/>
      <c r="AI9" s="1">
        <v>9</v>
      </c>
      <c r="AJ9" s="1"/>
      <c r="AK9" s="1" t="s">
        <v>96</v>
      </c>
      <c r="AL9" s="1">
        <v>1</v>
      </c>
      <c r="AM9" s="1">
        <v>21001231</v>
      </c>
      <c r="AN9" s="1">
        <v>20221007</v>
      </c>
      <c r="AO9" s="56">
        <v>184200</v>
      </c>
      <c r="AP9" s="56">
        <v>0</v>
      </c>
      <c r="AQ9" s="55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showGridLines="0" zoomScale="73" zoomScaleNormal="73" workbookViewId="0">
      <selection activeCell="E32" sqref="E32"/>
    </sheetView>
  </sheetViews>
  <sheetFormatPr baseColWidth="10" defaultRowHeight="15" x14ac:dyDescent="0.25"/>
  <cols>
    <col min="2" max="2" width="47" bestFit="1" customWidth="1"/>
    <col min="3" max="3" width="13.28515625" style="66" bestFit="1" customWidth="1"/>
    <col min="4" max="4" width="15.140625" style="59" bestFit="1" customWidth="1"/>
  </cols>
  <sheetData>
    <row r="3" spans="2:4" x14ac:dyDescent="0.25">
      <c r="B3" s="60" t="s">
        <v>104</v>
      </c>
      <c r="C3" s="67" t="s">
        <v>105</v>
      </c>
      <c r="D3" s="61" t="s">
        <v>106</v>
      </c>
    </row>
    <row r="4" spans="2:4" x14ac:dyDescent="0.25">
      <c r="B4" s="62" t="s">
        <v>100</v>
      </c>
      <c r="C4" s="68">
        <v>1</v>
      </c>
      <c r="D4" s="63">
        <v>390445</v>
      </c>
    </row>
    <row r="5" spans="2:4" x14ac:dyDescent="0.25">
      <c r="B5" s="62" t="s">
        <v>89</v>
      </c>
      <c r="C5" s="68">
        <v>1</v>
      </c>
      <c r="D5" s="63">
        <v>87700</v>
      </c>
    </row>
    <row r="6" spans="2:4" x14ac:dyDescent="0.25">
      <c r="B6" s="62" t="s">
        <v>93</v>
      </c>
      <c r="C6" s="68">
        <v>2</v>
      </c>
      <c r="D6" s="63">
        <v>5720157</v>
      </c>
    </row>
    <row r="7" spans="2:4" x14ac:dyDescent="0.25">
      <c r="B7" s="62" t="s">
        <v>99</v>
      </c>
      <c r="C7" s="68">
        <v>3</v>
      </c>
      <c r="D7" s="63">
        <v>3037352</v>
      </c>
    </row>
    <row r="8" spans="2:4" x14ac:dyDescent="0.25">
      <c r="B8" s="64" t="s">
        <v>103</v>
      </c>
      <c r="C8" s="69">
        <v>7</v>
      </c>
      <c r="D8" s="65">
        <v>9235654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15</v>
      </c>
      <c r="E2" s="11"/>
      <c r="F2" s="11"/>
      <c r="G2" s="11"/>
      <c r="H2" s="11"/>
      <c r="I2" s="12"/>
      <c r="J2" s="13" t="s">
        <v>16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17</v>
      </c>
      <c r="E4" s="11"/>
      <c r="F4" s="11"/>
      <c r="G4" s="11"/>
      <c r="H4" s="11"/>
      <c r="I4" s="12"/>
      <c r="J4" s="13" t="s">
        <v>18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19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101</v>
      </c>
      <c r="J12" s="27"/>
    </row>
    <row r="13" spans="2:10" x14ac:dyDescent="0.2">
      <c r="B13" s="26"/>
      <c r="C13" s="28" t="s">
        <v>102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20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21</v>
      </c>
      <c r="D17" s="29"/>
      <c r="H17" s="31" t="s">
        <v>22</v>
      </c>
      <c r="I17" s="31" t="s">
        <v>23</v>
      </c>
      <c r="J17" s="27"/>
    </row>
    <row r="18" spans="2:10" x14ac:dyDescent="0.2">
      <c r="B18" s="26"/>
      <c r="C18" s="28" t="s">
        <v>24</v>
      </c>
      <c r="D18" s="28"/>
      <c r="E18" s="28"/>
      <c r="F18" s="28"/>
      <c r="H18" s="32">
        <v>7</v>
      </c>
      <c r="I18" s="70">
        <v>9235654</v>
      </c>
      <c r="J18" s="27"/>
    </row>
    <row r="19" spans="2:10" x14ac:dyDescent="0.2">
      <c r="B19" s="26"/>
      <c r="C19" s="7" t="s">
        <v>25</v>
      </c>
      <c r="H19" s="33">
        <v>0</v>
      </c>
      <c r="I19" s="34">
        <v>0</v>
      </c>
      <c r="J19" s="27"/>
    </row>
    <row r="20" spans="2:10" x14ac:dyDescent="0.2">
      <c r="B20" s="26"/>
      <c r="C20" s="7" t="s">
        <v>26</v>
      </c>
      <c r="H20" s="33">
        <v>2</v>
      </c>
      <c r="I20" s="34">
        <v>5720157</v>
      </c>
      <c r="J20" s="27"/>
    </row>
    <row r="21" spans="2:10" x14ac:dyDescent="0.2">
      <c r="B21" s="26"/>
      <c r="C21" s="7" t="s">
        <v>27</v>
      </c>
      <c r="H21" s="33">
        <v>3</v>
      </c>
      <c r="I21" s="35">
        <v>3037352</v>
      </c>
      <c r="J21" s="27"/>
    </row>
    <row r="22" spans="2:10" x14ac:dyDescent="0.2">
      <c r="B22" s="26"/>
      <c r="C22" s="7" t="s">
        <v>28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29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30</v>
      </c>
      <c r="D24" s="28"/>
      <c r="E24" s="28"/>
      <c r="F24" s="28"/>
      <c r="H24" s="32">
        <f>H19+H20+H21+H22+H23</f>
        <v>5</v>
      </c>
      <c r="I24" s="38">
        <f>I19+I20+I21+I22+I23</f>
        <v>8757509</v>
      </c>
      <c r="J24" s="27"/>
    </row>
    <row r="25" spans="2:10" x14ac:dyDescent="0.2">
      <c r="B25" s="26"/>
      <c r="C25" s="7" t="s">
        <v>31</v>
      </c>
      <c r="H25" s="33">
        <v>1</v>
      </c>
      <c r="I25" s="34">
        <v>390445</v>
      </c>
      <c r="J25" s="27"/>
    </row>
    <row r="26" spans="2:10" ht="13.5" thickBot="1" x14ac:dyDescent="0.25">
      <c r="B26" s="26"/>
      <c r="C26" s="7" t="s">
        <v>32</v>
      </c>
      <c r="H26" s="36">
        <v>0</v>
      </c>
      <c r="I26" s="37">
        <v>0</v>
      </c>
      <c r="J26" s="27"/>
    </row>
    <row r="27" spans="2:10" x14ac:dyDescent="0.2">
      <c r="B27" s="26"/>
      <c r="C27" s="28" t="s">
        <v>33</v>
      </c>
      <c r="D27" s="28"/>
      <c r="E27" s="28"/>
      <c r="F27" s="28"/>
      <c r="H27" s="32">
        <f>H25+H26</f>
        <v>1</v>
      </c>
      <c r="I27" s="38">
        <f>I25+I26</f>
        <v>390445</v>
      </c>
      <c r="J27" s="27"/>
    </row>
    <row r="28" spans="2:10" ht="13.5" thickBot="1" x14ac:dyDescent="0.25">
      <c r="B28" s="26"/>
      <c r="C28" s="7" t="s">
        <v>34</v>
      </c>
      <c r="D28" s="28"/>
      <c r="E28" s="28"/>
      <c r="F28" s="28"/>
      <c r="H28" s="36">
        <v>1</v>
      </c>
      <c r="I28" s="37">
        <v>87700</v>
      </c>
      <c r="J28" s="27"/>
    </row>
    <row r="29" spans="2:10" x14ac:dyDescent="0.2">
      <c r="B29" s="26"/>
      <c r="C29" s="28" t="s">
        <v>35</v>
      </c>
      <c r="D29" s="28"/>
      <c r="E29" s="28"/>
      <c r="F29" s="28"/>
      <c r="H29" s="33">
        <f>H28</f>
        <v>1</v>
      </c>
      <c r="I29" s="34">
        <f>I28</f>
        <v>87700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36</v>
      </c>
      <c r="D31" s="28"/>
      <c r="H31" s="40">
        <f>H24+H27+H29</f>
        <v>7</v>
      </c>
      <c r="I31" s="41">
        <f>I24+I27+I29</f>
        <v>9235654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3" t="s">
        <v>107</v>
      </c>
      <c r="D36" s="44"/>
      <c r="G36" s="43" t="s">
        <v>37</v>
      </c>
      <c r="H36" s="44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108</v>
      </c>
      <c r="G38" s="45" t="s">
        <v>38</v>
      </c>
      <c r="H38" s="42"/>
      <c r="I38" s="42"/>
      <c r="J38" s="27"/>
    </row>
    <row r="39" spans="2:10" ht="12" customHeight="1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4"/>
      <c r="H40" s="44"/>
      <c r="I40" s="44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2023-06-27T13:16:53Z</cp:lastPrinted>
  <dcterms:created xsi:type="dcterms:W3CDTF">2022-06-01T14:39:12Z</dcterms:created>
  <dcterms:modified xsi:type="dcterms:W3CDTF">2023-06-27T13:17:01Z</dcterms:modified>
</cp:coreProperties>
</file>