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438792 OPORTUNIDAD DE VID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4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" i="2" l="1"/>
  <c r="I1" i="2" l="1"/>
  <c r="H1" i="2"/>
  <c r="I29" i="3" l="1"/>
  <c r="H29" i="3"/>
  <c r="I27" i="3"/>
  <c r="H27" i="3"/>
  <c r="I24" i="3"/>
  <c r="H24" i="3"/>
  <c r="H31" i="3" s="1"/>
  <c r="I31" i="3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<sst xmlns="http://schemas.openxmlformats.org/spreadsheetml/2006/main" count="74" uniqueCount="58">
  <si>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</si>
  <si>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</si>
  <si>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</si>
  <si>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</si>
  <si>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</si>
  <si>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</si>
  <si>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</si>
  <si>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</si>
  <si>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OPORTUNIDAD DE VIDA SAS</t>
  </si>
  <si>
    <t>OV</t>
  </si>
  <si>
    <t>FOR-CSA-018</t>
  </si>
  <si>
    <t>HOJA 1 DE 2</t>
  </si>
  <si>
    <t>RESUMEN DE CARTERA REVISADA POR LA EPS</t>
  </si>
  <si>
    <t>VERSION 1</t>
  </si>
  <si>
    <t>SANTIAGO DE CALI , FEBRERO 17 DE 2023</t>
  </si>
  <si>
    <t>A continuacion me permito remitir nuestra respuesta al estado de cartera presentado en la fecha: 17/02/2023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</si>
  <si>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</si>
  <si>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</si>
  <si>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</si>
  <si>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</si>
  <si>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</si>
  <si>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</si>
  <si>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</si>
  <si>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</si>
  <si>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</si>
  <si>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</si>
  <si>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</si>
  <si>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</si>
  <si>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</si>
  <si>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</si>
  <si>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</si>
  <si>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</si>
  <si>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</si>
  <si>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</si>
  <si>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</si>
  <si>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</si>
  <si>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NUMERO FACTURA</t>
  </si>
  <si>
    <t>LLAVE</t>
  </si>
  <si>
    <t>FECHA FACT IPS</t>
  </si>
  <si>
    <t>VALOR FACT IPS</t>
  </si>
  <si>
    <t>SALDO FACT IPS</t>
  </si>
  <si>
    <t>ESTADO EPS FEBRERO 17</t>
  </si>
  <si>
    <t>POR PAGAR SAP</t>
  </si>
  <si>
    <t>P. ABIERTAS DOC</t>
  </si>
  <si>
    <t>FECHA RAD IPS</t>
  </si>
  <si>
    <t>900438792_OV_9110</t>
  </si>
  <si>
    <t>VALOR CANCELADO SAP</t>
  </si>
  <si>
    <t>DOCUMENTO DE COMPENSACIÓN</t>
  </si>
  <si>
    <t>FECHA DE COMPENSACIÓN</t>
  </si>
  <si>
    <t>Señores : OPORTUNIDAD DE VIDA SAS</t>
  </si>
  <si>
    <t>NIT: 900438792</t>
  </si>
  <si>
    <t>FACTURA PENDIENTE EN PROGRAMACION DE PAGO</t>
  </si>
  <si>
    <t>Total general</t>
  </si>
  <si>
    <t>Tipificación</t>
  </si>
  <si>
    <t>Cant Facturas</t>
  </si>
  <si>
    <t>Saldo Facturas</t>
  </si>
  <si>
    <t>Pamela Acevedo</t>
  </si>
  <si>
    <t>Departamento Contable - IPS Oportunidad de Vida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</si>
</sst>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 applyAlignment="1">
      <alignment horizontal="center"/>
    </xf>
    <xf numFmtId="16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0" xfId="1" applyNumberFormat="1" applyFont="1"/>
    <xf numFmtId="164" fontId="0" fillId="0" borderId="1" xfId="1" applyNumberFormat="1" applyFont="1" applyBorder="1"/>
    <xf numFmtId="0" fontId="0" fillId="0" borderId="0" xfId="0" applyAlignment="1">
      <alignment horizontal="center"/>
    </xf>
    <xf numFmtId="0" fontId="0" fillId="0" borderId="16" xfId="0" applyBorder="1" applyAlignment="1">
      <alignment horizontal="left"/>
    </xf>
    <xf numFmtId="164" fontId="0" fillId="0" borderId="17" xfId="1" applyNumberFormat="1" applyFont="1" applyBorder="1"/>
    <xf numFmtId="0" fontId="8" fillId="4" borderId="14" xfId="0" applyFont="1" applyFill="1" applyBorder="1" applyAlignment="1">
      <alignment horizontal="center" vertical="center"/>
    </xf>
    <xf numFmtId="164" fontId="8" fillId="4" borderId="15" xfId="1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0" fillId="0" borderId="19" xfId="0" applyNumberFormat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167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4.487758680552" createdVersion="5" refreshedVersion="5" minRefreshableVersion="3" recordCount="3">
  <cacheSource type="worksheet">
    <worksheetSource ref="A2:O5" sheet="ESTADO DE CADA FACTURA"/>
  </cacheSource>
  <cacheFields count="15">
    <cacheField name="NIT IPS" numFmtId="0">
      <sharedItems containsSemiMixedTypes="0" containsString="0" containsNumber="1" containsInteger="1" minValue="900438792" maxValue="90043879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110" maxValue="9112"/>
    </cacheField>
    <cacheField name="LLAVE" numFmtId="0">
      <sharedItems/>
    </cacheField>
    <cacheField name="FECHA FACT IPS" numFmtId="14">
      <sharedItems containsSemiMixedTypes="0" containsNonDate="0" containsDate="1" containsString="0" minDate="2022-04-08T00:00:00" maxDate="2022-04-09T00:00:00"/>
    </cacheField>
    <cacheField name="FECHA RAD IPS" numFmtId="14">
      <sharedItems containsSemiMixedTypes="0" containsNonDate="0" containsDate="1" containsString="0" minDate="2022-04-11T00:00:00" maxDate="2022-04-12T00:00:00"/>
    </cacheField>
    <cacheField name="VALOR FACT IPS" numFmtId="164">
      <sharedItems containsSemiMixedTypes="0" containsString="0" containsNumber="1" containsInteger="1" minValue="300000" maxValue="600000"/>
    </cacheField>
    <cacheField name="SALDO FACT IPS" numFmtId="164">
      <sharedItems containsSemiMixedTypes="0" containsString="0" containsNumber="1" containsInteger="1" minValue="203920" maxValue="407840"/>
    </cacheField>
    <cacheField name="ESTADO EPS FEBRERO 17" numFmtId="0">
      <sharedItems count="1">
        <s v="FACTURA PENDIENTE EN PROGRAMACION DE PAGO"/>
      </sharedItems>
    </cacheField>
    <cacheField name="POR PAGAR SAP" numFmtId="164">
      <sharedItems containsSemiMixedTypes="0" containsString="0" containsNumber="1" containsInteger="1" minValue="199842" maxValue="399683"/>
    </cacheField>
    <cacheField name="P. ABIERTAS DOC" numFmtId="0">
      <sharedItems containsSemiMixedTypes="0" containsString="0" containsNumber="1" containsInteger="1" minValue="1222187270" maxValue="1910372556"/>
    </cacheField>
    <cacheField name="VALOR CANCELADO SAP" numFmtId="0">
      <sharedItems containsNonDate="0" containsString="0" containsBlank="1"/>
    </cacheField>
    <cacheField name="DOCUMENTO DE COMPENSACIÓN" numFmtId="0">
      <sharedItems containsNonDate="0" containsString="0" containsBlank="1"/>
    </cacheField>
    <cacheField name="FECHA DE COMPENSACIÓN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438792"/>
    <s v="OPORTUNIDAD DE VIDA SAS"/>
    <s v="OV"/>
    <n v="9110"/>
    <s v="900438792_OV_9110"/>
    <d v="2022-04-08T00:00:00"/>
    <d v="2022-04-11T00:00:00"/>
    <n v="450000"/>
    <n v="305880"/>
    <x v="0"/>
    <n v="299765"/>
    <n v="1910372556"/>
    <m/>
    <m/>
    <m/>
  </r>
  <r>
    <n v="900438792"/>
    <s v="OPORTUNIDAD DE VIDA SAS"/>
    <s v="OV"/>
    <n v="9111"/>
    <s v="900438792_OV_9110"/>
    <d v="2022-04-08T00:00:00"/>
    <d v="2022-04-11T00:00:00"/>
    <n v="300000"/>
    <n v="203920"/>
    <x v="0"/>
    <n v="199842"/>
    <n v="1222187270"/>
    <m/>
    <m/>
    <m/>
  </r>
  <r>
    <n v="900438792"/>
    <s v="OPORTUNIDAD DE VIDA SAS"/>
    <s v="OV"/>
    <n v="9112"/>
    <s v="900438792_OV_9110"/>
    <d v="2022-04-08T00:00:00"/>
    <d v="2022-04-11T00:00:00"/>
    <n v="600000"/>
    <n v="407840"/>
    <x v="0"/>
    <n v="399683"/>
    <n v="122218727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4" firstHeaderRow="0" firstDataRow="1" firstDataCol="1"/>
  <pivotFields count="15"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axis="axisRow" showAll="0">
      <items count="2">
        <item x="0"/>
        <item t="default"/>
      </items>
    </pivotField>
    <pivotField numFmtId="164" showAll="0"/>
    <pivotField showAll="0"/>
    <pivotField showAll="0"/>
    <pivotField showAll="0"/>
    <pivotField showAll="0"/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9" baseItem="0"/>
    <dataField name="Saldo Facturas" fld="8" baseField="0" baseItem="0" numFmtId="164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field="9" type="button" dataOnly="0" labelOnly="1" outline="0" axis="axisRow" fieldPosition="0"/>
    </format>
    <format dxfId="16">
      <pivotArea dataOnly="0" labelOnly="1" fieldPosition="0">
        <references count="1">
          <reference field="9" count="0"/>
        </references>
      </pivotArea>
    </format>
    <format dxfId="15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9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9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9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9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field="9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G4" sqref="G2:H4"/>
    </sheetView>
  </sheetViews>
  <sheetFormatPr baseColWidth="10" defaultRowHeight="15" x14ac:dyDescent="0.25"/>
  <cols>
    <col min="2" max="2" width="25.85546875" bestFit="1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4">
        <v>900438792</v>
      </c>
      <c r="B2" s="4" t="s">
        <v>8</v>
      </c>
      <c r="C2" s="4" t="s">
        <v>9</v>
      </c>
      <c r="D2" s="4">
        <v>9110</v>
      </c>
      <c r="E2" s="5">
        <v>44659</v>
      </c>
      <c r="F2" s="6">
        <v>44662</v>
      </c>
      <c r="G2" s="7">
        <v>450000</v>
      </c>
      <c r="H2" s="7">
        <v>305880</v>
      </c>
    </row>
    <row r="3" spans="1:8" x14ac:dyDescent="0.25">
      <c r="A3" s="4">
        <v>900438792</v>
      </c>
      <c r="B3" s="4" t="s">
        <v>8</v>
      </c>
      <c r="C3" s="4" t="s">
        <v>9</v>
      </c>
      <c r="D3" s="4">
        <v>9111</v>
      </c>
      <c r="E3" s="5">
        <v>44659</v>
      </c>
      <c r="F3" s="6">
        <v>44662</v>
      </c>
      <c r="G3" s="7">
        <v>300000</v>
      </c>
      <c r="H3" s="7">
        <v>203920</v>
      </c>
    </row>
    <row r="4" spans="1:8" x14ac:dyDescent="0.25">
      <c r="A4" s="4">
        <v>900438792</v>
      </c>
      <c r="B4" s="4" t="s">
        <v>8</v>
      </c>
      <c r="C4" s="4" t="s">
        <v>9</v>
      </c>
      <c r="D4" s="4">
        <v>9112</v>
      </c>
      <c r="E4" s="5">
        <v>44659</v>
      </c>
      <c r="F4" s="6">
        <v>44662</v>
      </c>
      <c r="G4" s="7">
        <v>600000</v>
      </c>
      <c r="H4" s="7">
        <v>407840</v>
      </c>
    </row>
    <row r="5" spans="1:8" x14ac:dyDescent="0.25">
      <c r="A5" s="1"/>
      <c r="B5" s="1"/>
      <c r="C5" s="1"/>
      <c r="D5" s="1"/>
      <c r="E5" s="1"/>
      <c r="F5" s="1"/>
      <c r="G5" s="1"/>
      <c r="H5" s="8">
        <f>SUM(H2:H4)</f>
        <v>917640</v>
      </c>
    </row>
    <row r="6" spans="1:8" x14ac:dyDescent="0.25">
      <c r="A6" s="1"/>
      <c r="B6" s="1"/>
      <c r="C6" s="1"/>
      <c r="D6" s="1"/>
      <c r="E6" s="1"/>
      <c r="F6" s="1"/>
      <c r="G6" s="1"/>
      <c r="H6" s="8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4">
    <dataValidation type="whole" operator="greaterThan" allowBlank="1" showInputMessage="1" showErrorMessage="1" errorTitle="DATO ERRADO" error="El valor debe ser diferente de cero" sqref="H1:H1048576 G1 G5:G1048576">
      <formula1>1</formula1>
    </dataValidation>
    <dataValidation type="date" allowBlank="1" showInputMessage="1" showErrorMessage="1" sqref="E2:E4">
      <formula1>36526</formula1>
      <formula2>44656</formula2>
    </dataValidation>
    <dataValidation type="whole" allowBlank="1" showInputMessage="1" showErrorMessage="1" errorTitle="ERROR" error="Datos no validos" sqref="D2:D4">
      <formula1>1</formula1>
      <formula2>9999999999999</formula2>
    </dataValidation>
    <dataValidation type="textLength" allowBlank="1" showInputMessage="1" showErrorMessage="1" errorTitle="ERROR" error="El prefijo no debe superar los 4 caracteres" sqref="C2:C4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showGridLines="0" zoomScale="80" zoomScaleNormal="80" workbookViewId="0">
      <selection activeCell="F23" sqref="F23"/>
    </sheetView>
  </sheetViews>
  <sheetFormatPr baseColWidth="10" defaultRowHeight="15" x14ac:dyDescent="0.25"/>
  <cols>
    <col min="1" max="1" width="10.85546875" bestFit="1" customWidth="1"/>
    <col min="2" max="2" width="27.7109375" bestFit="1" customWidth="1"/>
    <col min="3" max="3" width="7.42578125" bestFit="1" customWidth="1"/>
    <col min="5" max="5" width="20.140625" bestFit="1" customWidth="1"/>
    <col min="8" max="8" width="13.85546875" bestFit="1" customWidth="1"/>
    <col min="9" max="9" width="12.5703125" customWidth="1"/>
    <col min="10" max="10" width="49.28515625" bestFit="1" customWidth="1"/>
    <col min="11" max="11" width="12.28515625" style="55" bestFit="1" customWidth="1"/>
    <col min="12" max="12" width="12.140625" bestFit="1" customWidth="1"/>
    <col min="13" max="13" width="12.85546875" customWidth="1"/>
    <col min="14" max="14" width="19.7109375" customWidth="1"/>
    <col min="15" max="15" width="17.42578125" customWidth="1"/>
  </cols>
  <sheetData>
    <row r="1" spans="1:15" x14ac:dyDescent="0.25">
      <c r="H1" s="56">
        <f>SUBTOTAL(9,H3:H5)</f>
        <v>1350000</v>
      </c>
      <c r="I1" s="56">
        <f>SUBTOTAL(9,I3:I5)</f>
        <v>917640</v>
      </c>
      <c r="K1" s="56">
        <f>SUBTOTAL(9,K3:K5)</f>
        <v>899290</v>
      </c>
    </row>
    <row r="2" spans="1:15" ht="45" x14ac:dyDescent="0.25">
      <c r="A2" s="2" t="s">
        <v>34</v>
      </c>
      <c r="B2" s="2" t="s">
        <v>35</v>
      </c>
      <c r="C2" s="2" t="s">
        <v>2</v>
      </c>
      <c r="D2" s="2" t="s">
        <v>36</v>
      </c>
      <c r="E2" s="51" t="s">
        <v>37</v>
      </c>
      <c r="F2" s="2" t="s">
        <v>38</v>
      </c>
      <c r="G2" s="2" t="s">
        <v>44</v>
      </c>
      <c r="H2" s="52" t="s">
        <v>39</v>
      </c>
      <c r="I2" s="52" t="s">
        <v>40</v>
      </c>
      <c r="J2" s="53" t="s">
        <v>41</v>
      </c>
      <c r="K2" s="54" t="s">
        <v>42</v>
      </c>
      <c r="L2" s="53" t="s">
        <v>43</v>
      </c>
      <c r="M2" s="54" t="s">
        <v>46</v>
      </c>
      <c r="N2" s="54" t="s">
        <v>47</v>
      </c>
      <c r="O2" s="53" t="s">
        <v>48</v>
      </c>
    </row>
    <row r="3" spans="1:15" x14ac:dyDescent="0.25">
      <c r="A3" s="4">
        <v>900438792</v>
      </c>
      <c r="B3" s="4" t="s">
        <v>8</v>
      </c>
      <c r="C3" s="4" t="s">
        <v>9</v>
      </c>
      <c r="D3" s="4">
        <v>9110</v>
      </c>
      <c r="E3" s="1" t="s">
        <v>45</v>
      </c>
      <c r="F3" s="5">
        <v>44659</v>
      </c>
      <c r="G3" s="6">
        <v>44662</v>
      </c>
      <c r="H3" s="7">
        <v>450000</v>
      </c>
      <c r="I3" s="7">
        <v>305880</v>
      </c>
      <c r="J3" s="1" t="s">
        <v>51</v>
      </c>
      <c r="K3" s="57">
        <v>299765</v>
      </c>
      <c r="L3" s="1">
        <v>1910372556</v>
      </c>
      <c r="M3" s="1"/>
      <c r="N3" s="1"/>
      <c r="O3" s="1"/>
    </row>
    <row r="4" spans="1:15" x14ac:dyDescent="0.25">
      <c r="A4" s="4">
        <v>900438792</v>
      </c>
      <c r="B4" s="4" t="s">
        <v>8</v>
      </c>
      <c r="C4" s="4" t="s">
        <v>9</v>
      </c>
      <c r="D4" s="4">
        <v>9111</v>
      </c>
      <c r="E4" s="1" t="s">
        <v>45</v>
      </c>
      <c r="F4" s="5">
        <v>44659</v>
      </c>
      <c r="G4" s="6">
        <v>44662</v>
      </c>
      <c r="H4" s="7">
        <v>300000</v>
      </c>
      <c r="I4" s="7">
        <v>203920</v>
      </c>
      <c r="J4" s="1" t="s">
        <v>51</v>
      </c>
      <c r="K4" s="57">
        <v>199842</v>
      </c>
      <c r="L4" s="1">
        <v>1222187270</v>
      </c>
      <c r="M4" s="1"/>
      <c r="N4" s="1"/>
      <c r="O4" s="1"/>
    </row>
    <row r="5" spans="1:15" x14ac:dyDescent="0.25">
      <c r="A5" s="4">
        <v>900438792</v>
      </c>
      <c r="B5" s="4" t="s">
        <v>8</v>
      </c>
      <c r="C5" s="4" t="s">
        <v>9</v>
      </c>
      <c r="D5" s="4">
        <v>9112</v>
      </c>
      <c r="E5" s="1" t="s">
        <v>45</v>
      </c>
      <c r="F5" s="5">
        <v>44659</v>
      </c>
      <c r="G5" s="6">
        <v>44662</v>
      </c>
      <c r="H5" s="7">
        <v>600000</v>
      </c>
      <c r="I5" s="7">
        <v>407840</v>
      </c>
      <c r="J5" s="1" t="s">
        <v>51</v>
      </c>
      <c r="K5" s="57">
        <v>399683</v>
      </c>
      <c r="L5" s="1">
        <v>1222187271</v>
      </c>
      <c r="M5" s="1"/>
      <c r="N5" s="1"/>
      <c r="O5" s="1"/>
    </row>
  </sheetData>
  <dataValidations count="4">
    <dataValidation type="textLength" allowBlank="1" showInputMessage="1" showErrorMessage="1" errorTitle="ERROR" error="El prefijo no debe superar los 4 caracteres" sqref="C3:C5">
      <formula1>0</formula1>
      <formula2>4</formula2>
    </dataValidation>
    <dataValidation type="whole" allowBlank="1" showInputMessage="1" showErrorMessage="1" errorTitle="ERROR" error="Datos no validos" sqref="D3:D5">
      <formula1>1</formula1>
      <formula2>9999999999999</formula2>
    </dataValidation>
    <dataValidation type="date" allowBlank="1" showInputMessage="1" showErrorMessage="1" sqref="F3:F5">
      <formula1>36526</formula1>
      <formula2>44656</formula2>
    </dataValidation>
    <dataValidation type="whole" operator="greaterThan" allowBlank="1" showInputMessage="1" showErrorMessage="1" errorTitle="DATO ERRADO" error="El valor debe ser diferente de cero" sqref="I3:I5">
      <formula1>1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"/>
  <sheetViews>
    <sheetView showGridLines="0" zoomScale="89" zoomScaleNormal="89" workbookViewId="0">
      <selection activeCell="D24" sqref="D24"/>
    </sheetView>
  </sheetViews>
  <sheetFormatPr baseColWidth="10" defaultRowHeight="15" x14ac:dyDescent="0.25"/>
  <cols>
    <col min="1" max="1" width="2" customWidth="1"/>
    <col min="2" max="2" width="47" bestFit="1" customWidth="1"/>
    <col min="3" max="3" width="12.7109375" style="58" bestFit="1" customWidth="1"/>
    <col min="4" max="4" width="15" style="55" bestFit="1" customWidth="1"/>
  </cols>
  <sheetData>
    <row r="2" spans="2:4" x14ac:dyDescent="0.25">
      <c r="B2" s="61" t="s">
        <v>53</v>
      </c>
      <c r="C2" s="63" t="s">
        <v>54</v>
      </c>
      <c r="D2" s="62" t="s">
        <v>55</v>
      </c>
    </row>
    <row r="3" spans="2:4" x14ac:dyDescent="0.25">
      <c r="B3" s="59" t="s">
        <v>51</v>
      </c>
      <c r="C3" s="64">
        <v>3</v>
      </c>
      <c r="D3" s="60">
        <v>917640</v>
      </c>
    </row>
    <row r="4" spans="2:4" x14ac:dyDescent="0.25">
      <c r="B4" s="61" t="s">
        <v>52</v>
      </c>
      <c r="C4" s="65">
        <v>3</v>
      </c>
      <c r="D4" s="62">
        <v>917640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P29" sqref="P29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10</v>
      </c>
      <c r="E2" s="13"/>
      <c r="F2" s="13"/>
      <c r="G2" s="13"/>
      <c r="H2" s="13"/>
      <c r="I2" s="14"/>
      <c r="J2" s="15" t="s">
        <v>11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12</v>
      </c>
      <c r="E4" s="13"/>
      <c r="F4" s="13"/>
      <c r="G4" s="13"/>
      <c r="H4" s="13"/>
      <c r="I4" s="14"/>
      <c r="J4" s="15" t="s">
        <v>13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14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49</v>
      </c>
      <c r="J12" s="29"/>
    </row>
    <row r="13" spans="2:10" x14ac:dyDescent="0.2">
      <c r="B13" s="28"/>
      <c r="C13" s="30" t="s">
        <v>50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15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16</v>
      </c>
      <c r="D17" s="31"/>
      <c r="H17" s="33" t="s">
        <v>17</v>
      </c>
      <c r="I17" s="33" t="s">
        <v>18</v>
      </c>
      <c r="J17" s="29"/>
    </row>
    <row r="18" spans="2:10" x14ac:dyDescent="0.2">
      <c r="B18" s="28"/>
      <c r="C18" s="30" t="s">
        <v>19</v>
      </c>
      <c r="D18" s="30"/>
      <c r="E18" s="30"/>
      <c r="F18" s="30"/>
      <c r="H18" s="34">
        <v>3</v>
      </c>
      <c r="I18" s="66">
        <v>917640</v>
      </c>
      <c r="J18" s="29"/>
    </row>
    <row r="19" spans="2:10" x14ac:dyDescent="0.2">
      <c r="B19" s="28"/>
      <c r="C19" s="9" t="s">
        <v>20</v>
      </c>
      <c r="H19" s="35">
        <v>0</v>
      </c>
      <c r="I19" s="36">
        <v>0</v>
      </c>
      <c r="J19" s="29"/>
    </row>
    <row r="20" spans="2:10" x14ac:dyDescent="0.2">
      <c r="B20" s="28"/>
      <c r="C20" s="9" t="s">
        <v>21</v>
      </c>
      <c r="H20" s="35">
        <v>0</v>
      </c>
      <c r="I20" s="36">
        <v>0</v>
      </c>
      <c r="J20" s="29"/>
    </row>
    <row r="21" spans="2:10" x14ac:dyDescent="0.2">
      <c r="B21" s="28"/>
      <c r="C21" s="9" t="s">
        <v>22</v>
      </c>
      <c r="H21" s="35">
        <v>0</v>
      </c>
      <c r="I21" s="37">
        <v>0</v>
      </c>
      <c r="J21" s="29"/>
    </row>
    <row r="22" spans="2:10" x14ac:dyDescent="0.2">
      <c r="B22" s="28"/>
      <c r="C22" s="9" t="s">
        <v>23</v>
      </c>
      <c r="H22" s="35">
        <v>0</v>
      </c>
      <c r="I22" s="36">
        <v>0</v>
      </c>
      <c r="J22" s="29"/>
    </row>
    <row r="23" spans="2:10" ht="13.5" thickBot="1" x14ac:dyDescent="0.25">
      <c r="B23" s="28"/>
      <c r="C23" s="9" t="s">
        <v>24</v>
      </c>
      <c r="H23" s="38">
        <v>0</v>
      </c>
      <c r="I23" s="39">
        <v>0</v>
      </c>
      <c r="J23" s="29"/>
    </row>
    <row r="24" spans="2:10" x14ac:dyDescent="0.2">
      <c r="B24" s="28"/>
      <c r="C24" s="30" t="s">
        <v>25</v>
      </c>
      <c r="D24" s="30"/>
      <c r="E24" s="30"/>
      <c r="F24" s="30"/>
      <c r="H24" s="34">
        <f>H19+H20+H21+H22+H23</f>
        <v>0</v>
      </c>
      <c r="I24" s="40">
        <f>I19+I20+I21+I22+I23</f>
        <v>0</v>
      </c>
      <c r="J24" s="29"/>
    </row>
    <row r="25" spans="2:10" x14ac:dyDescent="0.2">
      <c r="B25" s="28"/>
      <c r="C25" s="9" t="s">
        <v>26</v>
      </c>
      <c r="H25" s="35">
        <v>3</v>
      </c>
      <c r="I25" s="36">
        <v>917640</v>
      </c>
      <c r="J25" s="29"/>
    </row>
    <row r="26" spans="2:10" ht="13.5" thickBot="1" x14ac:dyDescent="0.25">
      <c r="B26" s="28"/>
      <c r="C26" s="9" t="s">
        <v>27</v>
      </c>
      <c r="H26" s="38">
        <v>0</v>
      </c>
      <c r="I26" s="39">
        <v>0</v>
      </c>
      <c r="J26" s="29"/>
    </row>
    <row r="27" spans="2:10" x14ac:dyDescent="0.2">
      <c r="B27" s="28"/>
      <c r="C27" s="30" t="s">
        <v>28</v>
      </c>
      <c r="D27" s="30"/>
      <c r="E27" s="30"/>
      <c r="F27" s="30"/>
      <c r="H27" s="34">
        <f>H25+H26</f>
        <v>3</v>
      </c>
      <c r="I27" s="40">
        <f>I25+I26</f>
        <v>917640</v>
      </c>
      <c r="J27" s="29"/>
    </row>
    <row r="28" spans="2:10" ht="13.5" thickBot="1" x14ac:dyDescent="0.25">
      <c r="B28" s="28"/>
      <c r="C28" s="9" t="s">
        <v>29</v>
      </c>
      <c r="D28" s="30"/>
      <c r="E28" s="30"/>
      <c r="F28" s="30"/>
      <c r="H28" s="38">
        <v>0</v>
      </c>
      <c r="I28" s="39">
        <v>0</v>
      </c>
      <c r="J28" s="29"/>
    </row>
    <row r="29" spans="2:10" x14ac:dyDescent="0.2">
      <c r="B29" s="28"/>
      <c r="C29" s="30" t="s">
        <v>30</v>
      </c>
      <c r="D29" s="30"/>
      <c r="E29" s="30"/>
      <c r="F29" s="30"/>
      <c r="H29" s="35">
        <f>H28</f>
        <v>0</v>
      </c>
      <c r="I29" s="36">
        <f>I28</f>
        <v>0</v>
      </c>
      <c r="J29" s="29"/>
    </row>
    <row r="30" spans="2:10" x14ac:dyDescent="0.2">
      <c r="B30" s="28"/>
      <c r="C30" s="30"/>
      <c r="D30" s="30"/>
      <c r="E30" s="30"/>
      <c r="F30" s="30"/>
      <c r="H30" s="41"/>
      <c r="I30" s="40"/>
      <c r="J30" s="29"/>
    </row>
    <row r="31" spans="2:10" ht="13.5" thickBot="1" x14ac:dyDescent="0.25">
      <c r="B31" s="28"/>
      <c r="C31" s="30" t="s">
        <v>31</v>
      </c>
      <c r="D31" s="30"/>
      <c r="H31" s="42">
        <f>H24+H27+H29</f>
        <v>3</v>
      </c>
      <c r="I31" s="43">
        <f>I24+I27+I29</f>
        <v>917640</v>
      </c>
      <c r="J31" s="29"/>
    </row>
    <row r="32" spans="2:10" ht="13.5" thickTop="1" x14ac:dyDescent="0.2">
      <c r="B32" s="28"/>
      <c r="C32" s="30"/>
      <c r="D32" s="30"/>
      <c r="H32" s="44"/>
      <c r="I32" s="36"/>
      <c r="J32" s="29"/>
    </row>
    <row r="33" spans="2:10" x14ac:dyDescent="0.2">
      <c r="B33" s="28"/>
      <c r="G33" s="44"/>
      <c r="H33" s="44"/>
      <c r="I33" s="44"/>
      <c r="J33" s="29"/>
    </row>
    <row r="34" spans="2:10" x14ac:dyDescent="0.2">
      <c r="B34" s="28"/>
      <c r="G34" s="44"/>
      <c r="H34" s="44"/>
      <c r="I34" s="44"/>
      <c r="J34" s="29"/>
    </row>
    <row r="35" spans="2:10" x14ac:dyDescent="0.2">
      <c r="B35" s="28"/>
      <c r="G35" s="44"/>
      <c r="H35" s="44"/>
      <c r="I35" s="44"/>
      <c r="J35" s="29"/>
    </row>
    <row r="36" spans="2:10" ht="13.5" thickBot="1" x14ac:dyDescent="0.25">
      <c r="B36" s="28"/>
      <c r="C36" s="46" t="s">
        <v>56</v>
      </c>
      <c r="D36" s="45"/>
      <c r="G36" s="46" t="s">
        <v>32</v>
      </c>
      <c r="H36" s="45"/>
      <c r="I36" s="44"/>
      <c r="J36" s="29"/>
    </row>
    <row r="37" spans="2:10" ht="4.5" customHeight="1" x14ac:dyDescent="0.2">
      <c r="B37" s="28"/>
      <c r="C37" s="44"/>
      <c r="D37" s="44"/>
      <c r="G37" s="44"/>
      <c r="H37" s="44"/>
      <c r="I37" s="44"/>
      <c r="J37" s="29"/>
    </row>
    <row r="38" spans="2:10" x14ac:dyDescent="0.2">
      <c r="B38" s="28"/>
      <c r="C38" s="30" t="s">
        <v>57</v>
      </c>
      <c r="G38" s="47" t="s">
        <v>33</v>
      </c>
      <c r="H38" s="44"/>
      <c r="I38" s="44"/>
      <c r="J38" s="29"/>
    </row>
    <row r="39" spans="2:10" x14ac:dyDescent="0.2">
      <c r="B39" s="28"/>
      <c r="G39" s="44"/>
      <c r="H39" s="44"/>
      <c r="I39" s="44"/>
      <c r="J39" s="29"/>
    </row>
    <row r="40" spans="2:10" ht="18.75" customHeight="1" thickBot="1" x14ac:dyDescent="0.25">
      <c r="B40" s="48"/>
      <c r="C40" s="49"/>
      <c r="D40" s="49"/>
      <c r="E40" s="49"/>
      <c r="F40" s="49"/>
      <c r="G40" s="45"/>
      <c r="H40" s="45"/>
      <c r="I40" s="45"/>
      <c r="J40" s="50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2023-02-17T16:51:30Z</cp:lastPrinted>
  <dcterms:created xsi:type="dcterms:W3CDTF">2022-06-01T14:39:12Z</dcterms:created>
  <dcterms:modified xsi:type="dcterms:W3CDTF">2023-02-17T16:54:49Z</dcterms:modified>
</cp:coreProperties>
</file>