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900169638_MEDICINA INTEGRAL EN CASA COLOMBIA LTDA\"/>
    </mc:Choice>
  </mc:AlternateContent>
  <xr:revisionPtr revIDLastSave="0" documentId="13_ncr:1_{6759762A-B9DA-4922-9FC7-10BCC9B315A7}" xr6:coauthVersionLast="47" xr6:coauthVersionMax="47" xr10:uidLastSave="{00000000-0000-0000-0000-000000000000}"/>
  <bookViews>
    <workbookView xWindow="-120" yWindow="-120" windowWidth="20730" windowHeight="11160" activeTab="3" xr2:uid="{D52D3427-D5B7-4E23-8C69-C4C91887ACB7}"/>
  </bookViews>
  <sheets>
    <sheet name="INFO IPS" sheetId="1" r:id="rId1"/>
    <sheet name="TD" sheetId="3" r:id="rId2"/>
    <sheet name="ESTADO DE CADA FACTURA" sheetId="2" r:id="rId3"/>
    <sheet name="FOR-CSA-018" sheetId="4" r:id="rId4"/>
  </sheets>
  <externalReferences>
    <externalReference r:id="rId5"/>
  </externalReferences>
  <definedNames>
    <definedName name="_xlnm._FilterDatabase" localSheetId="2" hidden="1">'ESTADO DE CADA FACTURA'!$A$2:$AT$44</definedName>
  </definedNames>
  <calcPr calcId="191029"/>
  <pivotCaches>
    <pivotCache cacheId="9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4" l="1"/>
  <c r="G29" i="4"/>
  <c r="H27" i="4"/>
  <c r="G27" i="4"/>
  <c r="H24" i="4"/>
  <c r="G24" i="4"/>
  <c r="G31" i="4" s="1"/>
  <c r="H31" i="4" l="1"/>
  <c r="AF1" i="2"/>
  <c r="AD1" i="2"/>
  <c r="AC1" i="2"/>
  <c r="AA1" i="2"/>
  <c r="Y1" i="2"/>
  <c r="U1" i="2"/>
  <c r="Q1" i="2"/>
  <c r="J1" i="2"/>
  <c r="I1" i="2"/>
  <c r="I44" i="1"/>
  <c r="G43" i="1" l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F43" i="1"/>
  <c r="F37" i="1"/>
  <c r="F36" i="1"/>
  <c r="F35" i="1"/>
  <c r="F28" i="1"/>
  <c r="F27" i="1"/>
  <c r="F20" i="1"/>
  <c r="F19" i="1"/>
  <c r="F12" i="1"/>
  <c r="F11" i="1"/>
  <c r="F4" i="1"/>
  <c r="F3" i="1"/>
  <c r="E43" i="1"/>
  <c r="E42" i="1"/>
  <c r="F42" i="1" s="1"/>
  <c r="E41" i="1"/>
  <c r="F41" i="1" s="1"/>
  <c r="E40" i="1"/>
  <c r="F40" i="1" s="1"/>
  <c r="E39" i="1"/>
  <c r="F39" i="1" s="1"/>
  <c r="E38" i="1"/>
  <c r="F38" i="1" s="1"/>
  <c r="E37" i="1"/>
  <c r="E36" i="1"/>
  <c r="E35" i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E27" i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E19" i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E11" i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E3" i="1"/>
  <c r="E2" i="1"/>
  <c r="F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9B9E96F7-3836-4AFD-B3CF-AC5D8C32E99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F63F5291-84C0-44F9-BCEC-0A82F430E58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4C728062-E6D4-4F04-BB5A-BB1F34A38A23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7109440A-0CCE-4614-B3D5-2A304FC70B3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6D70F916-3A0A-4205-AD94-B722C5D246D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EF350378-E6FB-42C5-B35E-5766DF1C6C9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<sst xmlns="http://schemas.openxmlformats.org/spreadsheetml/2006/main" count="607" uniqueCount="153">
  <si>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</si>
  <si>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</si>
  <si>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</si>
  <si>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</si>
  <si>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</si>
  <si>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</si>
  <si>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</si>
  <si>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RETENCION</t>
  </si>
  <si>
    <t>IPS Saldo Factura</t>
  </si>
  <si>
    <t>Tipo de Contrato</t>
  </si>
  <si>
    <t>Sede / Ciudad</t>
  </si>
  <si>
    <t>900169638-1</t>
  </si>
  <si>
    <t xml:space="preserve">MEDICINA INTEGRAL EN CASA </t>
  </si>
  <si>
    <t>FE</t>
  </si>
  <si>
    <t>EVENTO</t>
  </si>
  <si>
    <t>CALI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</si>
  <si>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</si>
  <si>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</si>
  <si>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</si>
  <si>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</si>
  <si>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</si>
  <si>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</si>
  <si>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</si>
  <si>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</si>
  <si>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</si>
  <si>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</si>
  <si>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ESTADO CARTERA FEBRERO 24</t>
  </si>
  <si>
    <t>FUERA DE CIERRE</t>
  </si>
  <si>
    <t>ESTADO VAGLO</t>
  </si>
  <si>
    <t>VALOR VAGLO</t>
  </si>
  <si>
    <t>POR PAGAR SAP</t>
  </si>
  <si>
    <t>P. ABIERTAS DOC</t>
  </si>
  <si>
    <t>COVID-19</t>
  </si>
  <si>
    <t>INTERFAZ</t>
  </si>
  <si>
    <t>VALOR RADICADO FACT</t>
  </si>
  <si>
    <t>VALOR NOTA CREDITO</t>
  </si>
  <si>
    <t>VALOR NOTA DEBITO</t>
  </si>
  <si>
    <t>VALOR DESCCOMERCIAL</t>
  </si>
  <si>
    <t>VALOR GLOSA ACEPTDA</t>
  </si>
  <si>
    <t>OBSERVACION GLOSA ACEPTADA</t>
  </si>
  <si>
    <t>VALOR GLOSA DEVUELTA</t>
  </si>
  <si>
    <t>OBSERVACION GLOSA DEVUELTA</t>
  </si>
  <si>
    <t>SALDO SASS</t>
  </si>
  <si>
    <t>VALOR CRUZADO SASS</t>
  </si>
  <si>
    <t>VALOR CANCELADO SAP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</si>
  <si>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</si>
  <si>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</si>
  <si>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</si>
  <si>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</si>
  <si>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</si>
  <si>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</si>
  <si>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</si>
  <si>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</si>
  <si>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</si>
  <si>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</si>
  <si>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</si>
  <si>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</si>
  <si>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</si>
  <si>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</si>
  <si>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MEDICINA INTEGRAL EN CASA COLOMBIA LTDA</t>
  </si>
  <si>
    <t>900169638_FE_64940</t>
  </si>
  <si>
    <t>B)Factura sin saldo ERP</t>
  </si>
  <si>
    <t>OK</t>
  </si>
  <si>
    <t>900169638_FE_64941</t>
  </si>
  <si>
    <t>900169638_FE_64942</t>
  </si>
  <si>
    <t>900169638_FE_64943</t>
  </si>
  <si>
    <t>900169638_FE_64944</t>
  </si>
  <si>
    <t>900169638_FE_65498</t>
  </si>
  <si>
    <t>900169638_FE_65502</t>
  </si>
  <si>
    <t>900169638_FE_67922</t>
  </si>
  <si>
    <t>900169638_FE_67924</t>
  </si>
  <si>
    <t>900169638_FE_67926</t>
  </si>
  <si>
    <t>900169638_FE_67927</t>
  </si>
  <si>
    <t>900169638_FE_68507</t>
  </si>
  <si>
    <t>900169638_FE_70916</t>
  </si>
  <si>
    <t>900169638_FE_70919</t>
  </si>
  <si>
    <t>900169638_FE_70922</t>
  </si>
  <si>
    <t>900169638_FE_70924</t>
  </si>
  <si>
    <t>900169638_FE_71097</t>
  </si>
  <si>
    <t>900169638_FE_73697</t>
  </si>
  <si>
    <t>900169638_FE_73698</t>
  </si>
  <si>
    <t>900169638_FE_73699</t>
  </si>
  <si>
    <t>900169638_FE_73700</t>
  </si>
  <si>
    <t>900169638_FE_74539</t>
  </si>
  <si>
    <t>900169638_FE_74691</t>
  </si>
  <si>
    <t>900169638_FE_79203</t>
  </si>
  <si>
    <t>900169638_FE_79204</t>
  </si>
  <si>
    <t>900169638_FE_79837</t>
  </si>
  <si>
    <t>900169638_FE_76672</t>
  </si>
  <si>
    <t>900169638_FE_76676</t>
  </si>
  <si>
    <t>900169638_FE_77747</t>
  </si>
  <si>
    <t>900169638_FE_78080</t>
  </si>
  <si>
    <t>900169638_FE_76667</t>
  </si>
  <si>
    <t>900169638_FE_39819</t>
  </si>
  <si>
    <t>900169638_FE_44049</t>
  </si>
  <si>
    <t>B)Factura sin saldo ERP/conciliar diferencia valor de factura</t>
  </si>
  <si>
    <t>900169638_FE_76669</t>
  </si>
  <si>
    <t>900169638_FE_79201</t>
  </si>
  <si>
    <t>900169638_FE_79202</t>
  </si>
  <si>
    <t>900169638_FE_76739</t>
  </si>
  <si>
    <t>C)Glosas total pendiente por respuesta de IPS/conciliar diferencia valor de factura</t>
  </si>
  <si>
    <t>AUT SE DEVUELVE FACTURA GESTIONAR CON EL AREA ENCARGADA DE AUTORIZACIONES ENVIAN NAP 22315606851240 NO EXITE EN SISTEMAY NO HAY GNEERADO AUT DE 15 DIGITOS PARA ESTE SERVICIO.MILENA</t>
  </si>
  <si>
    <t>SI</t>
  </si>
  <si>
    <t>900169638_FE_74695</t>
  </si>
  <si>
    <t>AUT SE DEVUELVE FACTURA LA AUTORIZACION QUE ENVIAN223158538583966  ESTA GENERADA PARA OTRO PRESTADOR NIT900348416 MEDICINA DOMICILIAR DE COLOMBIA SAS GESTIONAR LA AUTORIAZACION CON EL AREA ENCARGADA.MILENA</t>
  </si>
  <si>
    <t>900169638_FE_62173</t>
  </si>
  <si>
    <t>D)Glosas parcial pendiente por respuesta de IPS</t>
  </si>
  <si>
    <t>AUT. SE REALIZA GLOSA PARCIAL PUESTO QUE ESTAN FACTURANDO 31 UNIDADES DE ENFERMERIA 24HRS Y SOLO SE ENCUENTRAN AUTORIZADOS 30, TAMBIEN EN EL FORMATO KARDEX ADJUNTO POR USTEDES, SOPRTAN 30 TAMBIEN. MANUEL M</t>
  </si>
  <si>
    <t>NO</t>
  </si>
  <si>
    <t>900169638_FE_78923</t>
  </si>
  <si>
    <t>G)factura inicial en Gestion por ERP</t>
  </si>
  <si>
    <t>900169638_FE_79838</t>
  </si>
  <si>
    <t>900169638_FE_78924</t>
  </si>
  <si>
    <t>G)factura inicial en Gestion por ERP/ con diferencia valor factura</t>
  </si>
  <si>
    <t>FACTURA PENDIENTE DE PAGO</t>
  </si>
  <si>
    <t>FACTURA EN PROCESO INTERNO</t>
  </si>
  <si>
    <t>FACTURA DEVUELTA</t>
  </si>
  <si>
    <t>GLOSA POR CONCILIAR</t>
  </si>
  <si>
    <t>01.08.2022</t>
  </si>
  <si>
    <t>26.12.2022</t>
  </si>
  <si>
    <t>NIT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</si>
  <si>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</si>
  <si>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</si>
  <si>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</si>
  <si>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</si>
  <si>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</si>
  <si>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</si>
  <si>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</si>
  <si>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</si>
  <si>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</si>
  <si>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</si>
  <si>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</si>
  <si>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</si>
  <si>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</si>
  <si>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</si>
  <si>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</si>
  <si>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</si>
  <si>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</si>
  <si>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</si>
  <si>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</si>
  <si>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</si>
  <si>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</si>
  <si>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</si>
  <si>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</si>
  <si>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</si>
  <si>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</si>
  <si>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</si>
  <si>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SANTIAGO DE CALI , FEBRERO 25 DE 2023</t>
  </si>
  <si>
    <t>Señores : MEDICINA INTEGRAL EN CASA COLOMBIA LTDA</t>
  </si>
  <si>
    <t>NIT: 900169638</t>
  </si>
  <si>
    <t>A continuacion me permito remitir nuestra respuesta al estado de cartera presentado en la fecha: 22/02/2023</t>
  </si>
  <si>
    <t>IVAN DARIO ESCOBAR</t>
  </si>
  <si>
    <t>ANALISTA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</si>
</sst>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70" formatCode="&quot;$&quot;\ #,##0"/>
    <numFmt numFmtId="171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7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1" xfId="1" applyNumberFormat="1" applyFont="1" applyBorder="1"/>
    <xf numFmtId="0" fontId="3" fillId="2" borderId="1" xfId="0" applyFont="1" applyFill="1" applyBorder="1" applyAlignment="1">
      <alignment horizontal="center"/>
    </xf>
    <xf numFmtId="164" fontId="0" fillId="0" borderId="0" xfId="0" applyNumberFormat="1"/>
    <xf numFmtId="14" fontId="0" fillId="0" borderId="0" xfId="0" applyNumberFormat="1"/>
    <xf numFmtId="164" fontId="0" fillId="0" borderId="0" xfId="1" applyNumberFormat="1" applyFont="1"/>
    <xf numFmtId="165" fontId="0" fillId="0" borderId="0" xfId="1" applyNumberFormat="1" applyFont="1"/>
    <xf numFmtId="0" fontId="3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5" borderId="1" xfId="1" applyNumberFormat="1" applyFont="1" applyFill="1" applyBorder="1" applyAlignment="1">
      <alignment horizontal="center" vertical="center" wrapText="1"/>
    </xf>
    <xf numFmtId="165" fontId="3" fillId="4" borderId="1" xfId="1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0" fillId="0" borderId="1" xfId="1" applyNumberFormat="1" applyFont="1" applyBorder="1"/>
    <xf numFmtId="170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70" fontId="0" fillId="0" borderId="0" xfId="0" applyNumberFormat="1"/>
    <xf numFmtId="0" fontId="9" fillId="0" borderId="0" xfId="2" applyFont="1"/>
    <xf numFmtId="0" fontId="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0" fontId="10" fillId="0" borderId="2" xfId="2" applyFont="1" applyBorder="1" applyAlignment="1">
      <alignment horizontal="centerContinuous" vertical="center"/>
    </xf>
    <xf numFmtId="0" fontId="10" fillId="0" borderId="4" xfId="2" applyFont="1" applyBorder="1" applyAlignment="1">
      <alignment horizontal="centerContinuous" vertical="center"/>
    </xf>
    <xf numFmtId="0" fontId="10" fillId="0" borderId="3" xfId="2" applyFont="1" applyBorder="1" applyAlignment="1">
      <alignment horizontal="centerContinuous" vertical="center"/>
    </xf>
    <xf numFmtId="0" fontId="10" fillId="0" borderId="5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/>
    </xf>
    <xf numFmtId="0" fontId="9" fillId="0" borderId="7" xfId="2" applyFont="1" applyBorder="1" applyAlignment="1">
      <alignment horizontal="centerContinuous"/>
    </xf>
    <xf numFmtId="0" fontId="10" fillId="0" borderId="8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 vertical="center"/>
    </xf>
    <xf numFmtId="0" fontId="10" fillId="0" borderId="10" xfId="2" applyFont="1" applyBorder="1" applyAlignment="1">
      <alignment horizontal="centerContinuous" vertical="center"/>
    </xf>
    <xf numFmtId="0" fontId="10" fillId="0" borderId="11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 vertical="center"/>
    </xf>
    <xf numFmtId="0" fontId="10" fillId="0" borderId="0" xfId="2" applyFont="1" applyAlignment="1">
      <alignment horizontal="centerContinuous" vertical="center"/>
    </xf>
    <xf numFmtId="0" fontId="10" fillId="0" borderId="7" xfId="2" applyFont="1" applyBorder="1" applyAlignment="1">
      <alignment horizontal="centerContinuous" vertical="center"/>
    </xf>
    <xf numFmtId="0" fontId="10" fillId="0" borderId="12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/>
    </xf>
    <xf numFmtId="0" fontId="9" fillId="0" borderId="10" xfId="2" applyFont="1" applyBorder="1" applyAlignment="1">
      <alignment horizontal="centerContinuous"/>
    </xf>
    <xf numFmtId="0" fontId="9" fillId="0" borderId="6" xfId="2" applyFont="1" applyBorder="1"/>
    <xf numFmtId="0" fontId="9" fillId="0" borderId="7" xfId="2" applyFont="1" applyBorder="1"/>
    <xf numFmtId="0" fontId="10" fillId="0" borderId="0" xfId="2" applyFont="1"/>
    <xf numFmtId="14" fontId="9" fillId="0" borderId="0" xfId="2" applyNumberFormat="1" applyFont="1"/>
    <xf numFmtId="14" fontId="9" fillId="0" borderId="0" xfId="2" applyNumberFormat="1" applyFont="1" applyAlignment="1">
      <alignment horizontal="left"/>
    </xf>
    <xf numFmtId="0" fontId="10" fillId="0" borderId="0" xfId="2" applyFont="1" applyAlignment="1">
      <alignment horizontal="center"/>
    </xf>
    <xf numFmtId="1" fontId="10" fillId="0" borderId="0" xfId="2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" fontId="9" fillId="0" borderId="0" xfId="2" applyNumberFormat="1" applyFont="1" applyAlignment="1">
      <alignment horizontal="center"/>
    </xf>
    <xf numFmtId="171" fontId="9" fillId="0" borderId="0" xfId="2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1" fontId="9" fillId="0" borderId="9" xfId="2" applyNumberFormat="1" applyFont="1" applyBorder="1" applyAlignment="1">
      <alignment horizontal="center"/>
    </xf>
    <xf numFmtId="171" fontId="9" fillId="0" borderId="9" xfId="2" applyNumberFormat="1" applyFont="1" applyBorder="1" applyAlignment="1">
      <alignment horizontal="right"/>
    </xf>
    <xf numFmtId="171" fontId="10" fillId="0" borderId="0" xfId="2" applyNumberFormat="1" applyFont="1" applyAlignment="1">
      <alignment horizontal="right"/>
    </xf>
    <xf numFmtId="0" fontId="9" fillId="0" borderId="0" xfId="2" applyFont="1" applyAlignment="1">
      <alignment horizontal="center"/>
    </xf>
    <xf numFmtId="1" fontId="10" fillId="0" borderId="13" xfId="2" applyNumberFormat="1" applyFont="1" applyBorder="1" applyAlignment="1">
      <alignment horizontal="center"/>
    </xf>
    <xf numFmtId="171" fontId="10" fillId="0" borderId="13" xfId="2" applyNumberFormat="1" applyFont="1" applyBorder="1" applyAlignment="1">
      <alignment horizontal="right"/>
    </xf>
    <xf numFmtId="171" fontId="9" fillId="0" borderId="0" xfId="2" applyNumberFormat="1" applyFont="1"/>
    <xf numFmtId="171" fontId="9" fillId="0" borderId="9" xfId="2" applyNumberFormat="1" applyFont="1" applyBorder="1"/>
    <xf numFmtId="171" fontId="10" fillId="0" borderId="0" xfId="2" applyNumberFormat="1" applyFont="1"/>
    <xf numFmtId="0" fontId="9" fillId="0" borderId="8" xfId="2" applyFont="1" applyBorder="1"/>
    <xf numFmtId="0" fontId="9" fillId="0" borderId="9" xfId="2" applyFont="1" applyBorder="1"/>
    <xf numFmtId="0" fontId="9" fillId="0" borderId="10" xfId="2" applyFont="1" applyBorder="1"/>
  </cellXfs>
  <cellStyles count="3">
    <cellStyle name="Millares" xfId="1" builtinId="3"/>
    <cellStyle name="Normal" xfId="0" builtinId="0"/>
    <cellStyle name="Normal 2 2" xfId="2" xr:uid="{01AE4075-A2AA-428C-A9C6-39DEA27C86BB}"/>
  </cellStyles>
  <dxfs count="13">
    <dxf>
      <numFmt numFmtId="169" formatCode="&quot;$&quot;\ #,##0.0"/>
    </dxf>
    <dxf>
      <numFmt numFmtId="170" formatCode="&quot;$&quot;\ #,##0"/>
    </dxf>
    <dxf>
      <alignment horizontal="center"/>
    </dxf>
    <dxf>
      <alignment horizontal="center"/>
    </dxf>
    <dxf>
      <numFmt numFmtId="169" formatCode="&quot;$&quot;\ #,##0.0"/>
    </dxf>
    <dxf>
      <numFmt numFmtId="168" formatCode="&quot;$&quot;\ #,##0.00"/>
    </dxf>
    <dxf>
      <alignment horizontal="center"/>
    </dxf>
    <dxf>
      <alignment horizontal="center"/>
    </dxf>
    <dxf>
      <numFmt numFmtId="168" formatCode="&quot;$&quot;\ #,##0.00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F5D851-A9DF-4253-92B5-E2D65625A4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C1E21D6-F840-4447-B170-861B699783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UOSL2224.P0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OSL2224"/>
    </sheetNames>
    <sheetDataSet>
      <sheetData sheetId="0">
        <row r="2">
          <cell r="B2">
            <v>39801</v>
          </cell>
          <cell r="C2">
            <v>44500</v>
          </cell>
          <cell r="D2">
            <v>13218400</v>
          </cell>
        </row>
        <row r="3">
          <cell r="B3">
            <v>39803</v>
          </cell>
          <cell r="C3">
            <v>44500</v>
          </cell>
          <cell r="D3">
            <v>856858</v>
          </cell>
        </row>
        <row r="4">
          <cell r="B4">
            <v>39809</v>
          </cell>
          <cell r="C4">
            <v>44500</v>
          </cell>
          <cell r="D4">
            <v>586838</v>
          </cell>
        </row>
        <row r="5">
          <cell r="B5">
            <v>39813</v>
          </cell>
          <cell r="C5">
            <v>44500</v>
          </cell>
          <cell r="D5">
            <v>902270</v>
          </cell>
        </row>
        <row r="6">
          <cell r="B6">
            <v>39819</v>
          </cell>
          <cell r="C6">
            <v>44500</v>
          </cell>
          <cell r="D6">
            <v>10268782</v>
          </cell>
        </row>
        <row r="7">
          <cell r="B7">
            <v>40278</v>
          </cell>
          <cell r="C7">
            <v>44500</v>
          </cell>
          <cell r="D7">
            <v>1407772</v>
          </cell>
        </row>
        <row r="8">
          <cell r="B8">
            <v>41536</v>
          </cell>
          <cell r="C8">
            <v>44530</v>
          </cell>
          <cell r="D8">
            <v>544944</v>
          </cell>
        </row>
        <row r="9">
          <cell r="B9">
            <v>41537</v>
          </cell>
          <cell r="C9">
            <v>44530</v>
          </cell>
          <cell r="D9">
            <v>791192</v>
          </cell>
        </row>
        <row r="10">
          <cell r="B10">
            <v>41538</v>
          </cell>
          <cell r="C10">
            <v>44530</v>
          </cell>
          <cell r="D10">
            <v>1356390</v>
          </cell>
        </row>
        <row r="11">
          <cell r="B11">
            <v>41539</v>
          </cell>
          <cell r="C11">
            <v>44530</v>
          </cell>
          <cell r="D11">
            <v>1606156</v>
          </cell>
        </row>
        <row r="12">
          <cell r="B12">
            <v>41540</v>
          </cell>
          <cell r="C12">
            <v>44530</v>
          </cell>
          <cell r="D12">
            <v>11435638</v>
          </cell>
        </row>
        <row r="13">
          <cell r="B13">
            <v>43995</v>
          </cell>
          <cell r="C13">
            <v>44561</v>
          </cell>
          <cell r="D13">
            <v>1986188</v>
          </cell>
        </row>
        <row r="14">
          <cell r="B14">
            <v>43998</v>
          </cell>
          <cell r="C14">
            <v>44561</v>
          </cell>
          <cell r="D14">
            <v>791192</v>
          </cell>
        </row>
        <row r="15">
          <cell r="B15">
            <v>44004</v>
          </cell>
          <cell r="C15">
            <v>44561</v>
          </cell>
          <cell r="D15">
            <v>1265566</v>
          </cell>
        </row>
        <row r="16">
          <cell r="B16">
            <v>44006</v>
          </cell>
          <cell r="C16">
            <v>44561</v>
          </cell>
          <cell r="D16">
            <v>811446</v>
          </cell>
        </row>
        <row r="17">
          <cell r="B17">
            <v>44049</v>
          </cell>
          <cell r="C17">
            <v>44561</v>
          </cell>
          <cell r="D17">
            <v>11532438</v>
          </cell>
        </row>
        <row r="18">
          <cell r="B18">
            <v>45832</v>
          </cell>
          <cell r="C18">
            <v>44592</v>
          </cell>
          <cell r="D18">
            <v>1112594</v>
          </cell>
        </row>
        <row r="19">
          <cell r="B19">
            <v>45833</v>
          </cell>
          <cell r="C19">
            <v>44592</v>
          </cell>
          <cell r="D19">
            <v>499532</v>
          </cell>
        </row>
        <row r="20">
          <cell r="B20">
            <v>45834</v>
          </cell>
          <cell r="C20">
            <v>44592</v>
          </cell>
          <cell r="D20">
            <v>697916</v>
          </cell>
        </row>
        <row r="21">
          <cell r="B21">
            <v>45835</v>
          </cell>
          <cell r="C21">
            <v>44592</v>
          </cell>
          <cell r="D21">
            <v>700368</v>
          </cell>
        </row>
        <row r="22">
          <cell r="B22">
            <v>45836</v>
          </cell>
          <cell r="C22">
            <v>44592</v>
          </cell>
          <cell r="D22">
            <v>11316044</v>
          </cell>
        </row>
        <row r="23">
          <cell r="B23">
            <v>48034</v>
          </cell>
          <cell r="C23">
            <v>44620</v>
          </cell>
          <cell r="D23">
            <v>351064</v>
          </cell>
        </row>
        <row r="24">
          <cell r="B24">
            <v>48135</v>
          </cell>
          <cell r="C24">
            <v>44620</v>
          </cell>
          <cell r="D24">
            <v>816350</v>
          </cell>
        </row>
        <row r="25">
          <cell r="B25">
            <v>48136</v>
          </cell>
          <cell r="C25">
            <v>44620</v>
          </cell>
          <cell r="D25">
            <v>640458</v>
          </cell>
        </row>
        <row r="26">
          <cell r="B26">
            <v>48138</v>
          </cell>
          <cell r="C26">
            <v>44620</v>
          </cell>
          <cell r="D26">
            <v>908240</v>
          </cell>
        </row>
        <row r="27">
          <cell r="B27">
            <v>48139</v>
          </cell>
          <cell r="C27">
            <v>44620</v>
          </cell>
          <cell r="D27">
            <v>10968090</v>
          </cell>
        </row>
        <row r="28">
          <cell r="B28">
            <v>48140</v>
          </cell>
          <cell r="C28">
            <v>44620</v>
          </cell>
          <cell r="D28">
            <v>766034</v>
          </cell>
        </row>
        <row r="29">
          <cell r="B29">
            <v>50997</v>
          </cell>
          <cell r="C29">
            <v>44651</v>
          </cell>
          <cell r="D29">
            <v>791192</v>
          </cell>
        </row>
        <row r="30">
          <cell r="B30">
            <v>50998</v>
          </cell>
          <cell r="C30">
            <v>44651</v>
          </cell>
          <cell r="D30">
            <v>1515332</v>
          </cell>
        </row>
        <row r="31">
          <cell r="B31">
            <v>51000</v>
          </cell>
          <cell r="C31">
            <v>44651</v>
          </cell>
          <cell r="D31">
            <v>1129330</v>
          </cell>
        </row>
        <row r="32">
          <cell r="B32">
            <v>51002</v>
          </cell>
          <cell r="C32">
            <v>44651</v>
          </cell>
          <cell r="D32">
            <v>879564</v>
          </cell>
        </row>
        <row r="33">
          <cell r="B33">
            <v>51004</v>
          </cell>
          <cell r="C33">
            <v>44651</v>
          </cell>
          <cell r="D33">
            <v>5590772</v>
          </cell>
        </row>
        <row r="34">
          <cell r="B34">
            <v>51488</v>
          </cell>
          <cell r="C34">
            <v>44651</v>
          </cell>
          <cell r="D34">
            <v>6060624</v>
          </cell>
        </row>
        <row r="35">
          <cell r="B35">
            <v>53766</v>
          </cell>
          <cell r="C35">
            <v>44681</v>
          </cell>
          <cell r="D35">
            <v>1356390</v>
          </cell>
        </row>
        <row r="36">
          <cell r="B36">
            <v>53768</v>
          </cell>
          <cell r="C36">
            <v>44681</v>
          </cell>
          <cell r="D36">
            <v>363296</v>
          </cell>
        </row>
        <row r="37">
          <cell r="B37">
            <v>53769</v>
          </cell>
          <cell r="C37">
            <v>44681</v>
          </cell>
          <cell r="D37">
            <v>726592</v>
          </cell>
        </row>
        <row r="38">
          <cell r="B38">
            <v>53771</v>
          </cell>
          <cell r="C38">
            <v>44681</v>
          </cell>
          <cell r="D38">
            <v>337072</v>
          </cell>
        </row>
        <row r="39">
          <cell r="B39">
            <v>53773</v>
          </cell>
          <cell r="C39">
            <v>44681</v>
          </cell>
          <cell r="D39">
            <v>5570518</v>
          </cell>
        </row>
        <row r="40">
          <cell r="B40">
            <v>54384</v>
          </cell>
          <cell r="C40">
            <v>44681</v>
          </cell>
          <cell r="D40">
            <v>5862990</v>
          </cell>
        </row>
        <row r="41">
          <cell r="B41">
            <v>56350</v>
          </cell>
          <cell r="C41">
            <v>44712</v>
          </cell>
          <cell r="D41">
            <v>609544</v>
          </cell>
        </row>
        <row r="42">
          <cell r="B42">
            <v>56351</v>
          </cell>
          <cell r="C42">
            <v>44712</v>
          </cell>
          <cell r="D42">
            <v>1651568</v>
          </cell>
        </row>
        <row r="43">
          <cell r="B43">
            <v>56352</v>
          </cell>
          <cell r="C43">
            <v>44712</v>
          </cell>
          <cell r="D43">
            <v>5605056</v>
          </cell>
        </row>
        <row r="44">
          <cell r="B44">
            <v>56781</v>
          </cell>
          <cell r="C44">
            <v>44712</v>
          </cell>
          <cell r="D44">
            <v>454120</v>
          </cell>
        </row>
        <row r="45">
          <cell r="B45">
            <v>56840</v>
          </cell>
          <cell r="C45">
            <v>44712</v>
          </cell>
          <cell r="D45">
            <v>493562</v>
          </cell>
        </row>
        <row r="46">
          <cell r="B46">
            <v>56953</v>
          </cell>
          <cell r="C46">
            <v>44712</v>
          </cell>
          <cell r="D46">
            <v>6060624</v>
          </cell>
        </row>
        <row r="47">
          <cell r="B47">
            <v>59029</v>
          </cell>
          <cell r="C47">
            <v>44742</v>
          </cell>
          <cell r="D47">
            <v>39442</v>
          </cell>
        </row>
        <row r="48">
          <cell r="B48">
            <v>59030</v>
          </cell>
          <cell r="C48">
            <v>44742</v>
          </cell>
          <cell r="D48">
            <v>733734</v>
          </cell>
        </row>
        <row r="49">
          <cell r="B49">
            <v>59031</v>
          </cell>
          <cell r="C49">
            <v>44742</v>
          </cell>
          <cell r="D49">
            <v>815496</v>
          </cell>
        </row>
        <row r="50">
          <cell r="B50">
            <v>59032</v>
          </cell>
          <cell r="C50">
            <v>44742</v>
          </cell>
          <cell r="D50">
            <v>716998</v>
          </cell>
        </row>
        <row r="51">
          <cell r="B51">
            <v>59033</v>
          </cell>
          <cell r="C51">
            <v>44742</v>
          </cell>
          <cell r="D51">
            <v>5559644</v>
          </cell>
        </row>
        <row r="52">
          <cell r="B52">
            <v>59855</v>
          </cell>
          <cell r="C52">
            <v>44742</v>
          </cell>
          <cell r="D52">
            <v>5862990</v>
          </cell>
        </row>
        <row r="53">
          <cell r="B53">
            <v>61814</v>
          </cell>
          <cell r="C53">
            <v>44773</v>
          </cell>
          <cell r="D53">
            <v>5605056</v>
          </cell>
        </row>
        <row r="54">
          <cell r="B54">
            <v>61815</v>
          </cell>
          <cell r="C54">
            <v>44773</v>
          </cell>
          <cell r="D54">
            <v>1610206</v>
          </cell>
        </row>
        <row r="55">
          <cell r="B55">
            <v>61816</v>
          </cell>
          <cell r="C55">
            <v>44773</v>
          </cell>
          <cell r="D55">
            <v>791192</v>
          </cell>
        </row>
        <row r="56">
          <cell r="B56">
            <v>61817</v>
          </cell>
          <cell r="C56">
            <v>44773</v>
          </cell>
          <cell r="D56">
            <v>756440</v>
          </cell>
        </row>
        <row r="57">
          <cell r="B57">
            <v>62111</v>
          </cell>
          <cell r="C57">
            <v>44773</v>
          </cell>
          <cell r="D57">
            <v>124190</v>
          </cell>
        </row>
        <row r="58">
          <cell r="B58">
            <v>62173</v>
          </cell>
          <cell r="C58">
            <v>44773</v>
          </cell>
          <cell r="D58">
            <v>6058423</v>
          </cell>
        </row>
        <row r="59">
          <cell r="B59">
            <v>63921</v>
          </cell>
          <cell r="C59">
            <v>44773</v>
          </cell>
          <cell r="D59">
            <v>2278323</v>
          </cell>
        </row>
        <row r="60">
          <cell r="B60">
            <v>64940</v>
          </cell>
          <cell r="C60">
            <v>44804</v>
          </cell>
          <cell r="D60">
            <v>370438</v>
          </cell>
        </row>
        <row r="61">
          <cell r="B61">
            <v>64941</v>
          </cell>
          <cell r="C61">
            <v>44804</v>
          </cell>
          <cell r="D61">
            <v>785116</v>
          </cell>
        </row>
        <row r="62">
          <cell r="B62">
            <v>64942</v>
          </cell>
          <cell r="C62">
            <v>44804</v>
          </cell>
          <cell r="D62">
            <v>1246910</v>
          </cell>
        </row>
        <row r="63">
          <cell r="B63">
            <v>64943</v>
          </cell>
          <cell r="C63">
            <v>44804</v>
          </cell>
          <cell r="D63">
            <v>5605056</v>
          </cell>
        </row>
        <row r="64">
          <cell r="B64">
            <v>64944</v>
          </cell>
          <cell r="C64">
            <v>44804</v>
          </cell>
          <cell r="D64">
            <v>454120</v>
          </cell>
        </row>
        <row r="65">
          <cell r="B65">
            <v>65498</v>
          </cell>
          <cell r="C65">
            <v>44804</v>
          </cell>
          <cell r="D65">
            <v>6058423</v>
          </cell>
        </row>
        <row r="66">
          <cell r="B66">
            <v>65502</v>
          </cell>
          <cell r="C66">
            <v>44804</v>
          </cell>
          <cell r="D66">
            <v>181648</v>
          </cell>
        </row>
        <row r="67">
          <cell r="B67">
            <v>67922</v>
          </cell>
          <cell r="C67">
            <v>44834</v>
          </cell>
          <cell r="D67">
            <v>1133380</v>
          </cell>
        </row>
        <row r="68">
          <cell r="B68">
            <v>67924</v>
          </cell>
          <cell r="C68">
            <v>44834</v>
          </cell>
          <cell r="D68">
            <v>11422634</v>
          </cell>
        </row>
        <row r="69">
          <cell r="B69">
            <v>67926</v>
          </cell>
          <cell r="C69">
            <v>44834</v>
          </cell>
          <cell r="D69">
            <v>733734</v>
          </cell>
        </row>
        <row r="70">
          <cell r="B70">
            <v>67927</v>
          </cell>
          <cell r="C70">
            <v>44834</v>
          </cell>
          <cell r="D70">
            <v>779146</v>
          </cell>
        </row>
        <row r="71">
          <cell r="B71">
            <v>68507</v>
          </cell>
          <cell r="C71">
            <v>44834</v>
          </cell>
          <cell r="D71">
            <v>90824</v>
          </cell>
        </row>
        <row r="72">
          <cell r="B72">
            <v>70916</v>
          </cell>
          <cell r="C72">
            <v>44865</v>
          </cell>
          <cell r="D72">
            <v>824558</v>
          </cell>
        </row>
        <row r="73">
          <cell r="B73">
            <v>70919</v>
          </cell>
          <cell r="C73">
            <v>44865</v>
          </cell>
          <cell r="D73">
            <v>824558</v>
          </cell>
        </row>
        <row r="74">
          <cell r="B74">
            <v>70922</v>
          </cell>
          <cell r="C74">
            <v>44865</v>
          </cell>
          <cell r="D74">
            <v>1655618</v>
          </cell>
        </row>
        <row r="75">
          <cell r="B75">
            <v>70924</v>
          </cell>
          <cell r="C75">
            <v>44865</v>
          </cell>
          <cell r="D75">
            <v>5605056</v>
          </cell>
        </row>
        <row r="76">
          <cell r="B76">
            <v>71097</v>
          </cell>
          <cell r="C76">
            <v>44865</v>
          </cell>
          <cell r="D76">
            <v>6058423</v>
          </cell>
        </row>
        <row r="77">
          <cell r="B77">
            <v>73697</v>
          </cell>
          <cell r="C77">
            <v>44895</v>
          </cell>
          <cell r="D77">
            <v>751750</v>
          </cell>
        </row>
        <row r="78">
          <cell r="B78">
            <v>73698</v>
          </cell>
          <cell r="C78">
            <v>44895</v>
          </cell>
          <cell r="D78">
            <v>1587500</v>
          </cell>
        </row>
        <row r="79">
          <cell r="B79">
            <v>73699</v>
          </cell>
          <cell r="C79">
            <v>44895</v>
          </cell>
          <cell r="D79">
            <v>660926</v>
          </cell>
        </row>
        <row r="80">
          <cell r="B80">
            <v>73700</v>
          </cell>
          <cell r="C80">
            <v>44895</v>
          </cell>
          <cell r="D80">
            <v>5559644</v>
          </cell>
        </row>
        <row r="81">
          <cell r="B81">
            <v>74539</v>
          </cell>
          <cell r="C81">
            <v>44895</v>
          </cell>
          <cell r="D81">
            <v>181648</v>
          </cell>
        </row>
        <row r="82">
          <cell r="B82">
            <v>74691</v>
          </cell>
          <cell r="C82">
            <v>44895</v>
          </cell>
          <cell r="D82">
            <v>5862990</v>
          </cell>
        </row>
        <row r="83">
          <cell r="B83">
            <v>74695</v>
          </cell>
          <cell r="C83">
            <v>44895</v>
          </cell>
          <cell r="D83">
            <v>1466280</v>
          </cell>
        </row>
        <row r="84">
          <cell r="B84">
            <v>76667</v>
          </cell>
          <cell r="C84">
            <v>44926</v>
          </cell>
          <cell r="D84">
            <v>933077</v>
          </cell>
        </row>
        <row r="85">
          <cell r="B85">
            <v>76669</v>
          </cell>
          <cell r="C85">
            <v>44926</v>
          </cell>
          <cell r="D85">
            <v>726592</v>
          </cell>
        </row>
        <row r="86">
          <cell r="B86">
            <v>76672</v>
          </cell>
          <cell r="C86">
            <v>44926</v>
          </cell>
          <cell r="D86">
            <v>783196</v>
          </cell>
        </row>
        <row r="87">
          <cell r="B87">
            <v>76676</v>
          </cell>
          <cell r="C87">
            <v>44926</v>
          </cell>
          <cell r="D87">
            <v>5605056</v>
          </cell>
        </row>
        <row r="88">
          <cell r="B88">
            <v>76731</v>
          </cell>
          <cell r="C88">
            <v>44926</v>
          </cell>
          <cell r="D88">
            <v>5862990</v>
          </cell>
        </row>
        <row r="89">
          <cell r="B89">
            <v>76739</v>
          </cell>
          <cell r="C89">
            <v>44926</v>
          </cell>
          <cell r="D89">
            <v>1564464</v>
          </cell>
        </row>
        <row r="90">
          <cell r="B90">
            <v>77747</v>
          </cell>
          <cell r="C90">
            <v>44926</v>
          </cell>
          <cell r="D90">
            <v>5960742</v>
          </cell>
        </row>
        <row r="91">
          <cell r="B91">
            <v>78080</v>
          </cell>
          <cell r="C91">
            <v>44926</v>
          </cell>
          <cell r="D91">
            <v>181648</v>
          </cell>
        </row>
        <row r="92">
          <cell r="B92">
            <v>78923</v>
          </cell>
          <cell r="C92">
            <v>44951</v>
          </cell>
          <cell r="D92">
            <v>1744844</v>
          </cell>
        </row>
        <row r="93">
          <cell r="B93">
            <v>78924</v>
          </cell>
          <cell r="C93">
            <v>44951</v>
          </cell>
          <cell r="D93">
            <v>629798</v>
          </cell>
        </row>
        <row r="94">
          <cell r="B94">
            <v>79201</v>
          </cell>
          <cell r="C94">
            <v>44957</v>
          </cell>
          <cell r="D94">
            <v>811446</v>
          </cell>
        </row>
        <row r="95">
          <cell r="B95">
            <v>79202</v>
          </cell>
          <cell r="C95">
            <v>44957</v>
          </cell>
          <cell r="D95">
            <v>1558180</v>
          </cell>
        </row>
        <row r="96">
          <cell r="B96">
            <v>79203</v>
          </cell>
          <cell r="C96">
            <v>44957</v>
          </cell>
          <cell r="D96">
            <v>824558</v>
          </cell>
        </row>
        <row r="97">
          <cell r="B97">
            <v>79204</v>
          </cell>
          <cell r="C97">
            <v>44957</v>
          </cell>
          <cell r="D97">
            <v>5407214</v>
          </cell>
        </row>
        <row r="98">
          <cell r="B98">
            <v>79837</v>
          </cell>
          <cell r="C98">
            <v>44957</v>
          </cell>
          <cell r="D98">
            <v>6058423</v>
          </cell>
        </row>
        <row r="99">
          <cell r="B99">
            <v>79838</v>
          </cell>
          <cell r="C99">
            <v>44957</v>
          </cell>
          <cell r="D99">
            <v>1434092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83.530841782405" createdVersion="8" refreshedVersion="8" minRefreshableVersion="3" recordCount="42" xr:uid="{A934562B-A0BF-4C03-940B-E1C1CB5D1BFC}">
  <cacheSource type="worksheet">
    <worksheetSource ref="A2:AT44" sheet="ESTADO DE CADA FACTURA"/>
  </cacheSource>
  <cacheFields count="46">
    <cacheField name="NIT" numFmtId="0">
      <sharedItems containsSemiMixedTypes="0" containsString="0" containsNumber="1" containsInteger="1" minValue="900169638" maxValue="90016963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9819" maxValue="79838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39819" maxValue="79838"/>
    </cacheField>
    <cacheField name="FECHA FACT IPS" numFmtId="14">
      <sharedItems containsSemiMixedTypes="0" containsNonDate="0" containsDate="1" containsString="0" minDate="2021-10-31T00:00:00" maxDate="2023-02-01T00:00:00"/>
    </cacheField>
    <cacheField name="VALOR FACT IPS" numFmtId="164">
      <sharedItems containsSemiMixedTypes="0" containsString="0" containsNumber="1" containsInteger="1" minValue="90824" maxValue="11532438"/>
    </cacheField>
    <cacheField name="SALDO FACT IPS" numFmtId="164">
      <sharedItems containsSemiMixedTypes="0" containsString="0" containsNumber="1" containsInteger="1" minValue="89008" maxValue="11194181"/>
    </cacheField>
    <cacheField name="OBSERVACION SASS" numFmtId="0">
      <sharedItems/>
    </cacheField>
    <cacheField name="VALIDACION ALFA FACT" numFmtId="0">
      <sharedItems/>
    </cacheField>
    <cacheField name="ESTADO CARTERA FEBRERO 24" numFmtId="0">
      <sharedItems count="4">
        <s v="FACTURA PENDIENTE DE PAGO"/>
        <s v="FACTURA DEVUELTA"/>
        <s v="GLOSA POR CONCILIAR"/>
        <s v="FACTURA EN PROCESO INTERNO"/>
      </sharedItems>
    </cacheField>
    <cacheField name="FUERA DE CIERRE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OR VAGLO" numFmtId="0">
      <sharedItems containsNonDate="0" containsString="0" containsBlank="1"/>
    </cacheField>
    <cacheField name="POR PAGAR SAP" numFmtId="170">
      <sharedItems containsString="0" containsBlank="1" containsNumber="1" containsInteger="1" minValue="178015" maxValue="10063406"/>
    </cacheField>
    <cacheField name="P. ABIERTAS DOC" numFmtId="0">
      <sharedItems containsString="0" containsBlank="1" containsNumber="1" containsInteger="1" minValue="1222139263" maxValue="1222139278"/>
    </cacheField>
    <cacheField name="COVID-19" numFmtId="0">
      <sharedItems containsNonDate="0" containsString="0" containsBlank="1"/>
    </cacheField>
    <cacheField name="INTERFAZ" numFmtId="0">
      <sharedItems containsNonDate="0" containsString="0" containsBlank="1"/>
    </cacheField>
    <cacheField name="VALOR RADICADO FACT" numFmtId="165">
      <sharedItems containsSemiMixedTypes="0" containsString="0" containsNumber="1" containsInteger="1" minValue="90824" maxValue="11422634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1564464"/>
    </cacheField>
    <cacheField name="OBSERVACION GLOSA DEVUELTA" numFmtId="0">
      <sharedItems containsBlank="1"/>
    </cacheField>
    <cacheField name="SALDO SASS" numFmtId="165">
      <sharedItems containsSemiMixedTypes="0" containsString="0" containsNumber="1" containsInteger="1" minValue="0" maxValue="1744844"/>
    </cacheField>
    <cacheField name="VALOR CRUZADO SASS" numFmtId="165">
      <sharedItems containsSemiMixedTypes="0" containsString="0" containsNumber="1" containsInteger="1" minValue="0" maxValue="11422634"/>
    </cacheField>
    <cacheField name="RETENCION" numFmtId="0">
      <sharedItems containsSemiMixedTypes="0" containsString="0" containsNumber="1" containsInteger="1" minValue="0" maxValue="227049"/>
    </cacheField>
    <cacheField name="VALOR CANCELADO SAP" numFmtId="0">
      <sharedItems containsString="0" containsBlank="1" containsNumber="1" containsInteger="1" minValue="5745730" maxValue="11125389"/>
    </cacheField>
    <cacheField name="DOC COMPENSACION SAP" numFmtId="0">
      <sharedItems containsString="0" containsBlank="1" containsNumber="1" containsInteger="1" minValue="2201273965" maxValue="2201330697"/>
    </cacheField>
    <cacheField name="FECHA COMPENSACION SAP" numFmtId="0">
      <sharedItems containsBlank="1"/>
    </cacheField>
    <cacheField name="VALOR TRANFERENCIA" numFmtId="165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11-15T00:00:00" maxDate="2023-02-16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0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130" maxValue="21001231"/>
    </cacheField>
    <cacheField name="F RAD SASS" numFmtId="0">
      <sharedItems containsSemiMixedTypes="0" containsString="0" containsNumber="1" containsInteger="1" minValue="20220111" maxValue="20230220"/>
    </cacheField>
    <cacheField name="VALOR REPORTADO CRICULAR 030" numFmtId="165">
      <sharedItems containsSemiMixedTypes="0" containsString="0" containsNumber="1" containsInteger="1" minValue="90824" maxValue="11422634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">
  <r>
    <n v="900169638"/>
    <s v="MEDICINA INTEGRAL EN CASA COLOMBIA LTDA"/>
    <s v="FE"/>
    <n v="64940"/>
    <s v="900169638_FE_64940"/>
    <s v="FE"/>
    <n v="64940"/>
    <d v="2022-08-31T00:00:00"/>
    <n v="370438"/>
    <n v="363029"/>
    <s v="B)Factura sin saldo ERP"/>
    <s v="OK"/>
    <x v="0"/>
    <m/>
    <m/>
    <m/>
    <n v="363029"/>
    <n v="1222139272"/>
    <m/>
    <m/>
    <n v="370438"/>
    <n v="0"/>
    <n v="0"/>
    <n v="0"/>
    <n v="0"/>
    <m/>
    <n v="0"/>
    <m/>
    <n v="0"/>
    <n v="370438"/>
    <n v="0"/>
    <m/>
    <m/>
    <m/>
    <n v="0"/>
    <d v="2022-09-15T00:00:00"/>
    <m/>
    <n v="2"/>
    <m/>
    <m/>
    <n v="1"/>
    <n v="20220930"/>
    <n v="20220916"/>
    <n v="370438"/>
    <n v="0"/>
    <d v="2023-01-31T00:00:00"/>
  </r>
  <r>
    <n v="900169638"/>
    <s v="MEDICINA INTEGRAL EN CASA COLOMBIA LTDA"/>
    <s v="FE"/>
    <n v="64941"/>
    <s v="900169638_FE_64941"/>
    <s v="FE"/>
    <n v="64941"/>
    <d v="2022-08-31T00:00:00"/>
    <n v="785116"/>
    <n v="769414"/>
    <s v="B)Factura sin saldo ERP"/>
    <s v="OK"/>
    <x v="0"/>
    <m/>
    <m/>
    <m/>
    <n v="769414"/>
    <n v="1222139273"/>
    <m/>
    <m/>
    <n v="785116"/>
    <n v="0"/>
    <n v="0"/>
    <n v="0"/>
    <n v="0"/>
    <m/>
    <n v="0"/>
    <m/>
    <n v="0"/>
    <n v="785116"/>
    <n v="0"/>
    <m/>
    <m/>
    <m/>
    <n v="0"/>
    <d v="2022-09-15T00:00:00"/>
    <m/>
    <n v="2"/>
    <m/>
    <m/>
    <n v="1"/>
    <n v="20220930"/>
    <n v="20220916"/>
    <n v="785116"/>
    <n v="0"/>
    <d v="2023-01-31T00:00:00"/>
  </r>
  <r>
    <n v="900169638"/>
    <s v="MEDICINA INTEGRAL EN CASA COLOMBIA LTDA"/>
    <s v="FE"/>
    <n v="64942"/>
    <s v="900169638_FE_64942"/>
    <s v="FE"/>
    <n v="64942"/>
    <d v="2022-08-31T00:00:00"/>
    <n v="1246910"/>
    <n v="1221972"/>
    <s v="B)Factura sin saldo ERP"/>
    <s v="OK"/>
    <x v="0"/>
    <m/>
    <m/>
    <m/>
    <n v="1221972"/>
    <n v="1222139274"/>
    <m/>
    <m/>
    <n v="1246910"/>
    <n v="0"/>
    <n v="0"/>
    <n v="0"/>
    <n v="0"/>
    <m/>
    <n v="0"/>
    <m/>
    <n v="0"/>
    <n v="1246910"/>
    <n v="0"/>
    <m/>
    <m/>
    <m/>
    <n v="0"/>
    <d v="2022-09-15T00:00:00"/>
    <m/>
    <n v="2"/>
    <m/>
    <m/>
    <n v="1"/>
    <n v="20220930"/>
    <n v="20220916"/>
    <n v="1246910"/>
    <n v="0"/>
    <d v="2023-01-31T00:00:00"/>
  </r>
  <r>
    <n v="900169638"/>
    <s v="MEDICINA INTEGRAL EN CASA COLOMBIA LTDA"/>
    <s v="FE"/>
    <n v="64943"/>
    <s v="900169638_FE_64943"/>
    <s v="FE"/>
    <n v="64943"/>
    <d v="2022-08-31T00:00:00"/>
    <n v="5605056"/>
    <n v="5492955"/>
    <s v="B)Factura sin saldo ERP"/>
    <s v="OK"/>
    <x v="0"/>
    <m/>
    <m/>
    <m/>
    <n v="5492955"/>
    <n v="1222139275"/>
    <m/>
    <m/>
    <n v="5605056"/>
    <n v="0"/>
    <n v="0"/>
    <n v="0"/>
    <n v="0"/>
    <m/>
    <n v="0"/>
    <m/>
    <n v="0"/>
    <n v="5605056"/>
    <n v="0"/>
    <m/>
    <m/>
    <m/>
    <n v="0"/>
    <d v="2022-09-15T00:00:00"/>
    <m/>
    <n v="2"/>
    <m/>
    <m/>
    <n v="1"/>
    <n v="20220930"/>
    <n v="20220916"/>
    <n v="5605056"/>
    <n v="0"/>
    <d v="2023-01-31T00:00:00"/>
  </r>
  <r>
    <n v="900169638"/>
    <s v="MEDICINA INTEGRAL EN CASA COLOMBIA LTDA"/>
    <s v="FE"/>
    <n v="64944"/>
    <s v="900169638_FE_64944"/>
    <s v="FE"/>
    <n v="64944"/>
    <d v="2022-08-31T00:00:00"/>
    <n v="454120"/>
    <n v="445038"/>
    <s v="B)Factura sin saldo ERP"/>
    <s v="OK"/>
    <x v="0"/>
    <m/>
    <m/>
    <m/>
    <n v="445038"/>
    <n v="1222139276"/>
    <m/>
    <m/>
    <n v="454120"/>
    <n v="0"/>
    <n v="0"/>
    <n v="0"/>
    <n v="0"/>
    <m/>
    <n v="0"/>
    <m/>
    <n v="0"/>
    <n v="454120"/>
    <n v="0"/>
    <m/>
    <m/>
    <m/>
    <n v="0"/>
    <d v="2022-09-15T00:00:00"/>
    <m/>
    <n v="2"/>
    <m/>
    <m/>
    <n v="1"/>
    <n v="20220930"/>
    <n v="20220916"/>
    <n v="454120"/>
    <n v="0"/>
    <d v="2023-01-31T00:00:00"/>
  </r>
  <r>
    <n v="900169638"/>
    <s v="MEDICINA INTEGRAL EN CASA COLOMBIA LTDA"/>
    <s v="FE"/>
    <n v="65498"/>
    <s v="900169638_FE_65498"/>
    <s v="FE"/>
    <n v="65498"/>
    <d v="2022-08-31T00:00:00"/>
    <n v="6058423"/>
    <n v="5937255"/>
    <s v="B)Factura sin saldo ERP"/>
    <s v="OK"/>
    <x v="0"/>
    <m/>
    <m/>
    <m/>
    <n v="5937255"/>
    <n v="1222139277"/>
    <m/>
    <m/>
    <n v="6058423"/>
    <n v="0"/>
    <n v="0"/>
    <n v="0"/>
    <n v="0"/>
    <m/>
    <n v="0"/>
    <m/>
    <n v="0"/>
    <n v="6058423"/>
    <n v="0"/>
    <m/>
    <m/>
    <m/>
    <n v="0"/>
    <d v="2022-09-15T00:00:00"/>
    <m/>
    <n v="2"/>
    <m/>
    <m/>
    <n v="1"/>
    <n v="20220930"/>
    <n v="20220916"/>
    <n v="6058423"/>
    <n v="0"/>
    <d v="2023-01-31T00:00:00"/>
  </r>
  <r>
    <n v="900169638"/>
    <s v="MEDICINA INTEGRAL EN CASA COLOMBIA LTDA"/>
    <s v="FE"/>
    <n v="65502"/>
    <s v="900169638_FE_65502"/>
    <s v="FE"/>
    <n v="65502"/>
    <d v="2022-08-31T00:00:00"/>
    <n v="181648"/>
    <n v="178015"/>
    <s v="B)Factura sin saldo ERP"/>
    <s v="OK"/>
    <x v="0"/>
    <m/>
    <m/>
    <m/>
    <n v="178015"/>
    <n v="1222139278"/>
    <m/>
    <m/>
    <n v="181648"/>
    <n v="0"/>
    <n v="0"/>
    <n v="0"/>
    <n v="0"/>
    <m/>
    <n v="0"/>
    <m/>
    <n v="0"/>
    <n v="181648"/>
    <n v="0"/>
    <m/>
    <m/>
    <m/>
    <n v="0"/>
    <d v="2022-09-15T00:00:00"/>
    <m/>
    <n v="2"/>
    <m/>
    <m/>
    <n v="1"/>
    <n v="20220930"/>
    <n v="20220916"/>
    <n v="181648"/>
    <n v="0"/>
    <d v="2023-01-31T00:00:00"/>
  </r>
  <r>
    <n v="900169638"/>
    <s v="MEDICINA INTEGRAL EN CASA COLOMBIA LTDA"/>
    <s v="FE"/>
    <n v="67922"/>
    <s v="900169638_FE_67922"/>
    <s v="FE"/>
    <n v="67922"/>
    <d v="2022-09-30T00:00:00"/>
    <n v="1133380"/>
    <n v="1110712"/>
    <s v="B)Factura sin saldo ERP"/>
    <s v="OK"/>
    <x v="0"/>
    <m/>
    <m/>
    <m/>
    <m/>
    <m/>
    <m/>
    <m/>
    <n v="1133380"/>
    <n v="0"/>
    <n v="0"/>
    <n v="0"/>
    <n v="0"/>
    <m/>
    <n v="0"/>
    <m/>
    <n v="0"/>
    <n v="1133380"/>
    <n v="0"/>
    <m/>
    <m/>
    <m/>
    <n v="0"/>
    <d v="2022-10-15T00:00:00"/>
    <m/>
    <n v="2"/>
    <m/>
    <m/>
    <n v="1"/>
    <n v="20221030"/>
    <n v="20221018"/>
    <n v="1133380"/>
    <n v="0"/>
    <d v="2023-01-31T00:00:00"/>
  </r>
  <r>
    <n v="900169638"/>
    <s v="MEDICINA INTEGRAL EN CASA COLOMBIA LTDA"/>
    <s v="FE"/>
    <n v="67924"/>
    <s v="900169638_FE_67924"/>
    <s v="FE"/>
    <n v="67924"/>
    <d v="2022-09-30T00:00:00"/>
    <n v="11422634"/>
    <n v="11194181"/>
    <s v="B)Factura sin saldo ERP"/>
    <s v="OK"/>
    <x v="0"/>
    <m/>
    <m/>
    <m/>
    <m/>
    <m/>
    <m/>
    <m/>
    <n v="11422634"/>
    <n v="0"/>
    <n v="0"/>
    <n v="0"/>
    <n v="0"/>
    <m/>
    <n v="0"/>
    <m/>
    <n v="0"/>
    <n v="11422634"/>
    <n v="0"/>
    <m/>
    <m/>
    <m/>
    <n v="0"/>
    <d v="2022-10-15T00:00:00"/>
    <m/>
    <n v="2"/>
    <m/>
    <m/>
    <n v="1"/>
    <n v="20221030"/>
    <n v="20221018"/>
    <n v="11422634"/>
    <n v="0"/>
    <d v="2023-01-31T00:00:00"/>
  </r>
  <r>
    <n v="900169638"/>
    <s v="MEDICINA INTEGRAL EN CASA COLOMBIA LTDA"/>
    <s v="FE"/>
    <n v="67926"/>
    <s v="900169638_FE_67926"/>
    <s v="FE"/>
    <n v="67926"/>
    <d v="2022-09-30T00:00:00"/>
    <n v="733734"/>
    <n v="719059"/>
    <s v="B)Factura sin saldo ERP"/>
    <s v="OK"/>
    <x v="0"/>
    <m/>
    <m/>
    <m/>
    <m/>
    <m/>
    <m/>
    <m/>
    <n v="733734"/>
    <n v="0"/>
    <n v="0"/>
    <n v="0"/>
    <n v="0"/>
    <m/>
    <n v="0"/>
    <m/>
    <n v="0"/>
    <n v="733734"/>
    <n v="0"/>
    <m/>
    <m/>
    <m/>
    <n v="0"/>
    <d v="2022-10-15T00:00:00"/>
    <m/>
    <n v="2"/>
    <m/>
    <m/>
    <n v="1"/>
    <n v="20221030"/>
    <n v="20221018"/>
    <n v="733734"/>
    <n v="0"/>
    <d v="2023-01-31T00:00:00"/>
  </r>
  <r>
    <n v="900169638"/>
    <s v="MEDICINA INTEGRAL EN CASA COLOMBIA LTDA"/>
    <s v="FE"/>
    <n v="67927"/>
    <s v="900169638_FE_67927"/>
    <s v="FE"/>
    <n v="67927"/>
    <d v="2022-09-30T00:00:00"/>
    <n v="779146"/>
    <n v="763563"/>
    <s v="B)Factura sin saldo ERP"/>
    <s v="OK"/>
    <x v="0"/>
    <m/>
    <m/>
    <m/>
    <m/>
    <m/>
    <m/>
    <m/>
    <n v="779146"/>
    <n v="0"/>
    <n v="0"/>
    <n v="0"/>
    <n v="0"/>
    <m/>
    <n v="0"/>
    <m/>
    <n v="0"/>
    <n v="779146"/>
    <n v="0"/>
    <m/>
    <m/>
    <m/>
    <n v="0"/>
    <d v="2022-10-15T00:00:00"/>
    <m/>
    <n v="2"/>
    <m/>
    <m/>
    <n v="1"/>
    <n v="20221030"/>
    <n v="20221018"/>
    <n v="779146"/>
    <n v="0"/>
    <d v="2023-01-31T00:00:00"/>
  </r>
  <r>
    <n v="900169638"/>
    <s v="MEDICINA INTEGRAL EN CASA COLOMBIA LTDA"/>
    <s v="FE"/>
    <n v="68507"/>
    <s v="900169638_FE_68507"/>
    <s v="FE"/>
    <n v="68507"/>
    <d v="2022-09-30T00:00:00"/>
    <n v="90824"/>
    <n v="89008"/>
    <s v="B)Factura sin saldo ERP"/>
    <s v="OK"/>
    <x v="0"/>
    <m/>
    <m/>
    <m/>
    <m/>
    <m/>
    <m/>
    <m/>
    <n v="90824"/>
    <n v="0"/>
    <n v="0"/>
    <n v="0"/>
    <n v="0"/>
    <m/>
    <n v="0"/>
    <m/>
    <n v="0"/>
    <n v="90824"/>
    <n v="0"/>
    <m/>
    <m/>
    <m/>
    <n v="0"/>
    <d v="2022-10-15T00:00:00"/>
    <m/>
    <n v="2"/>
    <m/>
    <m/>
    <n v="1"/>
    <n v="20221030"/>
    <n v="20221018"/>
    <n v="90824"/>
    <n v="0"/>
    <d v="2023-01-31T00:00:00"/>
  </r>
  <r>
    <n v="900169638"/>
    <s v="MEDICINA INTEGRAL EN CASA COLOMBIA LTDA"/>
    <s v="FE"/>
    <n v="70916"/>
    <s v="900169638_FE_70916"/>
    <s v="FE"/>
    <n v="70916"/>
    <d v="2022-10-31T00:00:00"/>
    <n v="824558"/>
    <n v="808067"/>
    <s v="B)Factura sin saldo ERP"/>
    <s v="OK"/>
    <x v="0"/>
    <m/>
    <m/>
    <m/>
    <m/>
    <m/>
    <m/>
    <m/>
    <n v="824558"/>
    <n v="0"/>
    <n v="0"/>
    <n v="0"/>
    <n v="0"/>
    <m/>
    <n v="0"/>
    <m/>
    <n v="0"/>
    <n v="824558"/>
    <n v="0"/>
    <m/>
    <m/>
    <m/>
    <n v="0"/>
    <d v="2022-11-15T00:00:00"/>
    <m/>
    <n v="2"/>
    <m/>
    <m/>
    <n v="1"/>
    <n v="20221230"/>
    <n v="20221219"/>
    <n v="824558"/>
    <n v="0"/>
    <d v="2023-01-31T00:00:00"/>
  </r>
  <r>
    <n v="900169638"/>
    <s v="MEDICINA INTEGRAL EN CASA COLOMBIA LTDA"/>
    <s v="FE"/>
    <n v="70919"/>
    <s v="900169638_FE_70919"/>
    <s v="FE"/>
    <n v="70919"/>
    <d v="2022-10-31T00:00:00"/>
    <n v="824558"/>
    <n v="808067"/>
    <s v="B)Factura sin saldo ERP"/>
    <s v="OK"/>
    <x v="0"/>
    <m/>
    <m/>
    <m/>
    <m/>
    <m/>
    <m/>
    <m/>
    <n v="824558"/>
    <n v="0"/>
    <n v="0"/>
    <n v="0"/>
    <n v="0"/>
    <m/>
    <n v="0"/>
    <m/>
    <n v="0"/>
    <n v="824558"/>
    <n v="0"/>
    <m/>
    <m/>
    <m/>
    <n v="0"/>
    <d v="2022-11-15T00:00:00"/>
    <m/>
    <n v="2"/>
    <m/>
    <m/>
    <n v="1"/>
    <n v="20221230"/>
    <n v="20221219"/>
    <n v="824558"/>
    <n v="0"/>
    <d v="2023-01-31T00:00:00"/>
  </r>
  <r>
    <n v="900169638"/>
    <s v="MEDICINA INTEGRAL EN CASA COLOMBIA LTDA"/>
    <s v="FE"/>
    <n v="70922"/>
    <s v="900169638_FE_70922"/>
    <s v="FE"/>
    <n v="70922"/>
    <d v="2022-10-31T00:00:00"/>
    <n v="1655618"/>
    <n v="1622506"/>
    <s v="B)Factura sin saldo ERP"/>
    <s v="OK"/>
    <x v="0"/>
    <m/>
    <m/>
    <m/>
    <m/>
    <m/>
    <m/>
    <m/>
    <n v="1655618"/>
    <n v="0"/>
    <n v="0"/>
    <n v="0"/>
    <n v="0"/>
    <m/>
    <n v="0"/>
    <m/>
    <n v="0"/>
    <n v="1655618"/>
    <n v="0"/>
    <m/>
    <m/>
    <m/>
    <n v="0"/>
    <d v="2022-11-15T00:00:00"/>
    <m/>
    <n v="2"/>
    <m/>
    <m/>
    <n v="1"/>
    <n v="20221230"/>
    <n v="20221219"/>
    <n v="1655618"/>
    <n v="0"/>
    <d v="2023-01-31T00:00:00"/>
  </r>
  <r>
    <n v="900169638"/>
    <s v="MEDICINA INTEGRAL EN CASA COLOMBIA LTDA"/>
    <s v="FE"/>
    <n v="70924"/>
    <s v="900169638_FE_70924"/>
    <s v="FE"/>
    <n v="70924"/>
    <d v="2022-10-31T00:00:00"/>
    <n v="5605056"/>
    <n v="5492955"/>
    <s v="B)Factura sin saldo ERP"/>
    <s v="OK"/>
    <x v="0"/>
    <m/>
    <m/>
    <m/>
    <m/>
    <m/>
    <m/>
    <m/>
    <n v="5605056"/>
    <n v="0"/>
    <n v="0"/>
    <n v="0"/>
    <n v="0"/>
    <m/>
    <n v="0"/>
    <m/>
    <n v="0"/>
    <n v="5605056"/>
    <n v="0"/>
    <m/>
    <m/>
    <m/>
    <n v="0"/>
    <d v="2022-11-15T00:00:00"/>
    <m/>
    <n v="2"/>
    <m/>
    <m/>
    <n v="1"/>
    <n v="20221230"/>
    <n v="20221219"/>
    <n v="5605056"/>
    <n v="0"/>
    <d v="2023-01-31T00:00:00"/>
  </r>
  <r>
    <n v="900169638"/>
    <s v="MEDICINA INTEGRAL EN CASA COLOMBIA LTDA"/>
    <s v="FE"/>
    <n v="71097"/>
    <s v="900169638_FE_71097"/>
    <s v="FE"/>
    <n v="71097"/>
    <d v="2022-10-31T00:00:00"/>
    <n v="6058423"/>
    <n v="5937255"/>
    <s v="B)Factura sin saldo ERP"/>
    <s v="OK"/>
    <x v="0"/>
    <m/>
    <m/>
    <m/>
    <m/>
    <m/>
    <m/>
    <m/>
    <n v="6058423"/>
    <n v="0"/>
    <n v="0"/>
    <n v="0"/>
    <n v="0"/>
    <m/>
    <n v="0"/>
    <m/>
    <n v="0"/>
    <n v="6058423"/>
    <n v="0"/>
    <m/>
    <m/>
    <m/>
    <n v="0"/>
    <d v="2022-11-15T00:00:00"/>
    <m/>
    <n v="2"/>
    <m/>
    <m/>
    <n v="1"/>
    <n v="20221230"/>
    <n v="20221219"/>
    <n v="6058423"/>
    <n v="0"/>
    <d v="2023-01-31T00:00:00"/>
  </r>
  <r>
    <n v="900169638"/>
    <s v="MEDICINA INTEGRAL EN CASA COLOMBIA LTDA"/>
    <s v="FE"/>
    <n v="73697"/>
    <s v="900169638_FE_73697"/>
    <s v="FE"/>
    <n v="73697"/>
    <d v="2022-11-30T00:00:00"/>
    <n v="751750"/>
    <n v="736715"/>
    <s v="B)Factura sin saldo ERP"/>
    <s v="OK"/>
    <x v="0"/>
    <m/>
    <m/>
    <m/>
    <m/>
    <m/>
    <m/>
    <m/>
    <n v="751750"/>
    <n v="0"/>
    <n v="0"/>
    <n v="0"/>
    <n v="0"/>
    <m/>
    <n v="0"/>
    <m/>
    <n v="0"/>
    <n v="751750"/>
    <n v="0"/>
    <m/>
    <m/>
    <m/>
    <n v="0"/>
    <d v="2022-12-15T00:00:00"/>
    <m/>
    <n v="2"/>
    <m/>
    <m/>
    <n v="1"/>
    <n v="20221230"/>
    <n v="20221219"/>
    <n v="751750"/>
    <n v="0"/>
    <d v="2023-01-31T00:00:00"/>
  </r>
  <r>
    <n v="900169638"/>
    <s v="MEDICINA INTEGRAL EN CASA COLOMBIA LTDA"/>
    <s v="FE"/>
    <n v="73698"/>
    <s v="900169638_FE_73698"/>
    <s v="FE"/>
    <n v="73698"/>
    <d v="2022-11-30T00:00:00"/>
    <n v="1587500"/>
    <n v="1555750"/>
    <s v="B)Factura sin saldo ERP"/>
    <s v="OK"/>
    <x v="0"/>
    <m/>
    <m/>
    <m/>
    <m/>
    <m/>
    <m/>
    <m/>
    <n v="1587500"/>
    <n v="0"/>
    <n v="0"/>
    <n v="0"/>
    <n v="0"/>
    <m/>
    <n v="0"/>
    <m/>
    <n v="0"/>
    <n v="1587500"/>
    <n v="0"/>
    <m/>
    <m/>
    <m/>
    <n v="0"/>
    <d v="2022-12-15T00:00:00"/>
    <m/>
    <n v="2"/>
    <m/>
    <m/>
    <n v="1"/>
    <n v="20221230"/>
    <n v="20221219"/>
    <n v="1587500"/>
    <n v="0"/>
    <d v="2023-01-31T00:00:00"/>
  </r>
  <r>
    <n v="900169638"/>
    <s v="MEDICINA INTEGRAL EN CASA COLOMBIA LTDA"/>
    <s v="FE"/>
    <n v="73699"/>
    <s v="900169638_FE_73699"/>
    <s v="FE"/>
    <n v="73699"/>
    <d v="2022-11-30T00:00:00"/>
    <n v="660926"/>
    <n v="647707"/>
    <s v="B)Factura sin saldo ERP"/>
    <s v="OK"/>
    <x v="0"/>
    <m/>
    <m/>
    <m/>
    <m/>
    <m/>
    <m/>
    <m/>
    <n v="660926"/>
    <n v="0"/>
    <n v="0"/>
    <n v="0"/>
    <n v="0"/>
    <m/>
    <n v="0"/>
    <m/>
    <n v="0"/>
    <n v="660926"/>
    <n v="0"/>
    <m/>
    <m/>
    <m/>
    <n v="0"/>
    <d v="2022-12-15T00:00:00"/>
    <m/>
    <n v="2"/>
    <m/>
    <m/>
    <n v="1"/>
    <n v="20221230"/>
    <n v="20221219"/>
    <n v="660926"/>
    <n v="0"/>
    <d v="2023-01-31T00:00:00"/>
  </r>
  <r>
    <n v="900169638"/>
    <s v="MEDICINA INTEGRAL EN CASA COLOMBIA LTDA"/>
    <s v="FE"/>
    <n v="73700"/>
    <s v="900169638_FE_73700"/>
    <s v="FE"/>
    <n v="73700"/>
    <d v="2022-11-30T00:00:00"/>
    <n v="5559644"/>
    <n v="5448451"/>
    <s v="B)Factura sin saldo ERP"/>
    <s v="OK"/>
    <x v="0"/>
    <m/>
    <m/>
    <m/>
    <m/>
    <m/>
    <m/>
    <m/>
    <n v="5559644"/>
    <n v="0"/>
    <n v="0"/>
    <n v="0"/>
    <n v="0"/>
    <m/>
    <n v="0"/>
    <m/>
    <n v="0"/>
    <n v="5559644"/>
    <n v="0"/>
    <m/>
    <m/>
    <m/>
    <n v="0"/>
    <d v="2022-12-15T00:00:00"/>
    <m/>
    <n v="2"/>
    <m/>
    <m/>
    <n v="1"/>
    <n v="20221230"/>
    <n v="20221219"/>
    <n v="5559644"/>
    <n v="0"/>
    <d v="2023-01-31T00:00:00"/>
  </r>
  <r>
    <n v="900169638"/>
    <s v="MEDICINA INTEGRAL EN CASA COLOMBIA LTDA"/>
    <s v="FE"/>
    <n v="74539"/>
    <s v="900169638_FE_74539"/>
    <s v="FE"/>
    <n v="74539"/>
    <d v="2022-11-30T00:00:00"/>
    <n v="181648"/>
    <n v="178015"/>
    <s v="B)Factura sin saldo ERP"/>
    <s v="OK"/>
    <x v="0"/>
    <m/>
    <m/>
    <m/>
    <m/>
    <m/>
    <m/>
    <m/>
    <n v="181648"/>
    <n v="0"/>
    <n v="0"/>
    <n v="0"/>
    <n v="0"/>
    <m/>
    <n v="0"/>
    <m/>
    <n v="0"/>
    <n v="181648"/>
    <n v="0"/>
    <m/>
    <m/>
    <m/>
    <n v="0"/>
    <d v="2022-12-15T00:00:00"/>
    <m/>
    <n v="2"/>
    <m/>
    <m/>
    <n v="1"/>
    <n v="20221230"/>
    <n v="20221219"/>
    <n v="181648"/>
    <n v="0"/>
    <d v="2023-01-31T00:00:00"/>
  </r>
  <r>
    <n v="900169638"/>
    <s v="MEDICINA INTEGRAL EN CASA COLOMBIA LTDA"/>
    <s v="FE"/>
    <n v="74691"/>
    <s v="900169638_FE_74691"/>
    <s v="FE"/>
    <n v="74691"/>
    <d v="2022-11-30T00:00:00"/>
    <n v="5862990"/>
    <n v="5745730"/>
    <s v="B)Factura sin saldo ERP"/>
    <s v="OK"/>
    <x v="0"/>
    <m/>
    <m/>
    <m/>
    <m/>
    <m/>
    <m/>
    <m/>
    <n v="5862990"/>
    <n v="0"/>
    <n v="0"/>
    <n v="0"/>
    <n v="0"/>
    <m/>
    <n v="0"/>
    <m/>
    <n v="0"/>
    <n v="5862990"/>
    <n v="0"/>
    <m/>
    <m/>
    <m/>
    <n v="0"/>
    <d v="2022-12-15T00:00:00"/>
    <m/>
    <n v="2"/>
    <m/>
    <m/>
    <n v="1"/>
    <n v="20221230"/>
    <n v="20221219"/>
    <n v="5862990"/>
    <n v="0"/>
    <d v="2023-01-31T00:00:00"/>
  </r>
  <r>
    <n v="900169638"/>
    <s v="MEDICINA INTEGRAL EN CASA COLOMBIA LTDA"/>
    <s v="FE"/>
    <n v="79203"/>
    <s v="900169638_FE_79203"/>
    <s v="FE"/>
    <n v="79203"/>
    <d v="2023-01-31T00:00:00"/>
    <n v="824558"/>
    <n v="808067"/>
    <s v="B)Factura sin saldo ERP"/>
    <s v="OK"/>
    <x v="0"/>
    <m/>
    <m/>
    <m/>
    <m/>
    <m/>
    <m/>
    <m/>
    <n v="824558"/>
    <n v="0"/>
    <n v="0"/>
    <n v="0"/>
    <n v="0"/>
    <m/>
    <n v="0"/>
    <m/>
    <n v="0"/>
    <n v="824558"/>
    <n v="0"/>
    <m/>
    <m/>
    <m/>
    <n v="0"/>
    <d v="2023-02-15T00:00:00"/>
    <m/>
    <n v="2"/>
    <m/>
    <m/>
    <n v="1"/>
    <n v="20230228"/>
    <n v="20230220"/>
    <n v="824558"/>
    <n v="0"/>
    <d v="2023-01-31T00:00:00"/>
  </r>
  <r>
    <n v="900169638"/>
    <s v="MEDICINA INTEGRAL EN CASA COLOMBIA LTDA"/>
    <s v="FE"/>
    <n v="79204"/>
    <s v="900169638_FE_79204"/>
    <s v="FE"/>
    <n v="79204"/>
    <d v="2023-01-31T00:00:00"/>
    <n v="5407214"/>
    <n v="5299070"/>
    <s v="B)Factura sin saldo ERP"/>
    <s v="OK"/>
    <x v="0"/>
    <m/>
    <m/>
    <m/>
    <m/>
    <m/>
    <m/>
    <m/>
    <n v="5407214"/>
    <n v="0"/>
    <n v="0"/>
    <n v="0"/>
    <n v="0"/>
    <m/>
    <n v="0"/>
    <m/>
    <n v="0"/>
    <n v="5407214"/>
    <n v="0"/>
    <m/>
    <m/>
    <m/>
    <n v="0"/>
    <d v="2023-02-15T00:00:00"/>
    <m/>
    <n v="2"/>
    <m/>
    <m/>
    <n v="1"/>
    <n v="20230228"/>
    <n v="20230220"/>
    <n v="5407214"/>
    <n v="0"/>
    <d v="2023-01-31T00:00:00"/>
  </r>
  <r>
    <n v="900169638"/>
    <s v="MEDICINA INTEGRAL EN CASA COLOMBIA LTDA"/>
    <s v="FE"/>
    <n v="79837"/>
    <s v="900169638_FE_79837"/>
    <s v="FE"/>
    <n v="79837"/>
    <d v="2023-01-31T00:00:00"/>
    <n v="6058423"/>
    <n v="5937255"/>
    <s v="B)Factura sin saldo ERP"/>
    <s v="OK"/>
    <x v="0"/>
    <m/>
    <m/>
    <m/>
    <m/>
    <m/>
    <m/>
    <m/>
    <n v="6058423"/>
    <n v="0"/>
    <n v="0"/>
    <n v="0"/>
    <n v="0"/>
    <m/>
    <n v="0"/>
    <m/>
    <n v="0"/>
    <n v="6058423"/>
    <n v="0"/>
    <m/>
    <m/>
    <m/>
    <n v="0"/>
    <d v="2023-02-15T00:00:00"/>
    <m/>
    <n v="2"/>
    <m/>
    <m/>
    <n v="1"/>
    <n v="20230228"/>
    <n v="20230220"/>
    <n v="6058423"/>
    <n v="0"/>
    <d v="2023-01-31T00:00:00"/>
  </r>
  <r>
    <n v="900169638"/>
    <s v="MEDICINA INTEGRAL EN CASA COLOMBIA LTDA"/>
    <s v="FE"/>
    <n v="76672"/>
    <s v="900169638_FE_76672"/>
    <s v="FE"/>
    <n v="76672"/>
    <d v="2022-12-31T00:00:00"/>
    <n v="783196"/>
    <n v="767532"/>
    <s v="B)Factura sin saldo ERP"/>
    <s v="OK"/>
    <x v="0"/>
    <m/>
    <m/>
    <m/>
    <m/>
    <m/>
    <m/>
    <m/>
    <n v="783196"/>
    <n v="0"/>
    <n v="0"/>
    <n v="0"/>
    <n v="0"/>
    <m/>
    <n v="0"/>
    <m/>
    <n v="0"/>
    <n v="783196"/>
    <n v="0"/>
    <m/>
    <m/>
    <m/>
    <n v="0"/>
    <d v="2023-01-15T00:00:00"/>
    <m/>
    <n v="2"/>
    <m/>
    <m/>
    <n v="1"/>
    <n v="20230130"/>
    <n v="20230110"/>
    <n v="783196"/>
    <n v="0"/>
    <d v="2023-01-31T00:00:00"/>
  </r>
  <r>
    <n v="900169638"/>
    <s v="MEDICINA INTEGRAL EN CASA COLOMBIA LTDA"/>
    <s v="FE"/>
    <n v="76676"/>
    <s v="900169638_FE_76676"/>
    <s v="FE"/>
    <n v="76676"/>
    <d v="2022-12-31T00:00:00"/>
    <n v="5605056"/>
    <n v="5492955"/>
    <s v="B)Factura sin saldo ERP"/>
    <s v="OK"/>
    <x v="0"/>
    <m/>
    <m/>
    <m/>
    <m/>
    <m/>
    <m/>
    <m/>
    <n v="5605056"/>
    <n v="0"/>
    <n v="0"/>
    <n v="0"/>
    <n v="0"/>
    <m/>
    <n v="0"/>
    <m/>
    <n v="0"/>
    <n v="5605056"/>
    <n v="0"/>
    <m/>
    <m/>
    <m/>
    <n v="0"/>
    <d v="2023-01-15T00:00:00"/>
    <m/>
    <n v="2"/>
    <m/>
    <m/>
    <n v="1"/>
    <n v="20230130"/>
    <n v="20230110"/>
    <n v="5605056"/>
    <n v="0"/>
    <d v="2023-01-31T00:00:00"/>
  </r>
  <r>
    <n v="900169638"/>
    <s v="MEDICINA INTEGRAL EN CASA COLOMBIA LTDA"/>
    <s v="FE"/>
    <n v="77747"/>
    <s v="900169638_FE_77747"/>
    <s v="FE"/>
    <n v="77747"/>
    <d v="2022-12-31T00:00:00"/>
    <n v="5960742"/>
    <n v="5841527"/>
    <s v="B)Factura sin saldo ERP"/>
    <s v="OK"/>
    <x v="0"/>
    <m/>
    <m/>
    <m/>
    <m/>
    <m/>
    <m/>
    <m/>
    <n v="5960742"/>
    <n v="0"/>
    <n v="0"/>
    <n v="0"/>
    <n v="0"/>
    <m/>
    <n v="0"/>
    <m/>
    <n v="0"/>
    <n v="5960742"/>
    <n v="0"/>
    <m/>
    <m/>
    <m/>
    <n v="0"/>
    <d v="2023-01-15T00:00:00"/>
    <m/>
    <n v="2"/>
    <m/>
    <m/>
    <n v="1"/>
    <n v="20230130"/>
    <n v="20230110"/>
    <n v="5960742"/>
    <n v="0"/>
    <d v="2023-01-31T00:00:00"/>
  </r>
  <r>
    <n v="900169638"/>
    <s v="MEDICINA INTEGRAL EN CASA COLOMBIA LTDA"/>
    <s v="FE"/>
    <n v="78080"/>
    <s v="900169638_FE_78080"/>
    <s v="FE"/>
    <n v="78080"/>
    <d v="2022-12-31T00:00:00"/>
    <n v="181648"/>
    <n v="178015"/>
    <s v="B)Factura sin saldo ERP"/>
    <s v="OK"/>
    <x v="0"/>
    <m/>
    <m/>
    <m/>
    <m/>
    <m/>
    <m/>
    <m/>
    <n v="181648"/>
    <n v="0"/>
    <n v="0"/>
    <n v="0"/>
    <n v="0"/>
    <m/>
    <n v="0"/>
    <m/>
    <n v="0"/>
    <n v="181648"/>
    <n v="0"/>
    <m/>
    <m/>
    <m/>
    <n v="0"/>
    <d v="2023-01-15T00:00:00"/>
    <m/>
    <n v="2"/>
    <m/>
    <m/>
    <n v="1"/>
    <n v="20230130"/>
    <n v="20230110"/>
    <n v="181648"/>
    <n v="0"/>
    <d v="2023-01-31T00:00:00"/>
  </r>
  <r>
    <n v="900169638"/>
    <s v="MEDICINA INTEGRAL EN CASA COLOMBIA LTDA"/>
    <s v="FE"/>
    <n v="76667"/>
    <s v="900169638_FE_76667"/>
    <s v="FE"/>
    <n v="76667"/>
    <d v="2022-12-31T00:00:00"/>
    <n v="933077"/>
    <n v="914415"/>
    <s v="B)Factura sin saldo ERP"/>
    <s v="OK"/>
    <x v="0"/>
    <m/>
    <m/>
    <m/>
    <m/>
    <m/>
    <m/>
    <m/>
    <n v="933077"/>
    <n v="0"/>
    <n v="0"/>
    <n v="0"/>
    <n v="0"/>
    <m/>
    <n v="0"/>
    <m/>
    <n v="0"/>
    <n v="933077"/>
    <n v="0"/>
    <m/>
    <m/>
    <m/>
    <n v="0"/>
    <d v="2023-01-15T00:00:00"/>
    <m/>
    <n v="2"/>
    <m/>
    <m/>
    <n v="1"/>
    <n v="20230130"/>
    <n v="20230110"/>
    <n v="933077"/>
    <n v="0"/>
    <d v="2023-01-31T00:00:00"/>
  </r>
  <r>
    <n v="900169638"/>
    <s v="MEDICINA INTEGRAL EN CASA COLOMBIA LTDA"/>
    <s v="FE"/>
    <n v="39819"/>
    <s v="900169638_FE_39819"/>
    <s v="FE"/>
    <n v="39819"/>
    <d v="2021-10-31T00:00:00"/>
    <n v="10268782"/>
    <n v="10063406"/>
    <s v="B)Factura sin saldo ERP"/>
    <s v="OK"/>
    <x v="0"/>
    <m/>
    <m/>
    <m/>
    <n v="10063406"/>
    <n v="1222139263"/>
    <m/>
    <m/>
    <n v="10268782"/>
    <n v="0"/>
    <n v="0"/>
    <n v="0"/>
    <n v="0"/>
    <m/>
    <n v="0"/>
    <m/>
    <n v="0"/>
    <n v="10268782"/>
    <n v="0"/>
    <m/>
    <m/>
    <m/>
    <n v="0"/>
    <d v="2021-11-15T00:00:00"/>
    <m/>
    <n v="2"/>
    <m/>
    <m/>
    <n v="1"/>
    <n v="20220930"/>
    <n v="20220909"/>
    <n v="10268782"/>
    <n v="0"/>
    <d v="2023-01-31T00:00:00"/>
  </r>
  <r>
    <n v="900169638"/>
    <s v="MEDICINA INTEGRAL EN CASA COLOMBIA LTDA"/>
    <s v="FE"/>
    <n v="44049"/>
    <s v="900169638_FE_44049"/>
    <s v="FE"/>
    <n v="44049"/>
    <d v="2021-12-31T00:00:00"/>
    <n v="11532438"/>
    <n v="176400"/>
    <s v="B)Factura sin saldo ERP/conciliar diferencia valor de factura"/>
    <s v="OK"/>
    <x v="0"/>
    <m/>
    <m/>
    <m/>
    <m/>
    <m/>
    <m/>
    <m/>
    <n v="11352438"/>
    <n v="0"/>
    <n v="0"/>
    <n v="0"/>
    <n v="0"/>
    <m/>
    <n v="0"/>
    <m/>
    <n v="0"/>
    <n v="11352438"/>
    <n v="227049"/>
    <n v="11125389"/>
    <n v="2201273965"/>
    <s v="01.08.2022"/>
    <n v="0"/>
    <d v="2022-01-15T00:00:00"/>
    <m/>
    <n v="2"/>
    <m/>
    <m/>
    <n v="1"/>
    <n v="20220130"/>
    <n v="20220111"/>
    <n v="11352438"/>
    <n v="0"/>
    <d v="2023-01-31T00:00:00"/>
  </r>
  <r>
    <n v="900169638"/>
    <s v="MEDICINA INTEGRAL EN CASA COLOMBIA LTDA"/>
    <s v="FE"/>
    <n v="76669"/>
    <s v="900169638_FE_76669"/>
    <s v="FE"/>
    <n v="76669"/>
    <d v="2022-12-31T00:00:00"/>
    <n v="726592"/>
    <n v="712060"/>
    <s v="B)Factura sin saldo ERP/conciliar diferencia valor de factura"/>
    <s v="OK"/>
    <x v="0"/>
    <m/>
    <m/>
    <m/>
    <m/>
    <m/>
    <m/>
    <m/>
    <n v="712060"/>
    <n v="0"/>
    <n v="0"/>
    <n v="0"/>
    <n v="0"/>
    <m/>
    <n v="0"/>
    <m/>
    <n v="0"/>
    <n v="712060"/>
    <n v="0"/>
    <m/>
    <m/>
    <m/>
    <n v="0"/>
    <d v="2023-01-15T00:00:00"/>
    <m/>
    <n v="2"/>
    <m/>
    <m/>
    <n v="1"/>
    <n v="20230130"/>
    <n v="20230110"/>
    <n v="712060"/>
    <n v="0"/>
    <d v="2023-01-31T00:00:00"/>
  </r>
  <r>
    <n v="900169638"/>
    <s v="MEDICINA INTEGRAL EN CASA COLOMBIA LTDA"/>
    <s v="FE"/>
    <n v="79201"/>
    <s v="900169638_FE_79201"/>
    <s v="FE"/>
    <n v="79201"/>
    <d v="2023-01-31T00:00:00"/>
    <n v="811446"/>
    <n v="795217"/>
    <s v="B)Factura sin saldo ERP/conciliar diferencia valor de factura"/>
    <s v="OK"/>
    <x v="0"/>
    <m/>
    <m/>
    <m/>
    <m/>
    <m/>
    <m/>
    <m/>
    <n v="795217"/>
    <n v="0"/>
    <n v="0"/>
    <n v="0"/>
    <n v="0"/>
    <m/>
    <n v="0"/>
    <m/>
    <n v="0"/>
    <n v="795217"/>
    <n v="0"/>
    <m/>
    <m/>
    <m/>
    <n v="0"/>
    <d v="2023-02-15T00:00:00"/>
    <m/>
    <n v="2"/>
    <m/>
    <m/>
    <n v="1"/>
    <n v="20230228"/>
    <n v="20230220"/>
    <n v="795217"/>
    <n v="0"/>
    <d v="2023-01-31T00:00:00"/>
  </r>
  <r>
    <n v="900169638"/>
    <s v="MEDICINA INTEGRAL EN CASA COLOMBIA LTDA"/>
    <s v="FE"/>
    <n v="79202"/>
    <s v="900169638_FE_79202"/>
    <s v="FE"/>
    <n v="79202"/>
    <d v="2023-01-31T00:00:00"/>
    <n v="1558180"/>
    <n v="1527016"/>
    <s v="B)Factura sin saldo ERP/conciliar diferencia valor de factura"/>
    <s v="OK"/>
    <x v="0"/>
    <m/>
    <m/>
    <m/>
    <m/>
    <m/>
    <m/>
    <m/>
    <n v="1527016"/>
    <n v="0"/>
    <n v="0"/>
    <n v="0"/>
    <n v="0"/>
    <m/>
    <n v="0"/>
    <m/>
    <n v="0"/>
    <n v="1527016"/>
    <n v="0"/>
    <m/>
    <m/>
    <m/>
    <n v="0"/>
    <d v="2023-02-15T00:00:00"/>
    <m/>
    <n v="2"/>
    <m/>
    <m/>
    <n v="1"/>
    <n v="20230228"/>
    <n v="20230220"/>
    <n v="1527016"/>
    <n v="0"/>
    <d v="2023-01-31T00:00:00"/>
  </r>
  <r>
    <n v="900169638"/>
    <s v="MEDICINA INTEGRAL EN CASA COLOMBIA LTDA"/>
    <s v="FE"/>
    <n v="76739"/>
    <s v="900169638_FE_76739"/>
    <s v="FE"/>
    <n v="76739"/>
    <d v="2022-12-31T00:00:00"/>
    <n v="1564464"/>
    <n v="1533175"/>
    <s v="C)Glosas total pendiente por respuesta de IPS/conciliar diferencia valor de factura"/>
    <s v="OK"/>
    <x v="1"/>
    <m/>
    <m/>
    <m/>
    <m/>
    <m/>
    <m/>
    <m/>
    <n v="1564464"/>
    <n v="0"/>
    <n v="0"/>
    <n v="0"/>
    <n v="0"/>
    <m/>
    <n v="1564464"/>
    <s v="AUT SE DEVUELVE FACTURA GESTIONAR CON EL AREA ENCARGADA DE AUTORIZACIONES ENVIAN NAP 22315606851240 NO EXITE EN SISTEMAY NO HAY GNEERADO AUT DE 15 DIGITOS PARA ESTE SERVICIO.MILENA"/>
    <n v="1564464"/>
    <n v="0"/>
    <n v="0"/>
    <m/>
    <m/>
    <m/>
    <n v="0"/>
    <d v="2023-01-15T00:00:00"/>
    <m/>
    <n v="9"/>
    <m/>
    <s v="SI"/>
    <n v="1"/>
    <n v="21001231"/>
    <n v="20230110"/>
    <n v="1564464"/>
    <n v="0"/>
    <d v="2023-01-31T00:00:00"/>
  </r>
  <r>
    <n v="900169638"/>
    <s v="MEDICINA INTEGRAL EN CASA COLOMBIA LTDA"/>
    <s v="FE"/>
    <n v="74695"/>
    <s v="900169638_FE_74695"/>
    <s v="FE"/>
    <n v="74695"/>
    <d v="2022-11-30T00:00:00"/>
    <n v="1466280"/>
    <n v="1436954"/>
    <s v="C)Glosas total pendiente por respuesta de IPS/conciliar diferencia valor de factura"/>
    <s v="OK"/>
    <x v="1"/>
    <m/>
    <m/>
    <m/>
    <m/>
    <m/>
    <m/>
    <m/>
    <n v="1466280"/>
    <n v="0"/>
    <n v="0"/>
    <n v="0"/>
    <n v="0"/>
    <m/>
    <n v="1466280"/>
    <s v="AUT SE DEVUELVE FACTURA LA AUTORIZACION QUE ENVIAN223158538583966  ESTA GENERADA PARA OTRO PRESTADOR NIT900348416 MEDICINA DOMICILIAR DE COLOMBIA SAS GESTIONAR LA AUTORIAZACION CON EL AREA ENCARGADA.MILENA"/>
    <n v="1466280"/>
    <n v="0"/>
    <n v="0"/>
    <m/>
    <m/>
    <m/>
    <n v="0"/>
    <d v="2022-12-15T00:00:00"/>
    <m/>
    <n v="9"/>
    <m/>
    <s v="SI"/>
    <n v="1"/>
    <n v="21001231"/>
    <n v="20221219"/>
    <n v="1466280"/>
    <n v="0"/>
    <d v="2023-01-31T00:00:00"/>
  </r>
  <r>
    <n v="900169638"/>
    <s v="MEDICINA INTEGRAL EN CASA COLOMBIA LTDA"/>
    <s v="FE"/>
    <n v="62173"/>
    <s v="900169638_FE_62173"/>
    <s v="FE"/>
    <n v="62173"/>
    <d v="2022-07-31T00:00:00"/>
    <n v="6058423"/>
    <n v="191525"/>
    <s v="D)Glosas parcial pendiente por respuesta de IPS"/>
    <s v="OK"/>
    <x v="2"/>
    <m/>
    <m/>
    <m/>
    <m/>
    <m/>
    <m/>
    <m/>
    <n v="6058423"/>
    <n v="0"/>
    <n v="0"/>
    <n v="0"/>
    <n v="0"/>
    <m/>
    <n v="195433"/>
    <s v="AUT. SE REALIZA GLOSA PARCIAL PUESTO QUE ESTAN FACTURANDO 31 UNIDADES DE ENFERMERIA 24HRS Y SOLO SE ENCUENTRAN AUTORIZADOS 30, TAMBIEN EN EL FORMATO KARDEX ADJUNTO POR USTEDES, SOPRTAN 30 TAMBIEN. MANUEL M"/>
    <n v="195433"/>
    <n v="5862990"/>
    <n v="0"/>
    <n v="5745730"/>
    <n v="2201330697"/>
    <s v="26.12.2022"/>
    <n v="0"/>
    <d v="2022-08-15T00:00:00"/>
    <m/>
    <n v="9"/>
    <m/>
    <s v="NO"/>
    <n v="1"/>
    <n v="21001231"/>
    <n v="20220906"/>
    <n v="6058423"/>
    <n v="0"/>
    <d v="2023-01-31T00:00:00"/>
  </r>
  <r>
    <n v="900169638"/>
    <s v="MEDICINA INTEGRAL EN CASA COLOMBIA LTDA"/>
    <s v="FE"/>
    <n v="78923"/>
    <s v="900169638_FE_78923"/>
    <s v="FE"/>
    <n v="78923"/>
    <d v="2023-01-25T00:00:00"/>
    <n v="1744844"/>
    <n v="1709947"/>
    <s v="G)factura inicial en Gestion por ERP"/>
    <s v="OK"/>
    <x v="3"/>
    <m/>
    <m/>
    <m/>
    <m/>
    <m/>
    <m/>
    <m/>
    <n v="1744844"/>
    <n v="0"/>
    <n v="0"/>
    <n v="0"/>
    <n v="0"/>
    <m/>
    <n v="0"/>
    <m/>
    <n v="1744844"/>
    <n v="0"/>
    <n v="0"/>
    <m/>
    <m/>
    <m/>
    <n v="0"/>
    <d v="2023-02-09T00:00:00"/>
    <m/>
    <n v="0"/>
    <m/>
    <m/>
    <n v="1"/>
    <n v="20230228"/>
    <n v="20230220"/>
    <n v="1744844"/>
    <n v="0"/>
    <d v="2023-01-31T00:00:00"/>
  </r>
  <r>
    <n v="900169638"/>
    <s v="MEDICINA INTEGRAL EN CASA COLOMBIA LTDA"/>
    <s v="FE"/>
    <n v="79838"/>
    <s v="900169638_FE_79838"/>
    <s v="FE"/>
    <n v="79838"/>
    <d v="2023-01-31T00:00:00"/>
    <n v="1434092"/>
    <n v="1405410"/>
    <s v="G)factura inicial en Gestion por ERP"/>
    <s v="OK"/>
    <x v="3"/>
    <m/>
    <m/>
    <m/>
    <m/>
    <m/>
    <m/>
    <m/>
    <n v="1434092"/>
    <n v="0"/>
    <n v="0"/>
    <n v="0"/>
    <n v="0"/>
    <m/>
    <n v="0"/>
    <m/>
    <n v="1434092"/>
    <n v="0"/>
    <n v="0"/>
    <m/>
    <m/>
    <m/>
    <n v="0"/>
    <d v="2023-02-15T00:00:00"/>
    <m/>
    <n v="0"/>
    <m/>
    <m/>
    <n v="1"/>
    <n v="20230228"/>
    <n v="20230220"/>
    <n v="1434092"/>
    <n v="0"/>
    <d v="2023-01-31T00:00:00"/>
  </r>
  <r>
    <n v="900169638"/>
    <s v="MEDICINA INTEGRAL EN CASA COLOMBIA LTDA"/>
    <s v="FE"/>
    <n v="78924"/>
    <s v="900169638_FE_78924"/>
    <s v="FE"/>
    <n v="78924"/>
    <d v="2023-01-25T00:00:00"/>
    <n v="629798"/>
    <n v="617202"/>
    <s v="G)factura inicial en Gestion por ERP/ con diferencia valor factura"/>
    <s v="OK"/>
    <x v="3"/>
    <m/>
    <m/>
    <m/>
    <m/>
    <m/>
    <m/>
    <m/>
    <n v="617202"/>
    <n v="0"/>
    <n v="0"/>
    <n v="0"/>
    <n v="0"/>
    <m/>
    <n v="0"/>
    <m/>
    <n v="617202"/>
    <n v="0"/>
    <n v="0"/>
    <m/>
    <m/>
    <m/>
    <n v="0"/>
    <d v="2023-02-09T00:00:00"/>
    <m/>
    <n v="0"/>
    <m/>
    <m/>
    <n v="1"/>
    <n v="20230228"/>
    <n v="20230220"/>
    <n v="617202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81867AC-A950-49CA-8CAD-138660AA9AB1}" name="TablaDinámica10" cacheId="9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8" firstHeaderRow="0" firstDataRow="1" firstDataCol="1"/>
  <pivotFields count="46">
    <pivotField showAll="0"/>
    <pivotField showAll="0"/>
    <pivotField showAll="0"/>
    <pivotField showAll="0"/>
    <pivotField dataField="1" showAll="0"/>
    <pivotField showAll="0"/>
    <pivotField showAll="0"/>
    <pivotField numFmtId="14" showAll="0"/>
    <pivotField numFmtId="164" showAll="0"/>
    <pivotField dataField="1" numFmtId="164" showAll="0"/>
    <pivotField showAll="0"/>
    <pivotField showAll="0"/>
    <pivotField axis="axisRow" showAll="0">
      <items count="5">
        <item x="1"/>
        <item x="3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showAll="0"/>
    <pivotField showAll="0"/>
    <pivotField showAll="0"/>
    <pivotField showAll="0"/>
    <pivotField numFmtId="165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4"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4" subtotal="count" baseField="0" baseItem="0"/>
    <dataField name="SALDO FACT IPS " fld="9" baseField="0" baseItem="0" numFmtId="170"/>
  </dataFields>
  <formats count="3"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39EA7-5279-4D97-88FE-1E167EC90BF6}">
  <dimension ref="A1:N44"/>
  <sheetViews>
    <sheetView topLeftCell="A35" workbookViewId="0">
      <selection activeCell="D47" sqref="D47"/>
    </sheetView>
  </sheetViews>
  <sheetFormatPr baseColWidth="10" defaultRowHeight="15" x14ac:dyDescent="0.25"/>
  <cols>
    <col min="9" max="9" width="12.5703125" bestFit="1" customWidth="1"/>
  </cols>
  <sheetData>
    <row r="1" spans="1:14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</row>
    <row r="2" spans="1:14" x14ac:dyDescent="0.25">
      <c r="A2" s="3" t="s">
        <v>11</v>
      </c>
      <c r="B2" s="3" t="s">
        <v>12</v>
      </c>
      <c r="C2" s="4" t="s">
        <v>13</v>
      </c>
      <c r="D2" s="3">
        <v>39819</v>
      </c>
      <c r="E2" s="5">
        <f>VLOOKUP($D$2:$D$43,[1]UOSL2224!$B$2:$C$99,2,0)</f>
        <v>44500</v>
      </c>
      <c r="F2" s="5">
        <f>E2+15</f>
        <v>44515</v>
      </c>
      <c r="G2" s="6">
        <f>VLOOKUP($D$2:$D$43,[1]UOSL2224!$B$2:$D$99,3,0)</f>
        <v>10268782</v>
      </c>
      <c r="H2" s="7">
        <v>205375.64</v>
      </c>
      <c r="I2" s="6">
        <v>10063406</v>
      </c>
      <c r="J2" s="8" t="s">
        <v>14</v>
      </c>
      <c r="K2" s="8" t="s">
        <v>15</v>
      </c>
      <c r="L2" s="9"/>
      <c r="M2" s="9"/>
      <c r="N2" s="9"/>
    </row>
    <row r="3" spans="1:14" x14ac:dyDescent="0.25">
      <c r="A3" s="3" t="s">
        <v>11</v>
      </c>
      <c r="B3" s="3" t="s">
        <v>12</v>
      </c>
      <c r="C3" s="4" t="s">
        <v>13</v>
      </c>
      <c r="D3" s="3">
        <v>44049</v>
      </c>
      <c r="E3" s="5">
        <f>VLOOKUP($D$2:$D$43,[1]UOSL2224!$B$2:$C$99,2,0)</f>
        <v>44561</v>
      </c>
      <c r="F3" s="5">
        <f t="shared" ref="F3:F43" si="0">E3+15</f>
        <v>44576</v>
      </c>
      <c r="G3" s="6">
        <f>VLOOKUP($D$2:$D$43,[1]UOSL2224!$B$2:$D$99,3,0)</f>
        <v>11532438</v>
      </c>
      <c r="H3" s="7">
        <v>230648.76</v>
      </c>
      <c r="I3" s="6">
        <v>176400</v>
      </c>
      <c r="J3" s="8" t="s">
        <v>14</v>
      </c>
      <c r="K3" s="8" t="s">
        <v>15</v>
      </c>
      <c r="L3" s="9"/>
      <c r="M3" s="9"/>
      <c r="N3" s="9"/>
    </row>
    <row r="4" spans="1:14" x14ac:dyDescent="0.25">
      <c r="A4" s="3" t="s">
        <v>11</v>
      </c>
      <c r="B4" s="3" t="s">
        <v>12</v>
      </c>
      <c r="C4" s="4" t="s">
        <v>13</v>
      </c>
      <c r="D4" s="3">
        <v>62173</v>
      </c>
      <c r="E4" s="5">
        <f>VLOOKUP($D$2:$D$43,[1]UOSL2224!$B$2:$C$99,2,0)</f>
        <v>44773</v>
      </c>
      <c r="F4" s="5">
        <f t="shared" si="0"/>
        <v>44788</v>
      </c>
      <c r="G4" s="6">
        <f>VLOOKUP($D$2:$D$43,[1]UOSL2224!$B$2:$D$99,3,0)</f>
        <v>6058423</v>
      </c>
      <c r="H4" s="7">
        <v>121168.46</v>
      </c>
      <c r="I4" s="6">
        <v>191525</v>
      </c>
      <c r="J4" s="8" t="s">
        <v>14</v>
      </c>
      <c r="K4" s="8" t="s">
        <v>15</v>
      </c>
      <c r="L4" s="9"/>
      <c r="M4" s="9"/>
      <c r="N4" s="9"/>
    </row>
    <row r="5" spans="1:14" x14ac:dyDescent="0.25">
      <c r="A5" s="3" t="s">
        <v>11</v>
      </c>
      <c r="B5" s="3" t="s">
        <v>12</v>
      </c>
      <c r="C5" s="4" t="s">
        <v>13</v>
      </c>
      <c r="D5" s="3">
        <v>64940</v>
      </c>
      <c r="E5" s="5">
        <f>VLOOKUP($D$2:$D$43,[1]UOSL2224!$B$2:$C$99,2,0)</f>
        <v>44804</v>
      </c>
      <c r="F5" s="5">
        <f t="shared" si="0"/>
        <v>44819</v>
      </c>
      <c r="G5" s="6">
        <f>VLOOKUP($D$2:$D$43,[1]UOSL2224!$B$2:$D$99,3,0)</f>
        <v>370438</v>
      </c>
      <c r="H5" s="7">
        <v>7408.76</v>
      </c>
      <c r="I5" s="6">
        <v>363029</v>
      </c>
      <c r="J5" s="8" t="s">
        <v>14</v>
      </c>
      <c r="K5" s="8" t="s">
        <v>15</v>
      </c>
      <c r="L5" s="9"/>
      <c r="M5" s="9"/>
      <c r="N5" s="9"/>
    </row>
    <row r="6" spans="1:14" x14ac:dyDescent="0.25">
      <c r="A6" s="3" t="s">
        <v>11</v>
      </c>
      <c r="B6" s="3" t="s">
        <v>12</v>
      </c>
      <c r="C6" s="4" t="s">
        <v>13</v>
      </c>
      <c r="D6" s="3">
        <v>64941</v>
      </c>
      <c r="E6" s="5">
        <f>VLOOKUP($D$2:$D$43,[1]UOSL2224!$B$2:$C$99,2,0)</f>
        <v>44804</v>
      </c>
      <c r="F6" s="5">
        <f t="shared" si="0"/>
        <v>44819</v>
      </c>
      <c r="G6" s="6">
        <f>VLOOKUP($D$2:$D$43,[1]UOSL2224!$B$2:$D$99,3,0)</f>
        <v>785116</v>
      </c>
      <c r="H6" s="7">
        <v>15702.32</v>
      </c>
      <c r="I6" s="6">
        <v>769414</v>
      </c>
      <c r="J6" s="8" t="s">
        <v>14</v>
      </c>
      <c r="K6" s="8" t="s">
        <v>15</v>
      </c>
      <c r="L6" s="9"/>
      <c r="M6" s="9"/>
      <c r="N6" s="9"/>
    </row>
    <row r="7" spans="1:14" x14ac:dyDescent="0.25">
      <c r="A7" s="3" t="s">
        <v>11</v>
      </c>
      <c r="B7" s="3" t="s">
        <v>12</v>
      </c>
      <c r="C7" s="4" t="s">
        <v>13</v>
      </c>
      <c r="D7" s="3">
        <v>64942</v>
      </c>
      <c r="E7" s="5">
        <f>VLOOKUP($D$2:$D$43,[1]UOSL2224!$B$2:$C$99,2,0)</f>
        <v>44804</v>
      </c>
      <c r="F7" s="5">
        <f t="shared" si="0"/>
        <v>44819</v>
      </c>
      <c r="G7" s="6">
        <f>VLOOKUP($D$2:$D$43,[1]UOSL2224!$B$2:$D$99,3,0)</f>
        <v>1246910</v>
      </c>
      <c r="H7" s="7">
        <v>24938.2</v>
      </c>
      <c r="I7" s="6">
        <v>1221972</v>
      </c>
      <c r="J7" s="8" t="s">
        <v>14</v>
      </c>
      <c r="K7" s="8" t="s">
        <v>15</v>
      </c>
      <c r="L7" s="9"/>
      <c r="M7" s="9"/>
      <c r="N7" s="9"/>
    </row>
    <row r="8" spans="1:14" x14ac:dyDescent="0.25">
      <c r="A8" s="3" t="s">
        <v>11</v>
      </c>
      <c r="B8" s="3" t="s">
        <v>12</v>
      </c>
      <c r="C8" s="4" t="s">
        <v>13</v>
      </c>
      <c r="D8" s="3">
        <v>64943</v>
      </c>
      <c r="E8" s="5">
        <f>VLOOKUP($D$2:$D$43,[1]UOSL2224!$B$2:$C$99,2,0)</f>
        <v>44804</v>
      </c>
      <c r="F8" s="5">
        <f t="shared" si="0"/>
        <v>44819</v>
      </c>
      <c r="G8" s="6">
        <f>VLOOKUP($D$2:$D$43,[1]UOSL2224!$B$2:$D$99,3,0)</f>
        <v>5605056</v>
      </c>
      <c r="H8" s="7">
        <v>112101.12</v>
      </c>
      <c r="I8" s="6">
        <v>5492955</v>
      </c>
      <c r="J8" s="8" t="s">
        <v>14</v>
      </c>
      <c r="K8" s="8" t="s">
        <v>15</v>
      </c>
      <c r="L8" s="9"/>
      <c r="M8" s="9"/>
      <c r="N8" s="9"/>
    </row>
    <row r="9" spans="1:14" x14ac:dyDescent="0.25">
      <c r="A9" s="3" t="s">
        <v>11</v>
      </c>
      <c r="B9" s="3" t="s">
        <v>12</v>
      </c>
      <c r="C9" s="4" t="s">
        <v>13</v>
      </c>
      <c r="D9" s="3">
        <v>64944</v>
      </c>
      <c r="E9" s="5">
        <f>VLOOKUP($D$2:$D$43,[1]UOSL2224!$B$2:$C$99,2,0)</f>
        <v>44804</v>
      </c>
      <c r="F9" s="5">
        <f t="shared" si="0"/>
        <v>44819</v>
      </c>
      <c r="G9" s="6">
        <f>VLOOKUP($D$2:$D$43,[1]UOSL2224!$B$2:$D$99,3,0)</f>
        <v>454120</v>
      </c>
      <c r="H9" s="7">
        <v>9082.4</v>
      </c>
      <c r="I9" s="6">
        <v>445038</v>
      </c>
      <c r="J9" s="8" t="s">
        <v>14</v>
      </c>
      <c r="K9" s="8" t="s">
        <v>15</v>
      </c>
      <c r="L9" s="9"/>
      <c r="M9" s="9"/>
      <c r="N9" s="9"/>
    </row>
    <row r="10" spans="1:14" x14ac:dyDescent="0.25">
      <c r="A10" s="3" t="s">
        <v>11</v>
      </c>
      <c r="B10" s="3" t="s">
        <v>12</v>
      </c>
      <c r="C10" s="4" t="s">
        <v>13</v>
      </c>
      <c r="D10" s="3">
        <v>65498</v>
      </c>
      <c r="E10" s="5">
        <f>VLOOKUP($D$2:$D$43,[1]UOSL2224!$B$2:$C$99,2,0)</f>
        <v>44804</v>
      </c>
      <c r="F10" s="5">
        <f t="shared" si="0"/>
        <v>44819</v>
      </c>
      <c r="G10" s="6">
        <f>VLOOKUP($D$2:$D$43,[1]UOSL2224!$B$2:$D$99,3,0)</f>
        <v>6058423</v>
      </c>
      <c r="H10" s="7">
        <v>121168.46</v>
      </c>
      <c r="I10" s="6">
        <v>5937255</v>
      </c>
      <c r="J10" s="8" t="s">
        <v>14</v>
      </c>
      <c r="K10" s="8" t="s">
        <v>15</v>
      </c>
      <c r="L10" s="9"/>
      <c r="M10" s="9"/>
      <c r="N10" s="9"/>
    </row>
    <row r="11" spans="1:14" x14ac:dyDescent="0.25">
      <c r="A11" s="3" t="s">
        <v>11</v>
      </c>
      <c r="B11" s="3" t="s">
        <v>12</v>
      </c>
      <c r="C11" s="4" t="s">
        <v>13</v>
      </c>
      <c r="D11" s="3">
        <v>65502</v>
      </c>
      <c r="E11" s="5">
        <f>VLOOKUP($D$2:$D$43,[1]UOSL2224!$B$2:$C$99,2,0)</f>
        <v>44804</v>
      </c>
      <c r="F11" s="5">
        <f t="shared" si="0"/>
        <v>44819</v>
      </c>
      <c r="G11" s="6">
        <f>VLOOKUP($D$2:$D$43,[1]UOSL2224!$B$2:$D$99,3,0)</f>
        <v>181648</v>
      </c>
      <c r="H11" s="7">
        <v>3632.96</v>
      </c>
      <c r="I11" s="6">
        <v>178015</v>
      </c>
      <c r="J11" s="8" t="s">
        <v>14</v>
      </c>
      <c r="K11" s="8" t="s">
        <v>15</v>
      </c>
      <c r="L11" s="9"/>
      <c r="M11" s="9"/>
      <c r="N11" s="9"/>
    </row>
    <row r="12" spans="1:14" x14ac:dyDescent="0.25">
      <c r="A12" s="3" t="s">
        <v>11</v>
      </c>
      <c r="B12" s="3" t="s">
        <v>12</v>
      </c>
      <c r="C12" s="4" t="s">
        <v>13</v>
      </c>
      <c r="D12" s="3">
        <v>67922</v>
      </c>
      <c r="E12" s="5">
        <f>VLOOKUP($D$2:$D$43,[1]UOSL2224!$B$2:$C$99,2,0)</f>
        <v>44834</v>
      </c>
      <c r="F12" s="5">
        <f t="shared" si="0"/>
        <v>44849</v>
      </c>
      <c r="G12" s="6">
        <f>VLOOKUP($D$2:$D$43,[1]UOSL2224!$B$2:$D$99,3,0)</f>
        <v>1133380</v>
      </c>
      <c r="H12" s="7">
        <v>22667.600000000002</v>
      </c>
      <c r="I12" s="6">
        <v>1110712</v>
      </c>
      <c r="J12" s="8" t="s">
        <v>14</v>
      </c>
      <c r="K12" s="8" t="s">
        <v>15</v>
      </c>
      <c r="L12" s="9"/>
      <c r="M12" s="9"/>
      <c r="N12" s="9"/>
    </row>
    <row r="13" spans="1:14" x14ac:dyDescent="0.25">
      <c r="A13" s="3" t="s">
        <v>11</v>
      </c>
      <c r="B13" s="3" t="s">
        <v>12</v>
      </c>
      <c r="C13" s="4" t="s">
        <v>13</v>
      </c>
      <c r="D13" s="3">
        <v>67924</v>
      </c>
      <c r="E13" s="5">
        <f>VLOOKUP($D$2:$D$43,[1]UOSL2224!$B$2:$C$99,2,0)</f>
        <v>44834</v>
      </c>
      <c r="F13" s="5">
        <f t="shared" si="0"/>
        <v>44849</v>
      </c>
      <c r="G13" s="6">
        <f>VLOOKUP($D$2:$D$43,[1]UOSL2224!$B$2:$D$99,3,0)</f>
        <v>11422634</v>
      </c>
      <c r="H13" s="7">
        <v>228452.68</v>
      </c>
      <c r="I13" s="6">
        <v>11194181</v>
      </c>
      <c r="J13" s="8" t="s">
        <v>14</v>
      </c>
      <c r="K13" s="8" t="s">
        <v>15</v>
      </c>
      <c r="L13" s="9"/>
      <c r="M13" s="9"/>
      <c r="N13" s="9"/>
    </row>
    <row r="14" spans="1:14" x14ac:dyDescent="0.25">
      <c r="A14" s="3" t="s">
        <v>11</v>
      </c>
      <c r="B14" s="3" t="s">
        <v>12</v>
      </c>
      <c r="C14" s="4" t="s">
        <v>13</v>
      </c>
      <c r="D14" s="3">
        <v>67926</v>
      </c>
      <c r="E14" s="5">
        <f>VLOOKUP($D$2:$D$43,[1]UOSL2224!$B$2:$C$99,2,0)</f>
        <v>44834</v>
      </c>
      <c r="F14" s="5">
        <f t="shared" si="0"/>
        <v>44849</v>
      </c>
      <c r="G14" s="6">
        <f>VLOOKUP($D$2:$D$43,[1]UOSL2224!$B$2:$D$99,3,0)</f>
        <v>733734</v>
      </c>
      <c r="H14" s="7">
        <v>14674.68</v>
      </c>
      <c r="I14" s="6">
        <v>719059</v>
      </c>
      <c r="J14" s="8" t="s">
        <v>14</v>
      </c>
      <c r="K14" s="8" t="s">
        <v>15</v>
      </c>
      <c r="L14" s="9"/>
      <c r="M14" s="9"/>
      <c r="N14" s="9"/>
    </row>
    <row r="15" spans="1:14" x14ac:dyDescent="0.25">
      <c r="A15" s="3" t="s">
        <v>11</v>
      </c>
      <c r="B15" s="3" t="s">
        <v>12</v>
      </c>
      <c r="C15" s="4" t="s">
        <v>13</v>
      </c>
      <c r="D15" s="3">
        <v>67927</v>
      </c>
      <c r="E15" s="5">
        <f>VLOOKUP($D$2:$D$43,[1]UOSL2224!$B$2:$C$99,2,0)</f>
        <v>44834</v>
      </c>
      <c r="F15" s="5">
        <f t="shared" si="0"/>
        <v>44849</v>
      </c>
      <c r="G15" s="6">
        <f>VLOOKUP($D$2:$D$43,[1]UOSL2224!$B$2:$D$99,3,0)</f>
        <v>779146</v>
      </c>
      <c r="H15" s="7">
        <v>15582.92</v>
      </c>
      <c r="I15" s="6">
        <v>763563</v>
      </c>
      <c r="J15" s="8" t="s">
        <v>14</v>
      </c>
      <c r="K15" s="8" t="s">
        <v>15</v>
      </c>
      <c r="L15" s="9"/>
      <c r="M15" s="9"/>
      <c r="N15" s="9"/>
    </row>
    <row r="16" spans="1:14" x14ac:dyDescent="0.25">
      <c r="A16" s="3" t="s">
        <v>11</v>
      </c>
      <c r="B16" s="3" t="s">
        <v>12</v>
      </c>
      <c r="C16" s="4" t="s">
        <v>13</v>
      </c>
      <c r="D16" s="3">
        <v>68507</v>
      </c>
      <c r="E16" s="5">
        <f>VLOOKUP($D$2:$D$43,[1]UOSL2224!$B$2:$C$99,2,0)</f>
        <v>44834</v>
      </c>
      <c r="F16" s="5">
        <f t="shared" si="0"/>
        <v>44849</v>
      </c>
      <c r="G16" s="6">
        <f>VLOOKUP($D$2:$D$43,[1]UOSL2224!$B$2:$D$99,3,0)</f>
        <v>90824</v>
      </c>
      <c r="H16" s="7">
        <v>1816.48</v>
      </c>
      <c r="I16" s="6">
        <v>89008</v>
      </c>
      <c r="J16" s="8" t="s">
        <v>14</v>
      </c>
      <c r="K16" s="8" t="s">
        <v>15</v>
      </c>
      <c r="L16" s="9"/>
      <c r="M16" s="9"/>
      <c r="N16" s="9"/>
    </row>
    <row r="17" spans="1:14" x14ac:dyDescent="0.25">
      <c r="A17" s="3" t="s">
        <v>11</v>
      </c>
      <c r="B17" s="3" t="s">
        <v>12</v>
      </c>
      <c r="C17" s="4" t="s">
        <v>13</v>
      </c>
      <c r="D17" s="3">
        <v>70916</v>
      </c>
      <c r="E17" s="5">
        <f>VLOOKUP($D$2:$D$43,[1]UOSL2224!$B$2:$C$99,2,0)</f>
        <v>44865</v>
      </c>
      <c r="F17" s="5">
        <f t="shared" si="0"/>
        <v>44880</v>
      </c>
      <c r="G17" s="6">
        <f>VLOOKUP($D$2:$D$43,[1]UOSL2224!$B$2:$D$99,3,0)</f>
        <v>824558</v>
      </c>
      <c r="H17" s="7">
        <v>16491.16</v>
      </c>
      <c r="I17" s="6">
        <v>808067</v>
      </c>
      <c r="J17" s="8" t="s">
        <v>14</v>
      </c>
      <c r="K17" s="8" t="s">
        <v>15</v>
      </c>
      <c r="L17" s="9"/>
      <c r="M17" s="9"/>
      <c r="N17" s="9"/>
    </row>
    <row r="18" spans="1:14" x14ac:dyDescent="0.25">
      <c r="A18" s="3" t="s">
        <v>11</v>
      </c>
      <c r="B18" s="3" t="s">
        <v>12</v>
      </c>
      <c r="C18" s="4" t="s">
        <v>13</v>
      </c>
      <c r="D18" s="3">
        <v>70919</v>
      </c>
      <c r="E18" s="5">
        <f>VLOOKUP($D$2:$D$43,[1]UOSL2224!$B$2:$C$99,2,0)</f>
        <v>44865</v>
      </c>
      <c r="F18" s="5">
        <f t="shared" si="0"/>
        <v>44880</v>
      </c>
      <c r="G18" s="6">
        <f>VLOOKUP($D$2:$D$43,[1]UOSL2224!$B$2:$D$99,3,0)</f>
        <v>824558</v>
      </c>
      <c r="H18" s="7">
        <v>16491.16</v>
      </c>
      <c r="I18" s="6">
        <v>808067</v>
      </c>
      <c r="J18" s="8" t="s">
        <v>14</v>
      </c>
      <c r="K18" s="8" t="s">
        <v>15</v>
      </c>
      <c r="L18" s="9"/>
      <c r="M18" s="9"/>
      <c r="N18" s="9"/>
    </row>
    <row r="19" spans="1:14" x14ac:dyDescent="0.25">
      <c r="A19" s="3" t="s">
        <v>11</v>
      </c>
      <c r="B19" s="3" t="s">
        <v>12</v>
      </c>
      <c r="C19" s="4" t="s">
        <v>13</v>
      </c>
      <c r="D19" s="3">
        <v>70922</v>
      </c>
      <c r="E19" s="5">
        <f>VLOOKUP($D$2:$D$43,[1]UOSL2224!$B$2:$C$99,2,0)</f>
        <v>44865</v>
      </c>
      <c r="F19" s="5">
        <f t="shared" si="0"/>
        <v>44880</v>
      </c>
      <c r="G19" s="6">
        <f>VLOOKUP($D$2:$D$43,[1]UOSL2224!$B$2:$D$99,3,0)</f>
        <v>1655618</v>
      </c>
      <c r="H19" s="7">
        <v>33112.36</v>
      </c>
      <c r="I19" s="6">
        <v>1622506</v>
      </c>
      <c r="J19" s="8" t="s">
        <v>14</v>
      </c>
      <c r="K19" s="8" t="s">
        <v>15</v>
      </c>
      <c r="L19" s="9"/>
      <c r="M19" s="9"/>
      <c r="N19" s="9"/>
    </row>
    <row r="20" spans="1:14" x14ac:dyDescent="0.25">
      <c r="A20" s="3" t="s">
        <v>11</v>
      </c>
      <c r="B20" s="3" t="s">
        <v>12</v>
      </c>
      <c r="C20" s="4" t="s">
        <v>13</v>
      </c>
      <c r="D20" s="3">
        <v>70924</v>
      </c>
      <c r="E20" s="5">
        <f>VLOOKUP($D$2:$D$43,[1]UOSL2224!$B$2:$C$99,2,0)</f>
        <v>44865</v>
      </c>
      <c r="F20" s="5">
        <f t="shared" si="0"/>
        <v>44880</v>
      </c>
      <c r="G20" s="6">
        <f>VLOOKUP($D$2:$D$43,[1]UOSL2224!$B$2:$D$99,3,0)</f>
        <v>5605056</v>
      </c>
      <c r="H20" s="7">
        <v>112101.12</v>
      </c>
      <c r="I20" s="6">
        <v>5492955</v>
      </c>
      <c r="J20" s="8" t="s">
        <v>14</v>
      </c>
      <c r="K20" s="8" t="s">
        <v>15</v>
      </c>
      <c r="L20" s="9"/>
      <c r="M20" s="9"/>
      <c r="N20" s="9"/>
    </row>
    <row r="21" spans="1:14" x14ac:dyDescent="0.25">
      <c r="A21" s="3" t="s">
        <v>11</v>
      </c>
      <c r="B21" s="3" t="s">
        <v>12</v>
      </c>
      <c r="C21" s="4" t="s">
        <v>13</v>
      </c>
      <c r="D21" s="3">
        <v>71097</v>
      </c>
      <c r="E21" s="5">
        <f>VLOOKUP($D$2:$D$43,[1]UOSL2224!$B$2:$C$99,2,0)</f>
        <v>44865</v>
      </c>
      <c r="F21" s="5">
        <f t="shared" si="0"/>
        <v>44880</v>
      </c>
      <c r="G21" s="6">
        <f>VLOOKUP($D$2:$D$43,[1]UOSL2224!$B$2:$D$99,3,0)</f>
        <v>6058423</v>
      </c>
      <c r="H21" s="7">
        <v>121168.46</v>
      </c>
      <c r="I21" s="6">
        <v>5937255</v>
      </c>
      <c r="J21" s="8" t="s">
        <v>14</v>
      </c>
      <c r="K21" s="8" t="s">
        <v>15</v>
      </c>
      <c r="L21" s="9"/>
      <c r="M21" s="9"/>
      <c r="N21" s="9"/>
    </row>
    <row r="22" spans="1:14" x14ac:dyDescent="0.25">
      <c r="A22" s="3" t="s">
        <v>11</v>
      </c>
      <c r="B22" s="3" t="s">
        <v>12</v>
      </c>
      <c r="C22" s="4" t="s">
        <v>13</v>
      </c>
      <c r="D22" s="3">
        <v>73697</v>
      </c>
      <c r="E22" s="5">
        <f>VLOOKUP($D$2:$D$43,[1]UOSL2224!$B$2:$C$99,2,0)</f>
        <v>44895</v>
      </c>
      <c r="F22" s="5">
        <f t="shared" si="0"/>
        <v>44910</v>
      </c>
      <c r="G22" s="6">
        <f>VLOOKUP($D$2:$D$43,[1]UOSL2224!$B$2:$D$99,3,0)</f>
        <v>751750</v>
      </c>
      <c r="H22" s="7">
        <v>15035</v>
      </c>
      <c r="I22" s="6">
        <v>736715</v>
      </c>
      <c r="J22" s="8" t="s">
        <v>14</v>
      </c>
      <c r="K22" s="8" t="s">
        <v>15</v>
      </c>
      <c r="L22" s="9"/>
      <c r="M22" s="9"/>
      <c r="N22" s="9"/>
    </row>
    <row r="23" spans="1:14" x14ac:dyDescent="0.25">
      <c r="A23" s="3" t="s">
        <v>11</v>
      </c>
      <c r="B23" s="3" t="s">
        <v>12</v>
      </c>
      <c r="C23" s="4" t="s">
        <v>13</v>
      </c>
      <c r="D23" s="3">
        <v>73698</v>
      </c>
      <c r="E23" s="5">
        <f>VLOOKUP($D$2:$D$43,[1]UOSL2224!$B$2:$C$99,2,0)</f>
        <v>44895</v>
      </c>
      <c r="F23" s="5">
        <f t="shared" si="0"/>
        <v>44910</v>
      </c>
      <c r="G23" s="6">
        <f>VLOOKUP($D$2:$D$43,[1]UOSL2224!$B$2:$D$99,3,0)</f>
        <v>1587500</v>
      </c>
      <c r="H23" s="7">
        <v>31750</v>
      </c>
      <c r="I23" s="6">
        <v>1555750</v>
      </c>
      <c r="J23" s="8" t="s">
        <v>14</v>
      </c>
      <c r="K23" s="8" t="s">
        <v>15</v>
      </c>
      <c r="L23" s="9"/>
      <c r="M23" s="9"/>
      <c r="N23" s="9"/>
    </row>
    <row r="24" spans="1:14" x14ac:dyDescent="0.25">
      <c r="A24" s="3" t="s">
        <v>11</v>
      </c>
      <c r="B24" s="3" t="s">
        <v>12</v>
      </c>
      <c r="C24" s="4" t="s">
        <v>13</v>
      </c>
      <c r="D24" s="3">
        <v>73699</v>
      </c>
      <c r="E24" s="5">
        <f>VLOOKUP($D$2:$D$43,[1]UOSL2224!$B$2:$C$99,2,0)</f>
        <v>44895</v>
      </c>
      <c r="F24" s="5">
        <f t="shared" si="0"/>
        <v>44910</v>
      </c>
      <c r="G24" s="6">
        <f>VLOOKUP($D$2:$D$43,[1]UOSL2224!$B$2:$D$99,3,0)</f>
        <v>660926</v>
      </c>
      <c r="H24" s="7">
        <v>13218.52</v>
      </c>
      <c r="I24" s="6">
        <v>647707</v>
      </c>
      <c r="J24" s="8" t="s">
        <v>14</v>
      </c>
      <c r="K24" s="8" t="s">
        <v>15</v>
      </c>
      <c r="L24" s="9"/>
      <c r="M24" s="9"/>
      <c r="N24" s="9"/>
    </row>
    <row r="25" spans="1:14" x14ac:dyDescent="0.25">
      <c r="A25" s="3" t="s">
        <v>11</v>
      </c>
      <c r="B25" s="3" t="s">
        <v>12</v>
      </c>
      <c r="C25" s="4" t="s">
        <v>13</v>
      </c>
      <c r="D25" s="3">
        <v>73700</v>
      </c>
      <c r="E25" s="5">
        <f>VLOOKUP($D$2:$D$43,[1]UOSL2224!$B$2:$C$99,2,0)</f>
        <v>44895</v>
      </c>
      <c r="F25" s="5">
        <f t="shared" si="0"/>
        <v>44910</v>
      </c>
      <c r="G25" s="6">
        <f>VLOOKUP($D$2:$D$43,[1]UOSL2224!$B$2:$D$99,3,0)</f>
        <v>5559644</v>
      </c>
      <c r="H25" s="7">
        <v>111192.88</v>
      </c>
      <c r="I25" s="6">
        <v>5448451</v>
      </c>
      <c r="J25" s="8" t="s">
        <v>14</v>
      </c>
      <c r="K25" s="8" t="s">
        <v>15</v>
      </c>
      <c r="L25" s="9"/>
      <c r="M25" s="9"/>
      <c r="N25" s="9"/>
    </row>
    <row r="26" spans="1:14" x14ac:dyDescent="0.25">
      <c r="A26" s="3" t="s">
        <v>11</v>
      </c>
      <c r="B26" s="3" t="s">
        <v>12</v>
      </c>
      <c r="C26" s="4" t="s">
        <v>13</v>
      </c>
      <c r="D26" s="3">
        <v>74539</v>
      </c>
      <c r="E26" s="5">
        <f>VLOOKUP($D$2:$D$43,[1]UOSL2224!$B$2:$C$99,2,0)</f>
        <v>44895</v>
      </c>
      <c r="F26" s="5">
        <f t="shared" si="0"/>
        <v>44910</v>
      </c>
      <c r="G26" s="6">
        <f>VLOOKUP($D$2:$D$43,[1]UOSL2224!$B$2:$D$99,3,0)</f>
        <v>181648</v>
      </c>
      <c r="H26" s="7">
        <v>3632.96</v>
      </c>
      <c r="I26" s="6">
        <v>178015</v>
      </c>
      <c r="J26" s="8" t="s">
        <v>14</v>
      </c>
      <c r="K26" s="8" t="s">
        <v>15</v>
      </c>
      <c r="L26" s="9"/>
      <c r="M26" s="9"/>
      <c r="N26" s="9"/>
    </row>
    <row r="27" spans="1:14" x14ac:dyDescent="0.25">
      <c r="A27" s="3" t="s">
        <v>11</v>
      </c>
      <c r="B27" s="3" t="s">
        <v>12</v>
      </c>
      <c r="C27" s="4" t="s">
        <v>13</v>
      </c>
      <c r="D27" s="3">
        <v>74691</v>
      </c>
      <c r="E27" s="5">
        <f>VLOOKUP($D$2:$D$43,[1]UOSL2224!$B$2:$C$99,2,0)</f>
        <v>44895</v>
      </c>
      <c r="F27" s="5">
        <f t="shared" si="0"/>
        <v>44910</v>
      </c>
      <c r="G27" s="6">
        <f>VLOOKUP($D$2:$D$43,[1]UOSL2224!$B$2:$D$99,3,0)</f>
        <v>5862990</v>
      </c>
      <c r="H27" s="7">
        <v>117259.8</v>
      </c>
      <c r="I27" s="6">
        <v>5745730</v>
      </c>
      <c r="J27" s="8" t="s">
        <v>14</v>
      </c>
      <c r="K27" s="8" t="s">
        <v>15</v>
      </c>
      <c r="L27" s="9"/>
      <c r="M27" s="9"/>
      <c r="N27" s="9"/>
    </row>
    <row r="28" spans="1:14" x14ac:dyDescent="0.25">
      <c r="A28" s="3" t="s">
        <v>11</v>
      </c>
      <c r="B28" s="3" t="s">
        <v>12</v>
      </c>
      <c r="C28" s="4" t="s">
        <v>13</v>
      </c>
      <c r="D28" s="3">
        <v>74695</v>
      </c>
      <c r="E28" s="5">
        <f>VLOOKUP($D$2:$D$43,[1]UOSL2224!$B$2:$C$99,2,0)</f>
        <v>44895</v>
      </c>
      <c r="F28" s="5">
        <f t="shared" si="0"/>
        <v>44910</v>
      </c>
      <c r="G28" s="6">
        <f>VLOOKUP($D$2:$D$43,[1]UOSL2224!$B$2:$D$99,3,0)</f>
        <v>1466280</v>
      </c>
      <c r="H28" s="7">
        <v>29325.600000000002</v>
      </c>
      <c r="I28" s="6">
        <v>1436954</v>
      </c>
      <c r="J28" s="8" t="s">
        <v>14</v>
      </c>
      <c r="K28" s="8" t="s">
        <v>15</v>
      </c>
      <c r="L28" s="9"/>
      <c r="M28" s="9"/>
      <c r="N28" s="9"/>
    </row>
    <row r="29" spans="1:14" x14ac:dyDescent="0.25">
      <c r="A29" s="3" t="s">
        <v>11</v>
      </c>
      <c r="B29" s="3" t="s">
        <v>12</v>
      </c>
      <c r="C29" s="4" t="s">
        <v>13</v>
      </c>
      <c r="D29" s="3">
        <v>76667</v>
      </c>
      <c r="E29" s="5">
        <f>VLOOKUP($D$2:$D$43,[1]UOSL2224!$B$2:$C$99,2,0)</f>
        <v>44926</v>
      </c>
      <c r="F29" s="5">
        <f t="shared" si="0"/>
        <v>44941</v>
      </c>
      <c r="G29" s="6">
        <f>VLOOKUP($D$2:$D$43,[1]UOSL2224!$B$2:$D$99,3,0)</f>
        <v>933077</v>
      </c>
      <c r="H29" s="7">
        <v>18661.54</v>
      </c>
      <c r="I29" s="6">
        <v>914415</v>
      </c>
      <c r="J29" s="8" t="s">
        <v>14</v>
      </c>
      <c r="K29" s="8" t="s">
        <v>15</v>
      </c>
      <c r="L29" s="9"/>
      <c r="M29" s="9"/>
      <c r="N29" s="9"/>
    </row>
    <row r="30" spans="1:14" x14ac:dyDescent="0.25">
      <c r="A30" s="3" t="s">
        <v>11</v>
      </c>
      <c r="B30" s="3" t="s">
        <v>12</v>
      </c>
      <c r="C30" s="4" t="s">
        <v>13</v>
      </c>
      <c r="D30" s="3">
        <v>76669</v>
      </c>
      <c r="E30" s="5">
        <f>VLOOKUP($D$2:$D$43,[1]UOSL2224!$B$2:$C$99,2,0)</f>
        <v>44926</v>
      </c>
      <c r="F30" s="5">
        <f t="shared" si="0"/>
        <v>44941</v>
      </c>
      <c r="G30" s="6">
        <f>VLOOKUP($D$2:$D$43,[1]UOSL2224!$B$2:$D$99,3,0)</f>
        <v>726592</v>
      </c>
      <c r="H30" s="7">
        <v>14531.84</v>
      </c>
      <c r="I30" s="6">
        <v>712060</v>
      </c>
      <c r="J30" s="8" t="s">
        <v>14</v>
      </c>
      <c r="K30" s="8" t="s">
        <v>15</v>
      </c>
      <c r="L30" s="9"/>
      <c r="M30" s="9"/>
      <c r="N30" s="9"/>
    </row>
    <row r="31" spans="1:14" x14ac:dyDescent="0.25">
      <c r="A31" s="3" t="s">
        <v>11</v>
      </c>
      <c r="B31" s="3" t="s">
        <v>12</v>
      </c>
      <c r="C31" s="4" t="s">
        <v>13</v>
      </c>
      <c r="D31" s="3">
        <v>76672</v>
      </c>
      <c r="E31" s="5">
        <f>VLOOKUP($D$2:$D$43,[1]UOSL2224!$B$2:$C$99,2,0)</f>
        <v>44926</v>
      </c>
      <c r="F31" s="5">
        <f t="shared" si="0"/>
        <v>44941</v>
      </c>
      <c r="G31" s="6">
        <f>VLOOKUP($D$2:$D$43,[1]UOSL2224!$B$2:$D$99,3,0)</f>
        <v>783196</v>
      </c>
      <c r="H31" s="7">
        <v>15663.92</v>
      </c>
      <c r="I31" s="6">
        <v>767532</v>
      </c>
      <c r="J31" s="8" t="s">
        <v>14</v>
      </c>
      <c r="K31" s="8" t="s">
        <v>15</v>
      </c>
      <c r="L31" s="9"/>
      <c r="M31" s="9"/>
      <c r="N31" s="9"/>
    </row>
    <row r="32" spans="1:14" x14ac:dyDescent="0.25">
      <c r="A32" s="3" t="s">
        <v>11</v>
      </c>
      <c r="B32" s="3" t="s">
        <v>12</v>
      </c>
      <c r="C32" s="4" t="s">
        <v>13</v>
      </c>
      <c r="D32" s="3">
        <v>76676</v>
      </c>
      <c r="E32" s="5">
        <f>VLOOKUP($D$2:$D$43,[1]UOSL2224!$B$2:$C$99,2,0)</f>
        <v>44926</v>
      </c>
      <c r="F32" s="5">
        <f t="shared" si="0"/>
        <v>44941</v>
      </c>
      <c r="G32" s="6">
        <f>VLOOKUP($D$2:$D$43,[1]UOSL2224!$B$2:$D$99,3,0)</f>
        <v>5605056</v>
      </c>
      <c r="H32" s="7">
        <v>112101.12</v>
      </c>
      <c r="I32" s="6">
        <v>5492955</v>
      </c>
      <c r="J32" s="8" t="s">
        <v>14</v>
      </c>
      <c r="K32" s="8" t="s">
        <v>15</v>
      </c>
      <c r="L32" s="9"/>
      <c r="M32" s="9"/>
      <c r="N32" s="9"/>
    </row>
    <row r="33" spans="1:14" x14ac:dyDescent="0.25">
      <c r="A33" s="3" t="s">
        <v>11</v>
      </c>
      <c r="B33" s="3" t="s">
        <v>12</v>
      </c>
      <c r="C33" s="4" t="s">
        <v>13</v>
      </c>
      <c r="D33" s="3">
        <v>76739</v>
      </c>
      <c r="E33" s="5">
        <f>VLOOKUP($D$2:$D$43,[1]UOSL2224!$B$2:$C$99,2,0)</f>
        <v>44926</v>
      </c>
      <c r="F33" s="5">
        <f t="shared" si="0"/>
        <v>44941</v>
      </c>
      <c r="G33" s="6">
        <f>VLOOKUP($D$2:$D$43,[1]UOSL2224!$B$2:$D$99,3,0)</f>
        <v>1564464</v>
      </c>
      <c r="H33" s="7">
        <v>31289.279999999999</v>
      </c>
      <c r="I33" s="6">
        <v>1533175</v>
      </c>
      <c r="J33" s="8" t="s">
        <v>14</v>
      </c>
      <c r="K33" s="8" t="s">
        <v>15</v>
      </c>
      <c r="L33" s="9"/>
      <c r="M33" s="9"/>
      <c r="N33" s="9"/>
    </row>
    <row r="34" spans="1:14" x14ac:dyDescent="0.25">
      <c r="A34" s="3" t="s">
        <v>11</v>
      </c>
      <c r="B34" s="3" t="s">
        <v>12</v>
      </c>
      <c r="C34" s="4" t="s">
        <v>13</v>
      </c>
      <c r="D34" s="3">
        <v>77747</v>
      </c>
      <c r="E34" s="5">
        <f>VLOOKUP($D$2:$D$43,[1]UOSL2224!$B$2:$C$99,2,0)</f>
        <v>44926</v>
      </c>
      <c r="F34" s="5">
        <f t="shared" si="0"/>
        <v>44941</v>
      </c>
      <c r="G34" s="6">
        <f>VLOOKUP($D$2:$D$43,[1]UOSL2224!$B$2:$D$99,3,0)</f>
        <v>5960742</v>
      </c>
      <c r="H34" s="7">
        <v>119214.84</v>
      </c>
      <c r="I34" s="6">
        <v>5841527</v>
      </c>
      <c r="J34" s="8" t="s">
        <v>14</v>
      </c>
      <c r="K34" s="8" t="s">
        <v>15</v>
      </c>
      <c r="L34" s="9"/>
      <c r="M34" s="9"/>
      <c r="N34" s="9"/>
    </row>
    <row r="35" spans="1:14" x14ac:dyDescent="0.25">
      <c r="A35" s="3" t="s">
        <v>11</v>
      </c>
      <c r="B35" s="3" t="s">
        <v>12</v>
      </c>
      <c r="C35" s="4" t="s">
        <v>13</v>
      </c>
      <c r="D35" s="3">
        <v>78080</v>
      </c>
      <c r="E35" s="5">
        <f>VLOOKUP($D$2:$D$43,[1]UOSL2224!$B$2:$C$99,2,0)</f>
        <v>44926</v>
      </c>
      <c r="F35" s="5">
        <f t="shared" si="0"/>
        <v>44941</v>
      </c>
      <c r="G35" s="6">
        <f>VLOOKUP($D$2:$D$43,[1]UOSL2224!$B$2:$D$99,3,0)</f>
        <v>181648</v>
      </c>
      <c r="H35" s="7">
        <v>3632.96</v>
      </c>
      <c r="I35" s="6">
        <v>178015</v>
      </c>
      <c r="J35" s="8" t="s">
        <v>14</v>
      </c>
      <c r="K35" s="8" t="s">
        <v>15</v>
      </c>
      <c r="L35" s="9"/>
      <c r="M35" s="9"/>
      <c r="N35" s="9"/>
    </row>
    <row r="36" spans="1:14" x14ac:dyDescent="0.25">
      <c r="A36" s="3" t="s">
        <v>11</v>
      </c>
      <c r="B36" s="3" t="s">
        <v>12</v>
      </c>
      <c r="C36" s="4" t="s">
        <v>13</v>
      </c>
      <c r="D36" s="3">
        <v>78923</v>
      </c>
      <c r="E36" s="5">
        <f>VLOOKUP($D$2:$D$43,[1]UOSL2224!$B$2:$C$99,2,0)</f>
        <v>44951</v>
      </c>
      <c r="F36" s="5">
        <f t="shared" si="0"/>
        <v>44966</v>
      </c>
      <c r="G36" s="6">
        <f>VLOOKUP($D$2:$D$43,[1]UOSL2224!$B$2:$D$99,3,0)</f>
        <v>1744844</v>
      </c>
      <c r="H36" s="7">
        <v>34896.879999999997</v>
      </c>
      <c r="I36" s="6">
        <v>1709947</v>
      </c>
      <c r="J36" s="8" t="s">
        <v>14</v>
      </c>
      <c r="K36" s="8" t="s">
        <v>15</v>
      </c>
      <c r="L36" s="9"/>
      <c r="M36" s="9"/>
      <c r="N36" s="9"/>
    </row>
    <row r="37" spans="1:14" x14ac:dyDescent="0.25">
      <c r="A37" s="3" t="s">
        <v>11</v>
      </c>
      <c r="B37" s="3" t="s">
        <v>12</v>
      </c>
      <c r="C37" s="4" t="s">
        <v>13</v>
      </c>
      <c r="D37" s="3">
        <v>78924</v>
      </c>
      <c r="E37" s="5">
        <f>VLOOKUP($D$2:$D$43,[1]UOSL2224!$B$2:$C$99,2,0)</f>
        <v>44951</v>
      </c>
      <c r="F37" s="5">
        <f t="shared" si="0"/>
        <v>44966</v>
      </c>
      <c r="G37" s="6">
        <f>VLOOKUP($D$2:$D$43,[1]UOSL2224!$B$2:$D$99,3,0)</f>
        <v>629798</v>
      </c>
      <c r="H37" s="7">
        <v>12595.960000000001</v>
      </c>
      <c r="I37" s="6">
        <v>617202</v>
      </c>
      <c r="J37" s="8" t="s">
        <v>14</v>
      </c>
      <c r="K37" s="8" t="s">
        <v>15</v>
      </c>
      <c r="L37" s="9"/>
      <c r="M37" s="9"/>
      <c r="N37" s="9"/>
    </row>
    <row r="38" spans="1:14" x14ac:dyDescent="0.25">
      <c r="A38" s="3" t="s">
        <v>11</v>
      </c>
      <c r="B38" s="3" t="s">
        <v>12</v>
      </c>
      <c r="C38" s="4" t="s">
        <v>13</v>
      </c>
      <c r="D38" s="3">
        <v>79201</v>
      </c>
      <c r="E38" s="5">
        <f>VLOOKUP($D$2:$D$43,[1]UOSL2224!$B$2:$C$99,2,0)</f>
        <v>44957</v>
      </c>
      <c r="F38" s="5">
        <f t="shared" si="0"/>
        <v>44972</v>
      </c>
      <c r="G38" s="6">
        <f>VLOOKUP($D$2:$D$43,[1]UOSL2224!$B$2:$D$99,3,0)</f>
        <v>811446</v>
      </c>
      <c r="H38" s="7">
        <v>16228.92</v>
      </c>
      <c r="I38" s="6">
        <v>795217</v>
      </c>
      <c r="J38" s="8" t="s">
        <v>14</v>
      </c>
      <c r="K38" s="8" t="s">
        <v>15</v>
      </c>
      <c r="L38" s="9"/>
      <c r="M38" s="9"/>
      <c r="N38" s="9"/>
    </row>
    <row r="39" spans="1:14" x14ac:dyDescent="0.25">
      <c r="A39" s="3" t="s">
        <v>11</v>
      </c>
      <c r="B39" s="3" t="s">
        <v>12</v>
      </c>
      <c r="C39" s="4" t="s">
        <v>13</v>
      </c>
      <c r="D39" s="3">
        <v>79202</v>
      </c>
      <c r="E39" s="5">
        <f>VLOOKUP($D$2:$D$43,[1]UOSL2224!$B$2:$C$99,2,0)</f>
        <v>44957</v>
      </c>
      <c r="F39" s="5">
        <f t="shared" si="0"/>
        <v>44972</v>
      </c>
      <c r="G39" s="6">
        <f>VLOOKUP($D$2:$D$43,[1]UOSL2224!$B$2:$D$99,3,0)</f>
        <v>1558180</v>
      </c>
      <c r="H39" s="7">
        <v>31163.600000000002</v>
      </c>
      <c r="I39" s="6">
        <v>1527016</v>
      </c>
      <c r="J39" s="8" t="s">
        <v>14</v>
      </c>
      <c r="K39" s="8" t="s">
        <v>15</v>
      </c>
      <c r="L39" s="9"/>
      <c r="M39" s="9"/>
      <c r="N39" s="9"/>
    </row>
    <row r="40" spans="1:14" x14ac:dyDescent="0.25">
      <c r="A40" s="3" t="s">
        <v>11</v>
      </c>
      <c r="B40" s="3" t="s">
        <v>12</v>
      </c>
      <c r="C40" s="4" t="s">
        <v>13</v>
      </c>
      <c r="D40" s="3">
        <v>79203</v>
      </c>
      <c r="E40" s="5">
        <f>VLOOKUP($D$2:$D$43,[1]UOSL2224!$B$2:$C$99,2,0)</f>
        <v>44957</v>
      </c>
      <c r="F40" s="5">
        <f t="shared" si="0"/>
        <v>44972</v>
      </c>
      <c r="G40" s="6">
        <f>VLOOKUP($D$2:$D$43,[1]UOSL2224!$B$2:$D$99,3,0)</f>
        <v>824558</v>
      </c>
      <c r="H40" s="7">
        <v>16491.16</v>
      </c>
      <c r="I40" s="6">
        <v>808067</v>
      </c>
      <c r="J40" s="8" t="s">
        <v>14</v>
      </c>
      <c r="K40" s="8" t="s">
        <v>15</v>
      </c>
      <c r="L40" s="9"/>
      <c r="M40" s="9"/>
      <c r="N40" s="9"/>
    </row>
    <row r="41" spans="1:14" x14ac:dyDescent="0.25">
      <c r="A41" s="3" t="s">
        <v>11</v>
      </c>
      <c r="B41" s="3" t="s">
        <v>12</v>
      </c>
      <c r="C41" s="4" t="s">
        <v>13</v>
      </c>
      <c r="D41" s="3">
        <v>79204</v>
      </c>
      <c r="E41" s="5">
        <f>VLOOKUP($D$2:$D$43,[1]UOSL2224!$B$2:$C$99,2,0)</f>
        <v>44957</v>
      </c>
      <c r="F41" s="5">
        <f t="shared" si="0"/>
        <v>44972</v>
      </c>
      <c r="G41" s="6">
        <f>VLOOKUP($D$2:$D$43,[1]UOSL2224!$B$2:$D$99,3,0)</f>
        <v>5407214</v>
      </c>
      <c r="H41" s="7">
        <v>108144.28</v>
      </c>
      <c r="I41" s="6">
        <v>5299070</v>
      </c>
      <c r="J41" s="8" t="s">
        <v>14</v>
      </c>
      <c r="K41" s="8" t="s">
        <v>15</v>
      </c>
      <c r="L41" s="9"/>
      <c r="M41" s="9"/>
      <c r="N41" s="9"/>
    </row>
    <row r="42" spans="1:14" x14ac:dyDescent="0.25">
      <c r="A42" s="3" t="s">
        <v>11</v>
      </c>
      <c r="B42" s="3" t="s">
        <v>12</v>
      </c>
      <c r="C42" s="4" t="s">
        <v>13</v>
      </c>
      <c r="D42" s="3">
        <v>79837</v>
      </c>
      <c r="E42" s="5">
        <f>VLOOKUP($D$2:$D$43,[1]UOSL2224!$B$2:$C$99,2,0)</f>
        <v>44957</v>
      </c>
      <c r="F42" s="5">
        <f t="shared" si="0"/>
        <v>44972</v>
      </c>
      <c r="G42" s="6">
        <f>VLOOKUP($D$2:$D$43,[1]UOSL2224!$B$2:$D$99,3,0)</f>
        <v>6058423</v>
      </c>
      <c r="H42" s="7">
        <v>121168.46</v>
      </c>
      <c r="I42" s="6">
        <v>5937255</v>
      </c>
      <c r="J42" s="8" t="s">
        <v>14</v>
      </c>
      <c r="K42" s="8" t="s">
        <v>15</v>
      </c>
      <c r="L42" s="9"/>
      <c r="M42" s="9"/>
      <c r="N42" s="9"/>
    </row>
    <row r="43" spans="1:14" x14ac:dyDescent="0.25">
      <c r="A43" s="3" t="s">
        <v>11</v>
      </c>
      <c r="B43" s="3" t="s">
        <v>12</v>
      </c>
      <c r="C43" s="4" t="s">
        <v>13</v>
      </c>
      <c r="D43" s="3">
        <v>79838</v>
      </c>
      <c r="E43" s="5">
        <f>VLOOKUP($D$2:$D$43,[1]UOSL2224!$B$2:$C$99,2,0)</f>
        <v>44957</v>
      </c>
      <c r="F43" s="5">
        <f t="shared" si="0"/>
        <v>44972</v>
      </c>
      <c r="G43" s="6">
        <f>VLOOKUP($D$2:$D$43,[1]UOSL2224!$B$2:$D$99,3,0)</f>
        <v>1434092</v>
      </c>
      <c r="H43" s="7">
        <v>28681.84</v>
      </c>
      <c r="I43" s="6">
        <v>1405410</v>
      </c>
      <c r="J43" s="8" t="s">
        <v>14</v>
      </c>
      <c r="K43" s="8" t="s">
        <v>15</v>
      </c>
      <c r="L43" s="9"/>
      <c r="M43" s="9"/>
      <c r="N43" s="9"/>
    </row>
    <row r="44" spans="1:14" x14ac:dyDescent="0.25">
      <c r="I44" s="9">
        <f>SUM(I2:I43)</f>
        <v>102672567</v>
      </c>
    </row>
  </sheetData>
  <phoneticPr fontId="7" type="noConversion"/>
  <dataValidations count="2">
    <dataValidation operator="greaterThan" allowBlank="1" showInputMessage="1" showErrorMessage="1" errorTitle="DATO ERRADO" error="El valor debe ser diferente de cero" sqref="H1" xr:uid="{A33FCF6D-AD80-419B-84F3-D27414359CB4}"/>
    <dataValidation type="whole" operator="greaterThan" allowBlank="1" showInputMessage="1" showErrorMessage="1" errorTitle="DATO ERRADO" error="El valor debe ser diferente de cero" sqref="H1:I40 G1:G43" xr:uid="{BE44ACE1-9803-4476-B35E-6F3C5ECCC552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B1E9-D284-4A2F-BF2D-A04340177419}">
  <dimension ref="A3:C8"/>
  <sheetViews>
    <sheetView workbookViewId="0">
      <selection activeCell="C8" sqref="A4:C8"/>
    </sheetView>
  </sheetViews>
  <sheetFormatPr baseColWidth="10" defaultRowHeight="15" x14ac:dyDescent="0.25"/>
  <cols>
    <col min="1" max="1" width="29.5703125" bestFit="1" customWidth="1"/>
    <col min="2" max="2" width="15.7109375" bestFit="1" customWidth="1"/>
    <col min="3" max="3" width="23.140625" bestFit="1" customWidth="1"/>
  </cols>
  <sheetData>
    <row r="3" spans="1:3" x14ac:dyDescent="0.25">
      <c r="A3" s="25" t="s">
        <v>122</v>
      </c>
      <c r="B3" s="27" t="s">
        <v>123</v>
      </c>
      <c r="C3" t="s">
        <v>124</v>
      </c>
    </row>
    <row r="4" spans="1:3" x14ac:dyDescent="0.25">
      <c r="A4" s="26" t="s">
        <v>116</v>
      </c>
      <c r="B4" s="28">
        <v>2</v>
      </c>
      <c r="C4" s="29">
        <v>2970129</v>
      </c>
    </row>
    <row r="5" spans="1:3" x14ac:dyDescent="0.25">
      <c r="A5" s="26" t="s">
        <v>115</v>
      </c>
      <c r="B5" s="28">
        <v>3</v>
      </c>
      <c r="C5" s="29">
        <v>3732559</v>
      </c>
    </row>
    <row r="6" spans="1:3" x14ac:dyDescent="0.25">
      <c r="A6" s="26" t="s">
        <v>114</v>
      </c>
      <c r="B6" s="28">
        <v>36</v>
      </c>
      <c r="C6" s="29">
        <v>95778354</v>
      </c>
    </row>
    <row r="7" spans="1:3" x14ac:dyDescent="0.25">
      <c r="A7" s="26" t="s">
        <v>117</v>
      </c>
      <c r="B7" s="28">
        <v>1</v>
      </c>
      <c r="C7" s="29">
        <v>191525</v>
      </c>
    </row>
    <row r="8" spans="1:3" x14ac:dyDescent="0.25">
      <c r="A8" s="26" t="s">
        <v>121</v>
      </c>
      <c r="B8" s="28">
        <v>42</v>
      </c>
      <c r="C8" s="29">
        <v>102672567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E73FF-8416-4646-A5F7-A8AF7EE2E8AD}">
  <dimension ref="A1:AT45"/>
  <sheetViews>
    <sheetView topLeftCell="A2" zoomScale="85" zoomScaleNormal="85" workbookViewId="0">
      <selection activeCell="B11" sqref="B11"/>
    </sheetView>
  </sheetViews>
  <sheetFormatPr baseColWidth="10" defaultRowHeight="15" x14ac:dyDescent="0.25"/>
  <cols>
    <col min="1" max="1" width="11.85546875" bestFit="1" customWidth="1"/>
    <col min="2" max="2" width="53" bestFit="1" customWidth="1"/>
    <col min="3" max="3" width="7.7109375" bestFit="1" customWidth="1"/>
    <col min="4" max="4" width="11.85546875" bestFit="1" customWidth="1"/>
    <col min="5" max="5" width="27" bestFit="1" customWidth="1"/>
    <col min="8" max="8" width="15.140625" bestFit="1" customWidth="1"/>
    <col min="9" max="10" width="17.140625" bestFit="1" customWidth="1"/>
    <col min="11" max="11" width="15.5703125" customWidth="1"/>
    <col min="12" max="12" width="15.28515625" customWidth="1"/>
    <col min="13" max="13" width="28.140625" bestFit="1" customWidth="1"/>
    <col min="14" max="14" width="9.85546875" bestFit="1" customWidth="1"/>
    <col min="17" max="17" width="14.28515625" bestFit="1" customWidth="1"/>
    <col min="21" max="21" width="17.140625" bestFit="1" customWidth="1"/>
    <col min="22" max="22" width="14.85546875" bestFit="1" customWidth="1"/>
    <col min="23" max="23" width="11.5703125" bestFit="1" customWidth="1"/>
    <col min="24" max="24" width="18.5703125" customWidth="1"/>
    <col min="25" max="25" width="16" bestFit="1" customWidth="1"/>
    <col min="26" max="26" width="14.7109375" customWidth="1"/>
    <col min="27" max="27" width="17.140625" bestFit="1" customWidth="1"/>
    <col min="28" max="28" width="21.85546875" customWidth="1"/>
    <col min="29" max="30" width="17.140625" bestFit="1" customWidth="1"/>
    <col min="31" max="31" width="11.5703125" bestFit="1" customWidth="1"/>
    <col min="32" max="32" width="15.85546875" customWidth="1"/>
    <col min="33" max="33" width="22.140625" customWidth="1"/>
    <col min="34" max="34" width="21" customWidth="1"/>
    <col min="35" max="35" width="20.5703125" customWidth="1"/>
    <col min="36" max="36" width="14.5703125" bestFit="1" customWidth="1"/>
    <col min="40" max="40" width="16.42578125" customWidth="1"/>
    <col min="41" max="41" width="12.85546875" customWidth="1"/>
    <col min="42" max="42" width="15" customWidth="1"/>
    <col min="43" max="43" width="13.5703125" customWidth="1"/>
    <col min="44" max="44" width="17.140625" bestFit="1" customWidth="1"/>
    <col min="45" max="45" width="16" bestFit="1" customWidth="1"/>
    <col min="46" max="46" width="12.28515625" bestFit="1" customWidth="1"/>
  </cols>
  <sheetData>
    <row r="1" spans="1:46" x14ac:dyDescent="0.25">
      <c r="H1" s="10"/>
      <c r="I1" s="11">
        <f>SUBTOTAL(9,I3:I44)</f>
        <v>121983353</v>
      </c>
      <c r="J1" s="11">
        <f>SUBTOTAL(9,J3:J44)</f>
        <v>102672567</v>
      </c>
      <c r="Q1" s="11">
        <f>SUBTOTAL(9,Q3:Q44)</f>
        <v>24471084</v>
      </c>
      <c r="U1" s="11">
        <f>SUBTOTAL(9,U3:U44)</f>
        <v>121728832</v>
      </c>
      <c r="V1" s="12"/>
      <c r="W1" s="12"/>
      <c r="X1" s="12"/>
      <c r="Y1" s="11">
        <f>SUBTOTAL(9,Y3:Y44)</f>
        <v>0</v>
      </c>
      <c r="AA1" s="11">
        <f>SUBTOTAL(9,AA3:AA44)</f>
        <v>3226177</v>
      </c>
      <c r="AC1" s="11">
        <f>SUBTOTAL(9,AC3:AC44)</f>
        <v>7022315</v>
      </c>
      <c r="AD1" s="11">
        <f>SUBTOTAL(9,AD3:AD44)</f>
        <v>114706517</v>
      </c>
      <c r="AE1" s="12"/>
      <c r="AF1" s="11">
        <f>SUBTOTAL(9,AF3:AF44)</f>
        <v>16871119</v>
      </c>
      <c r="AI1" s="12"/>
      <c r="AJ1" s="10"/>
      <c r="AR1" s="12"/>
      <c r="AS1" s="12"/>
    </row>
    <row r="2" spans="1:46" s="22" customFormat="1" ht="60" x14ac:dyDescent="0.25">
      <c r="A2" s="1" t="s">
        <v>120</v>
      </c>
      <c r="B2" s="1" t="s">
        <v>16</v>
      </c>
      <c r="C2" s="1" t="s">
        <v>2</v>
      </c>
      <c r="D2" s="1" t="s">
        <v>17</v>
      </c>
      <c r="E2" s="13" t="s">
        <v>18</v>
      </c>
      <c r="F2" s="1" t="s">
        <v>19</v>
      </c>
      <c r="G2" s="1" t="s">
        <v>20</v>
      </c>
      <c r="H2" s="14" t="s">
        <v>21</v>
      </c>
      <c r="I2" s="15" t="s">
        <v>22</v>
      </c>
      <c r="J2" s="15" t="s">
        <v>23</v>
      </c>
      <c r="K2" s="1" t="s">
        <v>24</v>
      </c>
      <c r="L2" s="1" t="s">
        <v>25</v>
      </c>
      <c r="M2" s="16" t="s">
        <v>26</v>
      </c>
      <c r="N2" s="16" t="s">
        <v>27</v>
      </c>
      <c r="O2" s="16" t="s">
        <v>28</v>
      </c>
      <c r="P2" s="16" t="s">
        <v>29</v>
      </c>
      <c r="Q2" s="16" t="s">
        <v>30</v>
      </c>
      <c r="R2" s="16" t="s">
        <v>31</v>
      </c>
      <c r="S2" s="16" t="s">
        <v>32</v>
      </c>
      <c r="T2" s="16" t="s">
        <v>33</v>
      </c>
      <c r="U2" s="17" t="s">
        <v>34</v>
      </c>
      <c r="V2" s="18" t="s">
        <v>35</v>
      </c>
      <c r="W2" s="18" t="s">
        <v>36</v>
      </c>
      <c r="X2" s="17" t="s">
        <v>37</v>
      </c>
      <c r="Y2" s="19" t="s">
        <v>38</v>
      </c>
      <c r="Z2" s="19" t="s">
        <v>39</v>
      </c>
      <c r="AA2" s="19" t="s">
        <v>40</v>
      </c>
      <c r="AB2" s="19" t="s">
        <v>41</v>
      </c>
      <c r="AC2" s="17" t="s">
        <v>42</v>
      </c>
      <c r="AD2" s="17" t="s">
        <v>43</v>
      </c>
      <c r="AE2" s="20" t="s">
        <v>7</v>
      </c>
      <c r="AF2" s="20" t="s">
        <v>44</v>
      </c>
      <c r="AG2" s="16" t="s">
        <v>45</v>
      </c>
      <c r="AH2" s="16" t="s">
        <v>46</v>
      </c>
      <c r="AI2" s="17" t="s">
        <v>47</v>
      </c>
      <c r="AJ2" s="14" t="s">
        <v>48</v>
      </c>
      <c r="AK2" s="1" t="s">
        <v>49</v>
      </c>
      <c r="AL2" s="21" t="s">
        <v>50</v>
      </c>
      <c r="AM2" s="1" t="s">
        <v>51</v>
      </c>
      <c r="AN2" s="1" t="s">
        <v>52</v>
      </c>
      <c r="AO2" s="1" t="s">
        <v>53</v>
      </c>
      <c r="AP2" s="1" t="s">
        <v>54</v>
      </c>
      <c r="AQ2" s="1" t="s">
        <v>55</v>
      </c>
      <c r="AR2" s="17" t="s">
        <v>56</v>
      </c>
      <c r="AS2" s="17" t="s">
        <v>57</v>
      </c>
      <c r="AT2" s="1" t="s">
        <v>58</v>
      </c>
    </row>
    <row r="3" spans="1:46" x14ac:dyDescent="0.25">
      <c r="A3" s="3">
        <v>900169638</v>
      </c>
      <c r="B3" s="3" t="s">
        <v>59</v>
      </c>
      <c r="C3" s="3" t="s">
        <v>13</v>
      </c>
      <c r="D3" s="3">
        <v>64940</v>
      </c>
      <c r="E3" s="3" t="s">
        <v>60</v>
      </c>
      <c r="F3" s="3" t="s">
        <v>13</v>
      </c>
      <c r="G3" s="3">
        <v>64940</v>
      </c>
      <c r="H3" s="5">
        <v>44804</v>
      </c>
      <c r="I3" s="6">
        <v>370438</v>
      </c>
      <c r="J3" s="6">
        <v>363029</v>
      </c>
      <c r="K3" s="3" t="s">
        <v>61</v>
      </c>
      <c r="L3" s="3" t="s">
        <v>62</v>
      </c>
      <c r="M3" s="3" t="s">
        <v>114</v>
      </c>
      <c r="N3" s="3"/>
      <c r="O3" s="3"/>
      <c r="P3" s="3"/>
      <c r="Q3" s="24">
        <v>363029</v>
      </c>
      <c r="R3" s="3">
        <v>1222139272</v>
      </c>
      <c r="S3" s="3"/>
      <c r="T3" s="3"/>
      <c r="U3" s="23">
        <v>370438</v>
      </c>
      <c r="V3" s="23">
        <v>0</v>
      </c>
      <c r="W3" s="23">
        <v>0</v>
      </c>
      <c r="X3" s="23">
        <v>0</v>
      </c>
      <c r="Y3" s="23">
        <v>0</v>
      </c>
      <c r="Z3" s="3"/>
      <c r="AA3" s="23">
        <v>0</v>
      </c>
      <c r="AB3" s="3"/>
      <c r="AC3" s="23">
        <v>0</v>
      </c>
      <c r="AD3" s="23">
        <v>370438</v>
      </c>
      <c r="AE3" s="23">
        <v>0</v>
      </c>
      <c r="AF3" s="23"/>
      <c r="AG3" s="3"/>
      <c r="AH3" s="3"/>
      <c r="AI3" s="23">
        <v>0</v>
      </c>
      <c r="AJ3" s="5">
        <v>44819</v>
      </c>
      <c r="AK3" s="3"/>
      <c r="AL3" s="3">
        <v>2</v>
      </c>
      <c r="AM3" s="3"/>
      <c r="AN3" s="3"/>
      <c r="AO3" s="3">
        <v>1</v>
      </c>
      <c r="AP3" s="3">
        <v>20220930</v>
      </c>
      <c r="AQ3" s="3">
        <v>20220916</v>
      </c>
      <c r="AR3" s="23">
        <v>370438</v>
      </c>
      <c r="AS3" s="23">
        <v>0</v>
      </c>
      <c r="AT3" s="5">
        <v>44957</v>
      </c>
    </row>
    <row r="4" spans="1:46" x14ac:dyDescent="0.25">
      <c r="A4" s="3">
        <v>900169638</v>
      </c>
      <c r="B4" s="3" t="s">
        <v>59</v>
      </c>
      <c r="C4" s="3" t="s">
        <v>13</v>
      </c>
      <c r="D4" s="3">
        <v>64941</v>
      </c>
      <c r="E4" s="3" t="s">
        <v>63</v>
      </c>
      <c r="F4" s="3" t="s">
        <v>13</v>
      </c>
      <c r="G4" s="3">
        <v>64941</v>
      </c>
      <c r="H4" s="5">
        <v>44804</v>
      </c>
      <c r="I4" s="6">
        <v>785116</v>
      </c>
      <c r="J4" s="6">
        <v>769414</v>
      </c>
      <c r="K4" s="3" t="s">
        <v>61</v>
      </c>
      <c r="L4" s="3" t="s">
        <v>62</v>
      </c>
      <c r="M4" s="3" t="s">
        <v>114</v>
      </c>
      <c r="N4" s="3"/>
      <c r="O4" s="3"/>
      <c r="P4" s="3"/>
      <c r="Q4" s="24">
        <v>769414</v>
      </c>
      <c r="R4" s="3">
        <v>1222139273</v>
      </c>
      <c r="S4" s="3"/>
      <c r="T4" s="3"/>
      <c r="U4" s="23">
        <v>785116</v>
      </c>
      <c r="V4" s="23">
        <v>0</v>
      </c>
      <c r="W4" s="23">
        <v>0</v>
      </c>
      <c r="X4" s="23">
        <v>0</v>
      </c>
      <c r="Y4" s="23">
        <v>0</v>
      </c>
      <c r="Z4" s="3"/>
      <c r="AA4" s="23">
        <v>0</v>
      </c>
      <c r="AB4" s="3"/>
      <c r="AC4" s="23">
        <v>0</v>
      </c>
      <c r="AD4" s="23">
        <v>785116</v>
      </c>
      <c r="AE4" s="23">
        <v>0</v>
      </c>
      <c r="AF4" s="23"/>
      <c r="AG4" s="3"/>
      <c r="AH4" s="3"/>
      <c r="AI4" s="23">
        <v>0</v>
      </c>
      <c r="AJ4" s="5">
        <v>44819</v>
      </c>
      <c r="AK4" s="3"/>
      <c r="AL4" s="3">
        <v>2</v>
      </c>
      <c r="AM4" s="3"/>
      <c r="AN4" s="3"/>
      <c r="AO4" s="3">
        <v>1</v>
      </c>
      <c r="AP4" s="3">
        <v>20220930</v>
      </c>
      <c r="AQ4" s="3">
        <v>20220916</v>
      </c>
      <c r="AR4" s="23">
        <v>785116</v>
      </c>
      <c r="AS4" s="23">
        <v>0</v>
      </c>
      <c r="AT4" s="5">
        <v>44957</v>
      </c>
    </row>
    <row r="5" spans="1:46" x14ac:dyDescent="0.25">
      <c r="A5" s="3">
        <v>900169638</v>
      </c>
      <c r="B5" s="3" t="s">
        <v>59</v>
      </c>
      <c r="C5" s="3" t="s">
        <v>13</v>
      </c>
      <c r="D5" s="3">
        <v>64942</v>
      </c>
      <c r="E5" s="3" t="s">
        <v>64</v>
      </c>
      <c r="F5" s="3" t="s">
        <v>13</v>
      </c>
      <c r="G5" s="3">
        <v>64942</v>
      </c>
      <c r="H5" s="5">
        <v>44804</v>
      </c>
      <c r="I5" s="6">
        <v>1246910</v>
      </c>
      <c r="J5" s="6">
        <v>1221972</v>
      </c>
      <c r="K5" s="3" t="s">
        <v>61</v>
      </c>
      <c r="L5" s="3" t="s">
        <v>62</v>
      </c>
      <c r="M5" s="3" t="s">
        <v>114</v>
      </c>
      <c r="N5" s="3"/>
      <c r="O5" s="3"/>
      <c r="P5" s="3"/>
      <c r="Q5" s="24">
        <v>1221972</v>
      </c>
      <c r="R5" s="3">
        <v>1222139274</v>
      </c>
      <c r="S5" s="3"/>
      <c r="T5" s="3"/>
      <c r="U5" s="23">
        <v>1246910</v>
      </c>
      <c r="V5" s="23">
        <v>0</v>
      </c>
      <c r="W5" s="23">
        <v>0</v>
      </c>
      <c r="X5" s="23">
        <v>0</v>
      </c>
      <c r="Y5" s="23">
        <v>0</v>
      </c>
      <c r="Z5" s="3"/>
      <c r="AA5" s="23">
        <v>0</v>
      </c>
      <c r="AB5" s="3"/>
      <c r="AC5" s="23">
        <v>0</v>
      </c>
      <c r="AD5" s="23">
        <v>1246910</v>
      </c>
      <c r="AE5" s="23">
        <v>0</v>
      </c>
      <c r="AF5" s="23"/>
      <c r="AG5" s="3"/>
      <c r="AH5" s="3"/>
      <c r="AI5" s="23">
        <v>0</v>
      </c>
      <c r="AJ5" s="5">
        <v>44819</v>
      </c>
      <c r="AK5" s="3"/>
      <c r="AL5" s="3">
        <v>2</v>
      </c>
      <c r="AM5" s="3"/>
      <c r="AN5" s="3"/>
      <c r="AO5" s="3">
        <v>1</v>
      </c>
      <c r="AP5" s="3">
        <v>20220930</v>
      </c>
      <c r="AQ5" s="3">
        <v>20220916</v>
      </c>
      <c r="AR5" s="23">
        <v>1246910</v>
      </c>
      <c r="AS5" s="23">
        <v>0</v>
      </c>
      <c r="AT5" s="5">
        <v>44957</v>
      </c>
    </row>
    <row r="6" spans="1:46" x14ac:dyDescent="0.25">
      <c r="A6" s="3">
        <v>900169638</v>
      </c>
      <c r="B6" s="3" t="s">
        <v>59</v>
      </c>
      <c r="C6" s="3" t="s">
        <v>13</v>
      </c>
      <c r="D6" s="3">
        <v>64943</v>
      </c>
      <c r="E6" s="3" t="s">
        <v>65</v>
      </c>
      <c r="F6" s="3" t="s">
        <v>13</v>
      </c>
      <c r="G6" s="3">
        <v>64943</v>
      </c>
      <c r="H6" s="5">
        <v>44804</v>
      </c>
      <c r="I6" s="6">
        <v>5605056</v>
      </c>
      <c r="J6" s="6">
        <v>5492955</v>
      </c>
      <c r="K6" s="3" t="s">
        <v>61</v>
      </c>
      <c r="L6" s="3" t="s">
        <v>62</v>
      </c>
      <c r="M6" s="3" t="s">
        <v>114</v>
      </c>
      <c r="N6" s="3"/>
      <c r="O6" s="3"/>
      <c r="P6" s="3"/>
      <c r="Q6" s="24">
        <v>5492955</v>
      </c>
      <c r="R6" s="3">
        <v>1222139275</v>
      </c>
      <c r="S6" s="3"/>
      <c r="T6" s="3"/>
      <c r="U6" s="23">
        <v>5605056</v>
      </c>
      <c r="V6" s="23">
        <v>0</v>
      </c>
      <c r="W6" s="23">
        <v>0</v>
      </c>
      <c r="X6" s="23">
        <v>0</v>
      </c>
      <c r="Y6" s="23">
        <v>0</v>
      </c>
      <c r="Z6" s="3"/>
      <c r="AA6" s="23">
        <v>0</v>
      </c>
      <c r="AB6" s="3"/>
      <c r="AC6" s="23">
        <v>0</v>
      </c>
      <c r="AD6" s="23">
        <v>5605056</v>
      </c>
      <c r="AE6" s="23">
        <v>0</v>
      </c>
      <c r="AF6" s="23"/>
      <c r="AG6" s="3"/>
      <c r="AH6" s="3"/>
      <c r="AI6" s="23">
        <v>0</v>
      </c>
      <c r="AJ6" s="5">
        <v>44819</v>
      </c>
      <c r="AK6" s="3"/>
      <c r="AL6" s="3">
        <v>2</v>
      </c>
      <c r="AM6" s="3"/>
      <c r="AN6" s="3"/>
      <c r="AO6" s="3">
        <v>1</v>
      </c>
      <c r="AP6" s="3">
        <v>20220930</v>
      </c>
      <c r="AQ6" s="3">
        <v>20220916</v>
      </c>
      <c r="AR6" s="23">
        <v>5605056</v>
      </c>
      <c r="AS6" s="23">
        <v>0</v>
      </c>
      <c r="AT6" s="5">
        <v>44957</v>
      </c>
    </row>
    <row r="7" spans="1:46" x14ac:dyDescent="0.25">
      <c r="A7" s="3">
        <v>900169638</v>
      </c>
      <c r="B7" s="3" t="s">
        <v>59</v>
      </c>
      <c r="C7" s="3" t="s">
        <v>13</v>
      </c>
      <c r="D7" s="3">
        <v>64944</v>
      </c>
      <c r="E7" s="3" t="s">
        <v>66</v>
      </c>
      <c r="F7" s="3" t="s">
        <v>13</v>
      </c>
      <c r="G7" s="3">
        <v>64944</v>
      </c>
      <c r="H7" s="5">
        <v>44804</v>
      </c>
      <c r="I7" s="6">
        <v>454120</v>
      </c>
      <c r="J7" s="6">
        <v>445038</v>
      </c>
      <c r="K7" s="3" t="s">
        <v>61</v>
      </c>
      <c r="L7" s="3" t="s">
        <v>62</v>
      </c>
      <c r="M7" s="3" t="s">
        <v>114</v>
      </c>
      <c r="N7" s="3"/>
      <c r="O7" s="3"/>
      <c r="P7" s="3"/>
      <c r="Q7" s="24">
        <v>445038</v>
      </c>
      <c r="R7" s="3">
        <v>1222139276</v>
      </c>
      <c r="S7" s="3"/>
      <c r="T7" s="3"/>
      <c r="U7" s="23">
        <v>454120</v>
      </c>
      <c r="V7" s="23">
        <v>0</v>
      </c>
      <c r="W7" s="23">
        <v>0</v>
      </c>
      <c r="X7" s="23">
        <v>0</v>
      </c>
      <c r="Y7" s="23">
        <v>0</v>
      </c>
      <c r="Z7" s="3"/>
      <c r="AA7" s="23">
        <v>0</v>
      </c>
      <c r="AB7" s="3"/>
      <c r="AC7" s="23">
        <v>0</v>
      </c>
      <c r="AD7" s="23">
        <v>454120</v>
      </c>
      <c r="AE7" s="23">
        <v>0</v>
      </c>
      <c r="AF7" s="23"/>
      <c r="AG7" s="3"/>
      <c r="AH7" s="3"/>
      <c r="AI7" s="23">
        <v>0</v>
      </c>
      <c r="AJ7" s="5">
        <v>44819</v>
      </c>
      <c r="AK7" s="3"/>
      <c r="AL7" s="3">
        <v>2</v>
      </c>
      <c r="AM7" s="3"/>
      <c r="AN7" s="3"/>
      <c r="AO7" s="3">
        <v>1</v>
      </c>
      <c r="AP7" s="3">
        <v>20220930</v>
      </c>
      <c r="AQ7" s="3">
        <v>20220916</v>
      </c>
      <c r="AR7" s="23">
        <v>454120</v>
      </c>
      <c r="AS7" s="23">
        <v>0</v>
      </c>
      <c r="AT7" s="5">
        <v>44957</v>
      </c>
    </row>
    <row r="8" spans="1:46" x14ac:dyDescent="0.25">
      <c r="A8" s="3">
        <v>900169638</v>
      </c>
      <c r="B8" s="3" t="s">
        <v>59</v>
      </c>
      <c r="C8" s="3" t="s">
        <v>13</v>
      </c>
      <c r="D8" s="3">
        <v>65498</v>
      </c>
      <c r="E8" s="3" t="s">
        <v>67</v>
      </c>
      <c r="F8" s="3" t="s">
        <v>13</v>
      </c>
      <c r="G8" s="3">
        <v>65498</v>
      </c>
      <c r="H8" s="5">
        <v>44804</v>
      </c>
      <c r="I8" s="6">
        <v>6058423</v>
      </c>
      <c r="J8" s="6">
        <v>5937255</v>
      </c>
      <c r="K8" s="3" t="s">
        <v>61</v>
      </c>
      <c r="L8" s="3" t="s">
        <v>62</v>
      </c>
      <c r="M8" s="3" t="s">
        <v>114</v>
      </c>
      <c r="N8" s="3"/>
      <c r="O8" s="3"/>
      <c r="P8" s="3"/>
      <c r="Q8" s="24">
        <v>5937255</v>
      </c>
      <c r="R8" s="3">
        <v>1222139277</v>
      </c>
      <c r="S8" s="3"/>
      <c r="T8" s="3"/>
      <c r="U8" s="23">
        <v>6058423</v>
      </c>
      <c r="V8" s="23">
        <v>0</v>
      </c>
      <c r="W8" s="23">
        <v>0</v>
      </c>
      <c r="X8" s="23">
        <v>0</v>
      </c>
      <c r="Y8" s="23">
        <v>0</v>
      </c>
      <c r="Z8" s="3"/>
      <c r="AA8" s="23">
        <v>0</v>
      </c>
      <c r="AB8" s="3"/>
      <c r="AC8" s="23">
        <v>0</v>
      </c>
      <c r="AD8" s="23">
        <v>6058423</v>
      </c>
      <c r="AE8" s="23">
        <v>0</v>
      </c>
      <c r="AF8" s="23"/>
      <c r="AG8" s="3"/>
      <c r="AH8" s="3"/>
      <c r="AI8" s="23">
        <v>0</v>
      </c>
      <c r="AJ8" s="5">
        <v>44819</v>
      </c>
      <c r="AK8" s="3"/>
      <c r="AL8" s="3">
        <v>2</v>
      </c>
      <c r="AM8" s="3"/>
      <c r="AN8" s="3"/>
      <c r="AO8" s="3">
        <v>1</v>
      </c>
      <c r="AP8" s="3">
        <v>20220930</v>
      </c>
      <c r="AQ8" s="3">
        <v>20220916</v>
      </c>
      <c r="AR8" s="23">
        <v>6058423</v>
      </c>
      <c r="AS8" s="23">
        <v>0</v>
      </c>
      <c r="AT8" s="5">
        <v>44957</v>
      </c>
    </row>
    <row r="9" spans="1:46" x14ac:dyDescent="0.25">
      <c r="A9" s="3">
        <v>900169638</v>
      </c>
      <c r="B9" s="3" t="s">
        <v>59</v>
      </c>
      <c r="C9" s="3" t="s">
        <v>13</v>
      </c>
      <c r="D9" s="3">
        <v>65502</v>
      </c>
      <c r="E9" s="3" t="s">
        <v>68</v>
      </c>
      <c r="F9" s="3" t="s">
        <v>13</v>
      </c>
      <c r="G9" s="3">
        <v>65502</v>
      </c>
      <c r="H9" s="5">
        <v>44804</v>
      </c>
      <c r="I9" s="6">
        <v>181648</v>
      </c>
      <c r="J9" s="6">
        <v>178015</v>
      </c>
      <c r="K9" s="3" t="s">
        <v>61</v>
      </c>
      <c r="L9" s="3" t="s">
        <v>62</v>
      </c>
      <c r="M9" s="3" t="s">
        <v>114</v>
      </c>
      <c r="N9" s="3"/>
      <c r="O9" s="3"/>
      <c r="P9" s="3"/>
      <c r="Q9" s="24">
        <v>178015</v>
      </c>
      <c r="R9" s="3">
        <v>1222139278</v>
      </c>
      <c r="S9" s="3"/>
      <c r="T9" s="3"/>
      <c r="U9" s="23">
        <v>181648</v>
      </c>
      <c r="V9" s="23">
        <v>0</v>
      </c>
      <c r="W9" s="23">
        <v>0</v>
      </c>
      <c r="X9" s="23">
        <v>0</v>
      </c>
      <c r="Y9" s="23">
        <v>0</v>
      </c>
      <c r="Z9" s="3"/>
      <c r="AA9" s="23">
        <v>0</v>
      </c>
      <c r="AB9" s="3"/>
      <c r="AC9" s="23">
        <v>0</v>
      </c>
      <c r="AD9" s="23">
        <v>181648</v>
      </c>
      <c r="AE9" s="23">
        <v>0</v>
      </c>
      <c r="AF9" s="23"/>
      <c r="AG9" s="3"/>
      <c r="AH9" s="3"/>
      <c r="AI9" s="23">
        <v>0</v>
      </c>
      <c r="AJ9" s="5">
        <v>44819</v>
      </c>
      <c r="AK9" s="3"/>
      <c r="AL9" s="3">
        <v>2</v>
      </c>
      <c r="AM9" s="3"/>
      <c r="AN9" s="3"/>
      <c r="AO9" s="3">
        <v>1</v>
      </c>
      <c r="AP9" s="3">
        <v>20220930</v>
      </c>
      <c r="AQ9" s="3">
        <v>20220916</v>
      </c>
      <c r="AR9" s="23">
        <v>181648</v>
      </c>
      <c r="AS9" s="23">
        <v>0</v>
      </c>
      <c r="AT9" s="5">
        <v>44957</v>
      </c>
    </row>
    <row r="10" spans="1:46" x14ac:dyDescent="0.25">
      <c r="A10" s="3">
        <v>900169638</v>
      </c>
      <c r="B10" s="3" t="s">
        <v>59</v>
      </c>
      <c r="C10" s="3" t="s">
        <v>13</v>
      </c>
      <c r="D10" s="3">
        <v>67922</v>
      </c>
      <c r="E10" s="3" t="s">
        <v>69</v>
      </c>
      <c r="F10" s="3" t="s">
        <v>13</v>
      </c>
      <c r="G10" s="3">
        <v>67922</v>
      </c>
      <c r="H10" s="5">
        <v>44834</v>
      </c>
      <c r="I10" s="6">
        <v>1133380</v>
      </c>
      <c r="J10" s="6">
        <v>1110712</v>
      </c>
      <c r="K10" s="3" t="s">
        <v>61</v>
      </c>
      <c r="L10" s="3" t="s">
        <v>62</v>
      </c>
      <c r="M10" s="3" t="s">
        <v>114</v>
      </c>
      <c r="N10" s="3"/>
      <c r="O10" s="3"/>
      <c r="P10" s="3"/>
      <c r="Q10" s="24"/>
      <c r="R10" s="3"/>
      <c r="S10" s="3"/>
      <c r="T10" s="3"/>
      <c r="U10" s="23">
        <v>1133380</v>
      </c>
      <c r="V10" s="23">
        <v>0</v>
      </c>
      <c r="W10" s="23">
        <v>0</v>
      </c>
      <c r="X10" s="23">
        <v>0</v>
      </c>
      <c r="Y10" s="23">
        <v>0</v>
      </c>
      <c r="Z10" s="3"/>
      <c r="AA10" s="23">
        <v>0</v>
      </c>
      <c r="AB10" s="3"/>
      <c r="AC10" s="23">
        <v>0</v>
      </c>
      <c r="AD10" s="23">
        <v>1133380</v>
      </c>
      <c r="AE10" s="23">
        <v>0</v>
      </c>
      <c r="AF10" s="23"/>
      <c r="AG10" s="3"/>
      <c r="AH10" s="3"/>
      <c r="AI10" s="23">
        <v>0</v>
      </c>
      <c r="AJ10" s="5">
        <v>44849</v>
      </c>
      <c r="AK10" s="3"/>
      <c r="AL10" s="3">
        <v>2</v>
      </c>
      <c r="AM10" s="3"/>
      <c r="AN10" s="3"/>
      <c r="AO10" s="3">
        <v>1</v>
      </c>
      <c r="AP10" s="3">
        <v>20221030</v>
      </c>
      <c r="AQ10" s="3">
        <v>20221018</v>
      </c>
      <c r="AR10" s="23">
        <v>1133380</v>
      </c>
      <c r="AS10" s="23">
        <v>0</v>
      </c>
      <c r="AT10" s="5">
        <v>44957</v>
      </c>
    </row>
    <row r="11" spans="1:46" x14ac:dyDescent="0.25">
      <c r="A11" s="3">
        <v>900169638</v>
      </c>
      <c r="B11" s="3" t="s">
        <v>59</v>
      </c>
      <c r="C11" s="3" t="s">
        <v>13</v>
      </c>
      <c r="D11" s="3">
        <v>67924</v>
      </c>
      <c r="E11" s="3" t="s">
        <v>70</v>
      </c>
      <c r="F11" s="3" t="s">
        <v>13</v>
      </c>
      <c r="G11" s="3">
        <v>67924</v>
      </c>
      <c r="H11" s="5">
        <v>44834</v>
      </c>
      <c r="I11" s="6">
        <v>11422634</v>
      </c>
      <c r="J11" s="6">
        <v>11194181</v>
      </c>
      <c r="K11" s="3" t="s">
        <v>61</v>
      </c>
      <c r="L11" s="3" t="s">
        <v>62</v>
      </c>
      <c r="M11" s="3" t="s">
        <v>114</v>
      </c>
      <c r="N11" s="3"/>
      <c r="O11" s="3"/>
      <c r="P11" s="3"/>
      <c r="Q11" s="24"/>
      <c r="R11" s="3"/>
      <c r="S11" s="3"/>
      <c r="T11" s="3"/>
      <c r="U11" s="23">
        <v>11422634</v>
      </c>
      <c r="V11" s="23">
        <v>0</v>
      </c>
      <c r="W11" s="23">
        <v>0</v>
      </c>
      <c r="X11" s="23">
        <v>0</v>
      </c>
      <c r="Y11" s="23">
        <v>0</v>
      </c>
      <c r="Z11" s="3"/>
      <c r="AA11" s="23">
        <v>0</v>
      </c>
      <c r="AB11" s="3"/>
      <c r="AC11" s="23">
        <v>0</v>
      </c>
      <c r="AD11" s="23">
        <v>11422634</v>
      </c>
      <c r="AE11" s="23">
        <v>0</v>
      </c>
      <c r="AF11" s="23"/>
      <c r="AG11" s="3"/>
      <c r="AH11" s="3"/>
      <c r="AI11" s="23">
        <v>0</v>
      </c>
      <c r="AJ11" s="5">
        <v>44849</v>
      </c>
      <c r="AK11" s="3"/>
      <c r="AL11" s="3">
        <v>2</v>
      </c>
      <c r="AM11" s="3"/>
      <c r="AN11" s="3"/>
      <c r="AO11" s="3">
        <v>1</v>
      </c>
      <c r="AP11" s="3">
        <v>20221030</v>
      </c>
      <c r="AQ11" s="3">
        <v>20221018</v>
      </c>
      <c r="AR11" s="23">
        <v>11422634</v>
      </c>
      <c r="AS11" s="23">
        <v>0</v>
      </c>
      <c r="AT11" s="5">
        <v>44957</v>
      </c>
    </row>
    <row r="12" spans="1:46" x14ac:dyDescent="0.25">
      <c r="A12" s="3">
        <v>900169638</v>
      </c>
      <c r="B12" s="3" t="s">
        <v>59</v>
      </c>
      <c r="C12" s="3" t="s">
        <v>13</v>
      </c>
      <c r="D12" s="3">
        <v>67926</v>
      </c>
      <c r="E12" s="3" t="s">
        <v>71</v>
      </c>
      <c r="F12" s="3" t="s">
        <v>13</v>
      </c>
      <c r="G12" s="3">
        <v>67926</v>
      </c>
      <c r="H12" s="5">
        <v>44834</v>
      </c>
      <c r="I12" s="6">
        <v>733734</v>
      </c>
      <c r="J12" s="6">
        <v>719059</v>
      </c>
      <c r="K12" s="3" t="s">
        <v>61</v>
      </c>
      <c r="L12" s="3" t="s">
        <v>62</v>
      </c>
      <c r="M12" s="3" t="s">
        <v>114</v>
      </c>
      <c r="N12" s="3"/>
      <c r="O12" s="3"/>
      <c r="P12" s="3"/>
      <c r="Q12" s="24"/>
      <c r="R12" s="3"/>
      <c r="S12" s="3"/>
      <c r="T12" s="3"/>
      <c r="U12" s="23">
        <v>733734</v>
      </c>
      <c r="V12" s="23">
        <v>0</v>
      </c>
      <c r="W12" s="23">
        <v>0</v>
      </c>
      <c r="X12" s="23">
        <v>0</v>
      </c>
      <c r="Y12" s="23">
        <v>0</v>
      </c>
      <c r="Z12" s="3"/>
      <c r="AA12" s="23">
        <v>0</v>
      </c>
      <c r="AB12" s="3"/>
      <c r="AC12" s="23">
        <v>0</v>
      </c>
      <c r="AD12" s="23">
        <v>733734</v>
      </c>
      <c r="AE12" s="23">
        <v>0</v>
      </c>
      <c r="AF12" s="23"/>
      <c r="AG12" s="3"/>
      <c r="AH12" s="3"/>
      <c r="AI12" s="23">
        <v>0</v>
      </c>
      <c r="AJ12" s="5">
        <v>44849</v>
      </c>
      <c r="AK12" s="3"/>
      <c r="AL12" s="3">
        <v>2</v>
      </c>
      <c r="AM12" s="3"/>
      <c r="AN12" s="3"/>
      <c r="AO12" s="3">
        <v>1</v>
      </c>
      <c r="AP12" s="3">
        <v>20221030</v>
      </c>
      <c r="AQ12" s="3">
        <v>20221018</v>
      </c>
      <c r="AR12" s="23">
        <v>733734</v>
      </c>
      <c r="AS12" s="23">
        <v>0</v>
      </c>
      <c r="AT12" s="5">
        <v>44957</v>
      </c>
    </row>
    <row r="13" spans="1:46" x14ac:dyDescent="0.25">
      <c r="A13" s="3">
        <v>900169638</v>
      </c>
      <c r="B13" s="3" t="s">
        <v>59</v>
      </c>
      <c r="C13" s="3" t="s">
        <v>13</v>
      </c>
      <c r="D13" s="3">
        <v>67927</v>
      </c>
      <c r="E13" s="3" t="s">
        <v>72</v>
      </c>
      <c r="F13" s="3" t="s">
        <v>13</v>
      </c>
      <c r="G13" s="3">
        <v>67927</v>
      </c>
      <c r="H13" s="5">
        <v>44834</v>
      </c>
      <c r="I13" s="6">
        <v>779146</v>
      </c>
      <c r="J13" s="6">
        <v>763563</v>
      </c>
      <c r="K13" s="3" t="s">
        <v>61</v>
      </c>
      <c r="L13" s="3" t="s">
        <v>62</v>
      </c>
      <c r="M13" s="3" t="s">
        <v>114</v>
      </c>
      <c r="N13" s="3"/>
      <c r="O13" s="3"/>
      <c r="P13" s="3"/>
      <c r="Q13" s="24"/>
      <c r="R13" s="3"/>
      <c r="S13" s="3"/>
      <c r="T13" s="3"/>
      <c r="U13" s="23">
        <v>779146</v>
      </c>
      <c r="V13" s="23">
        <v>0</v>
      </c>
      <c r="W13" s="23">
        <v>0</v>
      </c>
      <c r="X13" s="23">
        <v>0</v>
      </c>
      <c r="Y13" s="23">
        <v>0</v>
      </c>
      <c r="Z13" s="3"/>
      <c r="AA13" s="23">
        <v>0</v>
      </c>
      <c r="AB13" s="3"/>
      <c r="AC13" s="23">
        <v>0</v>
      </c>
      <c r="AD13" s="23">
        <v>779146</v>
      </c>
      <c r="AE13" s="23">
        <v>0</v>
      </c>
      <c r="AF13" s="23"/>
      <c r="AG13" s="3"/>
      <c r="AH13" s="3"/>
      <c r="AI13" s="23">
        <v>0</v>
      </c>
      <c r="AJ13" s="5">
        <v>44849</v>
      </c>
      <c r="AK13" s="3"/>
      <c r="AL13" s="3">
        <v>2</v>
      </c>
      <c r="AM13" s="3"/>
      <c r="AN13" s="3"/>
      <c r="AO13" s="3">
        <v>1</v>
      </c>
      <c r="AP13" s="3">
        <v>20221030</v>
      </c>
      <c r="AQ13" s="3">
        <v>20221018</v>
      </c>
      <c r="AR13" s="23">
        <v>779146</v>
      </c>
      <c r="AS13" s="23">
        <v>0</v>
      </c>
      <c r="AT13" s="5">
        <v>44957</v>
      </c>
    </row>
    <row r="14" spans="1:46" x14ac:dyDescent="0.25">
      <c r="A14" s="3">
        <v>900169638</v>
      </c>
      <c r="B14" s="3" t="s">
        <v>59</v>
      </c>
      <c r="C14" s="3" t="s">
        <v>13</v>
      </c>
      <c r="D14" s="3">
        <v>68507</v>
      </c>
      <c r="E14" s="3" t="s">
        <v>73</v>
      </c>
      <c r="F14" s="3" t="s">
        <v>13</v>
      </c>
      <c r="G14" s="3">
        <v>68507</v>
      </c>
      <c r="H14" s="5">
        <v>44834</v>
      </c>
      <c r="I14" s="6">
        <v>90824</v>
      </c>
      <c r="J14" s="6">
        <v>89008</v>
      </c>
      <c r="K14" s="3" t="s">
        <v>61</v>
      </c>
      <c r="L14" s="3" t="s">
        <v>62</v>
      </c>
      <c r="M14" s="3" t="s">
        <v>114</v>
      </c>
      <c r="N14" s="3"/>
      <c r="O14" s="3"/>
      <c r="P14" s="3"/>
      <c r="Q14" s="24"/>
      <c r="R14" s="3"/>
      <c r="S14" s="3"/>
      <c r="T14" s="3"/>
      <c r="U14" s="23">
        <v>90824</v>
      </c>
      <c r="V14" s="23">
        <v>0</v>
      </c>
      <c r="W14" s="23">
        <v>0</v>
      </c>
      <c r="X14" s="23">
        <v>0</v>
      </c>
      <c r="Y14" s="23">
        <v>0</v>
      </c>
      <c r="Z14" s="3"/>
      <c r="AA14" s="23">
        <v>0</v>
      </c>
      <c r="AB14" s="3"/>
      <c r="AC14" s="23">
        <v>0</v>
      </c>
      <c r="AD14" s="23">
        <v>90824</v>
      </c>
      <c r="AE14" s="23">
        <v>0</v>
      </c>
      <c r="AF14" s="23"/>
      <c r="AG14" s="3"/>
      <c r="AH14" s="3"/>
      <c r="AI14" s="23">
        <v>0</v>
      </c>
      <c r="AJ14" s="5">
        <v>44849</v>
      </c>
      <c r="AK14" s="3"/>
      <c r="AL14" s="3">
        <v>2</v>
      </c>
      <c r="AM14" s="3"/>
      <c r="AN14" s="3"/>
      <c r="AO14" s="3">
        <v>1</v>
      </c>
      <c r="AP14" s="3">
        <v>20221030</v>
      </c>
      <c r="AQ14" s="3">
        <v>20221018</v>
      </c>
      <c r="AR14" s="23">
        <v>90824</v>
      </c>
      <c r="AS14" s="23">
        <v>0</v>
      </c>
      <c r="AT14" s="5">
        <v>44957</v>
      </c>
    </row>
    <row r="15" spans="1:46" x14ac:dyDescent="0.25">
      <c r="A15" s="3">
        <v>900169638</v>
      </c>
      <c r="B15" s="3" t="s">
        <v>59</v>
      </c>
      <c r="C15" s="3" t="s">
        <v>13</v>
      </c>
      <c r="D15" s="3">
        <v>70916</v>
      </c>
      <c r="E15" s="3" t="s">
        <v>74</v>
      </c>
      <c r="F15" s="3" t="s">
        <v>13</v>
      </c>
      <c r="G15" s="3">
        <v>70916</v>
      </c>
      <c r="H15" s="5">
        <v>44865</v>
      </c>
      <c r="I15" s="6">
        <v>824558</v>
      </c>
      <c r="J15" s="6">
        <v>808067</v>
      </c>
      <c r="K15" s="3" t="s">
        <v>61</v>
      </c>
      <c r="L15" s="3" t="s">
        <v>62</v>
      </c>
      <c r="M15" s="3" t="s">
        <v>114</v>
      </c>
      <c r="N15" s="3"/>
      <c r="O15" s="3"/>
      <c r="P15" s="3"/>
      <c r="Q15" s="24"/>
      <c r="R15" s="3"/>
      <c r="S15" s="3"/>
      <c r="T15" s="3"/>
      <c r="U15" s="23">
        <v>824558</v>
      </c>
      <c r="V15" s="23">
        <v>0</v>
      </c>
      <c r="W15" s="23">
        <v>0</v>
      </c>
      <c r="X15" s="23">
        <v>0</v>
      </c>
      <c r="Y15" s="23">
        <v>0</v>
      </c>
      <c r="Z15" s="3"/>
      <c r="AA15" s="23">
        <v>0</v>
      </c>
      <c r="AB15" s="3"/>
      <c r="AC15" s="23">
        <v>0</v>
      </c>
      <c r="AD15" s="23">
        <v>824558</v>
      </c>
      <c r="AE15" s="23">
        <v>0</v>
      </c>
      <c r="AF15" s="23"/>
      <c r="AG15" s="3"/>
      <c r="AH15" s="3"/>
      <c r="AI15" s="23">
        <v>0</v>
      </c>
      <c r="AJ15" s="5">
        <v>44880</v>
      </c>
      <c r="AK15" s="3"/>
      <c r="AL15" s="3">
        <v>2</v>
      </c>
      <c r="AM15" s="3"/>
      <c r="AN15" s="3"/>
      <c r="AO15" s="3">
        <v>1</v>
      </c>
      <c r="AP15" s="3">
        <v>20221230</v>
      </c>
      <c r="AQ15" s="3">
        <v>20221219</v>
      </c>
      <c r="AR15" s="23">
        <v>824558</v>
      </c>
      <c r="AS15" s="23">
        <v>0</v>
      </c>
      <c r="AT15" s="5">
        <v>44957</v>
      </c>
    </row>
    <row r="16" spans="1:46" x14ac:dyDescent="0.25">
      <c r="A16" s="3">
        <v>900169638</v>
      </c>
      <c r="B16" s="3" t="s">
        <v>59</v>
      </c>
      <c r="C16" s="3" t="s">
        <v>13</v>
      </c>
      <c r="D16" s="3">
        <v>70919</v>
      </c>
      <c r="E16" s="3" t="s">
        <v>75</v>
      </c>
      <c r="F16" s="3" t="s">
        <v>13</v>
      </c>
      <c r="G16" s="3">
        <v>70919</v>
      </c>
      <c r="H16" s="5">
        <v>44865</v>
      </c>
      <c r="I16" s="6">
        <v>824558</v>
      </c>
      <c r="J16" s="6">
        <v>808067</v>
      </c>
      <c r="K16" s="3" t="s">
        <v>61</v>
      </c>
      <c r="L16" s="3" t="s">
        <v>62</v>
      </c>
      <c r="M16" s="3" t="s">
        <v>114</v>
      </c>
      <c r="N16" s="3"/>
      <c r="O16" s="3"/>
      <c r="P16" s="3"/>
      <c r="Q16" s="24"/>
      <c r="R16" s="3"/>
      <c r="S16" s="3"/>
      <c r="T16" s="3"/>
      <c r="U16" s="23">
        <v>824558</v>
      </c>
      <c r="V16" s="23">
        <v>0</v>
      </c>
      <c r="W16" s="23">
        <v>0</v>
      </c>
      <c r="X16" s="23">
        <v>0</v>
      </c>
      <c r="Y16" s="23">
        <v>0</v>
      </c>
      <c r="Z16" s="3"/>
      <c r="AA16" s="23">
        <v>0</v>
      </c>
      <c r="AB16" s="3"/>
      <c r="AC16" s="23">
        <v>0</v>
      </c>
      <c r="AD16" s="23">
        <v>824558</v>
      </c>
      <c r="AE16" s="23">
        <v>0</v>
      </c>
      <c r="AF16" s="23"/>
      <c r="AG16" s="3"/>
      <c r="AH16" s="3"/>
      <c r="AI16" s="23">
        <v>0</v>
      </c>
      <c r="AJ16" s="5">
        <v>44880</v>
      </c>
      <c r="AK16" s="3"/>
      <c r="AL16" s="3">
        <v>2</v>
      </c>
      <c r="AM16" s="3"/>
      <c r="AN16" s="3"/>
      <c r="AO16" s="3">
        <v>1</v>
      </c>
      <c r="AP16" s="3">
        <v>20221230</v>
      </c>
      <c r="AQ16" s="3">
        <v>20221219</v>
      </c>
      <c r="AR16" s="23">
        <v>824558</v>
      </c>
      <c r="AS16" s="23">
        <v>0</v>
      </c>
      <c r="AT16" s="5">
        <v>44957</v>
      </c>
    </row>
    <row r="17" spans="1:46" x14ac:dyDescent="0.25">
      <c r="A17" s="3">
        <v>900169638</v>
      </c>
      <c r="B17" s="3" t="s">
        <v>59</v>
      </c>
      <c r="C17" s="3" t="s">
        <v>13</v>
      </c>
      <c r="D17" s="3">
        <v>70922</v>
      </c>
      <c r="E17" s="3" t="s">
        <v>76</v>
      </c>
      <c r="F17" s="3" t="s">
        <v>13</v>
      </c>
      <c r="G17" s="3">
        <v>70922</v>
      </c>
      <c r="H17" s="5">
        <v>44865</v>
      </c>
      <c r="I17" s="6">
        <v>1655618</v>
      </c>
      <c r="J17" s="6">
        <v>1622506</v>
      </c>
      <c r="K17" s="3" t="s">
        <v>61</v>
      </c>
      <c r="L17" s="3" t="s">
        <v>62</v>
      </c>
      <c r="M17" s="3" t="s">
        <v>114</v>
      </c>
      <c r="N17" s="3"/>
      <c r="O17" s="3"/>
      <c r="P17" s="3"/>
      <c r="Q17" s="24"/>
      <c r="R17" s="3"/>
      <c r="S17" s="3"/>
      <c r="T17" s="3"/>
      <c r="U17" s="23">
        <v>1655618</v>
      </c>
      <c r="V17" s="23">
        <v>0</v>
      </c>
      <c r="W17" s="23">
        <v>0</v>
      </c>
      <c r="X17" s="23">
        <v>0</v>
      </c>
      <c r="Y17" s="23">
        <v>0</v>
      </c>
      <c r="Z17" s="3"/>
      <c r="AA17" s="23">
        <v>0</v>
      </c>
      <c r="AB17" s="3"/>
      <c r="AC17" s="23">
        <v>0</v>
      </c>
      <c r="AD17" s="23">
        <v>1655618</v>
      </c>
      <c r="AE17" s="23">
        <v>0</v>
      </c>
      <c r="AF17" s="23"/>
      <c r="AG17" s="3"/>
      <c r="AH17" s="3"/>
      <c r="AI17" s="23">
        <v>0</v>
      </c>
      <c r="AJ17" s="5">
        <v>44880</v>
      </c>
      <c r="AK17" s="3"/>
      <c r="AL17" s="3">
        <v>2</v>
      </c>
      <c r="AM17" s="3"/>
      <c r="AN17" s="3"/>
      <c r="AO17" s="3">
        <v>1</v>
      </c>
      <c r="AP17" s="3">
        <v>20221230</v>
      </c>
      <c r="AQ17" s="3">
        <v>20221219</v>
      </c>
      <c r="AR17" s="23">
        <v>1655618</v>
      </c>
      <c r="AS17" s="23">
        <v>0</v>
      </c>
      <c r="AT17" s="5">
        <v>44957</v>
      </c>
    </row>
    <row r="18" spans="1:46" x14ac:dyDescent="0.25">
      <c r="A18" s="3">
        <v>900169638</v>
      </c>
      <c r="B18" s="3" t="s">
        <v>59</v>
      </c>
      <c r="C18" s="3" t="s">
        <v>13</v>
      </c>
      <c r="D18" s="3">
        <v>70924</v>
      </c>
      <c r="E18" s="3" t="s">
        <v>77</v>
      </c>
      <c r="F18" s="3" t="s">
        <v>13</v>
      </c>
      <c r="G18" s="3">
        <v>70924</v>
      </c>
      <c r="H18" s="5">
        <v>44865</v>
      </c>
      <c r="I18" s="6">
        <v>5605056</v>
      </c>
      <c r="J18" s="6">
        <v>5492955</v>
      </c>
      <c r="K18" s="3" t="s">
        <v>61</v>
      </c>
      <c r="L18" s="3" t="s">
        <v>62</v>
      </c>
      <c r="M18" s="3" t="s">
        <v>114</v>
      </c>
      <c r="N18" s="3"/>
      <c r="O18" s="3"/>
      <c r="P18" s="3"/>
      <c r="Q18" s="24"/>
      <c r="R18" s="3"/>
      <c r="S18" s="3"/>
      <c r="T18" s="3"/>
      <c r="U18" s="23">
        <v>5605056</v>
      </c>
      <c r="V18" s="23">
        <v>0</v>
      </c>
      <c r="W18" s="23">
        <v>0</v>
      </c>
      <c r="X18" s="23">
        <v>0</v>
      </c>
      <c r="Y18" s="23">
        <v>0</v>
      </c>
      <c r="Z18" s="3"/>
      <c r="AA18" s="23">
        <v>0</v>
      </c>
      <c r="AB18" s="3"/>
      <c r="AC18" s="23">
        <v>0</v>
      </c>
      <c r="AD18" s="23">
        <v>5605056</v>
      </c>
      <c r="AE18" s="23">
        <v>0</v>
      </c>
      <c r="AF18" s="23"/>
      <c r="AG18" s="3"/>
      <c r="AH18" s="3"/>
      <c r="AI18" s="23">
        <v>0</v>
      </c>
      <c r="AJ18" s="5">
        <v>44880</v>
      </c>
      <c r="AK18" s="3"/>
      <c r="AL18" s="3">
        <v>2</v>
      </c>
      <c r="AM18" s="3"/>
      <c r="AN18" s="3"/>
      <c r="AO18" s="3">
        <v>1</v>
      </c>
      <c r="AP18" s="3">
        <v>20221230</v>
      </c>
      <c r="AQ18" s="3">
        <v>20221219</v>
      </c>
      <c r="AR18" s="23">
        <v>5605056</v>
      </c>
      <c r="AS18" s="23">
        <v>0</v>
      </c>
      <c r="AT18" s="5">
        <v>44957</v>
      </c>
    </row>
    <row r="19" spans="1:46" x14ac:dyDescent="0.25">
      <c r="A19" s="3">
        <v>900169638</v>
      </c>
      <c r="B19" s="3" t="s">
        <v>59</v>
      </c>
      <c r="C19" s="3" t="s">
        <v>13</v>
      </c>
      <c r="D19" s="3">
        <v>71097</v>
      </c>
      <c r="E19" s="3" t="s">
        <v>78</v>
      </c>
      <c r="F19" s="3" t="s">
        <v>13</v>
      </c>
      <c r="G19" s="3">
        <v>71097</v>
      </c>
      <c r="H19" s="5">
        <v>44865</v>
      </c>
      <c r="I19" s="6">
        <v>6058423</v>
      </c>
      <c r="J19" s="6">
        <v>5937255</v>
      </c>
      <c r="K19" s="3" t="s">
        <v>61</v>
      </c>
      <c r="L19" s="3" t="s">
        <v>62</v>
      </c>
      <c r="M19" s="3" t="s">
        <v>114</v>
      </c>
      <c r="N19" s="3"/>
      <c r="O19" s="3"/>
      <c r="P19" s="3"/>
      <c r="Q19" s="24"/>
      <c r="R19" s="3"/>
      <c r="S19" s="3"/>
      <c r="T19" s="3"/>
      <c r="U19" s="23">
        <v>6058423</v>
      </c>
      <c r="V19" s="23">
        <v>0</v>
      </c>
      <c r="W19" s="23">
        <v>0</v>
      </c>
      <c r="X19" s="23">
        <v>0</v>
      </c>
      <c r="Y19" s="23">
        <v>0</v>
      </c>
      <c r="Z19" s="3"/>
      <c r="AA19" s="23">
        <v>0</v>
      </c>
      <c r="AB19" s="3"/>
      <c r="AC19" s="23">
        <v>0</v>
      </c>
      <c r="AD19" s="23">
        <v>6058423</v>
      </c>
      <c r="AE19" s="23">
        <v>0</v>
      </c>
      <c r="AF19" s="23"/>
      <c r="AG19" s="3"/>
      <c r="AH19" s="3"/>
      <c r="AI19" s="23">
        <v>0</v>
      </c>
      <c r="AJ19" s="5">
        <v>44880</v>
      </c>
      <c r="AK19" s="3"/>
      <c r="AL19" s="3">
        <v>2</v>
      </c>
      <c r="AM19" s="3"/>
      <c r="AN19" s="3"/>
      <c r="AO19" s="3">
        <v>1</v>
      </c>
      <c r="AP19" s="3">
        <v>20221230</v>
      </c>
      <c r="AQ19" s="3">
        <v>20221219</v>
      </c>
      <c r="AR19" s="23">
        <v>6058423</v>
      </c>
      <c r="AS19" s="23">
        <v>0</v>
      </c>
      <c r="AT19" s="5">
        <v>44957</v>
      </c>
    </row>
    <row r="20" spans="1:46" x14ac:dyDescent="0.25">
      <c r="A20" s="3">
        <v>900169638</v>
      </c>
      <c r="B20" s="3" t="s">
        <v>59</v>
      </c>
      <c r="C20" s="3" t="s">
        <v>13</v>
      </c>
      <c r="D20" s="3">
        <v>73697</v>
      </c>
      <c r="E20" s="3" t="s">
        <v>79</v>
      </c>
      <c r="F20" s="3" t="s">
        <v>13</v>
      </c>
      <c r="G20" s="3">
        <v>73697</v>
      </c>
      <c r="H20" s="5">
        <v>44895</v>
      </c>
      <c r="I20" s="6">
        <v>751750</v>
      </c>
      <c r="J20" s="6">
        <v>736715</v>
      </c>
      <c r="K20" s="3" t="s">
        <v>61</v>
      </c>
      <c r="L20" s="3" t="s">
        <v>62</v>
      </c>
      <c r="M20" s="3" t="s">
        <v>114</v>
      </c>
      <c r="N20" s="3"/>
      <c r="O20" s="3"/>
      <c r="P20" s="3"/>
      <c r="Q20" s="24"/>
      <c r="R20" s="3"/>
      <c r="S20" s="3"/>
      <c r="T20" s="3"/>
      <c r="U20" s="23">
        <v>751750</v>
      </c>
      <c r="V20" s="23">
        <v>0</v>
      </c>
      <c r="W20" s="23">
        <v>0</v>
      </c>
      <c r="X20" s="23">
        <v>0</v>
      </c>
      <c r="Y20" s="23">
        <v>0</v>
      </c>
      <c r="Z20" s="3"/>
      <c r="AA20" s="23">
        <v>0</v>
      </c>
      <c r="AB20" s="3"/>
      <c r="AC20" s="23">
        <v>0</v>
      </c>
      <c r="AD20" s="23">
        <v>751750</v>
      </c>
      <c r="AE20" s="23">
        <v>0</v>
      </c>
      <c r="AF20" s="23"/>
      <c r="AG20" s="3"/>
      <c r="AH20" s="3"/>
      <c r="AI20" s="23">
        <v>0</v>
      </c>
      <c r="AJ20" s="5">
        <v>44910</v>
      </c>
      <c r="AK20" s="3"/>
      <c r="AL20" s="3">
        <v>2</v>
      </c>
      <c r="AM20" s="3"/>
      <c r="AN20" s="3"/>
      <c r="AO20" s="3">
        <v>1</v>
      </c>
      <c r="AP20" s="3">
        <v>20221230</v>
      </c>
      <c r="AQ20" s="3">
        <v>20221219</v>
      </c>
      <c r="AR20" s="23">
        <v>751750</v>
      </c>
      <c r="AS20" s="23">
        <v>0</v>
      </c>
      <c r="AT20" s="5">
        <v>44957</v>
      </c>
    </row>
    <row r="21" spans="1:46" x14ac:dyDescent="0.25">
      <c r="A21" s="3">
        <v>900169638</v>
      </c>
      <c r="B21" s="3" t="s">
        <v>59</v>
      </c>
      <c r="C21" s="3" t="s">
        <v>13</v>
      </c>
      <c r="D21" s="3">
        <v>73698</v>
      </c>
      <c r="E21" s="3" t="s">
        <v>80</v>
      </c>
      <c r="F21" s="3" t="s">
        <v>13</v>
      </c>
      <c r="G21" s="3">
        <v>73698</v>
      </c>
      <c r="H21" s="5">
        <v>44895</v>
      </c>
      <c r="I21" s="6">
        <v>1587500</v>
      </c>
      <c r="J21" s="6">
        <v>1555750</v>
      </c>
      <c r="K21" s="3" t="s">
        <v>61</v>
      </c>
      <c r="L21" s="3" t="s">
        <v>62</v>
      </c>
      <c r="M21" s="3" t="s">
        <v>114</v>
      </c>
      <c r="N21" s="3"/>
      <c r="O21" s="3"/>
      <c r="P21" s="3"/>
      <c r="Q21" s="24"/>
      <c r="R21" s="3"/>
      <c r="S21" s="3"/>
      <c r="T21" s="3"/>
      <c r="U21" s="23">
        <v>1587500</v>
      </c>
      <c r="V21" s="23">
        <v>0</v>
      </c>
      <c r="W21" s="23">
        <v>0</v>
      </c>
      <c r="X21" s="23">
        <v>0</v>
      </c>
      <c r="Y21" s="23">
        <v>0</v>
      </c>
      <c r="Z21" s="3"/>
      <c r="AA21" s="23">
        <v>0</v>
      </c>
      <c r="AB21" s="3"/>
      <c r="AC21" s="23">
        <v>0</v>
      </c>
      <c r="AD21" s="23">
        <v>1587500</v>
      </c>
      <c r="AE21" s="23">
        <v>0</v>
      </c>
      <c r="AF21" s="23"/>
      <c r="AG21" s="3"/>
      <c r="AH21" s="3"/>
      <c r="AI21" s="23">
        <v>0</v>
      </c>
      <c r="AJ21" s="5">
        <v>44910</v>
      </c>
      <c r="AK21" s="3"/>
      <c r="AL21" s="3">
        <v>2</v>
      </c>
      <c r="AM21" s="3"/>
      <c r="AN21" s="3"/>
      <c r="AO21" s="3">
        <v>1</v>
      </c>
      <c r="AP21" s="3">
        <v>20221230</v>
      </c>
      <c r="AQ21" s="3">
        <v>20221219</v>
      </c>
      <c r="AR21" s="23">
        <v>1587500</v>
      </c>
      <c r="AS21" s="23">
        <v>0</v>
      </c>
      <c r="AT21" s="5">
        <v>44957</v>
      </c>
    </row>
    <row r="22" spans="1:46" x14ac:dyDescent="0.25">
      <c r="A22" s="3">
        <v>900169638</v>
      </c>
      <c r="B22" s="3" t="s">
        <v>59</v>
      </c>
      <c r="C22" s="3" t="s">
        <v>13</v>
      </c>
      <c r="D22" s="3">
        <v>73699</v>
      </c>
      <c r="E22" s="3" t="s">
        <v>81</v>
      </c>
      <c r="F22" s="3" t="s">
        <v>13</v>
      </c>
      <c r="G22" s="3">
        <v>73699</v>
      </c>
      <c r="H22" s="5">
        <v>44895</v>
      </c>
      <c r="I22" s="6">
        <v>660926</v>
      </c>
      <c r="J22" s="6">
        <v>647707</v>
      </c>
      <c r="K22" s="3" t="s">
        <v>61</v>
      </c>
      <c r="L22" s="3" t="s">
        <v>62</v>
      </c>
      <c r="M22" s="3" t="s">
        <v>114</v>
      </c>
      <c r="N22" s="3"/>
      <c r="O22" s="3"/>
      <c r="P22" s="3"/>
      <c r="Q22" s="24"/>
      <c r="R22" s="3"/>
      <c r="S22" s="3"/>
      <c r="T22" s="3"/>
      <c r="U22" s="23">
        <v>660926</v>
      </c>
      <c r="V22" s="23">
        <v>0</v>
      </c>
      <c r="W22" s="23">
        <v>0</v>
      </c>
      <c r="X22" s="23">
        <v>0</v>
      </c>
      <c r="Y22" s="23">
        <v>0</v>
      </c>
      <c r="Z22" s="3"/>
      <c r="AA22" s="23">
        <v>0</v>
      </c>
      <c r="AB22" s="3"/>
      <c r="AC22" s="23">
        <v>0</v>
      </c>
      <c r="AD22" s="23">
        <v>660926</v>
      </c>
      <c r="AE22" s="23">
        <v>0</v>
      </c>
      <c r="AF22" s="23"/>
      <c r="AG22" s="3"/>
      <c r="AH22" s="3"/>
      <c r="AI22" s="23">
        <v>0</v>
      </c>
      <c r="AJ22" s="5">
        <v>44910</v>
      </c>
      <c r="AK22" s="3"/>
      <c r="AL22" s="3">
        <v>2</v>
      </c>
      <c r="AM22" s="3"/>
      <c r="AN22" s="3"/>
      <c r="AO22" s="3">
        <v>1</v>
      </c>
      <c r="AP22" s="3">
        <v>20221230</v>
      </c>
      <c r="AQ22" s="3">
        <v>20221219</v>
      </c>
      <c r="AR22" s="23">
        <v>660926</v>
      </c>
      <c r="AS22" s="23">
        <v>0</v>
      </c>
      <c r="AT22" s="5">
        <v>44957</v>
      </c>
    </row>
    <row r="23" spans="1:46" x14ac:dyDescent="0.25">
      <c r="A23" s="3">
        <v>900169638</v>
      </c>
      <c r="B23" s="3" t="s">
        <v>59</v>
      </c>
      <c r="C23" s="3" t="s">
        <v>13</v>
      </c>
      <c r="D23" s="3">
        <v>73700</v>
      </c>
      <c r="E23" s="3" t="s">
        <v>82</v>
      </c>
      <c r="F23" s="3" t="s">
        <v>13</v>
      </c>
      <c r="G23" s="3">
        <v>73700</v>
      </c>
      <c r="H23" s="5">
        <v>44895</v>
      </c>
      <c r="I23" s="6">
        <v>5559644</v>
      </c>
      <c r="J23" s="6">
        <v>5448451</v>
      </c>
      <c r="K23" s="3" t="s">
        <v>61</v>
      </c>
      <c r="L23" s="3" t="s">
        <v>62</v>
      </c>
      <c r="M23" s="3" t="s">
        <v>114</v>
      </c>
      <c r="N23" s="3"/>
      <c r="O23" s="3"/>
      <c r="P23" s="3"/>
      <c r="Q23" s="24"/>
      <c r="R23" s="3"/>
      <c r="S23" s="3"/>
      <c r="T23" s="3"/>
      <c r="U23" s="23">
        <v>5559644</v>
      </c>
      <c r="V23" s="23">
        <v>0</v>
      </c>
      <c r="W23" s="23">
        <v>0</v>
      </c>
      <c r="X23" s="23">
        <v>0</v>
      </c>
      <c r="Y23" s="23">
        <v>0</v>
      </c>
      <c r="Z23" s="3"/>
      <c r="AA23" s="23">
        <v>0</v>
      </c>
      <c r="AB23" s="3"/>
      <c r="AC23" s="23">
        <v>0</v>
      </c>
      <c r="AD23" s="23">
        <v>5559644</v>
      </c>
      <c r="AE23" s="23">
        <v>0</v>
      </c>
      <c r="AF23" s="23"/>
      <c r="AG23" s="3"/>
      <c r="AH23" s="3"/>
      <c r="AI23" s="23">
        <v>0</v>
      </c>
      <c r="AJ23" s="5">
        <v>44910</v>
      </c>
      <c r="AK23" s="3"/>
      <c r="AL23" s="3">
        <v>2</v>
      </c>
      <c r="AM23" s="3"/>
      <c r="AN23" s="3"/>
      <c r="AO23" s="3">
        <v>1</v>
      </c>
      <c r="AP23" s="3">
        <v>20221230</v>
      </c>
      <c r="AQ23" s="3">
        <v>20221219</v>
      </c>
      <c r="AR23" s="23">
        <v>5559644</v>
      </c>
      <c r="AS23" s="23">
        <v>0</v>
      </c>
      <c r="AT23" s="5">
        <v>44957</v>
      </c>
    </row>
    <row r="24" spans="1:46" x14ac:dyDescent="0.25">
      <c r="A24" s="3">
        <v>900169638</v>
      </c>
      <c r="B24" s="3" t="s">
        <v>59</v>
      </c>
      <c r="C24" s="3" t="s">
        <v>13</v>
      </c>
      <c r="D24" s="3">
        <v>74539</v>
      </c>
      <c r="E24" s="3" t="s">
        <v>83</v>
      </c>
      <c r="F24" s="3" t="s">
        <v>13</v>
      </c>
      <c r="G24" s="3">
        <v>74539</v>
      </c>
      <c r="H24" s="5">
        <v>44895</v>
      </c>
      <c r="I24" s="6">
        <v>181648</v>
      </c>
      <c r="J24" s="6">
        <v>178015</v>
      </c>
      <c r="K24" s="3" t="s">
        <v>61</v>
      </c>
      <c r="L24" s="3" t="s">
        <v>62</v>
      </c>
      <c r="M24" s="3" t="s">
        <v>114</v>
      </c>
      <c r="N24" s="3"/>
      <c r="O24" s="3"/>
      <c r="P24" s="3"/>
      <c r="Q24" s="24"/>
      <c r="R24" s="3"/>
      <c r="S24" s="3"/>
      <c r="T24" s="3"/>
      <c r="U24" s="23">
        <v>181648</v>
      </c>
      <c r="V24" s="23">
        <v>0</v>
      </c>
      <c r="W24" s="23">
        <v>0</v>
      </c>
      <c r="X24" s="23">
        <v>0</v>
      </c>
      <c r="Y24" s="23">
        <v>0</v>
      </c>
      <c r="Z24" s="3"/>
      <c r="AA24" s="23">
        <v>0</v>
      </c>
      <c r="AB24" s="3"/>
      <c r="AC24" s="23">
        <v>0</v>
      </c>
      <c r="AD24" s="23">
        <v>181648</v>
      </c>
      <c r="AE24" s="23">
        <v>0</v>
      </c>
      <c r="AF24" s="23"/>
      <c r="AG24" s="3"/>
      <c r="AH24" s="3"/>
      <c r="AI24" s="23">
        <v>0</v>
      </c>
      <c r="AJ24" s="5">
        <v>44910</v>
      </c>
      <c r="AK24" s="3"/>
      <c r="AL24" s="3">
        <v>2</v>
      </c>
      <c r="AM24" s="3"/>
      <c r="AN24" s="3"/>
      <c r="AO24" s="3">
        <v>1</v>
      </c>
      <c r="AP24" s="3">
        <v>20221230</v>
      </c>
      <c r="AQ24" s="3">
        <v>20221219</v>
      </c>
      <c r="AR24" s="23">
        <v>181648</v>
      </c>
      <c r="AS24" s="23">
        <v>0</v>
      </c>
      <c r="AT24" s="5">
        <v>44957</v>
      </c>
    </row>
    <row r="25" spans="1:46" x14ac:dyDescent="0.25">
      <c r="A25" s="3">
        <v>900169638</v>
      </c>
      <c r="B25" s="3" t="s">
        <v>59</v>
      </c>
      <c r="C25" s="3" t="s">
        <v>13</v>
      </c>
      <c r="D25" s="3">
        <v>74691</v>
      </c>
      <c r="E25" s="3" t="s">
        <v>84</v>
      </c>
      <c r="F25" s="3" t="s">
        <v>13</v>
      </c>
      <c r="G25" s="3">
        <v>74691</v>
      </c>
      <c r="H25" s="5">
        <v>44895</v>
      </c>
      <c r="I25" s="6">
        <v>5862990</v>
      </c>
      <c r="J25" s="6">
        <v>5745730</v>
      </c>
      <c r="K25" s="3" t="s">
        <v>61</v>
      </c>
      <c r="L25" s="3" t="s">
        <v>62</v>
      </c>
      <c r="M25" s="3" t="s">
        <v>114</v>
      </c>
      <c r="N25" s="3"/>
      <c r="O25" s="3"/>
      <c r="P25" s="3"/>
      <c r="Q25" s="24"/>
      <c r="R25" s="3"/>
      <c r="S25" s="3"/>
      <c r="T25" s="3"/>
      <c r="U25" s="23">
        <v>5862990</v>
      </c>
      <c r="V25" s="23">
        <v>0</v>
      </c>
      <c r="W25" s="23">
        <v>0</v>
      </c>
      <c r="X25" s="23">
        <v>0</v>
      </c>
      <c r="Y25" s="23">
        <v>0</v>
      </c>
      <c r="Z25" s="3"/>
      <c r="AA25" s="23">
        <v>0</v>
      </c>
      <c r="AB25" s="3"/>
      <c r="AC25" s="23">
        <v>0</v>
      </c>
      <c r="AD25" s="23">
        <v>5862990</v>
      </c>
      <c r="AE25" s="23">
        <v>0</v>
      </c>
      <c r="AF25" s="23"/>
      <c r="AG25" s="3"/>
      <c r="AH25" s="3"/>
      <c r="AI25" s="23">
        <v>0</v>
      </c>
      <c r="AJ25" s="5">
        <v>44910</v>
      </c>
      <c r="AK25" s="3"/>
      <c r="AL25" s="3">
        <v>2</v>
      </c>
      <c r="AM25" s="3"/>
      <c r="AN25" s="3"/>
      <c r="AO25" s="3">
        <v>1</v>
      </c>
      <c r="AP25" s="3">
        <v>20221230</v>
      </c>
      <c r="AQ25" s="3">
        <v>20221219</v>
      </c>
      <c r="AR25" s="23">
        <v>5862990</v>
      </c>
      <c r="AS25" s="23">
        <v>0</v>
      </c>
      <c r="AT25" s="5">
        <v>44957</v>
      </c>
    </row>
    <row r="26" spans="1:46" x14ac:dyDescent="0.25">
      <c r="A26" s="3">
        <v>900169638</v>
      </c>
      <c r="B26" s="3" t="s">
        <v>59</v>
      </c>
      <c r="C26" s="3" t="s">
        <v>13</v>
      </c>
      <c r="D26" s="3">
        <v>79203</v>
      </c>
      <c r="E26" s="3" t="s">
        <v>85</v>
      </c>
      <c r="F26" s="3" t="s">
        <v>13</v>
      </c>
      <c r="G26" s="3">
        <v>79203</v>
      </c>
      <c r="H26" s="5">
        <v>44957</v>
      </c>
      <c r="I26" s="6">
        <v>824558</v>
      </c>
      <c r="J26" s="6">
        <v>808067</v>
      </c>
      <c r="K26" s="3" t="s">
        <v>61</v>
      </c>
      <c r="L26" s="3" t="s">
        <v>62</v>
      </c>
      <c r="M26" s="3" t="s">
        <v>114</v>
      </c>
      <c r="N26" s="3"/>
      <c r="O26" s="3"/>
      <c r="P26" s="3"/>
      <c r="Q26" s="24"/>
      <c r="R26" s="3"/>
      <c r="S26" s="3"/>
      <c r="T26" s="3"/>
      <c r="U26" s="23">
        <v>824558</v>
      </c>
      <c r="V26" s="23">
        <v>0</v>
      </c>
      <c r="W26" s="23">
        <v>0</v>
      </c>
      <c r="X26" s="23">
        <v>0</v>
      </c>
      <c r="Y26" s="23">
        <v>0</v>
      </c>
      <c r="Z26" s="3"/>
      <c r="AA26" s="23">
        <v>0</v>
      </c>
      <c r="AB26" s="3"/>
      <c r="AC26" s="23">
        <v>0</v>
      </c>
      <c r="AD26" s="23">
        <v>824558</v>
      </c>
      <c r="AE26" s="23">
        <v>0</v>
      </c>
      <c r="AF26" s="23"/>
      <c r="AG26" s="3"/>
      <c r="AH26" s="3"/>
      <c r="AI26" s="23">
        <v>0</v>
      </c>
      <c r="AJ26" s="5">
        <v>44972</v>
      </c>
      <c r="AK26" s="3"/>
      <c r="AL26" s="3">
        <v>2</v>
      </c>
      <c r="AM26" s="3"/>
      <c r="AN26" s="3"/>
      <c r="AO26" s="3">
        <v>1</v>
      </c>
      <c r="AP26" s="3">
        <v>20230228</v>
      </c>
      <c r="AQ26" s="3">
        <v>20230220</v>
      </c>
      <c r="AR26" s="23">
        <v>824558</v>
      </c>
      <c r="AS26" s="23">
        <v>0</v>
      </c>
      <c r="AT26" s="5">
        <v>44957</v>
      </c>
    </row>
    <row r="27" spans="1:46" x14ac:dyDescent="0.25">
      <c r="A27" s="3">
        <v>900169638</v>
      </c>
      <c r="B27" s="3" t="s">
        <v>59</v>
      </c>
      <c r="C27" s="3" t="s">
        <v>13</v>
      </c>
      <c r="D27" s="3">
        <v>79204</v>
      </c>
      <c r="E27" s="3" t="s">
        <v>86</v>
      </c>
      <c r="F27" s="3" t="s">
        <v>13</v>
      </c>
      <c r="G27" s="3">
        <v>79204</v>
      </c>
      <c r="H27" s="5">
        <v>44957</v>
      </c>
      <c r="I27" s="6">
        <v>5407214</v>
      </c>
      <c r="J27" s="6">
        <v>5299070</v>
      </c>
      <c r="K27" s="3" t="s">
        <v>61</v>
      </c>
      <c r="L27" s="3" t="s">
        <v>62</v>
      </c>
      <c r="M27" s="3" t="s">
        <v>114</v>
      </c>
      <c r="N27" s="3"/>
      <c r="O27" s="3"/>
      <c r="P27" s="3"/>
      <c r="Q27" s="24"/>
      <c r="R27" s="3"/>
      <c r="S27" s="3"/>
      <c r="T27" s="3"/>
      <c r="U27" s="23">
        <v>5407214</v>
      </c>
      <c r="V27" s="23">
        <v>0</v>
      </c>
      <c r="W27" s="23">
        <v>0</v>
      </c>
      <c r="X27" s="23">
        <v>0</v>
      </c>
      <c r="Y27" s="23">
        <v>0</v>
      </c>
      <c r="Z27" s="3"/>
      <c r="AA27" s="23">
        <v>0</v>
      </c>
      <c r="AB27" s="3"/>
      <c r="AC27" s="23">
        <v>0</v>
      </c>
      <c r="AD27" s="23">
        <v>5407214</v>
      </c>
      <c r="AE27" s="23">
        <v>0</v>
      </c>
      <c r="AF27" s="23"/>
      <c r="AG27" s="3"/>
      <c r="AH27" s="3"/>
      <c r="AI27" s="23">
        <v>0</v>
      </c>
      <c r="AJ27" s="5">
        <v>44972</v>
      </c>
      <c r="AK27" s="3"/>
      <c r="AL27" s="3">
        <v>2</v>
      </c>
      <c r="AM27" s="3"/>
      <c r="AN27" s="3"/>
      <c r="AO27" s="3">
        <v>1</v>
      </c>
      <c r="AP27" s="3">
        <v>20230228</v>
      </c>
      <c r="AQ27" s="3">
        <v>20230220</v>
      </c>
      <c r="AR27" s="23">
        <v>5407214</v>
      </c>
      <c r="AS27" s="23">
        <v>0</v>
      </c>
      <c r="AT27" s="5">
        <v>44957</v>
      </c>
    </row>
    <row r="28" spans="1:46" x14ac:dyDescent="0.25">
      <c r="A28" s="3">
        <v>900169638</v>
      </c>
      <c r="B28" s="3" t="s">
        <v>59</v>
      </c>
      <c r="C28" s="3" t="s">
        <v>13</v>
      </c>
      <c r="D28" s="3">
        <v>79837</v>
      </c>
      <c r="E28" s="3" t="s">
        <v>87</v>
      </c>
      <c r="F28" s="3" t="s">
        <v>13</v>
      </c>
      <c r="G28" s="3">
        <v>79837</v>
      </c>
      <c r="H28" s="5">
        <v>44957</v>
      </c>
      <c r="I28" s="6">
        <v>6058423</v>
      </c>
      <c r="J28" s="6">
        <v>5937255</v>
      </c>
      <c r="K28" s="3" t="s">
        <v>61</v>
      </c>
      <c r="L28" s="3" t="s">
        <v>62</v>
      </c>
      <c r="M28" s="3" t="s">
        <v>114</v>
      </c>
      <c r="N28" s="3"/>
      <c r="O28" s="3"/>
      <c r="P28" s="3"/>
      <c r="Q28" s="24"/>
      <c r="R28" s="3"/>
      <c r="S28" s="3"/>
      <c r="T28" s="3"/>
      <c r="U28" s="23">
        <v>6058423</v>
      </c>
      <c r="V28" s="23">
        <v>0</v>
      </c>
      <c r="W28" s="23">
        <v>0</v>
      </c>
      <c r="X28" s="23">
        <v>0</v>
      </c>
      <c r="Y28" s="23">
        <v>0</v>
      </c>
      <c r="Z28" s="3"/>
      <c r="AA28" s="23">
        <v>0</v>
      </c>
      <c r="AB28" s="3"/>
      <c r="AC28" s="23">
        <v>0</v>
      </c>
      <c r="AD28" s="23">
        <v>6058423</v>
      </c>
      <c r="AE28" s="23">
        <v>0</v>
      </c>
      <c r="AF28" s="23"/>
      <c r="AG28" s="3"/>
      <c r="AH28" s="3"/>
      <c r="AI28" s="23">
        <v>0</v>
      </c>
      <c r="AJ28" s="5">
        <v>44972</v>
      </c>
      <c r="AK28" s="3"/>
      <c r="AL28" s="3">
        <v>2</v>
      </c>
      <c r="AM28" s="3"/>
      <c r="AN28" s="3"/>
      <c r="AO28" s="3">
        <v>1</v>
      </c>
      <c r="AP28" s="3">
        <v>20230228</v>
      </c>
      <c r="AQ28" s="3">
        <v>20230220</v>
      </c>
      <c r="AR28" s="23">
        <v>6058423</v>
      </c>
      <c r="AS28" s="23">
        <v>0</v>
      </c>
      <c r="AT28" s="5">
        <v>44957</v>
      </c>
    </row>
    <row r="29" spans="1:46" x14ac:dyDescent="0.25">
      <c r="A29" s="3">
        <v>900169638</v>
      </c>
      <c r="B29" s="3" t="s">
        <v>59</v>
      </c>
      <c r="C29" s="3" t="s">
        <v>13</v>
      </c>
      <c r="D29" s="3">
        <v>76672</v>
      </c>
      <c r="E29" s="3" t="s">
        <v>88</v>
      </c>
      <c r="F29" s="3" t="s">
        <v>13</v>
      </c>
      <c r="G29" s="3">
        <v>76672</v>
      </c>
      <c r="H29" s="5">
        <v>44926</v>
      </c>
      <c r="I29" s="6">
        <v>783196</v>
      </c>
      <c r="J29" s="6">
        <v>767532</v>
      </c>
      <c r="K29" s="3" t="s">
        <v>61</v>
      </c>
      <c r="L29" s="3" t="s">
        <v>62</v>
      </c>
      <c r="M29" s="3" t="s">
        <v>114</v>
      </c>
      <c r="N29" s="3"/>
      <c r="O29" s="3"/>
      <c r="P29" s="3"/>
      <c r="Q29" s="24"/>
      <c r="R29" s="3"/>
      <c r="S29" s="3"/>
      <c r="T29" s="3"/>
      <c r="U29" s="23">
        <v>783196</v>
      </c>
      <c r="V29" s="23">
        <v>0</v>
      </c>
      <c r="W29" s="23">
        <v>0</v>
      </c>
      <c r="X29" s="23">
        <v>0</v>
      </c>
      <c r="Y29" s="23">
        <v>0</v>
      </c>
      <c r="Z29" s="3"/>
      <c r="AA29" s="23">
        <v>0</v>
      </c>
      <c r="AB29" s="3"/>
      <c r="AC29" s="23">
        <v>0</v>
      </c>
      <c r="AD29" s="23">
        <v>783196</v>
      </c>
      <c r="AE29" s="23">
        <v>0</v>
      </c>
      <c r="AF29" s="23"/>
      <c r="AG29" s="3"/>
      <c r="AH29" s="3"/>
      <c r="AI29" s="23">
        <v>0</v>
      </c>
      <c r="AJ29" s="5">
        <v>44941</v>
      </c>
      <c r="AK29" s="3"/>
      <c r="AL29" s="3">
        <v>2</v>
      </c>
      <c r="AM29" s="3"/>
      <c r="AN29" s="3"/>
      <c r="AO29" s="3">
        <v>1</v>
      </c>
      <c r="AP29" s="3">
        <v>20230130</v>
      </c>
      <c r="AQ29" s="3">
        <v>20230110</v>
      </c>
      <c r="AR29" s="23">
        <v>783196</v>
      </c>
      <c r="AS29" s="23">
        <v>0</v>
      </c>
      <c r="AT29" s="5">
        <v>44957</v>
      </c>
    </row>
    <row r="30" spans="1:46" x14ac:dyDescent="0.25">
      <c r="A30" s="3">
        <v>900169638</v>
      </c>
      <c r="B30" s="3" t="s">
        <v>59</v>
      </c>
      <c r="C30" s="3" t="s">
        <v>13</v>
      </c>
      <c r="D30" s="3">
        <v>76676</v>
      </c>
      <c r="E30" s="3" t="s">
        <v>89</v>
      </c>
      <c r="F30" s="3" t="s">
        <v>13</v>
      </c>
      <c r="G30" s="3">
        <v>76676</v>
      </c>
      <c r="H30" s="5">
        <v>44926</v>
      </c>
      <c r="I30" s="6">
        <v>5605056</v>
      </c>
      <c r="J30" s="6">
        <v>5492955</v>
      </c>
      <c r="K30" s="3" t="s">
        <v>61</v>
      </c>
      <c r="L30" s="3" t="s">
        <v>62</v>
      </c>
      <c r="M30" s="3" t="s">
        <v>114</v>
      </c>
      <c r="N30" s="3"/>
      <c r="O30" s="3"/>
      <c r="P30" s="3"/>
      <c r="Q30" s="24"/>
      <c r="R30" s="3"/>
      <c r="S30" s="3"/>
      <c r="T30" s="3"/>
      <c r="U30" s="23">
        <v>5605056</v>
      </c>
      <c r="V30" s="23">
        <v>0</v>
      </c>
      <c r="W30" s="23">
        <v>0</v>
      </c>
      <c r="X30" s="23">
        <v>0</v>
      </c>
      <c r="Y30" s="23">
        <v>0</v>
      </c>
      <c r="Z30" s="3"/>
      <c r="AA30" s="23">
        <v>0</v>
      </c>
      <c r="AB30" s="3"/>
      <c r="AC30" s="23">
        <v>0</v>
      </c>
      <c r="AD30" s="23">
        <v>5605056</v>
      </c>
      <c r="AE30" s="23">
        <v>0</v>
      </c>
      <c r="AF30" s="23"/>
      <c r="AG30" s="3"/>
      <c r="AH30" s="3"/>
      <c r="AI30" s="23">
        <v>0</v>
      </c>
      <c r="AJ30" s="5">
        <v>44941</v>
      </c>
      <c r="AK30" s="3"/>
      <c r="AL30" s="3">
        <v>2</v>
      </c>
      <c r="AM30" s="3"/>
      <c r="AN30" s="3"/>
      <c r="AO30" s="3">
        <v>1</v>
      </c>
      <c r="AP30" s="3">
        <v>20230130</v>
      </c>
      <c r="AQ30" s="3">
        <v>20230110</v>
      </c>
      <c r="AR30" s="23">
        <v>5605056</v>
      </c>
      <c r="AS30" s="23">
        <v>0</v>
      </c>
      <c r="AT30" s="5">
        <v>44957</v>
      </c>
    </row>
    <row r="31" spans="1:46" x14ac:dyDescent="0.25">
      <c r="A31" s="3">
        <v>900169638</v>
      </c>
      <c r="B31" s="3" t="s">
        <v>59</v>
      </c>
      <c r="C31" s="3" t="s">
        <v>13</v>
      </c>
      <c r="D31" s="3">
        <v>77747</v>
      </c>
      <c r="E31" s="3" t="s">
        <v>90</v>
      </c>
      <c r="F31" s="3" t="s">
        <v>13</v>
      </c>
      <c r="G31" s="3">
        <v>77747</v>
      </c>
      <c r="H31" s="5">
        <v>44926</v>
      </c>
      <c r="I31" s="6">
        <v>5960742</v>
      </c>
      <c r="J31" s="6">
        <v>5841527</v>
      </c>
      <c r="K31" s="3" t="s">
        <v>61</v>
      </c>
      <c r="L31" s="3" t="s">
        <v>62</v>
      </c>
      <c r="M31" s="3" t="s">
        <v>114</v>
      </c>
      <c r="N31" s="3"/>
      <c r="O31" s="3"/>
      <c r="P31" s="3"/>
      <c r="Q31" s="24"/>
      <c r="R31" s="3"/>
      <c r="S31" s="3"/>
      <c r="T31" s="3"/>
      <c r="U31" s="23">
        <v>5960742</v>
      </c>
      <c r="V31" s="23">
        <v>0</v>
      </c>
      <c r="W31" s="23">
        <v>0</v>
      </c>
      <c r="X31" s="23">
        <v>0</v>
      </c>
      <c r="Y31" s="23">
        <v>0</v>
      </c>
      <c r="Z31" s="3"/>
      <c r="AA31" s="23">
        <v>0</v>
      </c>
      <c r="AB31" s="3"/>
      <c r="AC31" s="23">
        <v>0</v>
      </c>
      <c r="AD31" s="23">
        <v>5960742</v>
      </c>
      <c r="AE31" s="23">
        <v>0</v>
      </c>
      <c r="AF31" s="23"/>
      <c r="AG31" s="3"/>
      <c r="AH31" s="3"/>
      <c r="AI31" s="23">
        <v>0</v>
      </c>
      <c r="AJ31" s="5">
        <v>44941</v>
      </c>
      <c r="AK31" s="3"/>
      <c r="AL31" s="3">
        <v>2</v>
      </c>
      <c r="AM31" s="3"/>
      <c r="AN31" s="3"/>
      <c r="AO31" s="3">
        <v>1</v>
      </c>
      <c r="AP31" s="3">
        <v>20230130</v>
      </c>
      <c r="AQ31" s="3">
        <v>20230110</v>
      </c>
      <c r="AR31" s="23">
        <v>5960742</v>
      </c>
      <c r="AS31" s="23">
        <v>0</v>
      </c>
      <c r="AT31" s="5">
        <v>44957</v>
      </c>
    </row>
    <row r="32" spans="1:46" x14ac:dyDescent="0.25">
      <c r="A32" s="3">
        <v>900169638</v>
      </c>
      <c r="B32" s="3" t="s">
        <v>59</v>
      </c>
      <c r="C32" s="3" t="s">
        <v>13</v>
      </c>
      <c r="D32" s="3">
        <v>78080</v>
      </c>
      <c r="E32" s="3" t="s">
        <v>91</v>
      </c>
      <c r="F32" s="3" t="s">
        <v>13</v>
      </c>
      <c r="G32" s="3">
        <v>78080</v>
      </c>
      <c r="H32" s="5">
        <v>44926</v>
      </c>
      <c r="I32" s="6">
        <v>181648</v>
      </c>
      <c r="J32" s="6">
        <v>178015</v>
      </c>
      <c r="K32" s="3" t="s">
        <v>61</v>
      </c>
      <c r="L32" s="3" t="s">
        <v>62</v>
      </c>
      <c r="M32" s="3" t="s">
        <v>114</v>
      </c>
      <c r="N32" s="3"/>
      <c r="O32" s="3"/>
      <c r="P32" s="3"/>
      <c r="Q32" s="24"/>
      <c r="R32" s="3"/>
      <c r="S32" s="3"/>
      <c r="T32" s="3"/>
      <c r="U32" s="23">
        <v>181648</v>
      </c>
      <c r="V32" s="23">
        <v>0</v>
      </c>
      <c r="W32" s="23">
        <v>0</v>
      </c>
      <c r="X32" s="23">
        <v>0</v>
      </c>
      <c r="Y32" s="23">
        <v>0</v>
      </c>
      <c r="Z32" s="3"/>
      <c r="AA32" s="23">
        <v>0</v>
      </c>
      <c r="AB32" s="3"/>
      <c r="AC32" s="23">
        <v>0</v>
      </c>
      <c r="AD32" s="23">
        <v>181648</v>
      </c>
      <c r="AE32" s="23">
        <v>0</v>
      </c>
      <c r="AF32" s="23"/>
      <c r="AG32" s="3"/>
      <c r="AH32" s="3"/>
      <c r="AI32" s="23">
        <v>0</v>
      </c>
      <c r="AJ32" s="5">
        <v>44941</v>
      </c>
      <c r="AK32" s="3"/>
      <c r="AL32" s="3">
        <v>2</v>
      </c>
      <c r="AM32" s="3"/>
      <c r="AN32" s="3"/>
      <c r="AO32" s="3">
        <v>1</v>
      </c>
      <c r="AP32" s="3">
        <v>20230130</v>
      </c>
      <c r="AQ32" s="3">
        <v>20230110</v>
      </c>
      <c r="AR32" s="23">
        <v>181648</v>
      </c>
      <c r="AS32" s="23">
        <v>0</v>
      </c>
      <c r="AT32" s="5">
        <v>44957</v>
      </c>
    </row>
    <row r="33" spans="1:46" x14ac:dyDescent="0.25">
      <c r="A33" s="3">
        <v>900169638</v>
      </c>
      <c r="B33" s="3" t="s">
        <v>59</v>
      </c>
      <c r="C33" s="3" t="s">
        <v>13</v>
      </c>
      <c r="D33" s="3">
        <v>76667</v>
      </c>
      <c r="E33" s="3" t="s">
        <v>92</v>
      </c>
      <c r="F33" s="3" t="s">
        <v>13</v>
      </c>
      <c r="G33" s="3">
        <v>76667</v>
      </c>
      <c r="H33" s="5">
        <v>44926</v>
      </c>
      <c r="I33" s="6">
        <v>933077</v>
      </c>
      <c r="J33" s="6">
        <v>914415</v>
      </c>
      <c r="K33" s="3" t="s">
        <v>61</v>
      </c>
      <c r="L33" s="3" t="s">
        <v>62</v>
      </c>
      <c r="M33" s="3" t="s">
        <v>114</v>
      </c>
      <c r="N33" s="3"/>
      <c r="O33" s="3"/>
      <c r="P33" s="3"/>
      <c r="Q33" s="24"/>
      <c r="R33" s="3"/>
      <c r="S33" s="3"/>
      <c r="T33" s="3"/>
      <c r="U33" s="23">
        <v>933077</v>
      </c>
      <c r="V33" s="23">
        <v>0</v>
      </c>
      <c r="W33" s="23">
        <v>0</v>
      </c>
      <c r="X33" s="23">
        <v>0</v>
      </c>
      <c r="Y33" s="23">
        <v>0</v>
      </c>
      <c r="Z33" s="3"/>
      <c r="AA33" s="23">
        <v>0</v>
      </c>
      <c r="AB33" s="3"/>
      <c r="AC33" s="23">
        <v>0</v>
      </c>
      <c r="AD33" s="23">
        <v>933077</v>
      </c>
      <c r="AE33" s="23">
        <v>0</v>
      </c>
      <c r="AF33" s="23"/>
      <c r="AG33" s="3"/>
      <c r="AH33" s="3"/>
      <c r="AI33" s="23">
        <v>0</v>
      </c>
      <c r="AJ33" s="5">
        <v>44941</v>
      </c>
      <c r="AK33" s="3"/>
      <c r="AL33" s="3">
        <v>2</v>
      </c>
      <c r="AM33" s="3"/>
      <c r="AN33" s="3"/>
      <c r="AO33" s="3">
        <v>1</v>
      </c>
      <c r="AP33" s="3">
        <v>20230130</v>
      </c>
      <c r="AQ33" s="3">
        <v>20230110</v>
      </c>
      <c r="AR33" s="23">
        <v>933077</v>
      </c>
      <c r="AS33" s="23">
        <v>0</v>
      </c>
      <c r="AT33" s="5">
        <v>44957</v>
      </c>
    </row>
    <row r="34" spans="1:46" x14ac:dyDescent="0.25">
      <c r="A34" s="3">
        <v>900169638</v>
      </c>
      <c r="B34" s="3" t="s">
        <v>59</v>
      </c>
      <c r="C34" s="3" t="s">
        <v>13</v>
      </c>
      <c r="D34" s="3">
        <v>39819</v>
      </c>
      <c r="E34" s="3" t="s">
        <v>93</v>
      </c>
      <c r="F34" s="3" t="s">
        <v>13</v>
      </c>
      <c r="G34" s="3">
        <v>39819</v>
      </c>
      <c r="H34" s="5">
        <v>44500</v>
      </c>
      <c r="I34" s="6">
        <v>10268782</v>
      </c>
      <c r="J34" s="6">
        <v>10063406</v>
      </c>
      <c r="K34" s="3" t="s">
        <v>61</v>
      </c>
      <c r="L34" s="3" t="s">
        <v>62</v>
      </c>
      <c r="M34" s="3" t="s">
        <v>114</v>
      </c>
      <c r="N34" s="3"/>
      <c r="O34" s="3"/>
      <c r="P34" s="3"/>
      <c r="Q34" s="24">
        <v>10063406</v>
      </c>
      <c r="R34" s="3">
        <v>1222139263</v>
      </c>
      <c r="S34" s="3"/>
      <c r="T34" s="3"/>
      <c r="U34" s="23">
        <v>10268782</v>
      </c>
      <c r="V34" s="23">
        <v>0</v>
      </c>
      <c r="W34" s="23">
        <v>0</v>
      </c>
      <c r="X34" s="23">
        <v>0</v>
      </c>
      <c r="Y34" s="23">
        <v>0</v>
      </c>
      <c r="Z34" s="3"/>
      <c r="AA34" s="23">
        <v>0</v>
      </c>
      <c r="AB34" s="3"/>
      <c r="AC34" s="23">
        <v>0</v>
      </c>
      <c r="AD34" s="23">
        <v>10268782</v>
      </c>
      <c r="AE34" s="23">
        <v>0</v>
      </c>
      <c r="AF34" s="23"/>
      <c r="AG34" s="3"/>
      <c r="AH34" s="3"/>
      <c r="AI34" s="23">
        <v>0</v>
      </c>
      <c r="AJ34" s="5">
        <v>44515</v>
      </c>
      <c r="AK34" s="3"/>
      <c r="AL34" s="3">
        <v>2</v>
      </c>
      <c r="AM34" s="3"/>
      <c r="AN34" s="3"/>
      <c r="AO34" s="3">
        <v>1</v>
      </c>
      <c r="AP34" s="3">
        <v>20220930</v>
      </c>
      <c r="AQ34" s="3">
        <v>20220909</v>
      </c>
      <c r="AR34" s="23">
        <v>10268782</v>
      </c>
      <c r="AS34" s="23">
        <v>0</v>
      </c>
      <c r="AT34" s="5">
        <v>44957</v>
      </c>
    </row>
    <row r="35" spans="1:46" x14ac:dyDescent="0.25">
      <c r="A35" s="3">
        <v>900169638</v>
      </c>
      <c r="B35" s="3" t="s">
        <v>59</v>
      </c>
      <c r="C35" s="3" t="s">
        <v>13</v>
      </c>
      <c r="D35" s="3">
        <v>44049</v>
      </c>
      <c r="E35" s="3" t="s">
        <v>94</v>
      </c>
      <c r="F35" s="3" t="s">
        <v>13</v>
      </c>
      <c r="G35" s="3">
        <v>44049</v>
      </c>
      <c r="H35" s="5">
        <v>44561</v>
      </c>
      <c r="I35" s="6">
        <v>11532438</v>
      </c>
      <c r="J35" s="6">
        <v>176400</v>
      </c>
      <c r="K35" s="3" t="s">
        <v>95</v>
      </c>
      <c r="L35" s="3" t="s">
        <v>62</v>
      </c>
      <c r="M35" s="3" t="s">
        <v>114</v>
      </c>
      <c r="N35" s="3"/>
      <c r="O35" s="3"/>
      <c r="P35" s="3"/>
      <c r="Q35" s="24"/>
      <c r="R35" s="3"/>
      <c r="S35" s="3"/>
      <c r="T35" s="3"/>
      <c r="U35" s="23">
        <v>11352438</v>
      </c>
      <c r="V35" s="23">
        <v>0</v>
      </c>
      <c r="W35" s="23">
        <v>0</v>
      </c>
      <c r="X35" s="23">
        <v>0</v>
      </c>
      <c r="Y35" s="23">
        <v>0</v>
      </c>
      <c r="Z35" s="3"/>
      <c r="AA35" s="23">
        <v>0</v>
      </c>
      <c r="AB35" s="3"/>
      <c r="AC35" s="23">
        <v>0</v>
      </c>
      <c r="AD35" s="23">
        <v>11352438</v>
      </c>
      <c r="AE35" s="6">
        <v>227049</v>
      </c>
      <c r="AF35" s="6">
        <v>11125389</v>
      </c>
      <c r="AG35" s="3">
        <v>2201273965</v>
      </c>
      <c r="AH35" s="3" t="s">
        <v>118</v>
      </c>
      <c r="AI35" s="23">
        <v>0</v>
      </c>
      <c r="AJ35" s="5">
        <v>44576</v>
      </c>
      <c r="AK35" s="3"/>
      <c r="AL35" s="3">
        <v>2</v>
      </c>
      <c r="AM35" s="3"/>
      <c r="AN35" s="3"/>
      <c r="AO35" s="3">
        <v>1</v>
      </c>
      <c r="AP35" s="3">
        <v>20220130</v>
      </c>
      <c r="AQ35" s="3">
        <v>20220111</v>
      </c>
      <c r="AR35" s="23">
        <v>11352438</v>
      </c>
      <c r="AS35" s="23">
        <v>0</v>
      </c>
      <c r="AT35" s="5">
        <v>44957</v>
      </c>
    </row>
    <row r="36" spans="1:46" x14ac:dyDescent="0.25">
      <c r="A36" s="3">
        <v>900169638</v>
      </c>
      <c r="B36" s="3" t="s">
        <v>59</v>
      </c>
      <c r="C36" s="3" t="s">
        <v>13</v>
      </c>
      <c r="D36" s="3">
        <v>76669</v>
      </c>
      <c r="E36" s="3" t="s">
        <v>96</v>
      </c>
      <c r="F36" s="3" t="s">
        <v>13</v>
      </c>
      <c r="G36" s="3">
        <v>76669</v>
      </c>
      <c r="H36" s="5">
        <v>44926</v>
      </c>
      <c r="I36" s="6">
        <v>726592</v>
      </c>
      <c r="J36" s="6">
        <v>712060</v>
      </c>
      <c r="K36" s="3" t="s">
        <v>95</v>
      </c>
      <c r="L36" s="3" t="s">
        <v>62</v>
      </c>
      <c r="M36" s="3" t="s">
        <v>114</v>
      </c>
      <c r="N36" s="3"/>
      <c r="O36" s="3"/>
      <c r="P36" s="3"/>
      <c r="Q36" s="24"/>
      <c r="R36" s="3"/>
      <c r="S36" s="3"/>
      <c r="T36" s="3"/>
      <c r="U36" s="23">
        <v>712060</v>
      </c>
      <c r="V36" s="23">
        <v>0</v>
      </c>
      <c r="W36" s="23">
        <v>0</v>
      </c>
      <c r="X36" s="23">
        <v>0</v>
      </c>
      <c r="Y36" s="23">
        <v>0</v>
      </c>
      <c r="Z36" s="3"/>
      <c r="AA36" s="23">
        <v>0</v>
      </c>
      <c r="AB36" s="3"/>
      <c r="AC36" s="23">
        <v>0</v>
      </c>
      <c r="AD36" s="23">
        <v>712060</v>
      </c>
      <c r="AE36" s="23">
        <v>0</v>
      </c>
      <c r="AF36" s="23"/>
      <c r="AG36" s="3"/>
      <c r="AH36" s="3"/>
      <c r="AI36" s="23">
        <v>0</v>
      </c>
      <c r="AJ36" s="5">
        <v>44941</v>
      </c>
      <c r="AK36" s="3"/>
      <c r="AL36" s="3">
        <v>2</v>
      </c>
      <c r="AM36" s="3"/>
      <c r="AN36" s="3"/>
      <c r="AO36" s="3">
        <v>1</v>
      </c>
      <c r="AP36" s="3">
        <v>20230130</v>
      </c>
      <c r="AQ36" s="3">
        <v>20230110</v>
      </c>
      <c r="AR36" s="23">
        <v>712060</v>
      </c>
      <c r="AS36" s="23">
        <v>0</v>
      </c>
      <c r="AT36" s="5">
        <v>44957</v>
      </c>
    </row>
    <row r="37" spans="1:46" x14ac:dyDescent="0.25">
      <c r="A37" s="3">
        <v>900169638</v>
      </c>
      <c r="B37" s="3" t="s">
        <v>59</v>
      </c>
      <c r="C37" s="3" t="s">
        <v>13</v>
      </c>
      <c r="D37" s="3">
        <v>79201</v>
      </c>
      <c r="E37" s="3" t="s">
        <v>97</v>
      </c>
      <c r="F37" s="3" t="s">
        <v>13</v>
      </c>
      <c r="G37" s="3">
        <v>79201</v>
      </c>
      <c r="H37" s="5">
        <v>44957</v>
      </c>
      <c r="I37" s="6">
        <v>811446</v>
      </c>
      <c r="J37" s="6">
        <v>795217</v>
      </c>
      <c r="K37" s="3" t="s">
        <v>95</v>
      </c>
      <c r="L37" s="3" t="s">
        <v>62</v>
      </c>
      <c r="M37" s="3" t="s">
        <v>114</v>
      </c>
      <c r="N37" s="3"/>
      <c r="O37" s="3"/>
      <c r="P37" s="3"/>
      <c r="Q37" s="24"/>
      <c r="R37" s="3"/>
      <c r="S37" s="3"/>
      <c r="T37" s="3"/>
      <c r="U37" s="23">
        <v>795217</v>
      </c>
      <c r="V37" s="23">
        <v>0</v>
      </c>
      <c r="W37" s="23">
        <v>0</v>
      </c>
      <c r="X37" s="23">
        <v>0</v>
      </c>
      <c r="Y37" s="23">
        <v>0</v>
      </c>
      <c r="Z37" s="3"/>
      <c r="AA37" s="23">
        <v>0</v>
      </c>
      <c r="AB37" s="3"/>
      <c r="AC37" s="23">
        <v>0</v>
      </c>
      <c r="AD37" s="23">
        <v>795217</v>
      </c>
      <c r="AE37" s="23">
        <v>0</v>
      </c>
      <c r="AF37" s="23"/>
      <c r="AG37" s="3"/>
      <c r="AH37" s="3"/>
      <c r="AI37" s="23">
        <v>0</v>
      </c>
      <c r="AJ37" s="5">
        <v>44972</v>
      </c>
      <c r="AK37" s="3"/>
      <c r="AL37" s="3">
        <v>2</v>
      </c>
      <c r="AM37" s="3"/>
      <c r="AN37" s="3"/>
      <c r="AO37" s="3">
        <v>1</v>
      </c>
      <c r="AP37" s="3">
        <v>20230228</v>
      </c>
      <c r="AQ37" s="3">
        <v>20230220</v>
      </c>
      <c r="AR37" s="23">
        <v>795217</v>
      </c>
      <c r="AS37" s="23">
        <v>0</v>
      </c>
      <c r="AT37" s="5">
        <v>44957</v>
      </c>
    </row>
    <row r="38" spans="1:46" x14ac:dyDescent="0.25">
      <c r="A38" s="3">
        <v>900169638</v>
      </c>
      <c r="B38" s="3" t="s">
        <v>59</v>
      </c>
      <c r="C38" s="3" t="s">
        <v>13</v>
      </c>
      <c r="D38" s="3">
        <v>79202</v>
      </c>
      <c r="E38" s="3" t="s">
        <v>98</v>
      </c>
      <c r="F38" s="3" t="s">
        <v>13</v>
      </c>
      <c r="G38" s="3">
        <v>79202</v>
      </c>
      <c r="H38" s="5">
        <v>44957</v>
      </c>
      <c r="I38" s="6">
        <v>1558180</v>
      </c>
      <c r="J38" s="6">
        <v>1527016</v>
      </c>
      <c r="K38" s="3" t="s">
        <v>95</v>
      </c>
      <c r="L38" s="3" t="s">
        <v>62</v>
      </c>
      <c r="M38" s="3" t="s">
        <v>114</v>
      </c>
      <c r="N38" s="3"/>
      <c r="O38" s="3"/>
      <c r="P38" s="3"/>
      <c r="Q38" s="24"/>
      <c r="R38" s="3"/>
      <c r="S38" s="3"/>
      <c r="T38" s="3"/>
      <c r="U38" s="23">
        <v>1527016</v>
      </c>
      <c r="V38" s="23">
        <v>0</v>
      </c>
      <c r="W38" s="23">
        <v>0</v>
      </c>
      <c r="X38" s="23">
        <v>0</v>
      </c>
      <c r="Y38" s="23">
        <v>0</v>
      </c>
      <c r="Z38" s="3"/>
      <c r="AA38" s="23">
        <v>0</v>
      </c>
      <c r="AB38" s="3"/>
      <c r="AC38" s="23">
        <v>0</v>
      </c>
      <c r="AD38" s="23">
        <v>1527016</v>
      </c>
      <c r="AE38" s="23">
        <v>0</v>
      </c>
      <c r="AF38" s="23"/>
      <c r="AG38" s="3"/>
      <c r="AH38" s="3"/>
      <c r="AI38" s="23">
        <v>0</v>
      </c>
      <c r="AJ38" s="5">
        <v>44972</v>
      </c>
      <c r="AK38" s="3"/>
      <c r="AL38" s="3">
        <v>2</v>
      </c>
      <c r="AM38" s="3"/>
      <c r="AN38" s="3"/>
      <c r="AO38" s="3">
        <v>1</v>
      </c>
      <c r="AP38" s="3">
        <v>20230228</v>
      </c>
      <c r="AQ38" s="3">
        <v>20230220</v>
      </c>
      <c r="AR38" s="23">
        <v>1527016</v>
      </c>
      <c r="AS38" s="23">
        <v>0</v>
      </c>
      <c r="AT38" s="5">
        <v>44957</v>
      </c>
    </row>
    <row r="39" spans="1:46" x14ac:dyDescent="0.25">
      <c r="A39" s="3">
        <v>900169638</v>
      </c>
      <c r="B39" s="3" t="s">
        <v>59</v>
      </c>
      <c r="C39" s="3" t="s">
        <v>13</v>
      </c>
      <c r="D39" s="3">
        <v>76739</v>
      </c>
      <c r="E39" s="3" t="s">
        <v>99</v>
      </c>
      <c r="F39" s="3" t="s">
        <v>13</v>
      </c>
      <c r="G39" s="3">
        <v>76739</v>
      </c>
      <c r="H39" s="5">
        <v>44926</v>
      </c>
      <c r="I39" s="6">
        <v>1564464</v>
      </c>
      <c r="J39" s="6">
        <v>1533175</v>
      </c>
      <c r="K39" s="3" t="s">
        <v>100</v>
      </c>
      <c r="L39" s="3" t="s">
        <v>62</v>
      </c>
      <c r="M39" s="3" t="s">
        <v>116</v>
      </c>
      <c r="N39" s="3"/>
      <c r="O39" s="3"/>
      <c r="P39" s="3"/>
      <c r="Q39" s="24"/>
      <c r="R39" s="3"/>
      <c r="S39" s="3"/>
      <c r="T39" s="3"/>
      <c r="U39" s="23">
        <v>1564464</v>
      </c>
      <c r="V39" s="23">
        <v>0</v>
      </c>
      <c r="W39" s="23">
        <v>0</v>
      </c>
      <c r="X39" s="23">
        <v>0</v>
      </c>
      <c r="Y39" s="23">
        <v>0</v>
      </c>
      <c r="Z39" s="3"/>
      <c r="AA39" s="23">
        <v>1564464</v>
      </c>
      <c r="AB39" s="3" t="s">
        <v>101</v>
      </c>
      <c r="AC39" s="23">
        <v>1564464</v>
      </c>
      <c r="AD39" s="23">
        <v>0</v>
      </c>
      <c r="AE39" s="23">
        <v>0</v>
      </c>
      <c r="AF39" s="23"/>
      <c r="AG39" s="3"/>
      <c r="AH39" s="3"/>
      <c r="AI39" s="23">
        <v>0</v>
      </c>
      <c r="AJ39" s="5">
        <v>44941</v>
      </c>
      <c r="AK39" s="3"/>
      <c r="AL39" s="3">
        <v>9</v>
      </c>
      <c r="AM39" s="3"/>
      <c r="AN39" s="3" t="s">
        <v>102</v>
      </c>
      <c r="AO39" s="3">
        <v>1</v>
      </c>
      <c r="AP39" s="3">
        <v>21001231</v>
      </c>
      <c r="AQ39" s="3">
        <v>20230110</v>
      </c>
      <c r="AR39" s="23">
        <v>1564464</v>
      </c>
      <c r="AS39" s="23">
        <v>0</v>
      </c>
      <c r="AT39" s="5">
        <v>44957</v>
      </c>
    </row>
    <row r="40" spans="1:46" x14ac:dyDescent="0.25">
      <c r="A40" s="3">
        <v>900169638</v>
      </c>
      <c r="B40" s="3" t="s">
        <v>59</v>
      </c>
      <c r="C40" s="3" t="s">
        <v>13</v>
      </c>
      <c r="D40" s="3">
        <v>74695</v>
      </c>
      <c r="E40" s="3" t="s">
        <v>103</v>
      </c>
      <c r="F40" s="3" t="s">
        <v>13</v>
      </c>
      <c r="G40" s="3">
        <v>74695</v>
      </c>
      <c r="H40" s="5">
        <v>44895</v>
      </c>
      <c r="I40" s="6">
        <v>1466280</v>
      </c>
      <c r="J40" s="6">
        <v>1436954</v>
      </c>
      <c r="K40" s="3" t="s">
        <v>100</v>
      </c>
      <c r="L40" s="3" t="s">
        <v>62</v>
      </c>
      <c r="M40" s="3" t="s">
        <v>116</v>
      </c>
      <c r="N40" s="3"/>
      <c r="O40" s="3"/>
      <c r="P40" s="3"/>
      <c r="Q40" s="24"/>
      <c r="R40" s="3"/>
      <c r="S40" s="3"/>
      <c r="T40" s="3"/>
      <c r="U40" s="23">
        <v>1466280</v>
      </c>
      <c r="V40" s="23">
        <v>0</v>
      </c>
      <c r="W40" s="23">
        <v>0</v>
      </c>
      <c r="X40" s="23">
        <v>0</v>
      </c>
      <c r="Y40" s="23">
        <v>0</v>
      </c>
      <c r="Z40" s="3"/>
      <c r="AA40" s="23">
        <v>1466280</v>
      </c>
      <c r="AB40" s="3" t="s">
        <v>104</v>
      </c>
      <c r="AC40" s="23">
        <v>1466280</v>
      </c>
      <c r="AD40" s="23">
        <v>0</v>
      </c>
      <c r="AE40" s="23">
        <v>0</v>
      </c>
      <c r="AF40" s="23"/>
      <c r="AG40" s="3"/>
      <c r="AH40" s="3"/>
      <c r="AI40" s="23">
        <v>0</v>
      </c>
      <c r="AJ40" s="5">
        <v>44910</v>
      </c>
      <c r="AK40" s="3"/>
      <c r="AL40" s="3">
        <v>9</v>
      </c>
      <c r="AM40" s="3"/>
      <c r="AN40" s="3" t="s">
        <v>102</v>
      </c>
      <c r="AO40" s="3">
        <v>1</v>
      </c>
      <c r="AP40" s="3">
        <v>21001231</v>
      </c>
      <c r="AQ40" s="3">
        <v>20221219</v>
      </c>
      <c r="AR40" s="23">
        <v>1466280</v>
      </c>
      <c r="AS40" s="23">
        <v>0</v>
      </c>
      <c r="AT40" s="5">
        <v>44957</v>
      </c>
    </row>
    <row r="41" spans="1:46" x14ac:dyDescent="0.25">
      <c r="A41" s="3">
        <v>900169638</v>
      </c>
      <c r="B41" s="3" t="s">
        <v>59</v>
      </c>
      <c r="C41" s="3" t="s">
        <v>13</v>
      </c>
      <c r="D41" s="3">
        <v>62173</v>
      </c>
      <c r="E41" s="3" t="s">
        <v>105</v>
      </c>
      <c r="F41" s="3" t="s">
        <v>13</v>
      </c>
      <c r="G41" s="3">
        <v>62173</v>
      </c>
      <c r="H41" s="5">
        <v>44773</v>
      </c>
      <c r="I41" s="6">
        <v>6058423</v>
      </c>
      <c r="J41" s="6">
        <v>191525</v>
      </c>
      <c r="K41" s="3" t="s">
        <v>106</v>
      </c>
      <c r="L41" s="3" t="s">
        <v>62</v>
      </c>
      <c r="M41" s="3" t="s">
        <v>117</v>
      </c>
      <c r="N41" s="3"/>
      <c r="O41" s="3"/>
      <c r="P41" s="3"/>
      <c r="Q41" s="24"/>
      <c r="R41" s="3"/>
      <c r="S41" s="3"/>
      <c r="T41" s="3"/>
      <c r="U41" s="23">
        <v>6058423</v>
      </c>
      <c r="V41" s="23">
        <v>0</v>
      </c>
      <c r="W41" s="23">
        <v>0</v>
      </c>
      <c r="X41" s="23">
        <v>0</v>
      </c>
      <c r="Y41" s="23">
        <v>0</v>
      </c>
      <c r="Z41" s="3"/>
      <c r="AA41" s="23">
        <v>195433</v>
      </c>
      <c r="AB41" s="3" t="s">
        <v>107</v>
      </c>
      <c r="AC41" s="23">
        <v>195433</v>
      </c>
      <c r="AD41" s="23">
        <v>5862990</v>
      </c>
      <c r="AE41" s="23">
        <v>0</v>
      </c>
      <c r="AF41" s="6">
        <v>5745730</v>
      </c>
      <c r="AG41" s="3">
        <v>2201330697</v>
      </c>
      <c r="AH41" s="3" t="s">
        <v>119</v>
      </c>
      <c r="AI41" s="23">
        <v>0</v>
      </c>
      <c r="AJ41" s="5">
        <v>44788</v>
      </c>
      <c r="AK41" s="3"/>
      <c r="AL41" s="3">
        <v>9</v>
      </c>
      <c r="AM41" s="3"/>
      <c r="AN41" s="3" t="s">
        <v>108</v>
      </c>
      <c r="AO41" s="3">
        <v>1</v>
      </c>
      <c r="AP41" s="3">
        <v>21001231</v>
      </c>
      <c r="AQ41" s="3">
        <v>20220906</v>
      </c>
      <c r="AR41" s="23">
        <v>6058423</v>
      </c>
      <c r="AS41" s="23">
        <v>0</v>
      </c>
      <c r="AT41" s="5">
        <v>44957</v>
      </c>
    </row>
    <row r="42" spans="1:46" x14ac:dyDescent="0.25">
      <c r="A42" s="3">
        <v>900169638</v>
      </c>
      <c r="B42" s="3" t="s">
        <v>59</v>
      </c>
      <c r="C42" s="3" t="s">
        <v>13</v>
      </c>
      <c r="D42" s="3">
        <v>78923</v>
      </c>
      <c r="E42" s="3" t="s">
        <v>109</v>
      </c>
      <c r="F42" s="3" t="s">
        <v>13</v>
      </c>
      <c r="G42" s="3">
        <v>78923</v>
      </c>
      <c r="H42" s="5">
        <v>44951</v>
      </c>
      <c r="I42" s="6">
        <v>1744844</v>
      </c>
      <c r="J42" s="6">
        <v>1709947</v>
      </c>
      <c r="K42" s="3" t="s">
        <v>110</v>
      </c>
      <c r="L42" s="3" t="s">
        <v>62</v>
      </c>
      <c r="M42" s="3" t="s">
        <v>115</v>
      </c>
      <c r="N42" s="3"/>
      <c r="O42" s="3"/>
      <c r="P42" s="3"/>
      <c r="Q42" s="24"/>
      <c r="R42" s="3"/>
      <c r="S42" s="3"/>
      <c r="T42" s="3"/>
      <c r="U42" s="23">
        <v>1744844</v>
      </c>
      <c r="V42" s="23">
        <v>0</v>
      </c>
      <c r="W42" s="23">
        <v>0</v>
      </c>
      <c r="X42" s="23">
        <v>0</v>
      </c>
      <c r="Y42" s="23">
        <v>0</v>
      </c>
      <c r="Z42" s="3"/>
      <c r="AA42" s="23">
        <v>0</v>
      </c>
      <c r="AB42" s="3"/>
      <c r="AC42" s="23">
        <v>1744844</v>
      </c>
      <c r="AD42" s="23">
        <v>0</v>
      </c>
      <c r="AE42" s="23">
        <v>0</v>
      </c>
      <c r="AF42" s="23"/>
      <c r="AG42" s="3"/>
      <c r="AH42" s="3"/>
      <c r="AI42" s="23">
        <v>0</v>
      </c>
      <c r="AJ42" s="5">
        <v>44966</v>
      </c>
      <c r="AK42" s="3"/>
      <c r="AL42" s="3">
        <v>0</v>
      </c>
      <c r="AM42" s="3"/>
      <c r="AN42" s="3"/>
      <c r="AO42" s="3">
        <v>1</v>
      </c>
      <c r="AP42" s="3">
        <v>20230228</v>
      </c>
      <c r="AQ42" s="3">
        <v>20230220</v>
      </c>
      <c r="AR42" s="23">
        <v>1744844</v>
      </c>
      <c r="AS42" s="23">
        <v>0</v>
      </c>
      <c r="AT42" s="5">
        <v>44957</v>
      </c>
    </row>
    <row r="43" spans="1:46" x14ac:dyDescent="0.25">
      <c r="A43" s="3">
        <v>900169638</v>
      </c>
      <c r="B43" s="3" t="s">
        <v>59</v>
      </c>
      <c r="C43" s="3" t="s">
        <v>13</v>
      </c>
      <c r="D43" s="3">
        <v>79838</v>
      </c>
      <c r="E43" s="3" t="s">
        <v>111</v>
      </c>
      <c r="F43" s="3" t="s">
        <v>13</v>
      </c>
      <c r="G43" s="3">
        <v>79838</v>
      </c>
      <c r="H43" s="5">
        <v>44957</v>
      </c>
      <c r="I43" s="6">
        <v>1434092</v>
      </c>
      <c r="J43" s="6">
        <v>1405410</v>
      </c>
      <c r="K43" s="3" t="s">
        <v>110</v>
      </c>
      <c r="L43" s="3" t="s">
        <v>62</v>
      </c>
      <c r="M43" s="3" t="s">
        <v>115</v>
      </c>
      <c r="N43" s="3"/>
      <c r="O43" s="3"/>
      <c r="P43" s="3"/>
      <c r="Q43" s="24"/>
      <c r="R43" s="3"/>
      <c r="S43" s="3"/>
      <c r="T43" s="3"/>
      <c r="U43" s="23">
        <v>1434092</v>
      </c>
      <c r="V43" s="23">
        <v>0</v>
      </c>
      <c r="W43" s="23">
        <v>0</v>
      </c>
      <c r="X43" s="23">
        <v>0</v>
      </c>
      <c r="Y43" s="23">
        <v>0</v>
      </c>
      <c r="Z43" s="3"/>
      <c r="AA43" s="23">
        <v>0</v>
      </c>
      <c r="AB43" s="3"/>
      <c r="AC43" s="23">
        <v>1434092</v>
      </c>
      <c r="AD43" s="23">
        <v>0</v>
      </c>
      <c r="AE43" s="23">
        <v>0</v>
      </c>
      <c r="AF43" s="23"/>
      <c r="AG43" s="3"/>
      <c r="AH43" s="3"/>
      <c r="AI43" s="23">
        <v>0</v>
      </c>
      <c r="AJ43" s="5">
        <v>44972</v>
      </c>
      <c r="AK43" s="3"/>
      <c r="AL43" s="3">
        <v>0</v>
      </c>
      <c r="AM43" s="3"/>
      <c r="AN43" s="3"/>
      <c r="AO43" s="3">
        <v>1</v>
      </c>
      <c r="AP43" s="3">
        <v>20230228</v>
      </c>
      <c r="AQ43" s="3">
        <v>20230220</v>
      </c>
      <c r="AR43" s="23">
        <v>1434092</v>
      </c>
      <c r="AS43" s="23">
        <v>0</v>
      </c>
      <c r="AT43" s="5">
        <v>44957</v>
      </c>
    </row>
    <row r="44" spans="1:46" x14ac:dyDescent="0.25">
      <c r="A44" s="3">
        <v>900169638</v>
      </c>
      <c r="B44" s="3" t="s">
        <v>59</v>
      </c>
      <c r="C44" s="3" t="s">
        <v>13</v>
      </c>
      <c r="D44" s="3">
        <v>78924</v>
      </c>
      <c r="E44" s="3" t="s">
        <v>112</v>
      </c>
      <c r="F44" s="3" t="s">
        <v>13</v>
      </c>
      <c r="G44" s="3">
        <v>78924</v>
      </c>
      <c r="H44" s="5">
        <v>44951</v>
      </c>
      <c r="I44" s="6">
        <v>629798</v>
      </c>
      <c r="J44" s="6">
        <v>617202</v>
      </c>
      <c r="K44" s="3" t="s">
        <v>113</v>
      </c>
      <c r="L44" s="3" t="s">
        <v>62</v>
      </c>
      <c r="M44" s="3" t="s">
        <v>115</v>
      </c>
      <c r="N44" s="3"/>
      <c r="O44" s="3"/>
      <c r="P44" s="3"/>
      <c r="Q44" s="24"/>
      <c r="R44" s="3"/>
      <c r="S44" s="3"/>
      <c r="T44" s="3"/>
      <c r="U44" s="23">
        <v>617202</v>
      </c>
      <c r="V44" s="23">
        <v>0</v>
      </c>
      <c r="W44" s="23">
        <v>0</v>
      </c>
      <c r="X44" s="23">
        <v>0</v>
      </c>
      <c r="Y44" s="23">
        <v>0</v>
      </c>
      <c r="Z44" s="3"/>
      <c r="AA44" s="23">
        <v>0</v>
      </c>
      <c r="AB44" s="3"/>
      <c r="AC44" s="23">
        <v>617202</v>
      </c>
      <c r="AD44" s="23">
        <v>0</v>
      </c>
      <c r="AE44" s="23">
        <v>0</v>
      </c>
      <c r="AF44" s="23"/>
      <c r="AG44" s="3"/>
      <c r="AH44" s="3"/>
      <c r="AI44" s="23">
        <v>0</v>
      </c>
      <c r="AJ44" s="5">
        <v>44966</v>
      </c>
      <c r="AK44" s="3"/>
      <c r="AL44" s="3">
        <v>0</v>
      </c>
      <c r="AM44" s="3"/>
      <c r="AN44" s="3"/>
      <c r="AO44" s="3">
        <v>1</v>
      </c>
      <c r="AP44" s="3">
        <v>20230228</v>
      </c>
      <c r="AQ44" s="3">
        <v>20230220</v>
      </c>
      <c r="AR44" s="23">
        <v>617202</v>
      </c>
      <c r="AS44" s="23">
        <v>0</v>
      </c>
      <c r="AT44" s="5">
        <v>44957</v>
      </c>
    </row>
    <row r="45" spans="1:46" x14ac:dyDescent="0.25">
      <c r="AF45" s="9"/>
    </row>
  </sheetData>
  <autoFilter ref="A2:AT44" xr:uid="{E06E73FF-8416-4646-A5F7-A8AF7EE2E8AD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110F0-4D30-464B-9F69-9629FC904829}">
  <dimension ref="B1:I40"/>
  <sheetViews>
    <sheetView showGridLines="0" tabSelected="1" topLeftCell="A16" zoomScale="90" zoomScaleNormal="90" zoomScaleSheetLayoutView="100" workbookViewId="0">
      <selection activeCell="L39" sqref="L39"/>
    </sheetView>
  </sheetViews>
  <sheetFormatPr baseColWidth="10" defaultRowHeight="12.75" x14ac:dyDescent="0.2"/>
  <cols>
    <col min="1" max="1" width="1" style="30" customWidth="1"/>
    <col min="2" max="2" width="11.42578125" style="30"/>
    <col min="3" max="3" width="17.5703125" style="30" customWidth="1"/>
    <col min="4" max="4" width="11.5703125" style="30" customWidth="1"/>
    <col min="5" max="5" width="11.42578125" style="30"/>
    <col min="6" max="6" width="16.85546875" style="30" customWidth="1"/>
    <col min="7" max="7" width="11.42578125" style="30"/>
    <col min="8" max="8" width="22.5703125" style="30" customWidth="1"/>
    <col min="9" max="9" width="14" style="30" customWidth="1"/>
    <col min="10" max="16384" width="11.42578125" style="30"/>
  </cols>
  <sheetData>
    <row r="1" spans="2:9" ht="6" customHeight="1" thickBot="1" x14ac:dyDescent="0.25"/>
    <row r="2" spans="2:9" ht="19.5" customHeight="1" x14ac:dyDescent="0.2">
      <c r="B2" s="31"/>
      <c r="C2" s="32"/>
      <c r="D2" s="33" t="s">
        <v>125</v>
      </c>
      <c r="E2" s="34"/>
      <c r="F2" s="34"/>
      <c r="G2" s="34"/>
      <c r="H2" s="35"/>
      <c r="I2" s="36" t="s">
        <v>126</v>
      </c>
    </row>
    <row r="3" spans="2:9" ht="13.5" thickBot="1" x14ac:dyDescent="0.25">
      <c r="B3" s="37"/>
      <c r="C3" s="38"/>
      <c r="D3" s="39"/>
      <c r="E3" s="40"/>
      <c r="F3" s="40"/>
      <c r="G3" s="40"/>
      <c r="H3" s="41"/>
      <c r="I3" s="42"/>
    </row>
    <row r="4" spans="2:9" x14ac:dyDescent="0.2">
      <c r="B4" s="37"/>
      <c r="C4" s="38"/>
      <c r="D4" s="33" t="s">
        <v>127</v>
      </c>
      <c r="E4" s="34"/>
      <c r="F4" s="34"/>
      <c r="G4" s="34"/>
      <c r="H4" s="35"/>
      <c r="I4" s="36" t="s">
        <v>128</v>
      </c>
    </row>
    <row r="5" spans="2:9" x14ac:dyDescent="0.2">
      <c r="B5" s="37"/>
      <c r="C5" s="38"/>
      <c r="D5" s="43"/>
      <c r="E5" s="44"/>
      <c r="F5" s="44"/>
      <c r="G5" s="44"/>
      <c r="H5" s="45"/>
      <c r="I5" s="46"/>
    </row>
    <row r="6" spans="2:9" ht="13.5" thickBot="1" x14ac:dyDescent="0.25">
      <c r="B6" s="47"/>
      <c r="C6" s="48"/>
      <c r="D6" s="39"/>
      <c r="E6" s="40"/>
      <c r="F6" s="40"/>
      <c r="G6" s="40"/>
      <c r="H6" s="41"/>
      <c r="I6" s="42"/>
    </row>
    <row r="7" spans="2:9" x14ac:dyDescent="0.2">
      <c r="B7" s="49"/>
      <c r="I7" s="50"/>
    </row>
    <row r="8" spans="2:9" x14ac:dyDescent="0.2">
      <c r="B8" s="49"/>
      <c r="I8" s="50"/>
    </row>
    <row r="9" spans="2:9" x14ac:dyDescent="0.2">
      <c r="B9" s="49"/>
      <c r="I9" s="50"/>
    </row>
    <row r="10" spans="2:9" x14ac:dyDescent="0.2">
      <c r="B10" s="49"/>
      <c r="C10" s="51" t="s">
        <v>147</v>
      </c>
      <c r="E10" s="52"/>
      <c r="I10" s="50"/>
    </row>
    <row r="11" spans="2:9" x14ac:dyDescent="0.2">
      <c r="B11" s="49"/>
      <c r="I11" s="50"/>
    </row>
    <row r="12" spans="2:9" x14ac:dyDescent="0.2">
      <c r="B12" s="49"/>
      <c r="C12" s="51" t="s">
        <v>148</v>
      </c>
      <c r="I12" s="50"/>
    </row>
    <row r="13" spans="2:9" x14ac:dyDescent="0.2">
      <c r="B13" s="49"/>
      <c r="C13" s="51" t="s">
        <v>149</v>
      </c>
      <c r="I13" s="50"/>
    </row>
    <row r="14" spans="2:9" x14ac:dyDescent="0.2">
      <c r="B14" s="49"/>
      <c r="I14" s="50"/>
    </row>
    <row r="15" spans="2:9" x14ac:dyDescent="0.2">
      <c r="B15" s="49"/>
      <c r="C15" s="30" t="s">
        <v>150</v>
      </c>
      <c r="I15" s="50"/>
    </row>
    <row r="16" spans="2:9" x14ac:dyDescent="0.2">
      <c r="B16" s="49"/>
      <c r="C16" s="53"/>
      <c r="I16" s="50"/>
    </row>
    <row r="17" spans="2:9" x14ac:dyDescent="0.2">
      <c r="B17" s="49"/>
      <c r="C17" s="30" t="s">
        <v>129</v>
      </c>
      <c r="D17" s="52"/>
      <c r="G17" s="54" t="s">
        <v>130</v>
      </c>
      <c r="H17" s="54" t="s">
        <v>131</v>
      </c>
      <c r="I17" s="50"/>
    </row>
    <row r="18" spans="2:9" x14ac:dyDescent="0.2">
      <c r="B18" s="49"/>
      <c r="C18" s="51" t="s">
        <v>132</v>
      </c>
      <c r="D18" s="51"/>
      <c r="E18" s="51"/>
      <c r="F18" s="51"/>
      <c r="G18" s="55">
        <v>42</v>
      </c>
      <c r="H18" s="56">
        <v>102672567</v>
      </c>
      <c r="I18" s="50"/>
    </row>
    <row r="19" spans="2:9" x14ac:dyDescent="0.2">
      <c r="B19" s="49"/>
      <c r="C19" s="30" t="s">
        <v>133</v>
      </c>
      <c r="G19" s="57">
        <v>0</v>
      </c>
      <c r="H19" s="58">
        <v>0</v>
      </c>
      <c r="I19" s="50"/>
    </row>
    <row r="20" spans="2:9" x14ac:dyDescent="0.2">
      <c r="B20" s="49"/>
      <c r="C20" s="30" t="s">
        <v>134</v>
      </c>
      <c r="G20" s="57">
        <v>2</v>
      </c>
      <c r="H20" s="58">
        <v>2970129</v>
      </c>
      <c r="I20" s="50"/>
    </row>
    <row r="21" spans="2:9" x14ac:dyDescent="0.2">
      <c r="B21" s="49"/>
      <c r="C21" s="30" t="s">
        <v>135</v>
      </c>
      <c r="G21" s="57">
        <v>0</v>
      </c>
      <c r="H21" s="59">
        <v>0</v>
      </c>
      <c r="I21" s="50"/>
    </row>
    <row r="22" spans="2:9" x14ac:dyDescent="0.2">
      <c r="B22" s="49"/>
      <c r="C22" s="30" t="s">
        <v>136</v>
      </c>
      <c r="G22" s="57">
        <v>0</v>
      </c>
      <c r="H22" s="58">
        <v>0</v>
      </c>
      <c r="I22" s="50"/>
    </row>
    <row r="23" spans="2:9" ht="13.5" thickBot="1" x14ac:dyDescent="0.25">
      <c r="B23" s="49"/>
      <c r="C23" s="30" t="s">
        <v>137</v>
      </c>
      <c r="G23" s="60">
        <v>1</v>
      </c>
      <c r="H23" s="61">
        <v>191525</v>
      </c>
      <c r="I23" s="50"/>
    </row>
    <row r="24" spans="2:9" x14ac:dyDescent="0.2">
      <c r="B24" s="49"/>
      <c r="C24" s="51" t="s">
        <v>138</v>
      </c>
      <c r="D24" s="51"/>
      <c r="E24" s="51"/>
      <c r="F24" s="51"/>
      <c r="G24" s="55">
        <f>G19+G20+G21+G22+G23</f>
        <v>3</v>
      </c>
      <c r="H24" s="62">
        <f>H19+H20+H21+H22+H23</f>
        <v>3161654</v>
      </c>
      <c r="I24" s="50"/>
    </row>
    <row r="25" spans="2:9" x14ac:dyDescent="0.2">
      <c r="B25" s="49"/>
      <c r="C25" s="30" t="s">
        <v>139</v>
      </c>
      <c r="G25" s="57">
        <v>36</v>
      </c>
      <c r="H25" s="58">
        <v>95778354</v>
      </c>
      <c r="I25" s="50"/>
    </row>
    <row r="26" spans="2:9" ht="13.5" thickBot="1" x14ac:dyDescent="0.25">
      <c r="B26" s="49"/>
      <c r="C26" s="30" t="s">
        <v>115</v>
      </c>
      <c r="G26" s="60">
        <v>3</v>
      </c>
      <c r="H26" s="61">
        <v>3732559</v>
      </c>
      <c r="I26" s="50"/>
    </row>
    <row r="27" spans="2:9" x14ac:dyDescent="0.2">
      <c r="B27" s="49"/>
      <c r="C27" s="51" t="s">
        <v>140</v>
      </c>
      <c r="D27" s="51"/>
      <c r="E27" s="51"/>
      <c r="F27" s="51"/>
      <c r="G27" s="55">
        <f>G25+G26</f>
        <v>39</v>
      </c>
      <c r="H27" s="62">
        <f>H25+H26</f>
        <v>99510913</v>
      </c>
      <c r="I27" s="50"/>
    </row>
    <row r="28" spans="2:9" ht="13.5" thickBot="1" x14ac:dyDescent="0.25">
      <c r="B28" s="49"/>
      <c r="C28" s="30" t="s">
        <v>141</v>
      </c>
      <c r="D28" s="51"/>
      <c r="E28" s="51"/>
      <c r="F28" s="51"/>
      <c r="G28" s="60">
        <v>0</v>
      </c>
      <c r="H28" s="61">
        <v>0</v>
      </c>
      <c r="I28" s="50"/>
    </row>
    <row r="29" spans="2:9" x14ac:dyDescent="0.2">
      <c r="B29" s="49"/>
      <c r="C29" s="51" t="s">
        <v>142</v>
      </c>
      <c r="D29" s="51"/>
      <c r="E29" s="51"/>
      <c r="F29" s="51"/>
      <c r="G29" s="57">
        <f>G28</f>
        <v>0</v>
      </c>
      <c r="H29" s="58">
        <f>H28</f>
        <v>0</v>
      </c>
      <c r="I29" s="50"/>
    </row>
    <row r="30" spans="2:9" x14ac:dyDescent="0.2">
      <c r="B30" s="49"/>
      <c r="C30" s="51"/>
      <c r="D30" s="51"/>
      <c r="E30" s="51"/>
      <c r="F30" s="51"/>
      <c r="G30" s="63"/>
      <c r="H30" s="62"/>
      <c r="I30" s="50"/>
    </row>
    <row r="31" spans="2:9" ht="13.5" thickBot="1" x14ac:dyDescent="0.25">
      <c r="B31" s="49"/>
      <c r="C31" s="51" t="s">
        <v>143</v>
      </c>
      <c r="D31" s="51"/>
      <c r="G31" s="64">
        <f>G24+G27+G29</f>
        <v>42</v>
      </c>
      <c r="H31" s="65">
        <f>H24+H27+H29</f>
        <v>102672567</v>
      </c>
      <c r="I31" s="50"/>
    </row>
    <row r="32" spans="2:9" ht="13.5" thickTop="1" x14ac:dyDescent="0.2">
      <c r="B32" s="49"/>
      <c r="C32" s="51"/>
      <c r="D32" s="51"/>
      <c r="G32" s="66"/>
      <c r="H32" s="58"/>
      <c r="I32" s="50"/>
    </row>
    <row r="33" spans="2:9" x14ac:dyDescent="0.2">
      <c r="B33" s="49"/>
      <c r="G33" s="66"/>
      <c r="H33" s="66"/>
      <c r="I33" s="50"/>
    </row>
    <row r="34" spans="2:9" x14ac:dyDescent="0.2">
      <c r="B34" s="49"/>
      <c r="G34" s="66"/>
      <c r="H34" s="66"/>
      <c r="I34" s="50"/>
    </row>
    <row r="35" spans="2:9" x14ac:dyDescent="0.2">
      <c r="B35" s="49"/>
      <c r="G35" s="66"/>
      <c r="H35" s="66"/>
      <c r="I35" s="50"/>
    </row>
    <row r="36" spans="2:9" ht="13.5" thickBot="1" x14ac:dyDescent="0.25">
      <c r="B36" s="49"/>
      <c r="C36" s="67" t="s">
        <v>151</v>
      </c>
      <c r="D36" s="67"/>
      <c r="G36" s="67" t="s">
        <v>144</v>
      </c>
      <c r="H36" s="67"/>
      <c r="I36" s="50"/>
    </row>
    <row r="37" spans="2:9" ht="4.5" customHeight="1" x14ac:dyDescent="0.2">
      <c r="B37" s="49"/>
      <c r="C37" s="66"/>
      <c r="D37" s="66"/>
      <c r="G37" s="66"/>
      <c r="H37" s="66"/>
      <c r="I37" s="50"/>
    </row>
    <row r="38" spans="2:9" x14ac:dyDescent="0.2">
      <c r="B38" s="49"/>
      <c r="C38" s="51" t="s">
        <v>152</v>
      </c>
      <c r="G38" s="68" t="s">
        <v>145</v>
      </c>
      <c r="H38" s="66"/>
      <c r="I38" s="50"/>
    </row>
    <row r="39" spans="2:9" x14ac:dyDescent="0.2">
      <c r="B39" s="49"/>
      <c r="C39" s="51" t="s">
        <v>59</v>
      </c>
      <c r="G39" s="68" t="s">
        <v>146</v>
      </c>
      <c r="H39" s="66"/>
      <c r="I39" s="50"/>
    </row>
    <row r="40" spans="2:9" ht="18.75" customHeight="1" thickBot="1" x14ac:dyDescent="0.25">
      <c r="B40" s="69"/>
      <c r="C40" s="70"/>
      <c r="D40" s="70"/>
      <c r="E40" s="70"/>
      <c r="F40" s="70"/>
      <c r="G40" s="67"/>
      <c r="H40" s="67"/>
      <c r="I40" s="7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Diego Fernando Fernandez Valencia</cp:lastModifiedBy>
  <dcterms:created xsi:type="dcterms:W3CDTF">2023-02-22T15:46:54Z</dcterms:created>
  <dcterms:modified xsi:type="dcterms:W3CDTF">2023-02-26T17:50:35Z</dcterms:modified>
</cp:coreProperties>
</file>