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900074359 UCIMED SA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5" r:id="rId3"/>
    <sheet name="FOR-CSA-018" sheetId="3" r:id="rId4"/>
  </sheets>
  <definedNames>
    <definedName name="_xlnm._FilterDatabase" localSheetId="1" hidden="1">'ESTADO DE CADA FACTURA'!$A$2:$AO$7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" i="2" l="1"/>
  <c r="J1" i="2"/>
  <c r="I1" i="2"/>
  <c r="I30" i="3" l="1"/>
  <c r="H30" i="3"/>
  <c r="I28" i="3"/>
  <c r="H28" i="3"/>
  <c r="I24" i="3"/>
  <c r="H24" i="3"/>
  <c r="H32" i="3" s="1"/>
  <c r="I32" i="3" l="1"/>
  <c r="F8" i="1"/>
</calcChain>
</file>

<file path=xl/sharedStrings.xml><?xml version="1.0" encoding="utf-8"?>
<sst xmlns="http://schemas.openxmlformats.org/spreadsheetml/2006/main" count="134" uniqueCount="105">
  <si>
    <t>CLIENTE</t>
  </si>
  <si>
    <t>N°FACTURA</t>
  </si>
  <si>
    <t>N° ENVIO</t>
  </si>
  <si>
    <t>FECHA FACTURA</t>
  </si>
  <si>
    <t>FECHA RADICACION</t>
  </si>
  <si>
    <t>VALOR INICIAL</t>
  </si>
  <si>
    <t>RETENCION</t>
  </si>
  <si>
    <t>VALOR PAGO PACIENTE</t>
  </si>
  <si>
    <t>VALOR GLOSA PENDIENTES DE CONCILIAR</t>
  </si>
  <si>
    <t>COMFENALCO VALLE</t>
  </si>
  <si>
    <t>SM10497</t>
  </si>
  <si>
    <t>SM10571</t>
  </si>
  <si>
    <t>SM10433</t>
  </si>
  <si>
    <t>SM10475</t>
  </si>
  <si>
    <t>SM10536</t>
  </si>
  <si>
    <t>FOR-CSA-018</t>
  </si>
  <si>
    <t>HOJA 1 DE 2</t>
  </si>
  <si>
    <t>RESUMEN DE CARTERA REVISADA POR LA EPS</t>
  </si>
  <si>
    <t>VERSION 1</t>
  </si>
  <si>
    <t>SANTIAGO DE CALI , FEBRERO 08 DE 2023</t>
  </si>
  <si>
    <t>A continuacion me permito remitir nuestra respuesta al estado de cartera presentado en la fecha: 07/02/2023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</si>
  <si>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</si>
  <si>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</si>
  <si>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</si>
  <si>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</si>
  <si>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</si>
  <si>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</si>
  <si>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</si>
  <si>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</si>
  <si>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</si>
  <si>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</si>
  <si>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</si>
  <si>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</si>
  <si>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</si>
  <si>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</si>
  <si>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</si>
  <si>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</si>
  <si>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</si>
  <si>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</si>
  <si>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</si>
  <si>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</si>
  <si>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</si>
  <si>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</si>
  <si>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</si>
  <si>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</si>
  <si>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</si>
  <si>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</si>
  <si>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</si>
  <si>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</si>
  <si>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</si>
  <si>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</si>
  <si>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FEBRERO 08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</si>
  <si>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</si>
  <si>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</si>
  <si>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</si>
  <si>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</si>
  <si>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</si>
  <si>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</si>
  <si>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</si>
  <si>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</si>
  <si>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</si>
  <si>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</si>
  <si>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</si>
  <si>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</si>
  <si>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</si>
  <si>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</si>
  <si>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</si>
  <si>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</si>
  <si>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</si>
  <si>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</si>
  <si>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</si>
  <si>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</si>
  <si>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</si>
  <si>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</si>
  <si>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</si>
  <si>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</si>
  <si>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</si>
  <si>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</si>
  <si>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</si>
  <si>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</si>
  <si>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UCIMED S.A</t>
  </si>
  <si>
    <t>SM</t>
  </si>
  <si>
    <t>900074359_SM_10571</t>
  </si>
  <si>
    <t>B)Factura sin saldo ERP</t>
  </si>
  <si>
    <t>OK</t>
  </si>
  <si>
    <t>900074359_SM_10475</t>
  </si>
  <si>
    <t>900074359_SM_10433</t>
  </si>
  <si>
    <t>B)Factura sin saldo ERP/conciliar diferencia valor de factura</t>
  </si>
  <si>
    <t>900074359_SM_10497</t>
  </si>
  <si>
    <t>900074359_SM_10536</t>
  </si>
  <si>
    <t>C)Glosas total pendiente por respuesta de IPS/conciliar diferencia valor de factura</t>
  </si>
  <si>
    <t>FACTURA DEVUELTA</t>
  </si>
  <si>
    <t>DEVOLUCION</t>
  </si>
  <si>
    <t xml:space="preserve">SOPORTE INCOMPLETO. No hay soporte de estancia. La HC que adjuntan pertenece a o                                         otra paciente (Lucila Alzate Garcia). Una vez estén los sop devolver para realizar auditoria.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</si>
  <si>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SOPORTE INCOMPLETO.No hay soporte de estancia. La HC que adjuntan pertenece a o otra paciente (Lucila Alzate Garcia). Una vez estén los sopdevolver para realizar auditoria. ANGELA CAMPAZ</t>
  </si>
  <si>
    <t>SI</t>
  </si>
  <si>
    <t>FACTURA PENDIENTE EN PROGRAMACION DE PAGO</t>
  </si>
  <si>
    <t>Total general</t>
  </si>
  <si>
    <t>Tipificación</t>
  </si>
  <si>
    <t>Cant Facturas</t>
  </si>
  <si>
    <t>Saldo Facturas</t>
  </si>
  <si>
    <t>Señores : UCIMED S.A</t>
  </si>
  <si>
    <t>NIT: 900074359</t>
  </si>
  <si>
    <t>Manuel Ancizar Hernandez Orozco</t>
  </si>
  <si>
    <t>Cartera - Ucimed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</si>
</sst>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3" fillId="0" borderId="0"/>
  </cellStyleXfs>
  <cellXfs count="76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4" fontId="0" fillId="0" borderId="0" xfId="0" applyNumberFormat="1"/>
    <xf numFmtId="4" fontId="1" fillId="0" borderId="4" xfId="0" applyNumberFormat="1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4" xfId="0" applyFont="1" applyBorder="1"/>
    <xf numFmtId="0" fontId="4" fillId="0" borderId="0" xfId="2" applyFont="1"/>
    <xf numFmtId="0" fontId="4" fillId="0" borderId="5" xfId="2" applyFont="1" applyBorder="1" applyAlignment="1">
      <alignment horizontal="centerContinuous"/>
    </xf>
    <xf numFmtId="0" fontId="4" fillId="0" borderId="6" xfId="2" applyFont="1" applyBorder="1" applyAlignment="1">
      <alignment horizontal="centerContinuous"/>
    </xf>
    <xf numFmtId="0" fontId="5" fillId="0" borderId="5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5" fillId="0" borderId="11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5" fillId="0" borderId="13" xfId="2" applyFont="1" applyBorder="1" applyAlignment="1">
      <alignment horizontal="centerContinuous" vertical="center"/>
    </xf>
    <xf numFmtId="0" fontId="5" fillId="0" borderId="14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5" xfId="2" applyFont="1" applyBorder="1" applyAlignment="1">
      <alignment horizontal="centerContinuous" vertical="center"/>
    </xf>
    <xf numFmtId="0" fontId="4" fillId="0" borderId="11" xfId="2" applyFont="1" applyBorder="1" applyAlignment="1">
      <alignment horizontal="centerContinuous"/>
    </xf>
    <xf numFmtId="0" fontId="4" fillId="0" borderId="13" xfId="2" applyFont="1" applyBorder="1" applyAlignment="1">
      <alignment horizontal="centerContinuous"/>
    </xf>
    <xf numFmtId="0" fontId="4" fillId="0" borderId="9" xfId="2" applyFont="1" applyBorder="1"/>
    <xf numFmtId="0" fontId="4" fillId="0" borderId="10" xfId="2" applyFont="1" applyBorder="1"/>
    <xf numFmtId="0" fontId="5" fillId="0" borderId="0" xfId="2" applyFont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4" fontId="4" fillId="0" borderId="0" xfId="2" applyNumberFormat="1" applyFont="1" applyAlignment="1">
      <alignment horizontal="right"/>
    </xf>
    <xf numFmtId="165" fontId="4" fillId="0" borderId="0" xfId="2" applyNumberFormat="1" applyFont="1" applyAlignment="1">
      <alignment horizontal="right"/>
    </xf>
    <xf numFmtId="1" fontId="4" fillId="0" borderId="12" xfId="2" applyNumberFormat="1" applyFont="1" applyBorder="1" applyAlignment="1">
      <alignment horizontal="center"/>
    </xf>
    <xf numFmtId="164" fontId="4" fillId="0" borderId="12" xfId="2" applyNumberFormat="1" applyFont="1" applyBorder="1" applyAlignment="1">
      <alignment horizontal="right"/>
    </xf>
    <xf numFmtId="164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6" xfId="2" applyNumberFormat="1" applyFont="1" applyBorder="1" applyAlignment="1">
      <alignment horizontal="center"/>
    </xf>
    <xf numFmtId="164" fontId="5" fillId="0" borderId="16" xfId="2" applyNumberFormat="1" applyFont="1" applyBorder="1" applyAlignment="1">
      <alignment horizontal="right"/>
    </xf>
    <xf numFmtId="164" fontId="4" fillId="0" borderId="0" xfId="2" applyNumberFormat="1" applyFont="1"/>
    <xf numFmtId="164" fontId="4" fillId="0" borderId="12" xfId="2" applyNumberFormat="1" applyFont="1" applyBorder="1"/>
    <xf numFmtId="164" fontId="5" fillId="0" borderId="12" xfId="2" applyNumberFormat="1" applyFont="1" applyBorder="1"/>
    <xf numFmtId="164" fontId="5" fillId="0" borderId="0" xfId="2" applyNumberFormat="1" applyFont="1"/>
    <xf numFmtId="0" fontId="4" fillId="0" borderId="11" xfId="2" applyFont="1" applyBorder="1"/>
    <xf numFmtId="0" fontId="4" fillId="0" borderId="12" xfId="2" applyFont="1" applyBorder="1"/>
    <xf numFmtId="0" fontId="4" fillId="0" borderId="13" xfId="2" applyFont="1" applyBorder="1"/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6" fontId="7" fillId="4" borderId="1" xfId="1" applyNumberFormat="1" applyFont="1" applyFill="1" applyBorder="1" applyAlignment="1">
      <alignment horizontal="center" vertical="center" wrapText="1"/>
    </xf>
    <xf numFmtId="166" fontId="7" fillId="3" borderId="1" xfId="1" applyNumberFormat="1" applyFont="1" applyFill="1" applyBorder="1" applyAlignment="1">
      <alignment horizontal="center" vertical="center" wrapText="1"/>
    </xf>
    <xf numFmtId="166" fontId="7" fillId="5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6" fontId="0" fillId="0" borderId="1" xfId="1" applyNumberFormat="1" applyFont="1" applyBorder="1"/>
    <xf numFmtId="43" fontId="0" fillId="0" borderId="0" xfId="1" applyNumberFormat="1" applyFont="1"/>
    <xf numFmtId="43" fontId="7" fillId="0" borderId="0" xfId="1" applyNumberFormat="1" applyFont="1"/>
    <xf numFmtId="166" fontId="0" fillId="0" borderId="0" xfId="1" applyNumberFormat="1" applyFont="1"/>
    <xf numFmtId="166" fontId="7" fillId="0" borderId="0" xfId="1" applyNumberFormat="1" applyFont="1"/>
    <xf numFmtId="0" fontId="0" fillId="0" borderId="0" xfId="0" applyAlignment="1">
      <alignment wrapText="1"/>
    </xf>
    <xf numFmtId="0" fontId="0" fillId="0" borderId="19" xfId="0" applyBorder="1" applyAlignment="1">
      <alignment horizontal="left"/>
    </xf>
    <xf numFmtId="166" fontId="0" fillId="0" borderId="20" xfId="1" applyNumberFormat="1" applyFont="1" applyBorder="1"/>
    <xf numFmtId="0" fontId="6" fillId="6" borderId="17" xfId="0" applyFont="1" applyFill="1" applyBorder="1" applyAlignment="1">
      <alignment horizontal="center" vertical="center"/>
    </xf>
    <xf numFmtId="166" fontId="6" fillId="6" borderId="18" xfId="1" applyNumberFormat="1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/>
    </xf>
    <xf numFmtId="0" fontId="0" fillId="0" borderId="22" xfId="0" applyNumberFormat="1" applyBorder="1" applyAlignment="1">
      <alignment horizontal="center"/>
    </xf>
    <xf numFmtId="0" fontId="6" fillId="6" borderId="1" xfId="0" applyFont="1" applyFill="1" applyBorder="1" applyAlignment="1">
      <alignment horizontal="center" vertical="center"/>
    </xf>
    <xf numFmtId="165" fontId="5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4"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65.484146875002" createdVersion="5" refreshedVersion="5" minRefreshableVersion="3" recordCount="5">
  <cacheSource type="worksheet">
    <worksheetSource ref="A2:AO7" sheet="ESTADO DE CADA FACTURA"/>
  </cacheSource>
  <cacheFields count="41">
    <cacheField name="NIT IPS" numFmtId="0">
      <sharedItems containsSemiMixedTypes="0" containsString="0" containsNumber="1" containsInteger="1" minValue="900074359" maxValue="900074359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433" maxValue="10571"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10433" maxValue="10571"/>
    </cacheField>
    <cacheField name="FECHA FACT IPS" numFmtId="14">
      <sharedItems containsSemiMixedTypes="0" containsNonDate="0" containsDate="1" containsString="0" minDate="2022-06-30T00:00:00" maxDate="2023-01-03T00:00:00"/>
    </cacheField>
    <cacheField name="VALOR FACT IPS" numFmtId="166">
      <sharedItems containsSemiMixedTypes="0" containsString="0" containsNumber="1" containsInteger="1" minValue="7528659" maxValue="26900926"/>
    </cacheField>
    <cacheField name="SALDO FACT IPS" numFmtId="166">
      <sharedItems containsSemiMixedTypes="0" containsString="0" containsNumber="1" containsInteger="1" minValue="7528659" maxValue="26900926"/>
    </cacheField>
    <cacheField name="OBSERVACION SASS" numFmtId="0">
      <sharedItems/>
    </cacheField>
    <cacheField name="ESTADO EPS FEBRERO 08" numFmtId="0">
      <sharedItems count="2"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6">
      <sharedItems containsSemiMixedTypes="0" containsString="0" containsNumber="1" containsInteger="1" minValue="0" maxValue="14371141"/>
    </cacheField>
    <cacheField name="DETALLE VAGLO" numFmtId="0">
      <sharedItems containsBlank="1" longText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7255735" maxValue="26900926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26900926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14371141"/>
    </cacheField>
    <cacheField name="OBSERVACION GLOSA DEVUELTA" numFmtId="0">
      <sharedItems containsBlank="1"/>
    </cacheField>
    <cacheField name="SALDO SASS" numFmtId="166">
      <sharedItems containsSemiMixedTypes="0" containsString="0" containsNumber="1" containsInteger="1" minValue="0" maxValue="14371141"/>
    </cacheField>
    <cacheField name="VALOR CANCELADO SAP" numFmtId="166">
      <sharedItems containsSemiMixedTypes="0" containsString="0" containsNumber="1" containsInteger="1" minValue="0" maxValue="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10-03T00:00:00" maxDate="2023-02-01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221217" maxValue="21001231"/>
    </cacheField>
    <cacheField name="F RAD SASS" numFmtId="0">
      <sharedItems containsSemiMixedTypes="0" containsString="0" containsNumber="1" containsInteger="1" minValue="20221123" maxValue="20230112"/>
    </cacheField>
    <cacheField name="VALOR REPORTADO CRICULAR 030" numFmtId="166">
      <sharedItems containsSemiMixedTypes="0" containsString="0" containsNumber="1" containsInteger="1" minValue="7255735" maxValue="26900926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900074359"/>
    <s v="UCIMED S.A"/>
    <s v="SM"/>
    <n v="10571"/>
    <s v="900074359_SM_10571"/>
    <s v="SM"/>
    <n v="10571"/>
    <d v="2023-01-02T00:00:00"/>
    <n v="25531844"/>
    <n v="25531844"/>
    <s v="B)Factura sin saldo ERP"/>
    <x v="0"/>
    <m/>
    <n v="0"/>
    <m/>
    <s v="OK"/>
    <n v="25531844"/>
    <n v="0"/>
    <n v="0"/>
    <n v="0"/>
    <n v="25531844"/>
    <n v="0"/>
    <m/>
    <n v="0"/>
    <m/>
    <n v="0"/>
    <n v="0"/>
    <n v="0"/>
    <m/>
    <m/>
    <d v="2023-01-02T00:00:00"/>
    <m/>
    <n v="2"/>
    <m/>
    <m/>
    <n v="1"/>
    <n v="20230130"/>
    <n v="20230103"/>
    <n v="25531844"/>
    <n v="0"/>
    <d v="2023-01-31T00:00:00"/>
  </r>
  <r>
    <n v="900074359"/>
    <s v="UCIMED S.A"/>
    <s v="SM"/>
    <n v="10475"/>
    <s v="900074359_SM_10475"/>
    <s v="SM"/>
    <n v="10475"/>
    <d v="2022-08-19T00:00:00"/>
    <n v="26900926"/>
    <n v="26900926"/>
    <s v="B)Factura sin saldo ERP"/>
    <x v="0"/>
    <m/>
    <n v="0"/>
    <m/>
    <s v="OK"/>
    <n v="26900926"/>
    <n v="0"/>
    <n v="0"/>
    <n v="0"/>
    <n v="26900926"/>
    <n v="0"/>
    <m/>
    <n v="0"/>
    <m/>
    <n v="0"/>
    <n v="0"/>
    <n v="0"/>
    <m/>
    <m/>
    <d v="2023-01-11T00:00:00"/>
    <m/>
    <n v="2"/>
    <m/>
    <m/>
    <n v="2"/>
    <n v="20230130"/>
    <n v="20230112"/>
    <n v="26900926"/>
    <n v="0"/>
    <d v="2023-01-31T00:00:00"/>
  </r>
  <r>
    <n v="900074359"/>
    <s v="UCIMED S.A"/>
    <s v="SM"/>
    <n v="10433"/>
    <s v="900074359_SM_10433"/>
    <s v="SM"/>
    <n v="10433"/>
    <d v="2022-06-30T00:00:00"/>
    <n v="24934154"/>
    <n v="24934154"/>
    <s v="B)Factura sin saldo ERP/conciliar diferencia valor de factura"/>
    <x v="0"/>
    <m/>
    <n v="0"/>
    <m/>
    <s v="OK"/>
    <n v="24661230"/>
    <n v="0"/>
    <n v="0"/>
    <n v="0"/>
    <n v="24661230"/>
    <n v="0"/>
    <m/>
    <n v="0"/>
    <m/>
    <n v="0"/>
    <n v="0"/>
    <n v="0"/>
    <m/>
    <m/>
    <d v="2023-01-11T00:00:00"/>
    <m/>
    <n v="2"/>
    <m/>
    <m/>
    <n v="2"/>
    <n v="20230130"/>
    <n v="20230112"/>
    <n v="24661230"/>
    <n v="0"/>
    <d v="2023-01-31T00:00:00"/>
  </r>
  <r>
    <n v="900074359"/>
    <s v="UCIMED S.A"/>
    <s v="SM"/>
    <n v="10497"/>
    <s v="900074359_SM_10497"/>
    <s v="SM"/>
    <n v="10497"/>
    <d v="2022-09-29T00:00:00"/>
    <n v="7528659"/>
    <n v="7528659"/>
    <s v="B)Factura sin saldo ERP/conciliar diferencia valor de factura"/>
    <x v="0"/>
    <m/>
    <n v="0"/>
    <m/>
    <s v="OK"/>
    <n v="7255735"/>
    <n v="0"/>
    <n v="0"/>
    <n v="0"/>
    <n v="7255735"/>
    <n v="0"/>
    <m/>
    <n v="0"/>
    <m/>
    <n v="0"/>
    <n v="0"/>
    <n v="0"/>
    <m/>
    <m/>
    <d v="2022-10-03T00:00:00"/>
    <m/>
    <n v="2"/>
    <m/>
    <m/>
    <n v="3"/>
    <n v="20221217"/>
    <n v="20221123"/>
    <n v="7255735"/>
    <n v="0"/>
    <d v="2023-01-31T00:00:00"/>
  </r>
  <r>
    <n v="900074359"/>
    <s v="UCIMED S.A"/>
    <s v="SM"/>
    <n v="10536"/>
    <s v="900074359_SM_10536"/>
    <s v="SM"/>
    <n v="10536"/>
    <d v="2022-11-17T00:00:00"/>
    <n v="14371141"/>
    <n v="14371141"/>
    <s v="C)Glosas total pendiente por respuesta de IPS/conciliar diferencia valor de factura"/>
    <x v="1"/>
    <s v="DEVOLUCION"/>
    <n v="14371141"/>
    <s v="SOPORTE INCOMPLETO. No hay soporte de estancia. La HC que adjuntan pertenece a o                                         otra paciente (Lucila Alzate Garcia). Una vez estén los sop devolver para realizar auditoria.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4371141"/>
    <n v="0"/>
    <n v="0"/>
    <n v="0"/>
    <n v="0"/>
    <n v="0"/>
    <m/>
    <n v="14371141"/>
    <s v="SOPORTE INCOMPLETO.No hay soporte de estancia. La HC que adjuntan pertenece a o otra paciente (Lucila Alzate Garcia). Una vez estén los sopdevolver para realizar auditoria. ANGELA CAMPAZ"/>
    <n v="14371141"/>
    <n v="0"/>
    <n v="0"/>
    <m/>
    <m/>
    <d v="2023-01-31T00:00:00"/>
    <m/>
    <n v="9"/>
    <m/>
    <s v="SI"/>
    <n v="1"/>
    <n v="21001231"/>
    <n v="20230103"/>
    <n v="14371141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D5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3">
        <item x="1"/>
        <item x="0"/>
        <item t="default"/>
      </items>
    </pivotField>
    <pivotField showAll="0"/>
    <pivotField numFmtId="166"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9" subtotal="count" baseField="11" baseItem="0"/>
    <dataField name="Saldo Facturas" fld="9" baseField="0" baseItem="0" numFmtId="166"/>
  </dataFields>
  <formats count="24">
    <format dxfId="2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field="11" type="button" dataOnly="0" labelOnly="1" outline="0" axis="axisRow" fieldPosition="0"/>
    </format>
    <format dxfId="18">
      <pivotArea dataOnly="0" labelOnly="1" fieldPosition="0">
        <references count="1">
          <reference field="11" count="0"/>
        </references>
      </pivotArea>
    </format>
    <format dxfId="17">
      <pivotArea dataOnly="0" labelOnly="1" grandRow="1" outline="0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1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field="11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field="11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field="1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"/>
  <sheetViews>
    <sheetView workbookViewId="0">
      <selection activeCell="D12" sqref="D12"/>
    </sheetView>
  </sheetViews>
  <sheetFormatPr baseColWidth="10" defaultRowHeight="15" x14ac:dyDescent="0.25"/>
  <cols>
    <col min="1" max="1" width="16.5703125" bestFit="1" customWidth="1"/>
    <col min="6" max="6" width="12.7109375" bestFit="1" customWidth="1"/>
  </cols>
  <sheetData>
    <row r="2" spans="1:9" ht="4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3" t="s">
        <v>8</v>
      </c>
    </row>
    <row r="3" spans="1:9" x14ac:dyDescent="0.25">
      <c r="A3" s="4" t="s">
        <v>9</v>
      </c>
      <c r="B3" s="5" t="s">
        <v>10</v>
      </c>
      <c r="C3" s="5">
        <v>4830</v>
      </c>
      <c r="D3" s="6">
        <v>44833</v>
      </c>
      <c r="E3" s="6">
        <v>44837</v>
      </c>
      <c r="F3" s="8">
        <v>7528659</v>
      </c>
      <c r="G3" s="8">
        <v>150573</v>
      </c>
      <c r="H3" s="8">
        <v>272924</v>
      </c>
      <c r="I3" s="8">
        <v>1896500</v>
      </c>
    </row>
    <row r="4" spans="1:9" x14ac:dyDescent="0.25">
      <c r="A4" s="4" t="s">
        <v>9</v>
      </c>
      <c r="B4" s="5" t="s">
        <v>11</v>
      </c>
      <c r="C4" s="5">
        <v>4998</v>
      </c>
      <c r="D4" s="6">
        <v>44928</v>
      </c>
      <c r="E4" s="6">
        <v>44928</v>
      </c>
      <c r="F4" s="8">
        <v>25531844</v>
      </c>
      <c r="G4" s="8">
        <v>510637</v>
      </c>
      <c r="H4" s="9">
        <v>0</v>
      </c>
      <c r="I4" s="10"/>
    </row>
    <row r="5" spans="1:9" x14ac:dyDescent="0.25">
      <c r="A5" s="4" t="s">
        <v>9</v>
      </c>
      <c r="B5" s="5" t="s">
        <v>12</v>
      </c>
      <c r="C5" s="5">
        <v>4697</v>
      </c>
      <c r="D5" s="6">
        <v>44742</v>
      </c>
      <c r="E5" s="6">
        <v>44937</v>
      </c>
      <c r="F5" s="8">
        <v>24934154</v>
      </c>
      <c r="G5" s="8">
        <v>498683</v>
      </c>
      <c r="H5" s="8">
        <v>272924</v>
      </c>
      <c r="I5" s="9">
        <v>0</v>
      </c>
    </row>
    <row r="6" spans="1:9" x14ac:dyDescent="0.25">
      <c r="A6" s="4" t="s">
        <v>9</v>
      </c>
      <c r="B6" s="5" t="s">
        <v>13</v>
      </c>
      <c r="C6" s="5">
        <v>4779</v>
      </c>
      <c r="D6" s="6">
        <v>44792</v>
      </c>
      <c r="E6" s="6">
        <v>44937</v>
      </c>
      <c r="F6" s="8">
        <v>26900926</v>
      </c>
      <c r="G6" s="8">
        <v>538019</v>
      </c>
      <c r="H6" s="9">
        <v>0</v>
      </c>
      <c r="I6" s="9">
        <v>0</v>
      </c>
    </row>
    <row r="7" spans="1:9" x14ac:dyDescent="0.25">
      <c r="A7" s="4" t="s">
        <v>9</v>
      </c>
      <c r="B7" s="5" t="s">
        <v>14</v>
      </c>
      <c r="C7" s="5">
        <v>4912</v>
      </c>
      <c r="D7" s="6">
        <v>44882</v>
      </c>
      <c r="E7" s="6">
        <v>44957</v>
      </c>
      <c r="F7" s="8">
        <v>14371141</v>
      </c>
      <c r="G7" s="8">
        <v>287423</v>
      </c>
      <c r="H7" s="9">
        <v>0</v>
      </c>
      <c r="I7" s="9">
        <v>0</v>
      </c>
    </row>
    <row r="8" spans="1:9" x14ac:dyDescent="0.25">
      <c r="F8" s="7">
        <f>SUM(F3:F7)</f>
        <v>99266724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"/>
  <sheetViews>
    <sheetView showGridLines="0" zoomScale="87" zoomScaleNormal="87" workbookViewId="0">
      <selection activeCell="F18" sqref="F18"/>
    </sheetView>
  </sheetViews>
  <sheetFormatPr baseColWidth="10" defaultRowHeight="15" x14ac:dyDescent="0.25"/>
  <cols>
    <col min="3" max="3" width="7.7109375" bestFit="1" customWidth="1"/>
    <col min="5" max="5" width="22.140625" bestFit="1" customWidth="1"/>
    <col min="8" max="8" width="14.85546875" bestFit="1" customWidth="1"/>
    <col min="9" max="9" width="17.7109375" bestFit="1" customWidth="1"/>
    <col min="10" max="10" width="15.7109375" bestFit="1" customWidth="1"/>
    <col min="11" max="11" width="15" customWidth="1"/>
    <col min="12" max="12" width="47" bestFit="1" customWidth="1"/>
    <col min="13" max="13" width="12.85546875" bestFit="1" customWidth="1"/>
    <col min="14" max="14" width="15.42578125" bestFit="1" customWidth="1"/>
    <col min="15" max="15" width="11.7109375" customWidth="1"/>
    <col min="16" max="16" width="14.85546875" customWidth="1"/>
    <col min="17" max="17" width="12.5703125" bestFit="1" customWidth="1"/>
    <col min="20" max="20" width="16.85546875" customWidth="1"/>
    <col min="21" max="21" width="12.5703125" bestFit="1" customWidth="1"/>
    <col min="22" max="22" width="12.7109375" customWidth="1"/>
    <col min="23" max="23" width="18" customWidth="1"/>
    <col min="24" max="24" width="12.5703125" bestFit="1" customWidth="1"/>
    <col min="25" max="25" width="14.7109375" customWidth="1"/>
    <col min="26" max="26" width="12.5703125" bestFit="1" customWidth="1"/>
    <col min="27" max="27" width="12.28515625" bestFit="1" customWidth="1"/>
    <col min="28" max="28" width="14.85546875" customWidth="1"/>
    <col min="29" max="29" width="20.7109375" bestFit="1" customWidth="1"/>
    <col min="30" max="30" width="16" bestFit="1" customWidth="1"/>
    <col min="31" max="31" width="12" bestFit="1" customWidth="1"/>
    <col min="33" max="33" width="13.140625" bestFit="1" customWidth="1"/>
    <col min="34" max="34" width="10.28515625" bestFit="1" customWidth="1"/>
    <col min="35" max="35" width="15.7109375" customWidth="1"/>
    <col min="36" max="36" width="9.28515625" bestFit="1" customWidth="1"/>
    <col min="37" max="37" width="12" bestFit="1" customWidth="1"/>
    <col min="38" max="38" width="11.140625" bestFit="1" customWidth="1"/>
    <col min="39" max="40" width="13.7109375" bestFit="1" customWidth="1"/>
    <col min="41" max="41" width="12" bestFit="1" customWidth="1"/>
  </cols>
  <sheetData>
    <row r="1" spans="1:41" x14ac:dyDescent="0.25">
      <c r="H1" s="63"/>
      <c r="I1" s="66">
        <f>SUBTOTAL(9,I3:I7)</f>
        <v>99266724</v>
      </c>
      <c r="J1" s="66">
        <f>SUBTOTAL(9,J3:J7)</f>
        <v>99266724</v>
      </c>
      <c r="N1" s="64">
        <f>SUBTOTAL(9,N3:N7)</f>
        <v>14371141</v>
      </c>
    </row>
    <row r="2" spans="1:41" s="67" customFormat="1" ht="75" x14ac:dyDescent="0.25">
      <c r="A2" s="53" t="s">
        <v>40</v>
      </c>
      <c r="B2" s="53" t="s">
        <v>41</v>
      </c>
      <c r="C2" s="53" t="s">
        <v>42</v>
      </c>
      <c r="D2" s="53" t="s">
        <v>43</v>
      </c>
      <c r="E2" s="54" t="s">
        <v>44</v>
      </c>
      <c r="F2" s="53" t="s">
        <v>45</v>
      </c>
      <c r="G2" s="53" t="s">
        <v>46</v>
      </c>
      <c r="H2" s="53" t="s">
        <v>47</v>
      </c>
      <c r="I2" s="55" t="s">
        <v>48</v>
      </c>
      <c r="J2" s="55" t="s">
        <v>49</v>
      </c>
      <c r="K2" s="53" t="s">
        <v>50</v>
      </c>
      <c r="L2" s="56" t="s">
        <v>51</v>
      </c>
      <c r="M2" s="56" t="s">
        <v>52</v>
      </c>
      <c r="N2" s="57" t="s">
        <v>53</v>
      </c>
      <c r="O2" s="56" t="s">
        <v>54</v>
      </c>
      <c r="P2" s="53" t="s">
        <v>55</v>
      </c>
      <c r="Q2" s="55" t="s">
        <v>56</v>
      </c>
      <c r="R2" s="58" t="s">
        <v>57</v>
      </c>
      <c r="S2" s="58" t="s">
        <v>58</v>
      </c>
      <c r="T2" s="55" t="s">
        <v>59</v>
      </c>
      <c r="U2" s="55" t="s">
        <v>60</v>
      </c>
      <c r="V2" s="59" t="s">
        <v>61</v>
      </c>
      <c r="W2" s="59" t="s">
        <v>62</v>
      </c>
      <c r="X2" s="59" t="s">
        <v>63</v>
      </c>
      <c r="Y2" s="59" t="s">
        <v>64</v>
      </c>
      <c r="Z2" s="55" t="s">
        <v>65</v>
      </c>
      <c r="AA2" s="57" t="s">
        <v>66</v>
      </c>
      <c r="AB2" s="57" t="s">
        <v>6</v>
      </c>
      <c r="AC2" s="56" t="s">
        <v>67</v>
      </c>
      <c r="AD2" s="56" t="s">
        <v>68</v>
      </c>
      <c r="AE2" s="53" t="s">
        <v>69</v>
      </c>
      <c r="AF2" s="53" t="s">
        <v>70</v>
      </c>
      <c r="AG2" s="54" t="s">
        <v>71</v>
      </c>
      <c r="AH2" s="53" t="s">
        <v>72</v>
      </c>
      <c r="AI2" s="53" t="s">
        <v>73</v>
      </c>
      <c r="AJ2" s="53" t="s">
        <v>74</v>
      </c>
      <c r="AK2" s="53" t="s">
        <v>75</v>
      </c>
      <c r="AL2" s="53" t="s">
        <v>76</v>
      </c>
      <c r="AM2" s="55" t="s">
        <v>77</v>
      </c>
      <c r="AN2" s="55" t="s">
        <v>78</v>
      </c>
      <c r="AO2" s="53" t="s">
        <v>79</v>
      </c>
    </row>
    <row r="3" spans="1:41" x14ac:dyDescent="0.25">
      <c r="A3" s="60">
        <v>900074359</v>
      </c>
      <c r="B3" s="60" t="s">
        <v>80</v>
      </c>
      <c r="C3" s="60" t="s">
        <v>81</v>
      </c>
      <c r="D3" s="60">
        <v>10571</v>
      </c>
      <c r="E3" s="60" t="s">
        <v>82</v>
      </c>
      <c r="F3" s="60" t="s">
        <v>81</v>
      </c>
      <c r="G3" s="60">
        <v>10571</v>
      </c>
      <c r="H3" s="61">
        <v>44928</v>
      </c>
      <c r="I3" s="62">
        <v>25531844</v>
      </c>
      <c r="J3" s="62">
        <v>25531844</v>
      </c>
      <c r="K3" s="60" t="s">
        <v>83</v>
      </c>
      <c r="L3" s="60" t="s">
        <v>96</v>
      </c>
      <c r="M3" s="60"/>
      <c r="N3" s="62">
        <v>0</v>
      </c>
      <c r="O3" s="60"/>
      <c r="P3" s="60" t="s">
        <v>84</v>
      </c>
      <c r="Q3" s="62">
        <v>25531844</v>
      </c>
      <c r="R3" s="62">
        <v>0</v>
      </c>
      <c r="S3" s="62">
        <v>0</v>
      </c>
      <c r="T3" s="62">
        <v>0</v>
      </c>
      <c r="U3" s="62">
        <v>25531844</v>
      </c>
      <c r="V3" s="62">
        <v>0</v>
      </c>
      <c r="W3" s="60"/>
      <c r="X3" s="62">
        <v>0</v>
      </c>
      <c r="Y3" s="60"/>
      <c r="Z3" s="62">
        <v>0</v>
      </c>
      <c r="AA3" s="62">
        <v>0</v>
      </c>
      <c r="AB3" s="62">
        <v>0</v>
      </c>
      <c r="AC3" s="60"/>
      <c r="AD3" s="60"/>
      <c r="AE3" s="61">
        <v>44928</v>
      </c>
      <c r="AF3" s="60"/>
      <c r="AG3" s="60">
        <v>2</v>
      </c>
      <c r="AH3" s="60"/>
      <c r="AI3" s="60"/>
      <c r="AJ3" s="60">
        <v>1</v>
      </c>
      <c r="AK3" s="60">
        <v>20230130</v>
      </c>
      <c r="AL3" s="60">
        <v>20230103</v>
      </c>
      <c r="AM3" s="62">
        <v>25531844</v>
      </c>
      <c r="AN3" s="62">
        <v>0</v>
      </c>
      <c r="AO3" s="61">
        <v>44957</v>
      </c>
    </row>
    <row r="4" spans="1:41" x14ac:dyDescent="0.25">
      <c r="A4" s="60">
        <v>900074359</v>
      </c>
      <c r="B4" s="60" t="s">
        <v>80</v>
      </c>
      <c r="C4" s="60" t="s">
        <v>81</v>
      </c>
      <c r="D4" s="60">
        <v>10475</v>
      </c>
      <c r="E4" s="60" t="s">
        <v>85</v>
      </c>
      <c r="F4" s="60" t="s">
        <v>81</v>
      </c>
      <c r="G4" s="60">
        <v>10475</v>
      </c>
      <c r="H4" s="61">
        <v>44792</v>
      </c>
      <c r="I4" s="62">
        <v>26900926</v>
      </c>
      <c r="J4" s="62">
        <v>26900926</v>
      </c>
      <c r="K4" s="60" t="s">
        <v>83</v>
      </c>
      <c r="L4" s="60" t="s">
        <v>96</v>
      </c>
      <c r="M4" s="60"/>
      <c r="N4" s="62">
        <v>0</v>
      </c>
      <c r="O4" s="60"/>
      <c r="P4" s="60" t="s">
        <v>84</v>
      </c>
      <c r="Q4" s="62">
        <v>26900926</v>
      </c>
      <c r="R4" s="62">
        <v>0</v>
      </c>
      <c r="S4" s="62">
        <v>0</v>
      </c>
      <c r="T4" s="62">
        <v>0</v>
      </c>
      <c r="U4" s="62">
        <v>26900926</v>
      </c>
      <c r="V4" s="62">
        <v>0</v>
      </c>
      <c r="W4" s="60"/>
      <c r="X4" s="62">
        <v>0</v>
      </c>
      <c r="Y4" s="60"/>
      <c r="Z4" s="62">
        <v>0</v>
      </c>
      <c r="AA4" s="62">
        <v>0</v>
      </c>
      <c r="AB4" s="62">
        <v>0</v>
      </c>
      <c r="AC4" s="60"/>
      <c r="AD4" s="60"/>
      <c r="AE4" s="61">
        <v>44937</v>
      </c>
      <c r="AF4" s="60"/>
      <c r="AG4" s="60">
        <v>2</v>
      </c>
      <c r="AH4" s="60"/>
      <c r="AI4" s="60"/>
      <c r="AJ4" s="60">
        <v>2</v>
      </c>
      <c r="AK4" s="60">
        <v>20230130</v>
      </c>
      <c r="AL4" s="60">
        <v>20230112</v>
      </c>
      <c r="AM4" s="62">
        <v>26900926</v>
      </c>
      <c r="AN4" s="62">
        <v>0</v>
      </c>
      <c r="AO4" s="61">
        <v>44957</v>
      </c>
    </row>
    <row r="5" spans="1:41" x14ac:dyDescent="0.25">
      <c r="A5" s="60">
        <v>900074359</v>
      </c>
      <c r="B5" s="60" t="s">
        <v>80</v>
      </c>
      <c r="C5" s="60" t="s">
        <v>81</v>
      </c>
      <c r="D5" s="60">
        <v>10433</v>
      </c>
      <c r="E5" s="60" t="s">
        <v>86</v>
      </c>
      <c r="F5" s="60" t="s">
        <v>81</v>
      </c>
      <c r="G5" s="60">
        <v>10433</v>
      </c>
      <c r="H5" s="61">
        <v>44742</v>
      </c>
      <c r="I5" s="62">
        <v>24934154</v>
      </c>
      <c r="J5" s="62">
        <v>24934154</v>
      </c>
      <c r="K5" s="60" t="s">
        <v>87</v>
      </c>
      <c r="L5" s="60" t="s">
        <v>96</v>
      </c>
      <c r="M5" s="60"/>
      <c r="N5" s="62">
        <v>0</v>
      </c>
      <c r="O5" s="60"/>
      <c r="P5" s="60" t="s">
        <v>84</v>
      </c>
      <c r="Q5" s="62">
        <v>24661230</v>
      </c>
      <c r="R5" s="62">
        <v>0</v>
      </c>
      <c r="S5" s="62">
        <v>0</v>
      </c>
      <c r="T5" s="62">
        <v>0</v>
      </c>
      <c r="U5" s="62">
        <v>24661230</v>
      </c>
      <c r="V5" s="62">
        <v>0</v>
      </c>
      <c r="W5" s="60"/>
      <c r="X5" s="62">
        <v>0</v>
      </c>
      <c r="Y5" s="60"/>
      <c r="Z5" s="62">
        <v>0</v>
      </c>
      <c r="AA5" s="62">
        <v>0</v>
      </c>
      <c r="AB5" s="62">
        <v>0</v>
      </c>
      <c r="AC5" s="60"/>
      <c r="AD5" s="60"/>
      <c r="AE5" s="61">
        <v>44937</v>
      </c>
      <c r="AF5" s="60"/>
      <c r="AG5" s="60">
        <v>2</v>
      </c>
      <c r="AH5" s="60"/>
      <c r="AI5" s="60"/>
      <c r="AJ5" s="60">
        <v>2</v>
      </c>
      <c r="AK5" s="60">
        <v>20230130</v>
      </c>
      <c r="AL5" s="60">
        <v>20230112</v>
      </c>
      <c r="AM5" s="62">
        <v>24661230</v>
      </c>
      <c r="AN5" s="62">
        <v>0</v>
      </c>
      <c r="AO5" s="61">
        <v>44957</v>
      </c>
    </row>
    <row r="6" spans="1:41" x14ac:dyDescent="0.25">
      <c r="A6" s="60">
        <v>900074359</v>
      </c>
      <c r="B6" s="60" t="s">
        <v>80</v>
      </c>
      <c r="C6" s="60" t="s">
        <v>81</v>
      </c>
      <c r="D6" s="60">
        <v>10497</v>
      </c>
      <c r="E6" s="60" t="s">
        <v>88</v>
      </c>
      <c r="F6" s="60" t="s">
        <v>81</v>
      </c>
      <c r="G6" s="60">
        <v>10497</v>
      </c>
      <c r="H6" s="61">
        <v>44833</v>
      </c>
      <c r="I6" s="62">
        <v>7528659</v>
      </c>
      <c r="J6" s="62">
        <v>7528659</v>
      </c>
      <c r="K6" s="60" t="s">
        <v>87</v>
      </c>
      <c r="L6" s="60" t="s">
        <v>96</v>
      </c>
      <c r="M6" s="60"/>
      <c r="N6" s="62">
        <v>0</v>
      </c>
      <c r="O6" s="60"/>
      <c r="P6" s="60" t="s">
        <v>84</v>
      </c>
      <c r="Q6" s="62">
        <v>7255735</v>
      </c>
      <c r="R6" s="62">
        <v>0</v>
      </c>
      <c r="S6" s="62">
        <v>0</v>
      </c>
      <c r="T6" s="62">
        <v>0</v>
      </c>
      <c r="U6" s="62">
        <v>7255735</v>
      </c>
      <c r="V6" s="62">
        <v>0</v>
      </c>
      <c r="W6" s="60"/>
      <c r="X6" s="62">
        <v>0</v>
      </c>
      <c r="Y6" s="60"/>
      <c r="Z6" s="62">
        <v>0</v>
      </c>
      <c r="AA6" s="62">
        <v>0</v>
      </c>
      <c r="AB6" s="62">
        <v>0</v>
      </c>
      <c r="AC6" s="60"/>
      <c r="AD6" s="60"/>
      <c r="AE6" s="61">
        <v>44837</v>
      </c>
      <c r="AF6" s="60"/>
      <c r="AG6" s="60">
        <v>2</v>
      </c>
      <c r="AH6" s="60"/>
      <c r="AI6" s="60"/>
      <c r="AJ6" s="60">
        <v>3</v>
      </c>
      <c r="AK6" s="60">
        <v>20221217</v>
      </c>
      <c r="AL6" s="60">
        <v>20221123</v>
      </c>
      <c r="AM6" s="62">
        <v>7255735</v>
      </c>
      <c r="AN6" s="62">
        <v>0</v>
      </c>
      <c r="AO6" s="61">
        <v>44957</v>
      </c>
    </row>
    <row r="7" spans="1:41" x14ac:dyDescent="0.25">
      <c r="A7" s="60">
        <v>900074359</v>
      </c>
      <c r="B7" s="60" t="s">
        <v>80</v>
      </c>
      <c r="C7" s="60" t="s">
        <v>81</v>
      </c>
      <c r="D7" s="60">
        <v>10536</v>
      </c>
      <c r="E7" s="60" t="s">
        <v>89</v>
      </c>
      <c r="F7" s="60" t="s">
        <v>81</v>
      </c>
      <c r="G7" s="60">
        <v>10536</v>
      </c>
      <c r="H7" s="61">
        <v>44882</v>
      </c>
      <c r="I7" s="62">
        <v>14371141</v>
      </c>
      <c r="J7" s="62">
        <v>14371141</v>
      </c>
      <c r="K7" s="60" t="s">
        <v>90</v>
      </c>
      <c r="L7" s="60" t="s">
        <v>91</v>
      </c>
      <c r="M7" s="60" t="s">
        <v>92</v>
      </c>
      <c r="N7" s="62">
        <v>14371141</v>
      </c>
      <c r="O7" s="60" t="s">
        <v>93</v>
      </c>
      <c r="P7" s="60" t="s">
        <v>84</v>
      </c>
      <c r="Q7" s="62">
        <v>14371141</v>
      </c>
      <c r="R7" s="62">
        <v>0</v>
      </c>
      <c r="S7" s="62">
        <v>0</v>
      </c>
      <c r="T7" s="62">
        <v>0</v>
      </c>
      <c r="U7" s="62">
        <v>0</v>
      </c>
      <c r="V7" s="62">
        <v>0</v>
      </c>
      <c r="W7" s="60"/>
      <c r="X7" s="62">
        <v>14371141</v>
      </c>
      <c r="Y7" s="60" t="s">
        <v>94</v>
      </c>
      <c r="Z7" s="62">
        <v>14371141</v>
      </c>
      <c r="AA7" s="62">
        <v>0</v>
      </c>
      <c r="AB7" s="62">
        <v>0</v>
      </c>
      <c r="AC7" s="60"/>
      <c r="AD7" s="60"/>
      <c r="AE7" s="61">
        <v>44957</v>
      </c>
      <c r="AF7" s="60"/>
      <c r="AG7" s="60">
        <v>9</v>
      </c>
      <c r="AH7" s="60"/>
      <c r="AI7" s="60" t="s">
        <v>95</v>
      </c>
      <c r="AJ7" s="60">
        <v>1</v>
      </c>
      <c r="AK7" s="60">
        <v>21001231</v>
      </c>
      <c r="AL7" s="60">
        <v>20230103</v>
      </c>
      <c r="AM7" s="62">
        <v>14371141</v>
      </c>
      <c r="AN7" s="62">
        <v>0</v>
      </c>
      <c r="AO7" s="61">
        <v>44957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"/>
  <sheetViews>
    <sheetView showGridLines="0" zoomScale="89" zoomScaleNormal="89" workbookViewId="0">
      <selection activeCell="C14" sqref="C14"/>
    </sheetView>
  </sheetViews>
  <sheetFormatPr baseColWidth="10" defaultRowHeight="15" x14ac:dyDescent="0.25"/>
  <cols>
    <col min="1" max="1" width="4.42578125" customWidth="1"/>
    <col min="2" max="2" width="47" bestFit="1" customWidth="1"/>
    <col min="3" max="3" width="12.7109375" bestFit="1" customWidth="1"/>
    <col min="4" max="4" width="15" style="65" bestFit="1" customWidth="1"/>
  </cols>
  <sheetData>
    <row r="2" spans="2:4" x14ac:dyDescent="0.25">
      <c r="B2" s="70" t="s">
        <v>98</v>
      </c>
      <c r="C2" s="72" t="s">
        <v>99</v>
      </c>
      <c r="D2" s="71" t="s">
        <v>100</v>
      </c>
    </row>
    <row r="3" spans="2:4" x14ac:dyDescent="0.25">
      <c r="B3" s="68" t="s">
        <v>91</v>
      </c>
      <c r="C3" s="73">
        <v>1</v>
      </c>
      <c r="D3" s="69">
        <v>14371141</v>
      </c>
    </row>
    <row r="4" spans="2:4" x14ac:dyDescent="0.25">
      <c r="B4" s="68" t="s">
        <v>96</v>
      </c>
      <c r="C4" s="73">
        <v>4</v>
      </c>
      <c r="D4" s="69">
        <v>84895583</v>
      </c>
    </row>
    <row r="5" spans="2:4" x14ac:dyDescent="0.25">
      <c r="B5" s="70" t="s">
        <v>97</v>
      </c>
      <c r="C5" s="74">
        <v>5</v>
      </c>
      <c r="D5" s="71">
        <v>99266724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9" zoomScale="90" zoomScaleNormal="90" zoomScaleSheetLayoutView="100" workbookViewId="0">
      <selection activeCell="Q20" sqref="Q20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15</v>
      </c>
      <c r="E2" s="15"/>
      <c r="F2" s="15"/>
      <c r="G2" s="15"/>
      <c r="H2" s="15"/>
      <c r="I2" s="16"/>
      <c r="J2" s="17" t="s">
        <v>16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17</v>
      </c>
      <c r="E4" s="15"/>
      <c r="F4" s="15"/>
      <c r="G4" s="15"/>
      <c r="H4" s="15"/>
      <c r="I4" s="16"/>
      <c r="J4" s="17" t="s">
        <v>18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19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101</v>
      </c>
      <c r="J12" s="31"/>
    </row>
    <row r="13" spans="2:10" x14ac:dyDescent="0.2">
      <c r="B13" s="30"/>
      <c r="C13" s="32" t="s">
        <v>102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20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21</v>
      </c>
      <c r="D17" s="33"/>
      <c r="H17" s="35" t="s">
        <v>22</v>
      </c>
      <c r="I17" s="35" t="s">
        <v>23</v>
      </c>
      <c r="J17" s="31"/>
    </row>
    <row r="18" spans="2:10" x14ac:dyDescent="0.2">
      <c r="B18" s="30"/>
      <c r="C18" s="32" t="s">
        <v>24</v>
      </c>
      <c r="D18" s="32"/>
      <c r="E18" s="32"/>
      <c r="F18" s="32"/>
      <c r="H18" s="36">
        <v>5</v>
      </c>
      <c r="I18" s="75">
        <v>99266724</v>
      </c>
      <c r="J18" s="31"/>
    </row>
    <row r="19" spans="2:10" x14ac:dyDescent="0.2">
      <c r="B19" s="30"/>
      <c r="C19" s="11" t="s">
        <v>25</v>
      </c>
      <c r="H19" s="37">
        <v>0</v>
      </c>
      <c r="I19" s="38">
        <v>0</v>
      </c>
      <c r="J19" s="31"/>
    </row>
    <row r="20" spans="2:10" x14ac:dyDescent="0.2">
      <c r="B20" s="30"/>
      <c r="C20" s="11" t="s">
        <v>26</v>
      </c>
      <c r="H20" s="37">
        <v>1</v>
      </c>
      <c r="I20" s="38">
        <v>14371141</v>
      </c>
      <c r="J20" s="31"/>
    </row>
    <row r="21" spans="2:10" x14ac:dyDescent="0.2">
      <c r="B21" s="30"/>
      <c r="C21" s="11" t="s">
        <v>27</v>
      </c>
      <c r="H21" s="37">
        <v>0</v>
      </c>
      <c r="I21" s="39">
        <v>0</v>
      </c>
      <c r="J21" s="31"/>
    </row>
    <row r="22" spans="2:10" x14ac:dyDescent="0.2">
      <c r="B22" s="30"/>
      <c r="C22" s="11" t="s">
        <v>28</v>
      </c>
      <c r="H22" s="37">
        <v>0</v>
      </c>
      <c r="I22" s="38">
        <v>0</v>
      </c>
      <c r="J22" s="31"/>
    </row>
    <row r="23" spans="2:10" ht="13.5" thickBot="1" x14ac:dyDescent="0.25">
      <c r="B23" s="30"/>
      <c r="C23" s="11" t="s">
        <v>29</v>
      </c>
      <c r="H23" s="40">
        <v>0</v>
      </c>
      <c r="I23" s="41">
        <v>0</v>
      </c>
      <c r="J23" s="31"/>
    </row>
    <row r="24" spans="2:10" x14ac:dyDescent="0.2">
      <c r="B24" s="30"/>
      <c r="C24" s="32" t="s">
        <v>30</v>
      </c>
      <c r="D24" s="32"/>
      <c r="E24" s="32"/>
      <c r="F24" s="32"/>
      <c r="H24" s="36">
        <f>H19+H20+H21+H22+H23</f>
        <v>1</v>
      </c>
      <c r="I24" s="42">
        <f>I19+I20+I21+I22+I23</f>
        <v>14371141</v>
      </c>
      <c r="J24" s="31"/>
    </row>
    <row r="25" spans="2:10" x14ac:dyDescent="0.2">
      <c r="B25" s="30"/>
      <c r="C25" s="11" t="s">
        <v>31</v>
      </c>
      <c r="H25" s="37">
        <v>4</v>
      </c>
      <c r="I25" s="38">
        <v>84895583</v>
      </c>
      <c r="J25" s="31"/>
    </row>
    <row r="26" spans="2:10" x14ac:dyDescent="0.2">
      <c r="B26" s="30"/>
      <c r="C26" s="11" t="s">
        <v>32</v>
      </c>
      <c r="H26" s="37">
        <v>0</v>
      </c>
      <c r="I26" s="38">
        <v>0</v>
      </c>
      <c r="J26" s="31"/>
    </row>
    <row r="27" spans="2:10" ht="13.5" thickBot="1" x14ac:dyDescent="0.25">
      <c r="B27" s="30"/>
      <c r="C27" s="11" t="s">
        <v>33</v>
      </c>
      <c r="H27" s="40">
        <v>0</v>
      </c>
      <c r="I27" s="41">
        <v>0</v>
      </c>
      <c r="J27" s="31"/>
    </row>
    <row r="28" spans="2:10" x14ac:dyDescent="0.2">
      <c r="B28" s="30"/>
      <c r="C28" s="32" t="s">
        <v>34</v>
      </c>
      <c r="D28" s="32"/>
      <c r="E28" s="32"/>
      <c r="F28" s="32"/>
      <c r="H28" s="36">
        <f>H25+H26+H27</f>
        <v>4</v>
      </c>
      <c r="I28" s="42">
        <f>I25+I26+I27</f>
        <v>84895583</v>
      </c>
      <c r="J28" s="31"/>
    </row>
    <row r="29" spans="2:10" ht="13.5" thickBot="1" x14ac:dyDescent="0.25">
      <c r="B29" s="30"/>
      <c r="C29" s="11" t="s">
        <v>35</v>
      </c>
      <c r="D29" s="32"/>
      <c r="E29" s="32"/>
      <c r="F29" s="32"/>
      <c r="H29" s="40">
        <v>0</v>
      </c>
      <c r="I29" s="41">
        <v>0</v>
      </c>
      <c r="J29" s="31"/>
    </row>
    <row r="30" spans="2:10" x14ac:dyDescent="0.2">
      <c r="B30" s="30"/>
      <c r="C30" s="32" t="s">
        <v>36</v>
      </c>
      <c r="D30" s="32"/>
      <c r="E30" s="32"/>
      <c r="F30" s="32"/>
      <c r="H30" s="37">
        <f>H29</f>
        <v>0</v>
      </c>
      <c r="I30" s="38">
        <f>I29</f>
        <v>0</v>
      </c>
      <c r="J30" s="31"/>
    </row>
    <row r="31" spans="2:10" x14ac:dyDescent="0.2">
      <c r="B31" s="30"/>
      <c r="C31" s="32"/>
      <c r="D31" s="32"/>
      <c r="E31" s="32"/>
      <c r="F31" s="32"/>
      <c r="H31" s="43"/>
      <c r="I31" s="42"/>
      <c r="J31" s="31"/>
    </row>
    <row r="32" spans="2:10" ht="13.5" thickBot="1" x14ac:dyDescent="0.25">
      <c r="B32" s="30"/>
      <c r="C32" s="32" t="s">
        <v>37</v>
      </c>
      <c r="D32" s="32"/>
      <c r="H32" s="44">
        <f>H24+H28+H30</f>
        <v>5</v>
      </c>
      <c r="I32" s="45">
        <f>I24+I28+I30</f>
        <v>99266724</v>
      </c>
      <c r="J32" s="31"/>
    </row>
    <row r="33" spans="2:10" ht="13.5" thickTop="1" x14ac:dyDescent="0.2">
      <c r="B33" s="30"/>
      <c r="C33" s="32"/>
      <c r="D33" s="32"/>
      <c r="H33" s="46"/>
      <c r="I33" s="38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x14ac:dyDescent="0.2">
      <c r="B36" s="30"/>
      <c r="G36" s="46"/>
      <c r="H36" s="46"/>
      <c r="I36" s="46"/>
      <c r="J36" s="31"/>
    </row>
    <row r="37" spans="2:10" ht="13.5" thickBot="1" x14ac:dyDescent="0.25">
      <c r="B37" s="30"/>
      <c r="C37" s="48" t="s">
        <v>103</v>
      </c>
      <c r="D37" s="47"/>
      <c r="G37" s="48" t="s">
        <v>38</v>
      </c>
      <c r="H37" s="47"/>
      <c r="I37" s="46"/>
      <c r="J37" s="31"/>
    </row>
    <row r="38" spans="2:10" ht="4.5" customHeight="1" x14ac:dyDescent="0.2">
      <c r="B38" s="30"/>
      <c r="C38" s="46"/>
      <c r="D38" s="46"/>
      <c r="G38" s="46"/>
      <c r="H38" s="46"/>
      <c r="I38" s="46"/>
      <c r="J38" s="31"/>
    </row>
    <row r="39" spans="2:10" x14ac:dyDescent="0.2">
      <c r="B39" s="30"/>
      <c r="C39" s="32" t="s">
        <v>104</v>
      </c>
      <c r="G39" s="49" t="s">
        <v>39</v>
      </c>
      <c r="H39" s="46"/>
      <c r="I39" s="46"/>
      <c r="J39" s="31"/>
    </row>
    <row r="40" spans="2:10" x14ac:dyDescent="0.2">
      <c r="B40" s="30"/>
      <c r="G40" s="46"/>
      <c r="H40" s="46"/>
      <c r="I40" s="46"/>
      <c r="J40" s="31"/>
    </row>
    <row r="41" spans="2:10" ht="18.75" customHeight="1" thickBot="1" x14ac:dyDescent="0.25">
      <c r="B41" s="50"/>
      <c r="C41" s="51"/>
      <c r="D41" s="51"/>
      <c r="E41" s="51"/>
      <c r="F41" s="51"/>
      <c r="G41" s="47"/>
      <c r="H41" s="47"/>
      <c r="I41" s="47"/>
      <c r="J41" s="52"/>
    </row>
  </sheetData>
  <pageMargins left="0.70866141732283472" right="0" top="0" bottom="0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2023-02-08T16:39:45Z</cp:lastPrinted>
  <dcterms:created xsi:type="dcterms:W3CDTF">2023-02-07T16:49:22Z</dcterms:created>
  <dcterms:modified xsi:type="dcterms:W3CDTF">2023-02-13T19:25:11Z</dcterms:modified>
</cp:coreProperties>
</file>