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12134 HOMERIS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H1" i="2"/>
  <c r="G1" i="2"/>
  <c r="I29" i="3"/>
  <c r="H29" i="3"/>
  <c r="I27" i="3"/>
  <c r="H27" i="3"/>
  <c r="I24" i="3"/>
  <c r="H24" i="3"/>
  <c r="H31" i="3" s="1"/>
  <c r="I31" i="3" l="1"/>
  <c r="H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<sst xmlns="http://schemas.openxmlformats.org/spreadsheetml/2006/main" count="96" uniqueCount="61">
  <si>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</si>
  <si>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</si>
  <si>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</si>
  <si>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</si>
  <si>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</si>
  <si>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</si>
  <si>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</si>
  <si>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</si>
  <si>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</si>
  <si>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</si>
  <si>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</si>
  <si>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MENTAL UNIVERSITARIO DE RISARALDA</t>
  </si>
  <si>
    <t>FEVC</t>
  </si>
  <si>
    <t>PGP</t>
  </si>
  <si>
    <t>PEREIRA</t>
  </si>
  <si>
    <t>FEVE</t>
  </si>
  <si>
    <t>EVENTO</t>
  </si>
  <si>
    <t>FOR-CSA-018</t>
  </si>
  <si>
    <t>HOJA 1 DE 2</t>
  </si>
  <si>
    <t>RESUMEN DE CARTERA REVISADA POR LA EPS</t>
  </si>
  <si>
    <t>VERSION 1</t>
  </si>
  <si>
    <t>SANTIAGO DE CALI , OCTUBRE 12 DE 2023</t>
  </si>
  <si>
    <t>A continuacion me permito remitir nuestra respuesta al estado de cartera presentado en la fecha: 06/10/2023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</si>
  <si>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</si>
  <si>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</si>
  <si>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</si>
  <si>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</si>
  <si>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</si>
  <si>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</si>
  <si>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</si>
  <si>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</si>
  <si>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</si>
  <si>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</si>
  <si>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</si>
  <si>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</si>
  <si>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</si>
  <si>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</si>
  <si>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</si>
  <si>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</si>
  <si>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</si>
  <si>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</si>
  <si>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</si>
  <si>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</si>
  <si>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</si>
  <si>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Fecha Factura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</si>
  <si>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</si>
  <si>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</si>
  <si>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</si>
  <si>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</si>
  <si>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</si>
  <si>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</si>
  <si>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</si>
  <si>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</si>
  <si>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ESTADO EPS OCTUBRE 12</t>
  </si>
  <si>
    <t>FACTURA PENDIENTE EN PROGRAMACION DE PAGO</t>
  </si>
  <si>
    <t>Fecha Radicado EPS</t>
  </si>
  <si>
    <t>FACTURA NO RADICADA</t>
  </si>
  <si>
    <t>Señores : ESE HOSPITAL MENTAL UNIVERSITARIO DE RISARALDA</t>
  </si>
  <si>
    <t>NIT: 891412134</t>
  </si>
  <si>
    <t>Daniela Aguirre Bermudez</t>
  </si>
  <si>
    <t>Coordiandora de Facturación y Cartera - HOMERIS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</si>
</sst>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6" formatCode="&quot;$&quot;\ #,##0;[Red]&quot;$&quot;\ #,##0"/>
    <numFmt numFmtId="167" formatCode="&quot;$&quot;\ #,##0"/>
    <numFmt numFmtId="169" formatCode="_-* #,##0_-;\-* #,##0_-;_-* &quot;-&quot;??_-;_-@_-"/>
    <numFmt numFmtId="171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22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164" fontId="0" fillId="0" borderId="1" xfId="1" applyFont="1" applyFill="1" applyBorder="1"/>
    <xf numFmtId="14" fontId="0" fillId="0" borderId="1" xfId="0" applyNumberFormat="1" applyBorder="1"/>
    <xf numFmtId="164" fontId="0" fillId="0" borderId="0" xfId="0" applyNumberForma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0" xfId="2" applyNumberFormat="1" applyFont="1" applyBorder="1"/>
    <xf numFmtId="166" fontId="7" fillId="0" borderId="10" xfId="2" applyNumberFormat="1" applyFont="1" applyBorder="1"/>
    <xf numFmtId="166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9" fontId="1" fillId="3" borderId="1" xfId="3" applyNumberFormat="1" applyFont="1" applyFill="1" applyBorder="1" applyAlignment="1">
      <alignment horizontal="center" vertical="center" wrapText="1"/>
    </xf>
    <xf numFmtId="14" fontId="0" fillId="0" borderId="0" xfId="0" applyNumberFormat="1"/>
    <xf numFmtId="171" fontId="0" fillId="0" borderId="0" xfId="3" applyNumberFormat="1" applyFont="1"/>
    <xf numFmtId="171" fontId="1" fillId="0" borderId="1" xfId="3" applyNumberFormat="1" applyFont="1" applyBorder="1" applyAlignment="1">
      <alignment horizontal="center" vertical="center" wrapText="1"/>
    </xf>
    <xf numFmtId="171" fontId="0" fillId="0" borderId="1" xfId="3" applyNumberFormat="1" applyFont="1" applyBorder="1"/>
    <xf numFmtId="0" fontId="1" fillId="0" borderId="0" xfId="0" applyFont="1"/>
    <xf numFmtId="14" fontId="1" fillId="0" borderId="0" xfId="0" applyNumberFormat="1" applyFont="1"/>
    <xf numFmtId="171" fontId="1" fillId="0" borderId="0" xfId="3" applyNumberFormat="1" applyFont="1"/>
    <xf numFmtId="171" fontId="1" fillId="3" borderId="1" xfId="3" applyNumberFormat="1" applyFont="1" applyFill="1" applyBorder="1" applyAlignment="1">
      <alignment horizontal="center" vertical="center" wrapText="1"/>
    </xf>
    <xf numFmtId="167" fontId="7" fillId="0" borderId="0" xfId="2" applyNumberFormat="1" applyFont="1" applyAlignment="1">
      <alignment horizontal="right"/>
    </xf>
  </cellXfs>
  <cellStyles count="4">
    <cellStyle name="Millares" xfId="3" builtinId="3"/>
    <cellStyle name="Moneda [0]" xfId="1" builtinId="7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G2" sqref="G2:H7"/>
    </sheetView>
  </sheetViews>
  <sheetFormatPr baseColWidth="10" defaultRowHeight="15" x14ac:dyDescent="0.25"/>
  <cols>
    <col min="2" max="2" width="47" bestFit="1" customWidth="1"/>
    <col min="3" max="3" width="16.7109375" customWidth="1"/>
    <col min="4" max="4" width="8.85546875" customWidth="1"/>
    <col min="5" max="5" width="16.28515625" customWidth="1"/>
    <col min="6" max="6" width="15.7109375" bestFit="1" customWidth="1"/>
    <col min="7" max="7" width="12.7109375" bestFit="1" customWidth="1"/>
    <col min="8" max="8" width="13.855468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891412134</v>
      </c>
      <c r="B2" s="1" t="s">
        <v>11</v>
      </c>
      <c r="C2" s="1" t="s">
        <v>15</v>
      </c>
      <c r="D2" s="1">
        <v>239399</v>
      </c>
      <c r="E2" s="5">
        <v>45131.565972222219</v>
      </c>
      <c r="F2" s="5">
        <v>45139.341666666667</v>
      </c>
      <c r="G2" s="7">
        <v>10639800</v>
      </c>
      <c r="H2" s="7">
        <v>10639800</v>
      </c>
      <c r="I2" s="6" t="s">
        <v>16</v>
      </c>
      <c r="J2" s="4" t="s">
        <v>14</v>
      </c>
      <c r="K2" s="4"/>
    </row>
    <row r="3" spans="1:11" x14ac:dyDescent="0.25">
      <c r="A3" s="1">
        <v>891412134</v>
      </c>
      <c r="B3" s="1" t="s">
        <v>11</v>
      </c>
      <c r="C3" s="1" t="s">
        <v>12</v>
      </c>
      <c r="D3" s="1">
        <v>192668</v>
      </c>
      <c r="E3" s="5">
        <v>45169.30972222222</v>
      </c>
      <c r="F3" s="5">
        <v>45169.550694444442</v>
      </c>
      <c r="G3" s="7">
        <v>3634128</v>
      </c>
      <c r="H3" s="7">
        <v>3634128</v>
      </c>
      <c r="I3" s="4" t="s">
        <v>13</v>
      </c>
      <c r="J3" s="4" t="s">
        <v>14</v>
      </c>
      <c r="K3" s="4"/>
    </row>
    <row r="4" spans="1:11" x14ac:dyDescent="0.25">
      <c r="A4" s="1">
        <v>891412134</v>
      </c>
      <c r="B4" s="1" t="s">
        <v>11</v>
      </c>
      <c r="C4" s="1" t="s">
        <v>15</v>
      </c>
      <c r="D4" s="1">
        <v>240138</v>
      </c>
      <c r="E4" s="5">
        <v>45148.474305555559</v>
      </c>
      <c r="F4" s="8">
        <v>45170</v>
      </c>
      <c r="G4" s="7">
        <v>923003</v>
      </c>
      <c r="H4" s="7">
        <v>923003</v>
      </c>
      <c r="I4" s="4" t="s">
        <v>13</v>
      </c>
      <c r="J4" s="4" t="s">
        <v>14</v>
      </c>
      <c r="K4" s="4"/>
    </row>
    <row r="5" spans="1:11" x14ac:dyDescent="0.25">
      <c r="A5" s="1">
        <v>891412134</v>
      </c>
      <c r="B5" s="1" t="s">
        <v>11</v>
      </c>
      <c r="C5" s="1" t="s">
        <v>15</v>
      </c>
      <c r="D5" s="1">
        <v>241491</v>
      </c>
      <c r="E5" s="5">
        <v>45182.488888888889</v>
      </c>
      <c r="F5" s="8">
        <v>45210</v>
      </c>
      <c r="G5" s="7">
        <v>14186400</v>
      </c>
      <c r="H5" s="7">
        <v>14186400</v>
      </c>
      <c r="I5" s="4" t="s">
        <v>16</v>
      </c>
      <c r="J5" s="4" t="s">
        <v>14</v>
      </c>
      <c r="K5" s="1"/>
    </row>
    <row r="6" spans="1:11" x14ac:dyDescent="0.25">
      <c r="A6" s="1">
        <v>891412134</v>
      </c>
      <c r="B6" s="1" t="s">
        <v>11</v>
      </c>
      <c r="C6" s="1" t="s">
        <v>12</v>
      </c>
      <c r="D6" s="1">
        <v>192683</v>
      </c>
      <c r="E6" s="5">
        <v>45199.379166666666</v>
      </c>
      <c r="F6" s="8">
        <v>45210</v>
      </c>
      <c r="G6" s="7">
        <v>27671092</v>
      </c>
      <c r="H6" s="7">
        <v>27671092</v>
      </c>
      <c r="I6" s="4" t="s">
        <v>13</v>
      </c>
      <c r="J6" s="4" t="s">
        <v>14</v>
      </c>
      <c r="K6" s="1"/>
    </row>
    <row r="7" spans="1:11" x14ac:dyDescent="0.25">
      <c r="A7" s="1">
        <v>891412134</v>
      </c>
      <c r="B7" s="1" t="s">
        <v>11</v>
      </c>
      <c r="C7" s="1" t="s">
        <v>12</v>
      </c>
      <c r="D7" s="1">
        <v>191684</v>
      </c>
      <c r="E7" s="5">
        <v>45199.379861111112</v>
      </c>
      <c r="F7" s="8">
        <v>45210</v>
      </c>
      <c r="G7" s="7">
        <v>3634128</v>
      </c>
      <c r="H7" s="7">
        <v>3634128</v>
      </c>
      <c r="I7" s="4" t="s">
        <v>13</v>
      </c>
      <c r="J7" s="4" t="s">
        <v>14</v>
      </c>
      <c r="K7" s="1"/>
    </row>
    <row r="8" spans="1:11" x14ac:dyDescent="0.25">
      <c r="H8" s="9">
        <f>SUM(H2:H7)</f>
        <v>60688551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showGridLines="0" topLeftCell="A4" zoomScale="73" zoomScaleNormal="73" workbookViewId="0">
      <selection activeCell="C31" sqref="C31:D33"/>
    </sheetView>
  </sheetViews>
  <sheetFormatPr baseColWidth="10" defaultRowHeight="15" x14ac:dyDescent="0.25"/>
  <cols>
    <col min="1" max="1" width="13.42578125" bestFit="1" customWidth="1"/>
    <col min="2" max="2" width="48.85546875" bestFit="1" customWidth="1"/>
    <col min="3" max="3" width="11.85546875" bestFit="1" customWidth="1"/>
    <col min="4" max="4" width="15.85546875" bestFit="1" customWidth="1"/>
    <col min="5" max="5" width="16.7109375" bestFit="1" customWidth="1"/>
    <col min="6" max="6" width="17.140625" style="55" bestFit="1" customWidth="1"/>
    <col min="7" max="8" width="17.5703125" style="56" bestFit="1" customWidth="1"/>
    <col min="9" max="9" width="47" bestFit="1" customWidth="1"/>
    <col min="10" max="10" width="20.28515625" style="56" bestFit="1" customWidth="1"/>
    <col min="11" max="11" width="15" bestFit="1" customWidth="1"/>
    <col min="12" max="14" width="14.5703125" bestFit="1" customWidth="1"/>
    <col min="15" max="15" width="12.42578125" bestFit="1" customWidth="1"/>
  </cols>
  <sheetData>
    <row r="1" spans="1:15" s="59" customFormat="1" x14ac:dyDescent="0.25">
      <c r="F1" s="60"/>
      <c r="G1" s="61">
        <f>SUBTOTAL(9,G3:G8)</f>
        <v>60688551</v>
      </c>
      <c r="H1" s="61">
        <f>SUBTOTAL(9,H3:H8)</f>
        <v>60688551</v>
      </c>
      <c r="J1" s="61">
        <f>SUBTOTAL(9,J3:J8)</f>
        <v>4557131</v>
      </c>
    </row>
    <row r="2" spans="1:15" ht="30" x14ac:dyDescent="0.25">
      <c r="A2" s="2" t="s">
        <v>41</v>
      </c>
      <c r="B2" s="2" t="s">
        <v>42</v>
      </c>
      <c r="C2" s="2" t="s">
        <v>43</v>
      </c>
      <c r="D2" s="2" t="s">
        <v>1</v>
      </c>
      <c r="E2" s="52" t="s">
        <v>55</v>
      </c>
      <c r="F2" s="52" t="s">
        <v>44</v>
      </c>
      <c r="G2" s="57" t="s">
        <v>45</v>
      </c>
      <c r="H2" s="57" t="s">
        <v>46</v>
      </c>
      <c r="I2" s="53" t="s">
        <v>53</v>
      </c>
      <c r="J2" s="62" t="s">
        <v>47</v>
      </c>
      <c r="K2" s="54" t="s">
        <v>48</v>
      </c>
      <c r="L2" s="54" t="s">
        <v>49</v>
      </c>
      <c r="M2" s="54" t="s">
        <v>50</v>
      </c>
      <c r="N2" s="54" t="s">
        <v>51</v>
      </c>
      <c r="O2" s="54" t="s">
        <v>52</v>
      </c>
    </row>
    <row r="3" spans="1:15" x14ac:dyDescent="0.25">
      <c r="A3" s="1">
        <v>891412134</v>
      </c>
      <c r="B3" s="1" t="s">
        <v>11</v>
      </c>
      <c r="C3" s="1" t="s">
        <v>15</v>
      </c>
      <c r="D3" s="1">
        <v>239399</v>
      </c>
      <c r="E3" s="8">
        <v>45201</v>
      </c>
      <c r="F3" s="8">
        <v>45131.565972222219</v>
      </c>
      <c r="G3" s="58">
        <v>10639800</v>
      </c>
      <c r="H3" s="58">
        <v>10639800</v>
      </c>
      <c r="I3" s="1" t="s">
        <v>34</v>
      </c>
      <c r="J3" s="58">
        <v>0</v>
      </c>
      <c r="K3" s="1"/>
      <c r="L3" s="1"/>
      <c r="M3" s="1"/>
      <c r="N3" s="1"/>
      <c r="O3" s="8">
        <v>45199</v>
      </c>
    </row>
    <row r="4" spans="1:15" x14ac:dyDescent="0.25">
      <c r="A4" s="1">
        <v>891412134</v>
      </c>
      <c r="B4" s="1" t="s">
        <v>11</v>
      </c>
      <c r="C4" s="1" t="s">
        <v>12</v>
      </c>
      <c r="D4" s="1">
        <v>192668</v>
      </c>
      <c r="E4" s="8">
        <v>45180</v>
      </c>
      <c r="F4" s="8">
        <v>45169.30972222222</v>
      </c>
      <c r="G4" s="58">
        <v>3634128</v>
      </c>
      <c r="H4" s="58">
        <v>3634128</v>
      </c>
      <c r="I4" s="1" t="s">
        <v>54</v>
      </c>
      <c r="J4" s="58">
        <v>3634128</v>
      </c>
      <c r="K4" s="1">
        <v>1222307600</v>
      </c>
      <c r="L4" s="1"/>
      <c r="M4" s="1"/>
      <c r="N4" s="1"/>
      <c r="O4" s="8">
        <v>45199</v>
      </c>
    </row>
    <row r="5" spans="1:15" x14ac:dyDescent="0.25">
      <c r="A5" s="1">
        <v>891412134</v>
      </c>
      <c r="B5" s="1" t="s">
        <v>11</v>
      </c>
      <c r="C5" s="1" t="s">
        <v>15</v>
      </c>
      <c r="D5" s="1">
        <v>240138</v>
      </c>
      <c r="E5" s="8">
        <v>45180</v>
      </c>
      <c r="F5" s="8">
        <v>45148.474305555559</v>
      </c>
      <c r="G5" s="58">
        <v>923003</v>
      </c>
      <c r="H5" s="58">
        <v>923003</v>
      </c>
      <c r="I5" s="1" t="s">
        <v>54</v>
      </c>
      <c r="J5" s="58">
        <v>923003</v>
      </c>
      <c r="K5" s="1">
        <v>1222306082</v>
      </c>
      <c r="L5" s="1"/>
      <c r="M5" s="1"/>
      <c r="N5" s="1"/>
      <c r="O5" s="8">
        <v>45199</v>
      </c>
    </row>
    <row r="6" spans="1:15" x14ac:dyDescent="0.25">
      <c r="A6" s="1">
        <v>891412134</v>
      </c>
      <c r="B6" s="1" t="s">
        <v>11</v>
      </c>
      <c r="C6" s="1" t="s">
        <v>15</v>
      </c>
      <c r="D6" s="1">
        <v>241491</v>
      </c>
      <c r="E6" s="8">
        <v>45180</v>
      </c>
      <c r="F6" s="8">
        <v>45182.488888888889</v>
      </c>
      <c r="G6" s="58">
        <v>14186400</v>
      </c>
      <c r="H6" s="58">
        <v>14186400</v>
      </c>
      <c r="I6" s="1" t="s">
        <v>34</v>
      </c>
      <c r="J6" s="58">
        <v>0</v>
      </c>
      <c r="K6" s="1"/>
      <c r="L6" s="1"/>
      <c r="M6" s="1"/>
      <c r="N6" s="1"/>
      <c r="O6" s="8">
        <v>45199</v>
      </c>
    </row>
    <row r="7" spans="1:15" x14ac:dyDescent="0.25">
      <c r="A7" s="1">
        <v>891412134</v>
      </c>
      <c r="B7" s="1" t="s">
        <v>11</v>
      </c>
      <c r="C7" s="1" t="s">
        <v>12</v>
      </c>
      <c r="D7" s="1">
        <v>192683</v>
      </c>
      <c r="E7" s="8">
        <v>45180</v>
      </c>
      <c r="F7" s="8">
        <v>45199.379166666666</v>
      </c>
      <c r="G7" s="58">
        <v>27671092</v>
      </c>
      <c r="H7" s="58">
        <v>27671092</v>
      </c>
      <c r="I7" s="1" t="s">
        <v>34</v>
      </c>
      <c r="J7" s="58"/>
      <c r="K7" s="1"/>
      <c r="L7" s="1"/>
      <c r="M7" s="1"/>
      <c r="N7" s="1"/>
      <c r="O7" s="8">
        <v>45199</v>
      </c>
    </row>
    <row r="8" spans="1:15" x14ac:dyDescent="0.25">
      <c r="A8" s="1">
        <v>891412134</v>
      </c>
      <c r="B8" s="1" t="s">
        <v>11</v>
      </c>
      <c r="C8" s="1" t="s">
        <v>12</v>
      </c>
      <c r="D8" s="1">
        <v>191684</v>
      </c>
      <c r="E8" s="1"/>
      <c r="F8" s="8">
        <v>45199.379861111112</v>
      </c>
      <c r="G8" s="58">
        <v>3634128</v>
      </c>
      <c r="H8" s="58">
        <v>3634128</v>
      </c>
      <c r="I8" s="1" t="s">
        <v>56</v>
      </c>
      <c r="J8" s="58">
        <v>0</v>
      </c>
      <c r="K8" s="1"/>
      <c r="L8" s="1"/>
      <c r="M8" s="1"/>
      <c r="N8" s="1"/>
      <c r="O8" s="8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4" zoomScale="90" zoomScaleNormal="90" zoomScaleSheetLayoutView="100" workbookViewId="0">
      <selection activeCell="P31" sqref="P31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17</v>
      </c>
      <c r="E2" s="14"/>
      <c r="F2" s="14"/>
      <c r="G2" s="14"/>
      <c r="H2" s="14"/>
      <c r="I2" s="15"/>
      <c r="J2" s="16" t="s">
        <v>18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19</v>
      </c>
      <c r="E4" s="14"/>
      <c r="F4" s="14"/>
      <c r="G4" s="14"/>
      <c r="H4" s="14"/>
      <c r="I4" s="15"/>
      <c r="J4" s="16" t="s">
        <v>20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21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57</v>
      </c>
      <c r="J12" s="30"/>
    </row>
    <row r="13" spans="2:10" x14ac:dyDescent="0.2">
      <c r="B13" s="29"/>
      <c r="C13" s="31" t="s">
        <v>58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22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23</v>
      </c>
      <c r="D17" s="32"/>
      <c r="H17" s="34" t="s">
        <v>24</v>
      </c>
      <c r="I17" s="34" t="s">
        <v>25</v>
      </c>
      <c r="J17" s="30"/>
    </row>
    <row r="18" spans="2:10" x14ac:dyDescent="0.2">
      <c r="B18" s="29"/>
      <c r="C18" s="31" t="s">
        <v>26</v>
      </c>
      <c r="D18" s="31"/>
      <c r="E18" s="31"/>
      <c r="F18" s="31"/>
      <c r="H18" s="35">
        <v>6</v>
      </c>
      <c r="I18" s="63">
        <v>60688551</v>
      </c>
      <c r="J18" s="30"/>
    </row>
    <row r="19" spans="2:10" x14ac:dyDescent="0.2">
      <c r="B19" s="29"/>
      <c r="C19" s="10" t="s">
        <v>27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28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29</v>
      </c>
      <c r="H21" s="36">
        <v>1</v>
      </c>
      <c r="I21" s="38">
        <v>3634128</v>
      </c>
      <c r="J21" s="30"/>
    </row>
    <row r="22" spans="2:10" x14ac:dyDescent="0.2">
      <c r="B22" s="29"/>
      <c r="C22" s="10" t="s">
        <v>30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31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32</v>
      </c>
      <c r="D24" s="31"/>
      <c r="E24" s="31"/>
      <c r="F24" s="31"/>
      <c r="H24" s="35">
        <f>H19+H20+H21+H22+H23</f>
        <v>1</v>
      </c>
      <c r="I24" s="41">
        <f>I19+I20+I21+I22+I23</f>
        <v>3634128</v>
      </c>
      <c r="J24" s="30"/>
    </row>
    <row r="25" spans="2:10" x14ac:dyDescent="0.2">
      <c r="B25" s="29"/>
      <c r="C25" s="10" t="s">
        <v>33</v>
      </c>
      <c r="H25" s="36">
        <v>2</v>
      </c>
      <c r="I25" s="37">
        <v>4557131</v>
      </c>
      <c r="J25" s="30"/>
    </row>
    <row r="26" spans="2:10" ht="13.5" thickBot="1" x14ac:dyDescent="0.25">
      <c r="B26" s="29"/>
      <c r="C26" s="10" t="s">
        <v>34</v>
      </c>
      <c r="H26" s="39">
        <v>3</v>
      </c>
      <c r="I26" s="40">
        <v>52497292</v>
      </c>
      <c r="J26" s="30"/>
    </row>
    <row r="27" spans="2:10" x14ac:dyDescent="0.2">
      <c r="B27" s="29"/>
      <c r="C27" s="31" t="s">
        <v>35</v>
      </c>
      <c r="D27" s="31"/>
      <c r="E27" s="31"/>
      <c r="F27" s="31"/>
      <c r="H27" s="35">
        <f>H25+H26</f>
        <v>5</v>
      </c>
      <c r="I27" s="41">
        <f>I25+I26</f>
        <v>57054423</v>
      </c>
      <c r="J27" s="30"/>
    </row>
    <row r="28" spans="2:10" ht="13.5" thickBot="1" x14ac:dyDescent="0.25">
      <c r="B28" s="29"/>
      <c r="C28" s="10" t="s">
        <v>36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37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38</v>
      </c>
      <c r="D31" s="31"/>
      <c r="H31" s="43">
        <f>H24+H27+H29</f>
        <v>6</v>
      </c>
      <c r="I31" s="44">
        <f>I24+I27+I29</f>
        <v>60688551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59</v>
      </c>
      <c r="D36" s="46"/>
      <c r="G36" s="47" t="s">
        <v>39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60</v>
      </c>
      <c r="G38" s="48" t="s">
        <v>40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2023-10-12T15:47:02Z</cp:lastPrinted>
  <dcterms:created xsi:type="dcterms:W3CDTF">2022-06-01T14:39:12Z</dcterms:created>
  <dcterms:modified xsi:type="dcterms:W3CDTF">2023-10-12T15:49:48Z</dcterms:modified>
</cp:coreProperties>
</file>