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1380054 FUND HOSP SAN JOSE (BUGA)\"/>
    </mc:Choice>
  </mc:AlternateContent>
  <bookViews>
    <workbookView xWindow="0" yWindow="0" windowWidth="19200" windowHeight="6150" activeTab="2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FACTURA'!$A$2:$AD$30</definedName>
    <definedName name="_xlnm._FilterDatabase" localSheetId="0" hidden="1">'INFO IPS'!$A$5:$J$33</definedName>
  </definedNames>
  <calcPr calcId="152511"/>
  <pivotCaches>
    <pivotCache cacheId="18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F8" i="3"/>
  <c r="E8" i="3"/>
  <c r="H31" i="4" l="1"/>
  <c r="I31" i="4"/>
  <c r="Z1" i="2" l="1"/>
  <c r="X1" i="2" l="1"/>
  <c r="U1" i="2"/>
  <c r="Q1" i="2"/>
  <c r="P1" i="2"/>
  <c r="J1" i="2"/>
  <c r="W1" i="2" l="1"/>
  <c r="R1" i="2"/>
  <c r="V1" i="2"/>
  <c r="T1" i="2"/>
  <c r="H4" i="1"/>
</calcChain>
</file>

<file path=xl/sharedStrings.xml><?xml version="1.0" encoding="utf-8"?>
<sst xmlns="http://schemas.openxmlformats.org/spreadsheetml/2006/main" count="438" uniqueCount="158">
  <si>
    <t>NIT</t>
  </si>
  <si>
    <t>ENTIDAD</t>
  </si>
  <si>
    <t xml:space="preserve">NOMBRE CREDITO </t>
  </si>
  <si>
    <t>FACTURA</t>
  </si>
  <si>
    <t>FECHA DE EMISIÓN</t>
  </si>
  <si>
    <t>ENVIO</t>
  </si>
  <si>
    <t>VALOR INICIAL</t>
  </si>
  <si>
    <t>SALDO A CORTE</t>
  </si>
  <si>
    <t>DIAS DE MORA</t>
  </si>
  <si>
    <t xml:space="preserve">EDAD MORA SEPARA CTE </t>
  </si>
  <si>
    <t>CAJA DE COMPENSACION FAMILIAR  DEL VALLE DEL CAUCA</t>
  </si>
  <si>
    <t>REGIMEN CONTRIBUTIVO</t>
  </si>
  <si>
    <t>FA325705</t>
  </si>
  <si>
    <t>MAS 360</t>
  </si>
  <si>
    <t>FA443434</t>
  </si>
  <si>
    <t>FA705079</t>
  </si>
  <si>
    <t>121 A 150</t>
  </si>
  <si>
    <t>FA741995</t>
  </si>
  <si>
    <t>61 A 90</t>
  </si>
  <si>
    <t>REGIMEN SUBSIDIADO</t>
  </si>
  <si>
    <t>FA757840</t>
  </si>
  <si>
    <t>FA759678</t>
  </si>
  <si>
    <t>FA759985</t>
  </si>
  <si>
    <t>FA775186</t>
  </si>
  <si>
    <t>31 A 60</t>
  </si>
  <si>
    <t>FA783946</t>
  </si>
  <si>
    <t>FA784287</t>
  </si>
  <si>
    <t>FA785607</t>
  </si>
  <si>
    <t>FA792148</t>
  </si>
  <si>
    <t>1 A 30</t>
  </si>
  <si>
    <t>FA794487</t>
  </si>
  <si>
    <t>FA794557</t>
  </si>
  <si>
    <t>FA795715</t>
  </si>
  <si>
    <t>FA796354</t>
  </si>
  <si>
    <t>FA800805</t>
  </si>
  <si>
    <t>FA803369</t>
  </si>
  <si>
    <t>FA806429</t>
  </si>
  <si>
    <t>CTE</t>
  </si>
  <si>
    <t>FA806851</t>
  </si>
  <si>
    <t>FA808920</t>
  </si>
  <si>
    <t>FA809480</t>
  </si>
  <si>
    <t>FA812463</t>
  </si>
  <si>
    <t>FA814170</t>
  </si>
  <si>
    <t>FA814324</t>
  </si>
  <si>
    <t>FA817018</t>
  </si>
  <si>
    <t>FA817193</t>
  </si>
  <si>
    <t>FA818476</t>
  </si>
  <si>
    <t>ESTADO DE CARTERA FUNDACIÓN SAN JOSÉ DE BUGA</t>
  </si>
  <si>
    <t>NIT 891.380.054</t>
  </si>
  <si>
    <t>FAC AGOSTO RAD SEPTIEMBRE 2024</t>
  </si>
  <si>
    <t xml:space="preserve">Fecha de radicacion EPS </t>
  </si>
  <si>
    <t>FUND HOSP SAN JOSE (BUGA)</t>
  </si>
  <si>
    <t>Llave</t>
  </si>
  <si>
    <t>891380054_FA325705</t>
  </si>
  <si>
    <t>891380054_FA443434</t>
  </si>
  <si>
    <t>891380054_FA705079</t>
  </si>
  <si>
    <t>891380054_FA741995</t>
  </si>
  <si>
    <t>891380054_FA757840</t>
  </si>
  <si>
    <t>891380054_FA759678</t>
  </si>
  <si>
    <t>891380054_FA759985</t>
  </si>
  <si>
    <t>891380054_FA775186</t>
  </si>
  <si>
    <t>891380054_FA783946</t>
  </si>
  <si>
    <t>891380054_FA784287</t>
  </si>
  <si>
    <t>891380054_FA785607</t>
  </si>
  <si>
    <t>891380054_FA792148</t>
  </si>
  <si>
    <t>891380054_FA794487</t>
  </si>
  <si>
    <t>891380054_FA794557</t>
  </si>
  <si>
    <t>891380054_FA795715</t>
  </si>
  <si>
    <t>891380054_FA796354</t>
  </si>
  <si>
    <t>891380054_FA800805</t>
  </si>
  <si>
    <t>891380054_FA803369</t>
  </si>
  <si>
    <t>891380054_FA806429</t>
  </si>
  <si>
    <t>891380054_FA806851</t>
  </si>
  <si>
    <t>891380054_FA808920</t>
  </si>
  <si>
    <t>891380054_FA809480</t>
  </si>
  <si>
    <t>891380054_FA812463</t>
  </si>
  <si>
    <t>891380054_FA814170</t>
  </si>
  <si>
    <t>891380054_FA814324</t>
  </si>
  <si>
    <t>891380054_FA817018</t>
  </si>
  <si>
    <t>891380054_FA817193</t>
  </si>
  <si>
    <t>891380054_FA818476</t>
  </si>
  <si>
    <t>Estado de Factura EPS Septuiembre 23</t>
  </si>
  <si>
    <t>Boxalud</t>
  </si>
  <si>
    <t>Finalizada</t>
  </si>
  <si>
    <t>Para respuesta prestador</t>
  </si>
  <si>
    <t>Devuelta</t>
  </si>
  <si>
    <t>Para auditoria de pertinencia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</si>
  <si>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</si>
  <si>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</si>
  <si>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</si>
  <si>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</si>
  <si>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</si>
  <si>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</si>
  <si>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</si>
  <si>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Por pagar SAP</t>
  </si>
  <si>
    <t xml:space="preserve"> P. abiertas doc</t>
  </si>
  <si>
    <t>Valor compensacion SAP</t>
  </si>
  <si>
    <t>Doc compensacion</t>
  </si>
  <si>
    <t>Valor TF</t>
  </si>
  <si>
    <t xml:space="preserve">Fecha de compensacion </t>
  </si>
  <si>
    <t>Fecha de corte</t>
  </si>
  <si>
    <t>11.09.2024</t>
  </si>
  <si>
    <t>Observacion objeccion</t>
  </si>
  <si>
    <t>1- Se devuelve factura con soportes completos, la Autorizacion 122300388613 es provicional, servicio no cuenta con Autorización NAP de 15 dígitos para los servicios facturados.
2-Se requiere por favor Radicar los soportes de Egreso para generar la Autorización Final. Enviar Solicitud de Autorización final al Correo  capautorizaciones@epsdelagente.com.co, Anexar Factura con todos sus soportes y los Anexos de los Servicios Facturados.
3-Pendiente aplicar Auditoria Medica y Administrativa</t>
  </si>
  <si>
    <t>FACTURA DEVOLUCION</t>
  </si>
  <si>
    <t>FACTURA EN PROCESO INTERNO</t>
  </si>
  <si>
    <t>FACTURA PENDIENTE EN PROGRAMACION DE PAGO</t>
  </si>
  <si>
    <t>FACTURA CANCELADA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</si>
  <si>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</si>
  <si>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</si>
  <si>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</si>
  <si>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</si>
  <si>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</si>
  <si>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</si>
  <si>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</si>
  <si>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</si>
  <si>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</si>
  <si>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</si>
  <si>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</si>
  <si>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</si>
  <si>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</si>
  <si>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</si>
  <si>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</si>
  <si>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</si>
  <si>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</si>
  <si>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</si>
  <si>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</si>
  <si>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</si>
  <si>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</si>
  <si>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</si>
  <si>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</si>
  <si>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</si>
  <si>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</si>
  <si>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</si>
  <si>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FUND HOSP SAN JOSE (BUGA)</t>
  </si>
  <si>
    <t>NIT: 891380054</t>
  </si>
  <si>
    <t>FACTURA PENDIENTE EN PROGRAMACION DE PAGO - SALDO ACEPTADO POR LA IPS</t>
  </si>
  <si>
    <t>Suma de Valor Glosa Aceptada</t>
  </si>
  <si>
    <t>Santiago de Cali, Septiembre 23 del 2024</t>
  </si>
  <si>
    <t>Con Corte al dia: 30/08/2024</t>
  </si>
  <si>
    <t>FACTURA-GLOSA ACEPTADA POR LA IPS ( $ )</t>
  </si>
  <si>
    <t>Lizeth Cristina Bocanegra Moya</t>
  </si>
  <si>
    <t>Profesional Administrativo -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</si>
  <si>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</si>
  <si>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</si>
  <si>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</si>
  <si>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</si>
  <si>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</si>
  <si>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</si>
  <si>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</si>
  <si>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</si>
  <si>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</si>
  <si>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</si>
  <si>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</si>
  <si>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</si>
  <si>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</si>
  <si>
    <t>Estado de Factura EPS Agosto 28</t>
  </si>
  <si>
    <t>FACTURA DEVUELTA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</si>
</sst>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34">
    <xf numFmtId="0" fontId="0" fillId="0" borderId="0" xfId="0"/>
    <xf numFmtId="164" fontId="0" fillId="0" borderId="0" xfId="1" applyNumberFormat="1" applyFont="1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5" fontId="0" fillId="0" borderId="1" xfId="0" applyNumberFormat="1" applyBorder="1"/>
    <xf numFmtId="164" fontId="0" fillId="0" borderId="1" xfId="1" applyNumberFormat="1" applyFont="1" applyBorder="1"/>
    <xf numFmtId="1" fontId="0" fillId="0" borderId="1" xfId="0" applyNumberFormat="1" applyBorder="1"/>
    <xf numFmtId="0" fontId="3" fillId="0" borderId="0" xfId="0" applyFont="1"/>
    <xf numFmtId="14" fontId="3" fillId="0" borderId="0" xfId="0" applyNumberFormat="1" applyFont="1"/>
    <xf numFmtId="164" fontId="3" fillId="0" borderId="0" xfId="1" applyNumberFormat="1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right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3" fillId="0" borderId="1" xfId="0" applyFont="1" applyBorder="1"/>
    <xf numFmtId="14" fontId="3" fillId="0" borderId="1" xfId="0" applyNumberFormat="1" applyFont="1" applyBorder="1"/>
    <xf numFmtId="164" fontId="3" fillId="0" borderId="1" xfId="1" applyNumberFormat="1" applyFont="1" applyBorder="1"/>
    <xf numFmtId="1" fontId="3" fillId="0" borderId="1" xfId="0" applyNumberFormat="1" applyFont="1" applyBorder="1"/>
    <xf numFmtId="0" fontId="4" fillId="6" borderId="1" xfId="0" applyFont="1" applyFill="1" applyBorder="1" applyAlignment="1">
      <alignment horizontal="center" vertical="center" wrapText="1"/>
    </xf>
    <xf numFmtId="164" fontId="4" fillId="7" borderId="1" xfId="1" applyNumberFormat="1" applyFont="1" applyFill="1" applyBorder="1" applyAlignment="1">
      <alignment horizontal="center" vertical="center" wrapText="1"/>
    </xf>
    <xf numFmtId="0" fontId="6" fillId="0" borderId="0" xfId="0" applyFont="1"/>
    <xf numFmtId="14" fontId="6" fillId="0" borderId="0" xfId="0" applyNumberFormat="1" applyFont="1"/>
    <xf numFmtId="164" fontId="6" fillId="0" borderId="0" xfId="1" applyNumberFormat="1" applyFont="1"/>
    <xf numFmtId="164" fontId="4" fillId="6" borderId="1" xfId="1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wrapText="1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4" xfId="0" pivotButton="1" applyFont="1" applyBorder="1"/>
    <xf numFmtId="0" fontId="3" fillId="0" borderId="4" xfId="0" applyFont="1" applyBorder="1" applyAlignment="1">
      <alignment horizontal="left"/>
    </xf>
    <xf numFmtId="0" fontId="3" fillId="0" borderId="4" xfId="0" applyFont="1" applyBorder="1"/>
    <xf numFmtId="0" fontId="3" fillId="0" borderId="14" xfId="0" applyNumberFormat="1" applyFont="1" applyBorder="1"/>
    <xf numFmtId="0" fontId="3" fillId="0" borderId="4" xfId="0" applyNumberFormat="1" applyFont="1" applyBorder="1"/>
    <xf numFmtId="0" fontId="8" fillId="0" borderId="0" xfId="3" applyFont="1"/>
    <xf numFmtId="0" fontId="8" fillId="0" borderId="5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1" xfId="4" applyNumberFormat="1" applyFont="1" applyBorder="1" applyAlignment="1">
      <alignment horizontal="center"/>
    </xf>
    <xf numFmtId="169" fontId="8" fillId="0" borderId="11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1" xfId="4" applyNumberFormat="1" applyFont="1" applyBorder="1" applyAlignment="1">
      <alignment horizontal="center"/>
    </xf>
    <xf numFmtId="169" fontId="7" fillId="0" borderId="11" xfId="2" applyNumberFormat="1" applyFont="1" applyBorder="1" applyAlignment="1">
      <alignment horizontal="right"/>
    </xf>
    <xf numFmtId="0" fontId="7" fillId="0" borderId="9" xfId="3" applyFont="1" applyBorder="1"/>
    <xf numFmtId="168" fontId="7" fillId="0" borderId="0" xfId="2" applyNumberFormat="1" applyFont="1" applyAlignment="1">
      <alignment horizontal="right"/>
    </xf>
    <xf numFmtId="168" fontId="10" fillId="0" borderId="18" xfId="4" applyNumberFormat="1" applyFont="1" applyBorder="1" applyAlignment="1">
      <alignment horizontal="center"/>
    </xf>
    <xf numFmtId="169" fontId="10" fillId="0" borderId="18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1" xfId="3" applyNumberFormat="1" applyFont="1" applyBorder="1"/>
    <xf numFmtId="170" fontId="7" fillId="0" borderId="11" xfId="3" applyNumberFormat="1" applyFont="1" applyBorder="1"/>
    <xf numFmtId="167" fontId="10" fillId="0" borderId="11" xfId="4" applyFont="1" applyBorder="1"/>
    <xf numFmtId="169" fontId="7" fillId="0" borderId="11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0" xfId="3" applyFont="1" applyBorder="1"/>
    <xf numFmtId="0" fontId="8" fillId="0" borderId="11" xfId="3" applyFont="1" applyBorder="1"/>
    <xf numFmtId="170" fontId="8" fillId="0" borderId="11" xfId="3" applyNumberFormat="1" applyFont="1" applyBorder="1"/>
    <xf numFmtId="0" fontId="8" fillId="0" borderId="12" xfId="3" applyFont="1" applyBorder="1"/>
    <xf numFmtId="0" fontId="3" fillId="0" borderId="13" xfId="0" applyFont="1" applyBorder="1" applyAlignment="1">
      <alignment horizontal="left"/>
    </xf>
    <xf numFmtId="0" fontId="3" fillId="0" borderId="13" xfId="0" applyNumberFormat="1" applyFont="1" applyBorder="1"/>
    <xf numFmtId="164" fontId="3" fillId="0" borderId="6" xfId="0" applyNumberFormat="1" applyFont="1" applyBorder="1"/>
    <xf numFmtId="164" fontId="3" fillId="0" borderId="0" xfId="0" applyNumberFormat="1" applyFont="1" applyBorder="1"/>
    <xf numFmtId="164" fontId="3" fillId="0" borderId="16" xfId="0" applyNumberFormat="1" applyFont="1" applyBorder="1"/>
    <xf numFmtId="164" fontId="3" fillId="0" borderId="13" xfId="1" applyNumberFormat="1" applyFont="1" applyBorder="1"/>
    <xf numFmtId="164" fontId="3" fillId="0" borderId="14" xfId="1" applyNumberFormat="1" applyFont="1" applyBorder="1"/>
    <xf numFmtId="164" fontId="3" fillId="0" borderId="4" xfId="1" applyNumberFormat="1" applyFont="1" applyBorder="1"/>
    <xf numFmtId="0" fontId="7" fillId="0" borderId="5" xfId="3" applyFont="1" applyBorder="1" applyAlignment="1">
      <alignment horizontal="center"/>
    </xf>
    <xf numFmtId="0" fontId="7" fillId="0" borderId="7" xfId="3" applyFont="1" applyBorder="1" applyAlignment="1">
      <alignment horizont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/>
    </xf>
    <xf numFmtId="0" fontId="7" fillId="0" borderId="12" xfId="3" applyFont="1" applyBorder="1" applyAlignment="1">
      <alignment horizontal="center"/>
    </xf>
    <xf numFmtId="0" fontId="10" fillId="0" borderId="19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/>
    </xf>
    <xf numFmtId="0" fontId="7" fillId="0" borderId="8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1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4" fontId="7" fillId="0" borderId="3" xfId="1" applyNumberFormat="1" applyFont="1" applyBorder="1" applyAlignment="1">
      <alignment horizontal="center"/>
    </xf>
    <xf numFmtId="171" fontId="7" fillId="0" borderId="3" xfId="1" applyNumberFormat="1" applyFont="1" applyBorder="1" applyAlignment="1">
      <alignment horizontal="right"/>
    </xf>
    <xf numFmtId="164" fontId="7" fillId="0" borderId="18" xfId="1" applyNumberFormat="1" applyFont="1" applyBorder="1" applyAlignment="1">
      <alignment horizontal="center"/>
    </xf>
    <xf numFmtId="171" fontId="7" fillId="0" borderId="18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10" xfId="3" applyFont="1" applyBorder="1"/>
    <xf numFmtId="0" fontId="7" fillId="0" borderId="11" xfId="3" applyFont="1" applyBorder="1"/>
    <xf numFmtId="0" fontId="7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27"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numFmt numFmtId="165" formatCode="_-* #,##0.0_-;\-* #,##0.0_-;_-* &quot;-&quot;??_-;_-@_-"/>
    </dxf>
    <dxf>
      <numFmt numFmtId="165" formatCode="_-* #,##0.0_-;\-* #,##0.0_-;_-* &quot;-&quot;??_-;_-@_-"/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8.669552430554" createdVersion="5" refreshedVersion="5" minRefreshableVersion="3" recordCount="28">
  <cacheSource type="worksheet">
    <worksheetSource ref="A2:AD30" sheet="ESTADO DE CADA FACTURA"/>
  </cacheSource>
  <cacheFields count="29">
    <cacheField name="NIT" numFmtId="0">
      <sharedItems containsSemiMixedTypes="0" containsString="0" containsNumber="1" containsInteger="1" minValue="891380054" maxValue="891380054"/>
    </cacheField>
    <cacheField name="ENTIDAD" numFmtId="0">
      <sharedItems/>
    </cacheField>
    <cacheField name="NOMBRE CREDITO " numFmtId="0">
      <sharedItems/>
    </cacheField>
    <cacheField name="FACTURA" numFmtId="0">
      <sharedItems/>
    </cacheField>
    <cacheField name="Llave" numFmtId="0">
      <sharedItems/>
    </cacheField>
    <cacheField name="FECHA DE EMISIÓN" numFmtId="14">
      <sharedItems containsSemiMixedTypes="0" containsNonDate="0" containsDate="1" containsString="0" minDate="2022-07-17T00:00:00" maxDate="2024-08-26T00:00:00"/>
    </cacheField>
    <cacheField name="Fecha de radicacion EPS " numFmtId="14">
      <sharedItems containsSemiMixedTypes="0" containsNonDate="0" containsDate="1" containsString="0" minDate="2022-08-13T00:00:00" maxDate="2024-09-11T07:46:24"/>
    </cacheField>
    <cacheField name="ENVIO" numFmtId="0">
      <sharedItems containsString="0" containsBlank="1" containsNumber="1" containsInteger="1" minValue="11981" maxValue="19649"/>
    </cacheField>
    <cacheField name="VALOR INICIAL" numFmtId="164">
      <sharedItems containsSemiMixedTypes="0" containsString="0" containsNumber="1" containsInteger="1" minValue="81400" maxValue="6188606"/>
    </cacheField>
    <cacheField name="SALDO A CORTE" numFmtId="164">
      <sharedItems containsSemiMixedTypes="0" containsString="0" containsNumber="1" containsInteger="1" minValue="81400" maxValue="2726536"/>
    </cacheField>
    <cacheField name="DIAS DE MORA" numFmtId="1">
      <sharedItems containsSemiMixedTypes="0" containsString="0" containsNumber="1" containsInteger="1" minValue="-20" maxValue="749"/>
    </cacheField>
    <cacheField name="EDAD MORA SEPARA CTE " numFmtId="0">
      <sharedItems/>
    </cacheField>
    <cacheField name="Estado de Factura EPS Septuiembre 23" numFmtId="0">
      <sharedItems count="6">
        <s v="FACTURA PENDIENTE EN PROGRAMACION DE PAGO"/>
        <s v="FACTURA PENDIENTE EN PROGRAMACION DE PAGO - SALDO ACEPTADO POR LA IPS"/>
        <s v="FACTURA CANCELADA"/>
        <s v="FACTURA DEVOLUCION"/>
        <s v="FACTURA EN PROCESO INTERNO"/>
        <s v="GLOSA PENDIENTE POR CONCILIAR" u="1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6188606"/>
    </cacheField>
    <cacheField name="Valor Devolucion" numFmtId="164">
      <sharedItems containsSemiMixedTypes="0" containsString="0" containsNumber="1" containsInteger="1" minValue="0" maxValue="2093949"/>
    </cacheField>
    <cacheField name="Valor Glosa Pendiente" numFmtId="164">
      <sharedItems containsSemiMixedTypes="0" containsString="0" containsNumber="1" containsInteger="1" minValue="0" maxValue="55572"/>
    </cacheField>
    <cacheField name="Observacion objeccion" numFmtId="164">
      <sharedItems containsBlank="1" longText="1"/>
    </cacheField>
    <cacheField name="Valor Radicado" numFmtId="164">
      <sharedItems containsSemiMixedTypes="0" containsString="0" containsNumber="1" containsInteger="1" minValue="0" maxValue="6188606"/>
    </cacheField>
    <cacheField name="Valor Glosa Aceptada" numFmtId="164">
      <sharedItems containsSemiMixedTypes="0" containsString="0" containsNumber="1" containsInteger="1" minValue="0" maxValue="189862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5481606"/>
    </cacheField>
    <cacheField name="Por pagar SAP" numFmtId="164">
      <sharedItems containsSemiMixedTypes="0" containsString="0" containsNumber="1" containsInteger="1" minValue="0" maxValue="305979"/>
    </cacheField>
    <cacheField name=" P. abiertas doc" numFmtId="0">
      <sharedItems containsString="0" containsBlank="1" containsNumber="1" containsInteger="1" minValue="1222469531" maxValue="1222500358"/>
    </cacheField>
    <cacheField name="Valor compensacion SAP" numFmtId="164">
      <sharedItems containsSemiMixedTypes="0" containsString="0" containsNumber="1" containsInteger="1" minValue="0" maxValue="705576"/>
    </cacheField>
    <cacheField name="Doc compensacion" numFmtId="0">
      <sharedItems containsString="0" containsBlank="1" containsNumber="1" containsInteger="1" minValue="2201547794" maxValue="2201547794"/>
    </cacheField>
    <cacheField name="Valor TF" numFmtId="0">
      <sharedItems containsString="0" containsBlank="1" containsNumber="1" containsInteger="1" minValue="1388452" maxValue="1388452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n v="891380054"/>
    <s v="FUND HOSP SAN JOSE (BUGA)"/>
    <s v="REGIMEN CONTRIBUTIVO"/>
    <s v="FA325705"/>
    <s v="891380054_FA325705"/>
    <d v="2022-07-17T00:00:00"/>
    <d v="2022-08-13T00:00:00"/>
    <n v="11981"/>
    <n v="619176"/>
    <n v="433988"/>
    <n v="749"/>
    <s v="MAS 360"/>
    <x v="0"/>
    <s v="Finalizada"/>
    <n v="619176"/>
    <n v="0"/>
    <n v="0"/>
    <m/>
    <n v="619176"/>
    <n v="0"/>
    <n v="0"/>
    <n v="619176"/>
    <n v="0"/>
    <m/>
    <n v="0"/>
    <m/>
    <m/>
    <m/>
    <d v="2024-08-30T00:00:00"/>
  </r>
  <r>
    <n v="891380054"/>
    <s v="FUND HOSP SAN JOSE (BUGA)"/>
    <s v="REGIMEN CONTRIBUTIVO"/>
    <s v="FA443434"/>
    <s v="891380054_FA443434"/>
    <d v="2023-01-31T00:00:00"/>
    <d v="2023-11-07T08:08:37"/>
    <n v="13927"/>
    <n v="6188606"/>
    <n v="651428"/>
    <n v="557"/>
    <s v="MAS 360"/>
    <x v="1"/>
    <s v="Para respuesta prestador"/>
    <n v="6188606"/>
    <n v="0"/>
    <n v="55572"/>
    <m/>
    <n v="6188606"/>
    <n v="189862"/>
    <n v="0"/>
    <n v="5481606"/>
    <n v="0"/>
    <m/>
    <n v="0"/>
    <m/>
    <m/>
    <m/>
    <d v="2024-08-30T00:00:00"/>
  </r>
  <r>
    <n v="891380054"/>
    <s v="FUND HOSP SAN JOSE (BUGA)"/>
    <s v="REGIMEN CONTRIBUTIVO"/>
    <s v="FA705079"/>
    <s v="891380054_FA705079"/>
    <d v="2024-03-12T00:00:00"/>
    <d v="2024-09-11T07:16:06"/>
    <n v="18337"/>
    <n v="2541170"/>
    <n v="2248935"/>
    <n v="145"/>
    <s v="121 A 150"/>
    <x v="0"/>
    <s v="Finalizada"/>
    <n v="2541170"/>
    <n v="0"/>
    <n v="0"/>
    <m/>
    <n v="2541170"/>
    <n v="0"/>
    <n v="0"/>
    <n v="2248935"/>
    <n v="0"/>
    <m/>
    <n v="0"/>
    <m/>
    <m/>
    <m/>
    <d v="2024-08-30T00:00:00"/>
  </r>
  <r>
    <n v="891380054"/>
    <s v="FUND HOSP SAN JOSE (BUGA)"/>
    <s v="REGIMEN CONTRIBUTIVO"/>
    <s v="FA741995"/>
    <s v="891380054_FA741995"/>
    <d v="2024-05-04T00:00:00"/>
    <d v="2024-09-02T07:00:00"/>
    <n v="19073"/>
    <n v="472942"/>
    <n v="472942"/>
    <n v="81"/>
    <s v="61 A 90"/>
    <x v="0"/>
    <s v="Finalizada"/>
    <n v="472942"/>
    <n v="0"/>
    <n v="0"/>
    <m/>
    <n v="472942"/>
    <n v="0"/>
    <n v="0"/>
    <n v="472942"/>
    <n v="0"/>
    <m/>
    <n v="0"/>
    <m/>
    <m/>
    <m/>
    <d v="2024-08-30T00:00:00"/>
  </r>
  <r>
    <n v="891380054"/>
    <s v="FUND HOSP SAN JOSE (BUGA)"/>
    <s v="REGIMEN SUBSIDIADO"/>
    <s v="FA757840"/>
    <s v="891380054_FA757840"/>
    <d v="2024-05-27T00:00:00"/>
    <d v="2024-06-11T07:00:00"/>
    <n v="19074"/>
    <n v="202209"/>
    <n v="202209"/>
    <n v="84"/>
    <s v="61 A 90"/>
    <x v="0"/>
    <s v="Finalizada"/>
    <n v="202209"/>
    <n v="0"/>
    <n v="0"/>
    <m/>
    <n v="202209"/>
    <n v="0"/>
    <n v="0"/>
    <n v="202209"/>
    <n v="202209"/>
    <n v="1222469531"/>
    <n v="0"/>
    <m/>
    <m/>
    <m/>
    <d v="2024-08-30T00:00:00"/>
  </r>
  <r>
    <n v="891380054"/>
    <s v="FUND HOSP SAN JOSE (BUGA)"/>
    <s v="REGIMEN SUBSIDIADO"/>
    <s v="FA759678"/>
    <s v="891380054_FA759678"/>
    <d v="2024-05-29T00:00:00"/>
    <d v="2024-09-11T07:46:24"/>
    <n v="19074"/>
    <n v="2726536"/>
    <n v="2726536"/>
    <n v="84"/>
    <s v="61 A 90"/>
    <x v="0"/>
    <s v="Finalizada"/>
    <n v="2726536"/>
    <n v="0"/>
    <n v="0"/>
    <m/>
    <n v="2726536"/>
    <n v="0"/>
    <n v="0"/>
    <n v="2726536"/>
    <n v="0"/>
    <m/>
    <n v="0"/>
    <m/>
    <m/>
    <m/>
    <d v="2024-08-30T00:00:00"/>
  </r>
  <r>
    <n v="891380054"/>
    <s v="FUND HOSP SAN JOSE (BUGA)"/>
    <s v="REGIMEN CONTRIBUTIVO"/>
    <s v="FA759985"/>
    <s v="891380054_FA759985"/>
    <d v="2024-05-29T00:00:00"/>
    <d v="2024-06-11T07:00:00"/>
    <n v="19073"/>
    <n v="81400"/>
    <n v="81400"/>
    <n v="81"/>
    <s v="61 A 90"/>
    <x v="0"/>
    <s v="Finalizada"/>
    <n v="81400"/>
    <n v="0"/>
    <n v="0"/>
    <m/>
    <n v="81400"/>
    <n v="0"/>
    <n v="0"/>
    <n v="81400"/>
    <n v="0"/>
    <m/>
    <n v="0"/>
    <m/>
    <m/>
    <m/>
    <d v="2024-08-30T00:00:00"/>
  </r>
  <r>
    <n v="891380054"/>
    <s v="FUND HOSP SAN JOSE (BUGA)"/>
    <s v="REGIMEN SUBSIDIADO"/>
    <s v="FA775186"/>
    <s v="891380054_FA775186"/>
    <d v="2024-06-20T00:00:00"/>
    <d v="2024-07-02T16:23:25"/>
    <n v="19334"/>
    <n v="81580"/>
    <n v="81580"/>
    <n v="60"/>
    <s v="31 A 60"/>
    <x v="0"/>
    <s v="Finalizada"/>
    <n v="81580"/>
    <n v="0"/>
    <n v="0"/>
    <m/>
    <n v="81580"/>
    <n v="0"/>
    <n v="0"/>
    <n v="81580"/>
    <n v="81580"/>
    <n v="1222493121"/>
    <n v="0"/>
    <m/>
    <m/>
    <m/>
    <d v="2024-08-30T00:00:00"/>
  </r>
  <r>
    <n v="891380054"/>
    <s v="FUND HOSP SAN JOSE (BUGA)"/>
    <s v="REGIMEN CONTRIBUTIVO"/>
    <s v="FA783946"/>
    <s v="891380054_FA783946"/>
    <d v="2024-07-04T00:00:00"/>
    <d v="2024-08-01T07:00:00"/>
    <n v="19529"/>
    <n v="134190"/>
    <n v="134190"/>
    <n v="43"/>
    <s v="31 A 60"/>
    <x v="2"/>
    <s v="Finalizada"/>
    <n v="134190"/>
    <n v="0"/>
    <n v="0"/>
    <m/>
    <n v="134190"/>
    <n v="0"/>
    <n v="0"/>
    <n v="134190"/>
    <n v="0"/>
    <m/>
    <n v="134190"/>
    <n v="2201547794"/>
    <n v="1388452"/>
    <s v="11.09.2024"/>
    <d v="2024-08-30T00:00:00"/>
  </r>
  <r>
    <n v="891380054"/>
    <s v="FUND HOSP SAN JOSE (BUGA)"/>
    <s v="REGIMEN CONTRIBUTIVO"/>
    <s v="FA784287"/>
    <s v="891380054_FA784287"/>
    <d v="2024-07-04T00:00:00"/>
    <d v="2024-08-01T07:00:00"/>
    <n v="19529"/>
    <n v="314078"/>
    <n v="314078"/>
    <n v="43"/>
    <s v="31 A 60"/>
    <x v="2"/>
    <s v="Finalizada"/>
    <n v="314078"/>
    <n v="0"/>
    <n v="0"/>
    <m/>
    <n v="314078"/>
    <n v="0"/>
    <n v="0"/>
    <n v="314078"/>
    <n v="0"/>
    <m/>
    <n v="314078"/>
    <n v="2201547794"/>
    <n v="1388452"/>
    <s v="11.09.2024"/>
    <d v="2024-08-30T00:00:00"/>
  </r>
  <r>
    <n v="891380054"/>
    <s v="FUND HOSP SAN JOSE (BUGA)"/>
    <s v="REGIMEN CONTRIBUTIVO"/>
    <s v="FA785607"/>
    <s v="891380054_FA785607"/>
    <d v="2024-07-06T00:00:00"/>
    <d v="2024-08-01T07:00:00"/>
    <n v="19529"/>
    <n v="116108"/>
    <n v="116108"/>
    <n v="43"/>
    <s v="31 A 60"/>
    <x v="0"/>
    <s v="Finalizada"/>
    <n v="116108"/>
    <n v="0"/>
    <n v="0"/>
    <m/>
    <n v="116108"/>
    <n v="0"/>
    <n v="0"/>
    <n v="116108"/>
    <n v="0"/>
    <m/>
    <n v="0"/>
    <m/>
    <m/>
    <m/>
    <d v="2024-08-30T00:00:00"/>
  </r>
  <r>
    <n v="891380054"/>
    <s v="FUND HOSP SAN JOSE (BUGA)"/>
    <s v="REGIMEN SUBSIDIADO"/>
    <s v="FA792148"/>
    <s v="891380054_FA792148"/>
    <d v="2024-07-16T00:00:00"/>
    <d v="2024-08-01T11:36:16"/>
    <n v="19649"/>
    <n v="305979"/>
    <n v="305979"/>
    <n v="30"/>
    <s v="1 A 30"/>
    <x v="0"/>
    <s v="Finalizada"/>
    <n v="305979"/>
    <n v="0"/>
    <n v="0"/>
    <m/>
    <n v="305979"/>
    <n v="0"/>
    <n v="0"/>
    <n v="305979"/>
    <n v="305979"/>
    <n v="1222500358"/>
    <n v="0"/>
    <m/>
    <m/>
    <m/>
    <d v="2024-08-30T00:00:00"/>
  </r>
  <r>
    <n v="891380054"/>
    <s v="FUND HOSP SAN JOSE (BUGA)"/>
    <s v="REGIMEN CONTRIBUTIVO"/>
    <s v="FA794487"/>
    <s v="891380054_FA794487"/>
    <d v="2024-07-21T00:00:00"/>
    <d v="2024-08-01T07:00:00"/>
    <n v="19599"/>
    <n v="617556"/>
    <n v="617556"/>
    <n v="43"/>
    <s v="31 A 60"/>
    <x v="0"/>
    <s v="Finalizada"/>
    <n v="617556"/>
    <n v="0"/>
    <n v="0"/>
    <m/>
    <n v="617556"/>
    <n v="0"/>
    <n v="0"/>
    <n v="617556"/>
    <n v="0"/>
    <m/>
    <n v="0"/>
    <m/>
    <m/>
    <m/>
    <d v="2024-08-30T00:00:00"/>
  </r>
  <r>
    <n v="891380054"/>
    <s v="FUND HOSP SAN JOSE (BUGA)"/>
    <s v="REGIMEN CONTRIBUTIVO"/>
    <s v="FA794557"/>
    <s v="891380054_FA794557"/>
    <d v="2024-07-22T00:00:00"/>
    <d v="2024-08-01T07:00:00"/>
    <n v="19599"/>
    <n v="429888"/>
    <n v="429888"/>
    <n v="43"/>
    <s v="31 A 60"/>
    <x v="0"/>
    <s v="Finalizada"/>
    <n v="429888"/>
    <n v="0"/>
    <n v="0"/>
    <m/>
    <n v="429888"/>
    <n v="0"/>
    <n v="0"/>
    <n v="429888"/>
    <n v="0"/>
    <m/>
    <n v="0"/>
    <m/>
    <m/>
    <m/>
    <d v="2024-08-30T00:00:00"/>
  </r>
  <r>
    <n v="891380054"/>
    <s v="FUND HOSP SAN JOSE (BUGA)"/>
    <s v="REGIMEN CONTRIBUTIVO"/>
    <s v="FA795715"/>
    <s v="891380054_FA795715"/>
    <d v="2024-07-23T00:00:00"/>
    <d v="2024-08-01T07:00:00"/>
    <n v="19599"/>
    <n v="705576"/>
    <n v="705576"/>
    <n v="43"/>
    <s v="31 A 60"/>
    <x v="2"/>
    <s v="Finalizada"/>
    <n v="705576"/>
    <n v="0"/>
    <n v="0"/>
    <m/>
    <n v="705576"/>
    <n v="0"/>
    <n v="0"/>
    <n v="705576"/>
    <n v="0"/>
    <m/>
    <n v="705576"/>
    <n v="2201547794"/>
    <n v="1388452"/>
    <s v="11.09.2024"/>
    <d v="2024-08-30T00:00:00"/>
  </r>
  <r>
    <n v="891380054"/>
    <s v="FUND HOSP SAN JOSE (BUGA)"/>
    <s v="REGIMEN CONTRIBUTIVO"/>
    <s v="FA796354"/>
    <s v="891380054_FA796354"/>
    <d v="2024-07-23T00:00:00"/>
    <d v="2024-08-01T07:00:00"/>
    <n v="19599"/>
    <n v="2093949"/>
    <n v="2093949"/>
    <n v="43"/>
    <s v="31 A 60"/>
    <x v="3"/>
    <s v="Devuelta"/>
    <n v="0"/>
    <n v="2093949"/>
    <n v="0"/>
    <s v="1- Se devuelve factura con soportes completos, la Autorizacion 122300388613 es provicional, servicio no cuenta con Autorización NAP de 15 dígitos para los servicios facturados._x000a_2-Se requiere por favor Radicar los soportes de Egreso para generar la Autorización Final. Enviar Solicitud de Autorización final al Correo  capautorizaciones@epsdelagente.com.co, Anexar Factura con todos sus soportes y los Anexos de los Servicios Facturados._x000a_3-Pendiente aplicar Auditoria Medica y Administrativa"/>
    <n v="0"/>
    <n v="0"/>
    <n v="0"/>
    <n v="0"/>
    <n v="0"/>
    <m/>
    <n v="0"/>
    <m/>
    <m/>
    <m/>
    <d v="2024-08-30T00:00:00"/>
  </r>
  <r>
    <n v="891380054"/>
    <s v="FUND HOSP SAN JOSE (BUGA)"/>
    <s v="REGIMEN CONTRIBUTIVO"/>
    <s v="FA800805"/>
    <s v="891380054_FA800805"/>
    <d v="2024-07-29T00:00:00"/>
    <d v="2024-08-01T10:45:32"/>
    <n v="19644"/>
    <n v="185669"/>
    <n v="185669"/>
    <n v="30"/>
    <s v="1 A 30"/>
    <x v="0"/>
    <s v="Finalizada"/>
    <n v="185669"/>
    <n v="0"/>
    <n v="0"/>
    <m/>
    <n v="185669"/>
    <n v="0"/>
    <n v="0"/>
    <n v="185669"/>
    <n v="0"/>
    <m/>
    <n v="0"/>
    <m/>
    <m/>
    <m/>
    <d v="2024-08-30T00:00:00"/>
  </r>
  <r>
    <n v="891380054"/>
    <s v="FUND HOSP SAN JOSE (BUGA)"/>
    <s v="REGIMEN CONTRIBUTIVO"/>
    <s v="FA803369"/>
    <s v="891380054_FA803369"/>
    <d v="2024-07-31T00:00:00"/>
    <d v="2024-08-01T10:50:22"/>
    <n v="19644"/>
    <n v="118500"/>
    <n v="118500"/>
    <n v="30"/>
    <s v="1 A 30"/>
    <x v="2"/>
    <s v="Finalizada"/>
    <n v="118500"/>
    <n v="0"/>
    <n v="0"/>
    <m/>
    <n v="118500"/>
    <n v="0"/>
    <n v="0"/>
    <n v="118500"/>
    <n v="0"/>
    <m/>
    <n v="118500"/>
    <n v="2201547794"/>
    <n v="1388452"/>
    <s v="11.09.2024"/>
    <d v="2024-08-30T00:00:00"/>
  </r>
  <r>
    <n v="891380054"/>
    <s v="FUND HOSP SAN JOSE (BUGA)"/>
    <s v="REGIMEN CONTRIBUTIVO"/>
    <s v="FA806429"/>
    <s v="891380054_FA806429"/>
    <d v="2024-08-06T00:00:00"/>
    <d v="2024-09-02T07:00:00"/>
    <m/>
    <n v="868158"/>
    <n v="868158"/>
    <n v="-20"/>
    <s v="CTE"/>
    <x v="0"/>
    <s v="Finalizada"/>
    <n v="868158"/>
    <n v="0"/>
    <n v="0"/>
    <m/>
    <n v="868158"/>
    <n v="0"/>
    <n v="0"/>
    <n v="868158"/>
    <n v="0"/>
    <m/>
    <n v="0"/>
    <m/>
    <m/>
    <m/>
    <d v="2024-08-30T00:00:00"/>
  </r>
  <r>
    <n v="891380054"/>
    <s v="FUND HOSP SAN JOSE (BUGA)"/>
    <s v="REGIMEN CONTRIBUTIVO"/>
    <s v="FA806851"/>
    <s v="891380054_FA806851"/>
    <d v="2024-08-06T00:00:00"/>
    <d v="2024-09-02T07:00:00"/>
    <m/>
    <n v="479778"/>
    <n v="479778"/>
    <n v="-20"/>
    <s v="CTE"/>
    <x v="0"/>
    <s v="Finalizada"/>
    <n v="479778"/>
    <n v="0"/>
    <n v="0"/>
    <m/>
    <n v="479778"/>
    <n v="0"/>
    <n v="0"/>
    <n v="479778"/>
    <n v="0"/>
    <m/>
    <n v="0"/>
    <m/>
    <m/>
    <m/>
    <d v="2024-08-30T00:00:00"/>
  </r>
  <r>
    <n v="891380054"/>
    <s v="FUND HOSP SAN JOSE (BUGA)"/>
    <s v="REGIMEN SUBSIDIADO"/>
    <s v="FA808920"/>
    <s v="891380054_FA808920"/>
    <d v="2024-08-09T00:00:00"/>
    <d v="2024-09-02T08:10:20"/>
    <m/>
    <n v="81400"/>
    <n v="81400"/>
    <n v="-20"/>
    <s v="CTE"/>
    <x v="0"/>
    <s v="Finalizada"/>
    <n v="81400"/>
    <n v="0"/>
    <n v="0"/>
    <m/>
    <n v="81400"/>
    <n v="0"/>
    <n v="0"/>
    <n v="81400"/>
    <n v="0"/>
    <m/>
    <n v="0"/>
    <m/>
    <m/>
    <m/>
    <d v="2024-08-30T00:00:00"/>
  </r>
  <r>
    <n v="891380054"/>
    <s v="FUND HOSP SAN JOSE (BUGA)"/>
    <s v="REGIMEN CONTRIBUTIVO"/>
    <s v="FA809480"/>
    <s v="891380054_FA809480"/>
    <d v="2024-08-11T00:00:00"/>
    <d v="2024-09-02T07:00:00"/>
    <m/>
    <n v="118500"/>
    <n v="118500"/>
    <n v="-20"/>
    <s v="CTE"/>
    <x v="4"/>
    <s v="Para auditoria de pertinencia"/>
    <n v="0"/>
    <n v="0"/>
    <n v="0"/>
    <m/>
    <n v="0"/>
    <n v="0"/>
    <n v="0"/>
    <n v="0"/>
    <n v="0"/>
    <m/>
    <n v="0"/>
    <m/>
    <m/>
    <m/>
    <d v="2024-08-30T00:00:00"/>
  </r>
  <r>
    <n v="891380054"/>
    <s v="FUND HOSP SAN JOSE (BUGA)"/>
    <s v="REGIMEN CONTRIBUTIVO"/>
    <s v="FA812463"/>
    <s v="891380054_FA812463"/>
    <d v="2024-08-15T00:00:00"/>
    <d v="2024-09-02T07:00:00"/>
    <m/>
    <n v="2435359"/>
    <n v="2155292"/>
    <n v="-20"/>
    <s v="CTE"/>
    <x v="0"/>
    <s v="Finalizada"/>
    <n v="2435359"/>
    <n v="0"/>
    <n v="0"/>
    <m/>
    <n v="2435359"/>
    <n v="0"/>
    <n v="0"/>
    <n v="2155292"/>
    <n v="0"/>
    <m/>
    <n v="0"/>
    <m/>
    <m/>
    <m/>
    <d v="2024-08-30T00:00:00"/>
  </r>
  <r>
    <n v="891380054"/>
    <s v="FUND HOSP SAN JOSE (BUGA)"/>
    <s v="REGIMEN SUBSIDIADO"/>
    <s v="FA814170"/>
    <s v="891380054_FA814170"/>
    <d v="2024-08-18T00:00:00"/>
    <d v="2024-09-02T08:15:03"/>
    <m/>
    <n v="1401561"/>
    <n v="1401561"/>
    <n v="-20"/>
    <s v="CTE"/>
    <x v="0"/>
    <s v="Finalizada"/>
    <n v="1401561"/>
    <n v="0"/>
    <n v="0"/>
    <m/>
    <n v="1401561"/>
    <n v="0"/>
    <n v="0"/>
    <n v="1401561"/>
    <n v="0"/>
    <m/>
    <n v="0"/>
    <m/>
    <m/>
    <m/>
    <d v="2024-08-30T00:00:00"/>
  </r>
  <r>
    <n v="891380054"/>
    <s v="FUND HOSP SAN JOSE (BUGA)"/>
    <s v="REGIMEN CONTRIBUTIVO"/>
    <s v="FA814324"/>
    <s v="891380054_FA814324"/>
    <d v="2024-08-19T00:00:00"/>
    <d v="2024-09-02T07:00:00"/>
    <m/>
    <n v="201600"/>
    <n v="201600"/>
    <n v="-20"/>
    <s v="CTE"/>
    <x v="0"/>
    <s v="Finalizada"/>
    <n v="201600"/>
    <n v="0"/>
    <n v="0"/>
    <m/>
    <n v="201600"/>
    <n v="0"/>
    <n v="0"/>
    <n v="201600"/>
    <n v="0"/>
    <m/>
    <n v="0"/>
    <m/>
    <m/>
    <m/>
    <d v="2024-08-30T00:00:00"/>
  </r>
  <r>
    <n v="891380054"/>
    <s v="FUND HOSP SAN JOSE (BUGA)"/>
    <s v="REGIMEN CONTRIBUTIVO"/>
    <s v="FA817018"/>
    <s v="891380054_FA817018"/>
    <d v="2024-08-22T00:00:00"/>
    <d v="2024-09-02T07:00:00"/>
    <m/>
    <n v="331459"/>
    <n v="331459"/>
    <n v="-20"/>
    <s v="CTE"/>
    <x v="0"/>
    <s v="Finalizada"/>
    <n v="331459"/>
    <n v="0"/>
    <n v="0"/>
    <m/>
    <n v="331459"/>
    <n v="0"/>
    <n v="0"/>
    <n v="331459"/>
    <n v="0"/>
    <m/>
    <n v="0"/>
    <m/>
    <m/>
    <m/>
    <d v="2024-08-30T00:00:00"/>
  </r>
  <r>
    <n v="891380054"/>
    <s v="FUND HOSP SAN JOSE (BUGA)"/>
    <s v="REGIMEN CONTRIBUTIVO"/>
    <s v="FA817193"/>
    <s v="891380054_FA817193"/>
    <d v="2024-08-23T00:00:00"/>
    <d v="2024-09-02T07:00:00"/>
    <m/>
    <n v="425427"/>
    <n v="425427"/>
    <n v="-20"/>
    <s v="CTE"/>
    <x v="0"/>
    <s v="Finalizada"/>
    <n v="425427"/>
    <n v="0"/>
    <n v="0"/>
    <m/>
    <n v="425427"/>
    <n v="0"/>
    <n v="0"/>
    <n v="425427"/>
    <n v="0"/>
    <m/>
    <n v="0"/>
    <m/>
    <m/>
    <m/>
    <d v="2024-08-30T00:00:00"/>
  </r>
  <r>
    <n v="891380054"/>
    <s v="FUND HOSP SAN JOSE (BUGA)"/>
    <s v="REGIMEN SUBSIDIADO"/>
    <s v="FA818476"/>
    <s v="891380054_FA818476"/>
    <d v="2024-08-25T00:00:00"/>
    <d v="2024-09-02T08:21:25"/>
    <m/>
    <n v="241172"/>
    <n v="241172"/>
    <n v="-20"/>
    <s v="CTE"/>
    <x v="0"/>
    <s v="Finalizada"/>
    <n v="241172"/>
    <n v="0"/>
    <n v="0"/>
    <m/>
    <n v="241172"/>
    <n v="0"/>
    <n v="0"/>
    <n v="241172"/>
    <n v="0"/>
    <m/>
    <n v="0"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18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29"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4" showAll="0"/>
    <pivotField dataField="1" numFmtId="164" showAll="0"/>
    <pivotField numFmtId="1" showAll="0"/>
    <pivotField showAll="0"/>
    <pivotField axis="axisRow" dataField="1" showAll="0">
      <items count="7">
        <item x="2"/>
        <item x="3"/>
        <item x="4"/>
        <item x="0"/>
        <item m="1" x="5"/>
        <item x="1"/>
        <item t="default"/>
      </items>
    </pivotField>
    <pivotField showAll="0"/>
    <pivotField numFmtId="164" showAll="0"/>
    <pivotField numFmtId="164" showAll="0"/>
    <pivotField numFmtId="164" showAll="0"/>
    <pivotField showAll="0"/>
    <pivotField numFmtId="164" showAll="0"/>
    <pivotField dataField="1"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numFmtId="14" showAll="0"/>
  </pivotFields>
  <rowFields count="1">
    <field x="12"/>
  </rowFields>
  <rowItems count="6">
    <i>
      <x/>
    </i>
    <i>
      <x v="1"/>
    </i>
    <i>
      <x v="2"/>
    </i>
    <i>
      <x v="3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2" subtotal="count" baseField="0" baseItem="0"/>
    <dataField name="Saldo IPS " fld="9" baseField="0" baseItem="0" numFmtId="164"/>
    <dataField name="Suma de Valor Glosa Aceptada" fld="19" baseField="0" baseItem="0" numFmtId="164"/>
  </dataFields>
  <formats count="27">
    <format dxfId="126">
      <pivotArea type="all" dataOnly="0" outline="0" fieldPosition="0"/>
    </format>
    <format dxfId="125">
      <pivotArea outline="0" collapsedLevelsAreSubtotals="1" fieldPosition="0"/>
    </format>
    <format dxfId="124">
      <pivotArea field="12" type="button" dataOnly="0" labelOnly="1" outline="0" axis="axisRow" fieldPosition="0"/>
    </format>
    <format dxfId="123">
      <pivotArea dataOnly="0" labelOnly="1" fieldPosition="0">
        <references count="1">
          <reference field="12" count="0"/>
        </references>
      </pivotArea>
    </format>
    <format dxfId="122">
      <pivotArea dataOnly="0" labelOnly="1" grandRow="1" outline="0" fieldPosition="0"/>
    </format>
    <format dxfId="12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8">
      <pivotArea type="all" dataOnly="0" outline="0" fieldPosition="0"/>
    </format>
    <format dxfId="117">
      <pivotArea outline="0" collapsedLevelsAreSubtotals="1" fieldPosition="0"/>
    </format>
    <format dxfId="116">
      <pivotArea field="12" type="button" dataOnly="0" labelOnly="1" outline="0" axis="axisRow" fieldPosition="0"/>
    </format>
    <format dxfId="115">
      <pivotArea dataOnly="0" labelOnly="1" fieldPosition="0">
        <references count="1">
          <reference field="12" count="0"/>
        </references>
      </pivotArea>
    </format>
    <format dxfId="114">
      <pivotArea dataOnly="0" labelOnly="1" grandRow="1" outline="0" fieldPosition="0"/>
    </format>
    <format dxfId="1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2">
      <pivotArea field="12" type="button" dataOnly="0" labelOnly="1" outline="0" axis="axisRow" fieldPosition="0"/>
    </format>
    <format dxfId="111">
      <pivotArea dataOnly="0" labelOnly="1" fieldPosition="0">
        <references count="1">
          <reference field="12" count="0"/>
        </references>
      </pivotArea>
    </format>
    <format dxfId="110">
      <pivotArea dataOnly="0" labelOnly="1" grandRow="1" outline="0" fieldPosition="0"/>
    </format>
    <format dxfId="109">
      <pivotArea field="12" type="button" dataOnly="0" labelOnly="1" outline="0" axis="axisRow" fieldPosition="0"/>
    </format>
    <format dxfId="10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7">
      <pivotArea grandRow="1" outline="0" collapsedLevelsAreSubtotals="1" fieldPosition="0"/>
    </format>
    <format dxfId="106">
      <pivotArea dataOnly="0" labelOnly="1" grandRow="1" outline="0" fieldPosition="0"/>
    </format>
    <format dxfId="10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7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56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3" workbookViewId="0">
      <selection activeCell="B19" sqref="B19"/>
    </sheetView>
  </sheetViews>
  <sheetFormatPr baseColWidth="10" defaultRowHeight="14"/>
  <cols>
    <col min="8" max="8" width="13.75" style="1" bestFit="1" customWidth="1"/>
  </cols>
  <sheetData>
    <row r="1" spans="1:10">
      <c r="A1" t="s">
        <v>47</v>
      </c>
    </row>
    <row r="2" spans="1:10">
      <c r="A2" t="s">
        <v>48</v>
      </c>
    </row>
    <row r="3" spans="1:10">
      <c r="A3" t="s">
        <v>49</v>
      </c>
    </row>
    <row r="4" spans="1:10">
      <c r="H4" s="1">
        <f>SUBTOTAL(9,H6:H33)</f>
        <v>18224858</v>
      </c>
    </row>
    <row r="5" spans="1:10" ht="56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3" t="s">
        <v>7</v>
      </c>
      <c r="I5" s="2" t="s">
        <v>8</v>
      </c>
      <c r="J5" s="2" t="s">
        <v>9</v>
      </c>
    </row>
    <row r="6" spans="1:10">
      <c r="A6" s="4">
        <v>890303093</v>
      </c>
      <c r="B6" s="4" t="s">
        <v>10</v>
      </c>
      <c r="C6" s="4" t="s">
        <v>11</v>
      </c>
      <c r="D6" s="4" t="s">
        <v>12</v>
      </c>
      <c r="E6" s="5">
        <v>44759</v>
      </c>
      <c r="F6" s="4">
        <v>11981</v>
      </c>
      <c r="G6" s="4">
        <v>619176</v>
      </c>
      <c r="H6" s="6">
        <v>433988</v>
      </c>
      <c r="I6" s="7">
        <v>749</v>
      </c>
      <c r="J6" s="4" t="s">
        <v>13</v>
      </c>
    </row>
    <row r="7" spans="1:10">
      <c r="A7" s="4">
        <v>890303093</v>
      </c>
      <c r="B7" s="4" t="s">
        <v>10</v>
      </c>
      <c r="C7" s="4" t="s">
        <v>11</v>
      </c>
      <c r="D7" s="4" t="s">
        <v>14</v>
      </c>
      <c r="E7" s="5">
        <v>44957</v>
      </c>
      <c r="F7" s="4">
        <v>13927</v>
      </c>
      <c r="G7" s="4">
        <v>6188606</v>
      </c>
      <c r="H7" s="6">
        <v>651428</v>
      </c>
      <c r="I7" s="7">
        <v>557</v>
      </c>
      <c r="J7" s="4" t="s">
        <v>13</v>
      </c>
    </row>
    <row r="8" spans="1:10">
      <c r="A8" s="4">
        <v>890303093</v>
      </c>
      <c r="B8" s="4" t="s">
        <v>10</v>
      </c>
      <c r="C8" s="4" t="s">
        <v>11</v>
      </c>
      <c r="D8" s="4" t="s">
        <v>15</v>
      </c>
      <c r="E8" s="5">
        <v>45363</v>
      </c>
      <c r="F8" s="4">
        <v>18337</v>
      </c>
      <c r="G8" s="4">
        <v>2541170</v>
      </c>
      <c r="H8" s="6">
        <v>2248935</v>
      </c>
      <c r="I8" s="7">
        <v>145</v>
      </c>
      <c r="J8" s="4" t="s">
        <v>16</v>
      </c>
    </row>
    <row r="9" spans="1:10">
      <c r="A9" s="4">
        <v>890303093</v>
      </c>
      <c r="B9" s="4" t="s">
        <v>10</v>
      </c>
      <c r="C9" s="4" t="s">
        <v>11</v>
      </c>
      <c r="D9" s="4" t="s">
        <v>17</v>
      </c>
      <c r="E9" s="5">
        <v>45416</v>
      </c>
      <c r="F9" s="4">
        <v>19073</v>
      </c>
      <c r="G9" s="4">
        <v>472942</v>
      </c>
      <c r="H9" s="6">
        <v>472942</v>
      </c>
      <c r="I9" s="7">
        <v>81</v>
      </c>
      <c r="J9" s="4" t="s">
        <v>18</v>
      </c>
    </row>
    <row r="10" spans="1:10">
      <c r="A10" s="4">
        <v>890303093</v>
      </c>
      <c r="B10" s="4" t="s">
        <v>10</v>
      </c>
      <c r="C10" s="4" t="s">
        <v>19</v>
      </c>
      <c r="D10" s="4" t="s">
        <v>20</v>
      </c>
      <c r="E10" s="5">
        <v>45439</v>
      </c>
      <c r="F10" s="4">
        <v>19074</v>
      </c>
      <c r="G10" s="4">
        <v>202209</v>
      </c>
      <c r="H10" s="6">
        <v>202209</v>
      </c>
      <c r="I10" s="7">
        <v>84</v>
      </c>
      <c r="J10" s="4" t="s">
        <v>18</v>
      </c>
    </row>
    <row r="11" spans="1:10">
      <c r="A11" s="4">
        <v>890303093</v>
      </c>
      <c r="B11" s="4" t="s">
        <v>10</v>
      </c>
      <c r="C11" s="4" t="s">
        <v>19</v>
      </c>
      <c r="D11" s="4" t="s">
        <v>21</v>
      </c>
      <c r="E11" s="5">
        <v>45441</v>
      </c>
      <c r="F11" s="4">
        <v>19074</v>
      </c>
      <c r="G11" s="4">
        <v>2726536</v>
      </c>
      <c r="H11" s="6">
        <v>2726536</v>
      </c>
      <c r="I11" s="7">
        <v>84</v>
      </c>
      <c r="J11" s="4" t="s">
        <v>18</v>
      </c>
    </row>
    <row r="12" spans="1:10">
      <c r="A12" s="4">
        <v>890303093</v>
      </c>
      <c r="B12" s="4" t="s">
        <v>10</v>
      </c>
      <c r="C12" s="4" t="s">
        <v>11</v>
      </c>
      <c r="D12" s="4" t="s">
        <v>22</v>
      </c>
      <c r="E12" s="5">
        <v>45441</v>
      </c>
      <c r="F12" s="4">
        <v>19073</v>
      </c>
      <c r="G12" s="4">
        <v>81400</v>
      </c>
      <c r="H12" s="6">
        <v>81400</v>
      </c>
      <c r="I12" s="7">
        <v>81</v>
      </c>
      <c r="J12" s="4" t="s">
        <v>18</v>
      </c>
    </row>
    <row r="13" spans="1:10">
      <c r="A13" s="4">
        <v>890303093</v>
      </c>
      <c r="B13" s="4" t="s">
        <v>10</v>
      </c>
      <c r="C13" s="4" t="s">
        <v>19</v>
      </c>
      <c r="D13" s="4" t="s">
        <v>23</v>
      </c>
      <c r="E13" s="5">
        <v>45463</v>
      </c>
      <c r="F13" s="4">
        <v>19334</v>
      </c>
      <c r="G13" s="4">
        <v>81580</v>
      </c>
      <c r="H13" s="6">
        <v>81580</v>
      </c>
      <c r="I13" s="7">
        <v>60</v>
      </c>
      <c r="J13" s="4" t="s">
        <v>24</v>
      </c>
    </row>
    <row r="14" spans="1:10">
      <c r="A14" s="4">
        <v>890303093</v>
      </c>
      <c r="B14" s="4" t="s">
        <v>10</v>
      </c>
      <c r="C14" s="4" t="s">
        <v>11</v>
      </c>
      <c r="D14" s="4" t="s">
        <v>25</v>
      </c>
      <c r="E14" s="5">
        <v>45477</v>
      </c>
      <c r="F14" s="4">
        <v>19529</v>
      </c>
      <c r="G14" s="4">
        <v>134190</v>
      </c>
      <c r="H14" s="6">
        <v>134190</v>
      </c>
      <c r="I14" s="7">
        <v>43</v>
      </c>
      <c r="J14" s="4" t="s">
        <v>24</v>
      </c>
    </row>
    <row r="15" spans="1:10">
      <c r="A15" s="4">
        <v>890303093</v>
      </c>
      <c r="B15" s="4" t="s">
        <v>10</v>
      </c>
      <c r="C15" s="4" t="s">
        <v>11</v>
      </c>
      <c r="D15" s="4" t="s">
        <v>26</v>
      </c>
      <c r="E15" s="5">
        <v>45477</v>
      </c>
      <c r="F15" s="4">
        <v>19529</v>
      </c>
      <c r="G15" s="4">
        <v>314078</v>
      </c>
      <c r="H15" s="6">
        <v>314078</v>
      </c>
      <c r="I15" s="7">
        <v>43</v>
      </c>
      <c r="J15" s="4" t="s">
        <v>24</v>
      </c>
    </row>
    <row r="16" spans="1:10">
      <c r="A16" s="4">
        <v>890303093</v>
      </c>
      <c r="B16" s="4" t="s">
        <v>10</v>
      </c>
      <c r="C16" s="4" t="s">
        <v>11</v>
      </c>
      <c r="D16" s="4" t="s">
        <v>27</v>
      </c>
      <c r="E16" s="5">
        <v>45479</v>
      </c>
      <c r="F16" s="4">
        <v>19529</v>
      </c>
      <c r="G16" s="4">
        <v>116108</v>
      </c>
      <c r="H16" s="6">
        <v>116108</v>
      </c>
      <c r="I16" s="7">
        <v>43</v>
      </c>
      <c r="J16" s="4" t="s">
        <v>24</v>
      </c>
    </row>
    <row r="17" spans="1:10">
      <c r="A17" s="4">
        <v>890303093</v>
      </c>
      <c r="B17" s="4" t="s">
        <v>10</v>
      </c>
      <c r="C17" s="4" t="s">
        <v>19</v>
      </c>
      <c r="D17" s="4" t="s">
        <v>28</v>
      </c>
      <c r="E17" s="5">
        <v>45489</v>
      </c>
      <c r="F17" s="4">
        <v>19649</v>
      </c>
      <c r="G17" s="4">
        <v>305979</v>
      </c>
      <c r="H17" s="6">
        <v>305979</v>
      </c>
      <c r="I17" s="7">
        <v>30</v>
      </c>
      <c r="J17" s="4" t="s">
        <v>29</v>
      </c>
    </row>
    <row r="18" spans="1:10">
      <c r="A18" s="4">
        <v>890303093</v>
      </c>
      <c r="B18" s="4" t="s">
        <v>10</v>
      </c>
      <c r="C18" s="4" t="s">
        <v>11</v>
      </c>
      <c r="D18" s="4" t="s">
        <v>30</v>
      </c>
      <c r="E18" s="5">
        <v>45494</v>
      </c>
      <c r="F18" s="4">
        <v>19599</v>
      </c>
      <c r="G18" s="4">
        <v>617556</v>
      </c>
      <c r="H18" s="6">
        <v>617556</v>
      </c>
      <c r="I18" s="7">
        <v>43</v>
      </c>
      <c r="J18" s="4" t="s">
        <v>24</v>
      </c>
    </row>
    <row r="19" spans="1:10">
      <c r="A19" s="4">
        <v>890303093</v>
      </c>
      <c r="B19" s="4" t="s">
        <v>10</v>
      </c>
      <c r="C19" s="4" t="s">
        <v>11</v>
      </c>
      <c r="D19" s="4" t="s">
        <v>31</v>
      </c>
      <c r="E19" s="5">
        <v>45495</v>
      </c>
      <c r="F19" s="4">
        <v>19599</v>
      </c>
      <c r="G19" s="4">
        <v>429888</v>
      </c>
      <c r="H19" s="6">
        <v>429888</v>
      </c>
      <c r="I19" s="7">
        <v>43</v>
      </c>
      <c r="J19" s="4" t="s">
        <v>24</v>
      </c>
    </row>
    <row r="20" spans="1:10">
      <c r="A20" s="4">
        <v>890303093</v>
      </c>
      <c r="B20" s="4" t="s">
        <v>10</v>
      </c>
      <c r="C20" s="4" t="s">
        <v>11</v>
      </c>
      <c r="D20" s="4" t="s">
        <v>32</v>
      </c>
      <c r="E20" s="5">
        <v>45496</v>
      </c>
      <c r="F20" s="4">
        <v>19599</v>
      </c>
      <c r="G20" s="4">
        <v>705576</v>
      </c>
      <c r="H20" s="6">
        <v>705576</v>
      </c>
      <c r="I20" s="7">
        <v>43</v>
      </c>
      <c r="J20" s="4" t="s">
        <v>24</v>
      </c>
    </row>
    <row r="21" spans="1:10">
      <c r="A21" s="4">
        <v>890303093</v>
      </c>
      <c r="B21" s="4" t="s">
        <v>10</v>
      </c>
      <c r="C21" s="4" t="s">
        <v>11</v>
      </c>
      <c r="D21" s="4" t="s">
        <v>33</v>
      </c>
      <c r="E21" s="5">
        <v>45496</v>
      </c>
      <c r="F21" s="4">
        <v>19599</v>
      </c>
      <c r="G21" s="4">
        <v>2093949</v>
      </c>
      <c r="H21" s="6">
        <v>2093949</v>
      </c>
      <c r="I21" s="7">
        <v>43</v>
      </c>
      <c r="J21" s="4" t="s">
        <v>24</v>
      </c>
    </row>
    <row r="22" spans="1:10">
      <c r="A22" s="4">
        <v>890303093</v>
      </c>
      <c r="B22" s="4" t="s">
        <v>10</v>
      </c>
      <c r="C22" s="4" t="s">
        <v>11</v>
      </c>
      <c r="D22" s="4" t="s">
        <v>34</v>
      </c>
      <c r="E22" s="5">
        <v>45502</v>
      </c>
      <c r="F22" s="4">
        <v>19644</v>
      </c>
      <c r="G22" s="4">
        <v>185669</v>
      </c>
      <c r="H22" s="6">
        <v>185669</v>
      </c>
      <c r="I22" s="7">
        <v>30</v>
      </c>
      <c r="J22" s="4" t="s">
        <v>29</v>
      </c>
    </row>
    <row r="23" spans="1:10">
      <c r="A23" s="4">
        <v>890303093</v>
      </c>
      <c r="B23" s="4" t="s">
        <v>10</v>
      </c>
      <c r="C23" s="4" t="s">
        <v>11</v>
      </c>
      <c r="D23" s="4" t="s">
        <v>35</v>
      </c>
      <c r="E23" s="5">
        <v>45504</v>
      </c>
      <c r="F23" s="4">
        <v>19644</v>
      </c>
      <c r="G23" s="4">
        <v>118500</v>
      </c>
      <c r="H23" s="6">
        <v>118500</v>
      </c>
      <c r="I23" s="7">
        <v>30</v>
      </c>
      <c r="J23" s="4" t="s">
        <v>29</v>
      </c>
    </row>
    <row r="24" spans="1:10">
      <c r="A24" s="4">
        <v>890303093</v>
      </c>
      <c r="B24" s="4" t="s">
        <v>10</v>
      </c>
      <c r="C24" s="4" t="s">
        <v>11</v>
      </c>
      <c r="D24" s="4" t="s">
        <v>36</v>
      </c>
      <c r="E24" s="5">
        <v>45510</v>
      </c>
      <c r="F24" s="4"/>
      <c r="G24" s="4">
        <v>868158</v>
      </c>
      <c r="H24" s="6">
        <v>868158</v>
      </c>
      <c r="I24" s="7">
        <v>-20</v>
      </c>
      <c r="J24" s="4" t="s">
        <v>37</v>
      </c>
    </row>
    <row r="25" spans="1:10">
      <c r="A25" s="4">
        <v>890303093</v>
      </c>
      <c r="B25" s="4" t="s">
        <v>10</v>
      </c>
      <c r="C25" s="4" t="s">
        <v>11</v>
      </c>
      <c r="D25" s="4" t="s">
        <v>38</v>
      </c>
      <c r="E25" s="5">
        <v>45510</v>
      </c>
      <c r="F25" s="4"/>
      <c r="G25" s="4">
        <v>479778</v>
      </c>
      <c r="H25" s="6">
        <v>479778</v>
      </c>
      <c r="I25" s="7">
        <v>-20</v>
      </c>
      <c r="J25" s="4" t="s">
        <v>37</v>
      </c>
    </row>
    <row r="26" spans="1:10">
      <c r="A26" s="4">
        <v>890303093</v>
      </c>
      <c r="B26" s="4" t="s">
        <v>10</v>
      </c>
      <c r="C26" s="4" t="s">
        <v>19</v>
      </c>
      <c r="D26" s="4" t="s">
        <v>39</v>
      </c>
      <c r="E26" s="5">
        <v>45513</v>
      </c>
      <c r="F26" s="4"/>
      <c r="G26" s="4">
        <v>81400</v>
      </c>
      <c r="H26" s="6">
        <v>81400</v>
      </c>
      <c r="I26" s="7">
        <v>-20</v>
      </c>
      <c r="J26" s="4" t="s">
        <v>37</v>
      </c>
    </row>
    <row r="27" spans="1:10">
      <c r="A27" s="4">
        <v>890303093</v>
      </c>
      <c r="B27" s="4" t="s">
        <v>10</v>
      </c>
      <c r="C27" s="4" t="s">
        <v>11</v>
      </c>
      <c r="D27" s="4" t="s">
        <v>40</v>
      </c>
      <c r="E27" s="5">
        <v>45515</v>
      </c>
      <c r="F27" s="4"/>
      <c r="G27" s="4">
        <v>118500</v>
      </c>
      <c r="H27" s="6">
        <v>118500</v>
      </c>
      <c r="I27" s="7">
        <v>-20</v>
      </c>
      <c r="J27" s="4" t="s">
        <v>37</v>
      </c>
    </row>
    <row r="28" spans="1:10">
      <c r="A28" s="4">
        <v>890303093</v>
      </c>
      <c r="B28" s="4" t="s">
        <v>10</v>
      </c>
      <c r="C28" s="4" t="s">
        <v>11</v>
      </c>
      <c r="D28" s="4" t="s">
        <v>41</v>
      </c>
      <c r="E28" s="5">
        <v>45519</v>
      </c>
      <c r="F28" s="4"/>
      <c r="G28" s="4">
        <v>2435359</v>
      </c>
      <c r="H28" s="6">
        <v>2155292</v>
      </c>
      <c r="I28" s="7">
        <v>-20</v>
      </c>
      <c r="J28" s="4" t="s">
        <v>37</v>
      </c>
    </row>
    <row r="29" spans="1:10">
      <c r="A29" s="4">
        <v>890303093</v>
      </c>
      <c r="B29" s="4" t="s">
        <v>10</v>
      </c>
      <c r="C29" s="4" t="s">
        <v>19</v>
      </c>
      <c r="D29" s="4" t="s">
        <v>42</v>
      </c>
      <c r="E29" s="5">
        <v>45522</v>
      </c>
      <c r="F29" s="4"/>
      <c r="G29" s="4">
        <v>1401561</v>
      </c>
      <c r="H29" s="6">
        <v>1401561</v>
      </c>
      <c r="I29" s="7">
        <v>-20</v>
      </c>
      <c r="J29" s="4" t="s">
        <v>37</v>
      </c>
    </row>
    <row r="30" spans="1:10">
      <c r="A30" s="4">
        <v>890303093</v>
      </c>
      <c r="B30" s="4" t="s">
        <v>10</v>
      </c>
      <c r="C30" s="4" t="s">
        <v>11</v>
      </c>
      <c r="D30" s="4" t="s">
        <v>43</v>
      </c>
      <c r="E30" s="5">
        <v>45523</v>
      </c>
      <c r="F30" s="4"/>
      <c r="G30" s="4">
        <v>201600</v>
      </c>
      <c r="H30" s="6">
        <v>201600</v>
      </c>
      <c r="I30" s="7">
        <v>-20</v>
      </c>
      <c r="J30" s="4" t="s">
        <v>37</v>
      </c>
    </row>
    <row r="31" spans="1:10">
      <c r="A31" s="4">
        <v>890303093</v>
      </c>
      <c r="B31" s="4" t="s">
        <v>10</v>
      </c>
      <c r="C31" s="4" t="s">
        <v>11</v>
      </c>
      <c r="D31" s="4" t="s">
        <v>44</v>
      </c>
      <c r="E31" s="5">
        <v>45526</v>
      </c>
      <c r="F31" s="4"/>
      <c r="G31" s="4">
        <v>331459</v>
      </c>
      <c r="H31" s="6">
        <v>331459</v>
      </c>
      <c r="I31" s="7">
        <v>-20</v>
      </c>
      <c r="J31" s="4" t="s">
        <v>37</v>
      </c>
    </row>
    <row r="32" spans="1:10">
      <c r="A32" s="4">
        <v>890303093</v>
      </c>
      <c r="B32" s="4" t="s">
        <v>10</v>
      </c>
      <c r="C32" s="4" t="s">
        <v>11</v>
      </c>
      <c r="D32" s="4" t="s">
        <v>45</v>
      </c>
      <c r="E32" s="5">
        <v>45527</v>
      </c>
      <c r="F32" s="4"/>
      <c r="G32" s="4">
        <v>425427</v>
      </c>
      <c r="H32" s="6">
        <v>425427</v>
      </c>
      <c r="I32" s="7">
        <v>-20</v>
      </c>
      <c r="J32" s="4" t="s">
        <v>37</v>
      </c>
    </row>
    <row r="33" spans="1:10">
      <c r="A33" s="4">
        <v>890303093</v>
      </c>
      <c r="B33" s="4" t="s">
        <v>10</v>
      </c>
      <c r="C33" s="4" t="s">
        <v>19</v>
      </c>
      <c r="D33" s="4" t="s">
        <v>46</v>
      </c>
      <c r="E33" s="5">
        <v>45529</v>
      </c>
      <c r="F33" s="4"/>
      <c r="G33" s="4">
        <v>241172</v>
      </c>
      <c r="H33" s="6">
        <v>241172</v>
      </c>
      <c r="I33" s="7">
        <v>-20</v>
      </c>
      <c r="J33" s="4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showGridLines="0" zoomScale="80" zoomScaleNormal="80" workbookViewId="0">
      <selection activeCell="G11" sqref="G11"/>
    </sheetView>
  </sheetViews>
  <sheetFormatPr baseColWidth="10" defaultRowHeight="14.5"/>
  <cols>
    <col min="1" max="1" width="65.83203125" style="8" bestFit="1" customWidth="1"/>
    <col min="2" max="2" width="12.5" style="8" bestFit="1" customWidth="1"/>
    <col min="3" max="3" width="10.75" style="10" customWidth="1"/>
    <col min="4" max="4" width="25.1640625" style="10" bestFit="1" customWidth="1"/>
    <col min="5" max="16384" width="10.6640625" style="8"/>
  </cols>
  <sheetData>
    <row r="2" spans="1:6" ht="15" thickBot="1"/>
    <row r="3" spans="1:6" ht="15" thickBot="1">
      <c r="A3" s="33" t="s">
        <v>108</v>
      </c>
      <c r="B3" s="35" t="s">
        <v>110</v>
      </c>
      <c r="C3" s="101" t="s">
        <v>111</v>
      </c>
      <c r="D3" s="102" t="s">
        <v>137</v>
      </c>
    </row>
    <row r="4" spans="1:6">
      <c r="A4" s="97" t="s">
        <v>107</v>
      </c>
      <c r="B4" s="98">
        <v>4</v>
      </c>
      <c r="C4" s="99">
        <v>1272344</v>
      </c>
      <c r="D4" s="102">
        <v>0</v>
      </c>
    </row>
    <row r="5" spans="1:6">
      <c r="A5" s="31" t="s">
        <v>104</v>
      </c>
      <c r="B5" s="36">
        <v>1</v>
      </c>
      <c r="C5" s="100">
        <v>2093949</v>
      </c>
      <c r="D5" s="103">
        <v>0</v>
      </c>
    </row>
    <row r="6" spans="1:6">
      <c r="A6" s="31" t="s">
        <v>105</v>
      </c>
      <c r="B6" s="36">
        <v>1</v>
      </c>
      <c r="C6" s="100">
        <v>118500</v>
      </c>
      <c r="D6" s="103">
        <v>0</v>
      </c>
    </row>
    <row r="7" spans="1:6">
      <c r="A7" s="31" t="s">
        <v>106</v>
      </c>
      <c r="B7" s="36">
        <v>21</v>
      </c>
      <c r="C7" s="100">
        <v>14088637</v>
      </c>
      <c r="D7" s="103">
        <v>0</v>
      </c>
    </row>
    <row r="8" spans="1:6" ht="15" thickBot="1">
      <c r="A8" s="32" t="s">
        <v>136</v>
      </c>
      <c r="B8" s="36">
        <v>1</v>
      </c>
      <c r="C8" s="100">
        <v>651428</v>
      </c>
      <c r="D8" s="103">
        <v>189862</v>
      </c>
      <c r="E8" s="8">
        <f>GETPIVOTDATA("Saldo IPS ",$A$3,"Estado de Factura EPS Septuiembre 23","FACTURA PENDIENTE EN PROGRAMACION DE PAGO - SALDO ACEPTADO POR LA IPS")-GETPIVOTDATA("Suma de Valor Glosa Aceptada",$A$3,"Estado de Factura EPS Septuiembre 23","FACTURA PENDIENTE EN PROGRAMACION DE PAGO - SALDO ACEPTADO POR LA IPS")</f>
        <v>461566</v>
      </c>
      <c r="F8" s="8">
        <f>GETPIVOTDATA("Saldo IPS ",$A$3,"Estado de Factura EPS Septuiembre 23","FACTURA PENDIENTE EN PROGRAMACION DE PAGO")+E8</f>
        <v>14550203</v>
      </c>
    </row>
    <row r="9" spans="1:6" ht="15" thickBot="1">
      <c r="A9" s="34" t="s">
        <v>109</v>
      </c>
      <c r="B9" s="37">
        <v>28</v>
      </c>
      <c r="C9" s="101">
        <v>18224858</v>
      </c>
      <c r="D9" s="104">
        <v>189862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showGridLines="0" tabSelected="1" topLeftCell="O2" zoomScale="80" zoomScaleNormal="80" workbookViewId="0">
      <selection activeCell="R2" sqref="R2"/>
    </sheetView>
  </sheetViews>
  <sheetFormatPr baseColWidth="10" defaultRowHeight="14.5"/>
  <cols>
    <col min="1" max="1" width="10.6640625" style="8"/>
    <col min="2" max="2" width="23.75" style="8" bestFit="1" customWidth="1"/>
    <col min="3" max="3" width="24.33203125" style="8" bestFit="1" customWidth="1"/>
    <col min="4" max="4" width="10.6640625" style="8"/>
    <col min="5" max="5" width="20" style="8" bestFit="1" customWidth="1"/>
    <col min="6" max="7" width="10.6640625" style="9"/>
    <col min="8" max="8" width="6.4140625" style="8" customWidth="1"/>
    <col min="9" max="9" width="13.08203125" style="10" bestFit="1" customWidth="1"/>
    <col min="10" max="10" width="14.1640625" style="10" bestFit="1" customWidth="1"/>
    <col min="11" max="12" width="10.6640625" style="8"/>
    <col min="13" max="13" width="20.1640625" style="8" customWidth="1"/>
    <col min="14" max="15" width="10.6640625" style="8"/>
    <col min="16" max="16" width="12.08203125" style="8" bestFit="1" customWidth="1"/>
    <col min="17" max="18" width="10.75" style="8" bestFit="1" customWidth="1"/>
    <col min="19" max="19" width="10.75" style="8" customWidth="1"/>
    <col min="20" max="20" width="12.08203125" style="8" bestFit="1" customWidth="1"/>
    <col min="21" max="22" width="10.75" style="8" bestFit="1" customWidth="1"/>
    <col min="23" max="23" width="12.08203125" style="8" bestFit="1" customWidth="1"/>
    <col min="24" max="24" width="10.6640625" style="10"/>
    <col min="25" max="25" width="10.6640625" style="8"/>
    <col min="26" max="26" width="15.5" style="8" customWidth="1"/>
    <col min="27" max="27" width="15.25" style="8" customWidth="1"/>
    <col min="28" max="28" width="12.08203125" style="8" bestFit="1" customWidth="1"/>
    <col min="29" max="29" width="13.5" style="8" customWidth="1"/>
    <col min="30" max="16384" width="10.6640625" style="8"/>
  </cols>
  <sheetData>
    <row r="1" spans="1:30" s="25" customFormat="1">
      <c r="F1" s="26"/>
      <c r="G1" s="26"/>
      <c r="I1" s="27"/>
      <c r="J1" s="27">
        <f>SUBTOTAL(9,J3:J30)</f>
        <v>18224858</v>
      </c>
      <c r="P1" s="27">
        <f t="shared" ref="P1:Z1" si="0">SUBTOTAL(9,P3:P30)</f>
        <v>22307077</v>
      </c>
      <c r="Q1" s="27">
        <f t="shared" si="0"/>
        <v>2093949</v>
      </c>
      <c r="R1" s="27">
        <f>SUBTOTAL(9,R3:R30)</f>
        <v>55572</v>
      </c>
      <c r="S1" s="27"/>
      <c r="T1" s="27">
        <f t="shared" si="0"/>
        <v>22307077</v>
      </c>
      <c r="U1" s="27">
        <f t="shared" si="0"/>
        <v>189862</v>
      </c>
      <c r="V1" s="27">
        <f t="shared" si="0"/>
        <v>0</v>
      </c>
      <c r="W1" s="27">
        <f t="shared" si="0"/>
        <v>21027775</v>
      </c>
      <c r="X1" s="27">
        <f t="shared" si="0"/>
        <v>589768</v>
      </c>
      <c r="Z1" s="27">
        <f t="shared" si="0"/>
        <v>1272344</v>
      </c>
    </row>
    <row r="2" spans="1:30" ht="43.5">
      <c r="A2" s="11" t="s">
        <v>0</v>
      </c>
      <c r="B2" s="11" t="s">
        <v>1</v>
      </c>
      <c r="C2" s="11" t="s">
        <v>2</v>
      </c>
      <c r="D2" s="11" t="s">
        <v>3</v>
      </c>
      <c r="E2" s="12" t="s">
        <v>52</v>
      </c>
      <c r="F2" s="13" t="s">
        <v>4</v>
      </c>
      <c r="G2" s="14" t="s">
        <v>50</v>
      </c>
      <c r="H2" s="11" t="s">
        <v>5</v>
      </c>
      <c r="I2" s="15" t="s">
        <v>6</v>
      </c>
      <c r="J2" s="16" t="s">
        <v>7</v>
      </c>
      <c r="K2" s="11" t="s">
        <v>8</v>
      </c>
      <c r="L2" s="11" t="s">
        <v>9</v>
      </c>
      <c r="M2" s="23" t="s">
        <v>81</v>
      </c>
      <c r="N2" s="11" t="s">
        <v>82</v>
      </c>
      <c r="O2" s="15" t="s">
        <v>156</v>
      </c>
      <c r="P2" s="15" t="s">
        <v>87</v>
      </c>
      <c r="Q2" s="24" t="s">
        <v>88</v>
      </c>
      <c r="R2" s="24" t="s">
        <v>92</v>
      </c>
      <c r="S2" s="24" t="s">
        <v>102</v>
      </c>
      <c r="T2" s="15" t="s">
        <v>89</v>
      </c>
      <c r="U2" s="24" t="s">
        <v>90</v>
      </c>
      <c r="V2" s="24" t="s">
        <v>91</v>
      </c>
      <c r="W2" s="15" t="s">
        <v>93</v>
      </c>
      <c r="X2" s="28" t="s">
        <v>94</v>
      </c>
      <c r="Y2" s="23" t="s">
        <v>95</v>
      </c>
      <c r="Z2" s="29" t="s">
        <v>96</v>
      </c>
      <c r="AA2" s="29" t="s">
        <v>97</v>
      </c>
      <c r="AB2" s="29" t="s">
        <v>98</v>
      </c>
      <c r="AC2" s="29" t="s">
        <v>99</v>
      </c>
      <c r="AD2" s="23" t="s">
        <v>100</v>
      </c>
    </row>
    <row r="3" spans="1:30">
      <c r="A3" s="17">
        <v>891380054</v>
      </c>
      <c r="B3" s="18" t="s">
        <v>51</v>
      </c>
      <c r="C3" s="19" t="s">
        <v>11</v>
      </c>
      <c r="D3" s="19" t="s">
        <v>12</v>
      </c>
      <c r="E3" s="19" t="s">
        <v>53</v>
      </c>
      <c r="F3" s="20">
        <v>44759</v>
      </c>
      <c r="G3" s="20">
        <v>44786</v>
      </c>
      <c r="H3" s="19">
        <v>11981</v>
      </c>
      <c r="I3" s="21">
        <v>619176</v>
      </c>
      <c r="J3" s="21">
        <v>433988</v>
      </c>
      <c r="K3" s="22">
        <v>749</v>
      </c>
      <c r="L3" s="19" t="s">
        <v>13</v>
      </c>
      <c r="M3" s="19" t="s">
        <v>106</v>
      </c>
      <c r="N3" s="19" t="s">
        <v>83</v>
      </c>
      <c r="O3" s="19" t="s">
        <v>106</v>
      </c>
      <c r="P3" s="21">
        <v>619176</v>
      </c>
      <c r="Q3" s="21">
        <v>0</v>
      </c>
      <c r="R3" s="21">
        <v>0</v>
      </c>
      <c r="S3" s="21"/>
      <c r="T3" s="21">
        <v>619176</v>
      </c>
      <c r="U3" s="21">
        <v>0</v>
      </c>
      <c r="V3" s="21">
        <v>0</v>
      </c>
      <c r="W3" s="21">
        <v>619176</v>
      </c>
      <c r="X3" s="21">
        <v>0</v>
      </c>
      <c r="Y3" s="19"/>
      <c r="Z3" s="21">
        <v>0</v>
      </c>
      <c r="AA3" s="19"/>
      <c r="AB3" s="19"/>
      <c r="AC3" s="19"/>
      <c r="AD3" s="20">
        <v>45534</v>
      </c>
    </row>
    <row r="4" spans="1:30">
      <c r="A4" s="17">
        <v>891380054</v>
      </c>
      <c r="B4" s="18" t="s">
        <v>51</v>
      </c>
      <c r="C4" s="19" t="s">
        <v>11</v>
      </c>
      <c r="D4" s="19" t="s">
        <v>14</v>
      </c>
      <c r="E4" s="19" t="s">
        <v>54</v>
      </c>
      <c r="F4" s="20">
        <v>44957</v>
      </c>
      <c r="G4" s="20">
        <v>45237.339317824073</v>
      </c>
      <c r="H4" s="19">
        <v>13927</v>
      </c>
      <c r="I4" s="21">
        <v>6188606</v>
      </c>
      <c r="J4" s="21">
        <v>651428</v>
      </c>
      <c r="K4" s="22">
        <v>557</v>
      </c>
      <c r="L4" s="19" t="s">
        <v>13</v>
      </c>
      <c r="M4" s="19" t="s">
        <v>136</v>
      </c>
      <c r="N4" s="19" t="s">
        <v>84</v>
      </c>
      <c r="O4" s="19" t="s">
        <v>136</v>
      </c>
      <c r="P4" s="21">
        <v>6188606</v>
      </c>
      <c r="Q4" s="21">
        <v>0</v>
      </c>
      <c r="R4" s="21">
        <v>55572</v>
      </c>
      <c r="S4" s="21"/>
      <c r="T4" s="21">
        <v>6188606</v>
      </c>
      <c r="U4" s="21">
        <v>189862</v>
      </c>
      <c r="V4" s="21">
        <v>0</v>
      </c>
      <c r="W4" s="21">
        <v>5481606</v>
      </c>
      <c r="X4" s="21">
        <v>0</v>
      </c>
      <c r="Y4" s="19"/>
      <c r="Z4" s="21">
        <v>0</v>
      </c>
      <c r="AA4" s="19"/>
      <c r="AB4" s="19"/>
      <c r="AC4" s="19"/>
      <c r="AD4" s="20">
        <v>45534</v>
      </c>
    </row>
    <row r="5" spans="1:30">
      <c r="A5" s="17">
        <v>891380054</v>
      </c>
      <c r="B5" s="18" t="s">
        <v>51</v>
      </c>
      <c r="C5" s="19" t="s">
        <v>11</v>
      </c>
      <c r="D5" s="19" t="s">
        <v>15</v>
      </c>
      <c r="E5" s="19" t="s">
        <v>55</v>
      </c>
      <c r="F5" s="20">
        <v>45363</v>
      </c>
      <c r="G5" s="20">
        <v>45546.302843020836</v>
      </c>
      <c r="H5" s="19">
        <v>18337</v>
      </c>
      <c r="I5" s="21">
        <v>2541170</v>
      </c>
      <c r="J5" s="21">
        <v>2248935</v>
      </c>
      <c r="K5" s="22">
        <v>145</v>
      </c>
      <c r="L5" s="19" t="s">
        <v>16</v>
      </c>
      <c r="M5" s="19" t="s">
        <v>106</v>
      </c>
      <c r="N5" s="19" t="s">
        <v>83</v>
      </c>
      <c r="O5" s="19" t="s">
        <v>157</v>
      </c>
      <c r="P5" s="21">
        <v>2541170</v>
      </c>
      <c r="Q5" s="21">
        <v>0</v>
      </c>
      <c r="R5" s="21">
        <v>0</v>
      </c>
      <c r="S5" s="21"/>
      <c r="T5" s="21">
        <v>2541170</v>
      </c>
      <c r="U5" s="21">
        <v>0</v>
      </c>
      <c r="V5" s="21">
        <v>0</v>
      </c>
      <c r="W5" s="21">
        <v>2248935</v>
      </c>
      <c r="X5" s="21">
        <v>0</v>
      </c>
      <c r="Y5" s="19"/>
      <c r="Z5" s="21">
        <v>0</v>
      </c>
      <c r="AA5" s="19"/>
      <c r="AB5" s="19"/>
      <c r="AC5" s="19"/>
      <c r="AD5" s="20">
        <v>45534</v>
      </c>
    </row>
    <row r="6" spans="1:30">
      <c r="A6" s="17">
        <v>891380054</v>
      </c>
      <c r="B6" s="18" t="s">
        <v>51</v>
      </c>
      <c r="C6" s="19" t="s">
        <v>11</v>
      </c>
      <c r="D6" s="19" t="s">
        <v>17</v>
      </c>
      <c r="E6" s="19" t="s">
        <v>56</v>
      </c>
      <c r="F6" s="20">
        <v>45416</v>
      </c>
      <c r="G6" s="20">
        <v>45537.291666666664</v>
      </c>
      <c r="H6" s="19">
        <v>19073</v>
      </c>
      <c r="I6" s="21">
        <v>472942</v>
      </c>
      <c r="J6" s="21">
        <v>472942</v>
      </c>
      <c r="K6" s="22">
        <v>81</v>
      </c>
      <c r="L6" s="19" t="s">
        <v>18</v>
      </c>
      <c r="M6" s="19" t="s">
        <v>106</v>
      </c>
      <c r="N6" s="19" t="s">
        <v>83</v>
      </c>
      <c r="O6" s="19" t="s">
        <v>105</v>
      </c>
      <c r="P6" s="21">
        <v>472942</v>
      </c>
      <c r="Q6" s="21">
        <v>0</v>
      </c>
      <c r="R6" s="21">
        <v>0</v>
      </c>
      <c r="S6" s="21"/>
      <c r="T6" s="21">
        <v>472942</v>
      </c>
      <c r="U6" s="21">
        <v>0</v>
      </c>
      <c r="V6" s="21">
        <v>0</v>
      </c>
      <c r="W6" s="21">
        <v>472942</v>
      </c>
      <c r="X6" s="21">
        <v>0</v>
      </c>
      <c r="Y6" s="19"/>
      <c r="Z6" s="21">
        <v>0</v>
      </c>
      <c r="AA6" s="19"/>
      <c r="AB6" s="19"/>
      <c r="AC6" s="19"/>
      <c r="AD6" s="20">
        <v>45534</v>
      </c>
    </row>
    <row r="7" spans="1:30">
      <c r="A7" s="17">
        <v>891380054</v>
      </c>
      <c r="B7" s="18" t="s">
        <v>51</v>
      </c>
      <c r="C7" s="19" t="s">
        <v>19</v>
      </c>
      <c r="D7" s="19" t="s">
        <v>20</v>
      </c>
      <c r="E7" s="19" t="s">
        <v>57</v>
      </c>
      <c r="F7" s="20">
        <v>45439</v>
      </c>
      <c r="G7" s="20">
        <v>45454.291666666664</v>
      </c>
      <c r="H7" s="19">
        <v>19074</v>
      </c>
      <c r="I7" s="21">
        <v>202209</v>
      </c>
      <c r="J7" s="21">
        <v>202209</v>
      </c>
      <c r="K7" s="22">
        <v>84</v>
      </c>
      <c r="L7" s="19" t="s">
        <v>18</v>
      </c>
      <c r="M7" s="19" t="s">
        <v>106</v>
      </c>
      <c r="N7" s="19" t="s">
        <v>83</v>
      </c>
      <c r="O7" s="19" t="s">
        <v>106</v>
      </c>
      <c r="P7" s="21">
        <v>202209</v>
      </c>
      <c r="Q7" s="21">
        <v>0</v>
      </c>
      <c r="R7" s="21">
        <v>0</v>
      </c>
      <c r="S7" s="21"/>
      <c r="T7" s="21">
        <v>202209</v>
      </c>
      <c r="U7" s="21">
        <v>0</v>
      </c>
      <c r="V7" s="21">
        <v>0</v>
      </c>
      <c r="W7" s="21">
        <v>202209</v>
      </c>
      <c r="X7" s="21">
        <v>202209</v>
      </c>
      <c r="Y7" s="19">
        <v>1222469531</v>
      </c>
      <c r="Z7" s="21">
        <v>0</v>
      </c>
      <c r="AA7" s="19"/>
      <c r="AB7" s="19"/>
      <c r="AC7" s="19"/>
      <c r="AD7" s="20">
        <v>45534</v>
      </c>
    </row>
    <row r="8" spans="1:30">
      <c r="A8" s="17">
        <v>891380054</v>
      </c>
      <c r="B8" s="18" t="s">
        <v>51</v>
      </c>
      <c r="C8" s="19" t="s">
        <v>19</v>
      </c>
      <c r="D8" s="19" t="s">
        <v>21</v>
      </c>
      <c r="E8" s="19" t="s">
        <v>58</v>
      </c>
      <c r="F8" s="20">
        <v>45441</v>
      </c>
      <c r="G8" s="20">
        <v>45546.323883993056</v>
      </c>
      <c r="H8" s="19">
        <v>19074</v>
      </c>
      <c r="I8" s="21">
        <v>2726536</v>
      </c>
      <c r="J8" s="21">
        <v>2726536</v>
      </c>
      <c r="K8" s="22">
        <v>84</v>
      </c>
      <c r="L8" s="19" t="s">
        <v>18</v>
      </c>
      <c r="M8" s="19" t="s">
        <v>106</v>
      </c>
      <c r="N8" s="19" t="s">
        <v>83</v>
      </c>
      <c r="O8" s="19" t="s">
        <v>157</v>
      </c>
      <c r="P8" s="21">
        <v>2726536</v>
      </c>
      <c r="Q8" s="21">
        <v>0</v>
      </c>
      <c r="R8" s="21">
        <v>0</v>
      </c>
      <c r="S8" s="21"/>
      <c r="T8" s="21">
        <v>2726536</v>
      </c>
      <c r="U8" s="21">
        <v>0</v>
      </c>
      <c r="V8" s="21">
        <v>0</v>
      </c>
      <c r="W8" s="21">
        <v>2726536</v>
      </c>
      <c r="X8" s="21">
        <v>0</v>
      </c>
      <c r="Y8" s="19"/>
      <c r="Z8" s="21">
        <v>0</v>
      </c>
      <c r="AA8" s="19"/>
      <c r="AB8" s="19"/>
      <c r="AC8" s="19"/>
      <c r="AD8" s="20">
        <v>45534</v>
      </c>
    </row>
    <row r="9" spans="1:30">
      <c r="A9" s="17">
        <v>891380054</v>
      </c>
      <c r="B9" s="18" t="s">
        <v>51</v>
      </c>
      <c r="C9" s="19" t="s">
        <v>11</v>
      </c>
      <c r="D9" s="19" t="s">
        <v>22</v>
      </c>
      <c r="E9" s="19" t="s">
        <v>59</v>
      </c>
      <c r="F9" s="20">
        <v>45441</v>
      </c>
      <c r="G9" s="20">
        <v>45454.291666666664</v>
      </c>
      <c r="H9" s="19">
        <v>19073</v>
      </c>
      <c r="I9" s="21">
        <v>81400</v>
      </c>
      <c r="J9" s="21">
        <v>81400</v>
      </c>
      <c r="K9" s="22">
        <v>81</v>
      </c>
      <c r="L9" s="19" t="s">
        <v>18</v>
      </c>
      <c r="M9" s="19" t="s">
        <v>106</v>
      </c>
      <c r="N9" s="19" t="s">
        <v>83</v>
      </c>
      <c r="O9" s="19" t="s">
        <v>105</v>
      </c>
      <c r="P9" s="21">
        <v>81400</v>
      </c>
      <c r="Q9" s="21">
        <v>0</v>
      </c>
      <c r="R9" s="21">
        <v>0</v>
      </c>
      <c r="S9" s="21"/>
      <c r="T9" s="21">
        <v>81400</v>
      </c>
      <c r="U9" s="21">
        <v>0</v>
      </c>
      <c r="V9" s="21">
        <v>0</v>
      </c>
      <c r="W9" s="21">
        <v>81400</v>
      </c>
      <c r="X9" s="21">
        <v>0</v>
      </c>
      <c r="Y9" s="19"/>
      <c r="Z9" s="21">
        <v>0</v>
      </c>
      <c r="AA9" s="19"/>
      <c r="AB9" s="19"/>
      <c r="AC9" s="19"/>
      <c r="AD9" s="20">
        <v>45534</v>
      </c>
    </row>
    <row r="10" spans="1:30">
      <c r="A10" s="17">
        <v>891380054</v>
      </c>
      <c r="B10" s="18" t="s">
        <v>51</v>
      </c>
      <c r="C10" s="19" t="s">
        <v>19</v>
      </c>
      <c r="D10" s="19" t="s">
        <v>23</v>
      </c>
      <c r="E10" s="19" t="s">
        <v>60</v>
      </c>
      <c r="F10" s="20">
        <v>45463</v>
      </c>
      <c r="G10" s="20">
        <v>45475.682932557873</v>
      </c>
      <c r="H10" s="19">
        <v>19334</v>
      </c>
      <c r="I10" s="21">
        <v>81580</v>
      </c>
      <c r="J10" s="21">
        <v>81580</v>
      </c>
      <c r="K10" s="22">
        <v>60</v>
      </c>
      <c r="L10" s="19" t="s">
        <v>24</v>
      </c>
      <c r="M10" s="19" t="s">
        <v>106</v>
      </c>
      <c r="N10" s="19" t="s">
        <v>83</v>
      </c>
      <c r="O10" s="19" t="s">
        <v>106</v>
      </c>
      <c r="P10" s="21">
        <v>81580</v>
      </c>
      <c r="Q10" s="21">
        <v>0</v>
      </c>
      <c r="R10" s="21">
        <v>0</v>
      </c>
      <c r="S10" s="21"/>
      <c r="T10" s="21">
        <v>81580</v>
      </c>
      <c r="U10" s="21">
        <v>0</v>
      </c>
      <c r="V10" s="21">
        <v>0</v>
      </c>
      <c r="W10" s="21">
        <v>81580</v>
      </c>
      <c r="X10" s="21">
        <v>81580</v>
      </c>
      <c r="Y10" s="19">
        <v>1222493121</v>
      </c>
      <c r="Z10" s="21">
        <v>0</v>
      </c>
      <c r="AA10" s="19"/>
      <c r="AB10" s="19"/>
      <c r="AC10" s="19"/>
      <c r="AD10" s="20">
        <v>45534</v>
      </c>
    </row>
    <row r="11" spans="1:30">
      <c r="A11" s="17">
        <v>891380054</v>
      </c>
      <c r="B11" s="18" t="s">
        <v>51</v>
      </c>
      <c r="C11" s="19" t="s">
        <v>11</v>
      </c>
      <c r="D11" s="19" t="s">
        <v>25</v>
      </c>
      <c r="E11" s="19" t="s">
        <v>61</v>
      </c>
      <c r="F11" s="20">
        <v>45477</v>
      </c>
      <c r="G11" s="20">
        <v>45505.291666666664</v>
      </c>
      <c r="H11" s="19">
        <v>19529</v>
      </c>
      <c r="I11" s="21">
        <v>134190</v>
      </c>
      <c r="J11" s="21">
        <v>134190</v>
      </c>
      <c r="K11" s="22">
        <v>43</v>
      </c>
      <c r="L11" s="19" t="s">
        <v>24</v>
      </c>
      <c r="M11" s="19" t="s">
        <v>107</v>
      </c>
      <c r="N11" s="19" t="s">
        <v>83</v>
      </c>
      <c r="O11" s="19" t="s">
        <v>106</v>
      </c>
      <c r="P11" s="21">
        <v>134190</v>
      </c>
      <c r="Q11" s="21">
        <v>0</v>
      </c>
      <c r="R11" s="21">
        <v>0</v>
      </c>
      <c r="S11" s="21"/>
      <c r="T11" s="21">
        <v>134190</v>
      </c>
      <c r="U11" s="21">
        <v>0</v>
      </c>
      <c r="V11" s="21">
        <v>0</v>
      </c>
      <c r="W11" s="21">
        <v>134190</v>
      </c>
      <c r="X11" s="21">
        <v>0</v>
      </c>
      <c r="Y11" s="19"/>
      <c r="Z11" s="21">
        <v>134190</v>
      </c>
      <c r="AA11" s="19">
        <v>2201547794</v>
      </c>
      <c r="AB11" s="21">
        <v>1388452</v>
      </c>
      <c r="AC11" s="19" t="s">
        <v>101</v>
      </c>
      <c r="AD11" s="20">
        <v>45534</v>
      </c>
    </row>
    <row r="12" spans="1:30">
      <c r="A12" s="17">
        <v>891380054</v>
      </c>
      <c r="B12" s="18" t="s">
        <v>51</v>
      </c>
      <c r="C12" s="19" t="s">
        <v>11</v>
      </c>
      <c r="D12" s="19" t="s">
        <v>26</v>
      </c>
      <c r="E12" s="19" t="s">
        <v>62</v>
      </c>
      <c r="F12" s="20">
        <v>45477</v>
      </c>
      <c r="G12" s="20">
        <v>45505.291666666664</v>
      </c>
      <c r="H12" s="19">
        <v>19529</v>
      </c>
      <c r="I12" s="21">
        <v>314078</v>
      </c>
      <c r="J12" s="21">
        <v>314078</v>
      </c>
      <c r="K12" s="22">
        <v>43</v>
      </c>
      <c r="L12" s="19" t="s">
        <v>24</v>
      </c>
      <c r="M12" s="19" t="s">
        <v>107</v>
      </c>
      <c r="N12" s="19" t="s">
        <v>83</v>
      </c>
      <c r="O12" s="19" t="s">
        <v>106</v>
      </c>
      <c r="P12" s="21">
        <v>314078</v>
      </c>
      <c r="Q12" s="21">
        <v>0</v>
      </c>
      <c r="R12" s="21">
        <v>0</v>
      </c>
      <c r="S12" s="21"/>
      <c r="T12" s="21">
        <v>314078</v>
      </c>
      <c r="U12" s="21">
        <v>0</v>
      </c>
      <c r="V12" s="21">
        <v>0</v>
      </c>
      <c r="W12" s="21">
        <v>314078</v>
      </c>
      <c r="X12" s="21">
        <v>0</v>
      </c>
      <c r="Y12" s="19"/>
      <c r="Z12" s="21">
        <v>314078</v>
      </c>
      <c r="AA12" s="19">
        <v>2201547794</v>
      </c>
      <c r="AB12" s="21">
        <v>1388452</v>
      </c>
      <c r="AC12" s="19" t="s">
        <v>101</v>
      </c>
      <c r="AD12" s="20">
        <v>45534</v>
      </c>
    </row>
    <row r="13" spans="1:30">
      <c r="A13" s="17">
        <v>891380054</v>
      </c>
      <c r="B13" s="18" t="s">
        <v>51</v>
      </c>
      <c r="C13" s="19" t="s">
        <v>11</v>
      </c>
      <c r="D13" s="19" t="s">
        <v>27</v>
      </c>
      <c r="E13" s="19" t="s">
        <v>63</v>
      </c>
      <c r="F13" s="20">
        <v>45479</v>
      </c>
      <c r="G13" s="20">
        <v>45505.291666666664</v>
      </c>
      <c r="H13" s="19">
        <v>19529</v>
      </c>
      <c r="I13" s="21">
        <v>116108</v>
      </c>
      <c r="J13" s="21">
        <v>116108</v>
      </c>
      <c r="K13" s="22">
        <v>43</v>
      </c>
      <c r="L13" s="19" t="s">
        <v>24</v>
      </c>
      <c r="M13" s="19" t="s">
        <v>106</v>
      </c>
      <c r="N13" s="19" t="s">
        <v>83</v>
      </c>
      <c r="O13" s="19" t="s">
        <v>106</v>
      </c>
      <c r="P13" s="21">
        <v>116108</v>
      </c>
      <c r="Q13" s="21">
        <v>0</v>
      </c>
      <c r="R13" s="21">
        <v>0</v>
      </c>
      <c r="S13" s="21"/>
      <c r="T13" s="21">
        <v>116108</v>
      </c>
      <c r="U13" s="21">
        <v>0</v>
      </c>
      <c r="V13" s="21">
        <v>0</v>
      </c>
      <c r="W13" s="21">
        <v>116108</v>
      </c>
      <c r="X13" s="21">
        <v>0</v>
      </c>
      <c r="Y13" s="19"/>
      <c r="Z13" s="21">
        <v>0</v>
      </c>
      <c r="AA13" s="19"/>
      <c r="AB13" s="19"/>
      <c r="AC13" s="19"/>
      <c r="AD13" s="20">
        <v>45534</v>
      </c>
    </row>
    <row r="14" spans="1:30">
      <c r="A14" s="17">
        <v>891380054</v>
      </c>
      <c r="B14" s="18" t="s">
        <v>51</v>
      </c>
      <c r="C14" s="19" t="s">
        <v>19</v>
      </c>
      <c r="D14" s="19" t="s">
        <v>28</v>
      </c>
      <c r="E14" s="19" t="s">
        <v>64</v>
      </c>
      <c r="F14" s="20">
        <v>45489</v>
      </c>
      <c r="G14" s="20">
        <v>45505.483513541665</v>
      </c>
      <c r="H14" s="19">
        <v>19649</v>
      </c>
      <c r="I14" s="21">
        <v>305979</v>
      </c>
      <c r="J14" s="21">
        <v>305979</v>
      </c>
      <c r="K14" s="22">
        <v>30</v>
      </c>
      <c r="L14" s="19" t="s">
        <v>29</v>
      </c>
      <c r="M14" s="19" t="s">
        <v>106</v>
      </c>
      <c r="N14" s="19" t="s">
        <v>83</v>
      </c>
      <c r="O14" s="19" t="s">
        <v>106</v>
      </c>
      <c r="P14" s="21">
        <v>305979</v>
      </c>
      <c r="Q14" s="21">
        <v>0</v>
      </c>
      <c r="R14" s="21">
        <v>0</v>
      </c>
      <c r="S14" s="21"/>
      <c r="T14" s="21">
        <v>305979</v>
      </c>
      <c r="U14" s="21">
        <v>0</v>
      </c>
      <c r="V14" s="21">
        <v>0</v>
      </c>
      <c r="W14" s="21">
        <v>305979</v>
      </c>
      <c r="X14" s="21">
        <v>305979</v>
      </c>
      <c r="Y14" s="19">
        <v>1222500358</v>
      </c>
      <c r="Z14" s="21">
        <v>0</v>
      </c>
      <c r="AA14" s="19"/>
      <c r="AB14" s="19"/>
      <c r="AC14" s="19"/>
      <c r="AD14" s="20">
        <v>45534</v>
      </c>
    </row>
    <row r="15" spans="1:30">
      <c r="A15" s="17">
        <v>891380054</v>
      </c>
      <c r="B15" s="18" t="s">
        <v>51</v>
      </c>
      <c r="C15" s="19" t="s">
        <v>11</v>
      </c>
      <c r="D15" s="19" t="s">
        <v>30</v>
      </c>
      <c r="E15" s="19" t="s">
        <v>65</v>
      </c>
      <c r="F15" s="20">
        <v>45494</v>
      </c>
      <c r="G15" s="20">
        <v>45505.291666666664</v>
      </c>
      <c r="H15" s="19">
        <v>19599</v>
      </c>
      <c r="I15" s="21">
        <v>617556</v>
      </c>
      <c r="J15" s="21">
        <v>617556</v>
      </c>
      <c r="K15" s="22">
        <v>43</v>
      </c>
      <c r="L15" s="19" t="s">
        <v>24</v>
      </c>
      <c r="M15" s="19" t="s">
        <v>106</v>
      </c>
      <c r="N15" s="19" t="s">
        <v>83</v>
      </c>
      <c r="O15" s="19" t="s">
        <v>105</v>
      </c>
      <c r="P15" s="21">
        <v>617556</v>
      </c>
      <c r="Q15" s="21">
        <v>0</v>
      </c>
      <c r="R15" s="21">
        <v>0</v>
      </c>
      <c r="S15" s="21"/>
      <c r="T15" s="21">
        <v>617556</v>
      </c>
      <c r="U15" s="21">
        <v>0</v>
      </c>
      <c r="V15" s="21">
        <v>0</v>
      </c>
      <c r="W15" s="21">
        <v>617556</v>
      </c>
      <c r="X15" s="21">
        <v>0</v>
      </c>
      <c r="Y15" s="19"/>
      <c r="Z15" s="21">
        <v>0</v>
      </c>
      <c r="AA15" s="19"/>
      <c r="AB15" s="19"/>
      <c r="AC15" s="19"/>
      <c r="AD15" s="20">
        <v>45534</v>
      </c>
    </row>
    <row r="16" spans="1:30">
      <c r="A16" s="17">
        <v>891380054</v>
      </c>
      <c r="B16" s="18" t="s">
        <v>51</v>
      </c>
      <c r="C16" s="19" t="s">
        <v>11</v>
      </c>
      <c r="D16" s="19" t="s">
        <v>31</v>
      </c>
      <c r="E16" s="19" t="s">
        <v>66</v>
      </c>
      <c r="F16" s="20">
        <v>45495</v>
      </c>
      <c r="G16" s="20">
        <v>45505.291666666664</v>
      </c>
      <c r="H16" s="19">
        <v>19599</v>
      </c>
      <c r="I16" s="21">
        <v>429888</v>
      </c>
      <c r="J16" s="21">
        <v>429888</v>
      </c>
      <c r="K16" s="22">
        <v>43</v>
      </c>
      <c r="L16" s="19" t="s">
        <v>24</v>
      </c>
      <c r="M16" s="19" t="s">
        <v>106</v>
      </c>
      <c r="N16" s="19" t="s">
        <v>83</v>
      </c>
      <c r="O16" s="19" t="s">
        <v>105</v>
      </c>
      <c r="P16" s="21">
        <v>429888</v>
      </c>
      <c r="Q16" s="21">
        <v>0</v>
      </c>
      <c r="R16" s="21">
        <v>0</v>
      </c>
      <c r="S16" s="21"/>
      <c r="T16" s="21">
        <v>429888</v>
      </c>
      <c r="U16" s="21">
        <v>0</v>
      </c>
      <c r="V16" s="21">
        <v>0</v>
      </c>
      <c r="W16" s="21">
        <v>429888</v>
      </c>
      <c r="X16" s="21">
        <v>0</v>
      </c>
      <c r="Y16" s="19"/>
      <c r="Z16" s="21">
        <v>0</v>
      </c>
      <c r="AA16" s="19"/>
      <c r="AB16" s="19"/>
      <c r="AC16" s="19"/>
      <c r="AD16" s="20">
        <v>45534</v>
      </c>
    </row>
    <row r="17" spans="1:30">
      <c r="A17" s="17">
        <v>891380054</v>
      </c>
      <c r="B17" s="18" t="s">
        <v>51</v>
      </c>
      <c r="C17" s="19" t="s">
        <v>11</v>
      </c>
      <c r="D17" s="19" t="s">
        <v>32</v>
      </c>
      <c r="E17" s="19" t="s">
        <v>67</v>
      </c>
      <c r="F17" s="20">
        <v>45496</v>
      </c>
      <c r="G17" s="20">
        <v>45505.291666666664</v>
      </c>
      <c r="H17" s="19">
        <v>19599</v>
      </c>
      <c r="I17" s="21">
        <v>705576</v>
      </c>
      <c r="J17" s="21">
        <v>705576</v>
      </c>
      <c r="K17" s="22">
        <v>43</v>
      </c>
      <c r="L17" s="19" t="s">
        <v>24</v>
      </c>
      <c r="M17" s="19" t="s">
        <v>107</v>
      </c>
      <c r="N17" s="19" t="s">
        <v>83</v>
      </c>
      <c r="O17" s="19" t="s">
        <v>106</v>
      </c>
      <c r="P17" s="21">
        <v>705576</v>
      </c>
      <c r="Q17" s="21">
        <v>0</v>
      </c>
      <c r="R17" s="21">
        <v>0</v>
      </c>
      <c r="S17" s="21"/>
      <c r="T17" s="21">
        <v>705576</v>
      </c>
      <c r="U17" s="21">
        <v>0</v>
      </c>
      <c r="V17" s="21">
        <v>0</v>
      </c>
      <c r="W17" s="21">
        <v>705576</v>
      </c>
      <c r="X17" s="21">
        <v>0</v>
      </c>
      <c r="Y17" s="19"/>
      <c r="Z17" s="21">
        <v>705576</v>
      </c>
      <c r="AA17" s="19">
        <v>2201547794</v>
      </c>
      <c r="AB17" s="21">
        <v>1388452</v>
      </c>
      <c r="AC17" s="19" t="s">
        <v>101</v>
      </c>
      <c r="AD17" s="20">
        <v>45534</v>
      </c>
    </row>
    <row r="18" spans="1:30">
      <c r="A18" s="17">
        <v>891380054</v>
      </c>
      <c r="B18" s="18" t="s">
        <v>51</v>
      </c>
      <c r="C18" s="19" t="s">
        <v>11</v>
      </c>
      <c r="D18" s="19" t="s">
        <v>33</v>
      </c>
      <c r="E18" s="19" t="s">
        <v>68</v>
      </c>
      <c r="F18" s="20">
        <v>45496</v>
      </c>
      <c r="G18" s="20">
        <v>45505.291666666664</v>
      </c>
      <c r="H18" s="19">
        <v>19599</v>
      </c>
      <c r="I18" s="21">
        <v>2093949</v>
      </c>
      <c r="J18" s="21">
        <v>2093949</v>
      </c>
      <c r="K18" s="22">
        <v>43</v>
      </c>
      <c r="L18" s="19" t="s">
        <v>24</v>
      </c>
      <c r="M18" s="19" t="s">
        <v>104</v>
      </c>
      <c r="N18" s="19" t="s">
        <v>85</v>
      </c>
      <c r="O18" s="19" t="s">
        <v>157</v>
      </c>
      <c r="P18" s="21">
        <v>0</v>
      </c>
      <c r="Q18" s="21">
        <v>2093949</v>
      </c>
      <c r="R18" s="21">
        <v>0</v>
      </c>
      <c r="S18" s="30" t="s">
        <v>103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19"/>
      <c r="Z18" s="21">
        <v>0</v>
      </c>
      <c r="AA18" s="19"/>
      <c r="AB18" s="19"/>
      <c r="AC18" s="19"/>
      <c r="AD18" s="20">
        <v>45534</v>
      </c>
    </row>
    <row r="19" spans="1:30">
      <c r="A19" s="17">
        <v>891380054</v>
      </c>
      <c r="B19" s="18" t="s">
        <v>51</v>
      </c>
      <c r="C19" s="19" t="s">
        <v>11</v>
      </c>
      <c r="D19" s="19" t="s">
        <v>34</v>
      </c>
      <c r="E19" s="19" t="s">
        <v>69</v>
      </c>
      <c r="F19" s="20">
        <v>45502</v>
      </c>
      <c r="G19" s="20">
        <v>45505.448283217593</v>
      </c>
      <c r="H19" s="19">
        <v>19644</v>
      </c>
      <c r="I19" s="21">
        <v>185669</v>
      </c>
      <c r="J19" s="21">
        <v>185669</v>
      </c>
      <c r="K19" s="22">
        <v>30</v>
      </c>
      <c r="L19" s="19" t="s">
        <v>29</v>
      </c>
      <c r="M19" s="19" t="s">
        <v>106</v>
      </c>
      <c r="N19" s="19" t="s">
        <v>83</v>
      </c>
      <c r="O19" s="19" t="s">
        <v>105</v>
      </c>
      <c r="P19" s="21">
        <v>185669</v>
      </c>
      <c r="Q19" s="21">
        <v>0</v>
      </c>
      <c r="R19" s="21">
        <v>0</v>
      </c>
      <c r="S19" s="21"/>
      <c r="T19" s="21">
        <v>185669</v>
      </c>
      <c r="U19" s="21">
        <v>0</v>
      </c>
      <c r="V19" s="21">
        <v>0</v>
      </c>
      <c r="W19" s="21">
        <v>185669</v>
      </c>
      <c r="X19" s="21">
        <v>0</v>
      </c>
      <c r="Y19" s="19"/>
      <c r="Z19" s="21">
        <v>0</v>
      </c>
      <c r="AA19" s="19"/>
      <c r="AB19" s="19"/>
      <c r="AC19" s="19"/>
      <c r="AD19" s="20">
        <v>45534</v>
      </c>
    </row>
    <row r="20" spans="1:30">
      <c r="A20" s="17">
        <v>891380054</v>
      </c>
      <c r="B20" s="18" t="s">
        <v>51</v>
      </c>
      <c r="C20" s="19" t="s">
        <v>11</v>
      </c>
      <c r="D20" s="19" t="s">
        <v>35</v>
      </c>
      <c r="E20" s="19" t="s">
        <v>70</v>
      </c>
      <c r="F20" s="20">
        <v>45504</v>
      </c>
      <c r="G20" s="20">
        <v>45505.451642627311</v>
      </c>
      <c r="H20" s="19">
        <v>19644</v>
      </c>
      <c r="I20" s="21">
        <v>118500</v>
      </c>
      <c r="J20" s="21">
        <v>118500</v>
      </c>
      <c r="K20" s="22">
        <v>30</v>
      </c>
      <c r="L20" s="19" t="s">
        <v>29</v>
      </c>
      <c r="M20" s="19" t="s">
        <v>107</v>
      </c>
      <c r="N20" s="19" t="s">
        <v>83</v>
      </c>
      <c r="O20" s="19" t="s">
        <v>106</v>
      </c>
      <c r="P20" s="21">
        <v>118500</v>
      </c>
      <c r="Q20" s="21">
        <v>0</v>
      </c>
      <c r="R20" s="21">
        <v>0</v>
      </c>
      <c r="S20" s="21"/>
      <c r="T20" s="21">
        <v>118500</v>
      </c>
      <c r="U20" s="21">
        <v>0</v>
      </c>
      <c r="V20" s="21">
        <v>0</v>
      </c>
      <c r="W20" s="21">
        <v>118500</v>
      </c>
      <c r="X20" s="21">
        <v>0</v>
      </c>
      <c r="Y20" s="19"/>
      <c r="Z20" s="21">
        <v>118500</v>
      </c>
      <c r="AA20" s="19">
        <v>2201547794</v>
      </c>
      <c r="AB20" s="21">
        <v>1388452</v>
      </c>
      <c r="AC20" s="19" t="s">
        <v>101</v>
      </c>
      <c r="AD20" s="20">
        <v>45534</v>
      </c>
    </row>
    <row r="21" spans="1:30">
      <c r="A21" s="17">
        <v>891380054</v>
      </c>
      <c r="B21" s="18" t="s">
        <v>51</v>
      </c>
      <c r="C21" s="19" t="s">
        <v>11</v>
      </c>
      <c r="D21" s="19" t="s">
        <v>36</v>
      </c>
      <c r="E21" s="19" t="s">
        <v>71</v>
      </c>
      <c r="F21" s="20">
        <v>45510</v>
      </c>
      <c r="G21" s="20">
        <v>45537.291666666664</v>
      </c>
      <c r="H21" s="19"/>
      <c r="I21" s="21">
        <v>868158</v>
      </c>
      <c r="J21" s="21">
        <v>868158</v>
      </c>
      <c r="K21" s="22">
        <v>-20</v>
      </c>
      <c r="L21" s="19" t="s">
        <v>37</v>
      </c>
      <c r="M21" s="19" t="s">
        <v>106</v>
      </c>
      <c r="N21" s="19" t="s">
        <v>83</v>
      </c>
      <c r="O21" s="19" t="e">
        <v>#N/A</v>
      </c>
      <c r="P21" s="21">
        <v>868158</v>
      </c>
      <c r="Q21" s="21">
        <v>0</v>
      </c>
      <c r="R21" s="21">
        <v>0</v>
      </c>
      <c r="S21" s="21"/>
      <c r="T21" s="21">
        <v>868158</v>
      </c>
      <c r="U21" s="21">
        <v>0</v>
      </c>
      <c r="V21" s="21">
        <v>0</v>
      </c>
      <c r="W21" s="21">
        <v>868158</v>
      </c>
      <c r="X21" s="21">
        <v>0</v>
      </c>
      <c r="Y21" s="19"/>
      <c r="Z21" s="21">
        <v>0</v>
      </c>
      <c r="AA21" s="19"/>
      <c r="AB21" s="19"/>
      <c r="AC21" s="19"/>
      <c r="AD21" s="20">
        <v>45534</v>
      </c>
    </row>
    <row r="22" spans="1:30">
      <c r="A22" s="17">
        <v>891380054</v>
      </c>
      <c r="B22" s="18" t="s">
        <v>51</v>
      </c>
      <c r="C22" s="19" t="s">
        <v>11</v>
      </c>
      <c r="D22" s="19" t="s">
        <v>38</v>
      </c>
      <c r="E22" s="19" t="s">
        <v>72</v>
      </c>
      <c r="F22" s="20">
        <v>45510</v>
      </c>
      <c r="G22" s="20">
        <v>45537.291666666664</v>
      </c>
      <c r="H22" s="19"/>
      <c r="I22" s="21">
        <v>479778</v>
      </c>
      <c r="J22" s="21">
        <v>479778</v>
      </c>
      <c r="K22" s="22">
        <v>-20</v>
      </c>
      <c r="L22" s="19" t="s">
        <v>37</v>
      </c>
      <c r="M22" s="19" t="s">
        <v>106</v>
      </c>
      <c r="N22" s="19" t="s">
        <v>83</v>
      </c>
      <c r="O22" s="19" t="e">
        <v>#N/A</v>
      </c>
      <c r="P22" s="21">
        <v>479778</v>
      </c>
      <c r="Q22" s="21">
        <v>0</v>
      </c>
      <c r="R22" s="21">
        <v>0</v>
      </c>
      <c r="S22" s="21"/>
      <c r="T22" s="21">
        <v>479778</v>
      </c>
      <c r="U22" s="21">
        <v>0</v>
      </c>
      <c r="V22" s="21">
        <v>0</v>
      </c>
      <c r="W22" s="21">
        <v>479778</v>
      </c>
      <c r="X22" s="21">
        <v>0</v>
      </c>
      <c r="Y22" s="19"/>
      <c r="Z22" s="21">
        <v>0</v>
      </c>
      <c r="AA22" s="19"/>
      <c r="AB22" s="19"/>
      <c r="AC22" s="19"/>
      <c r="AD22" s="20">
        <v>45534</v>
      </c>
    </row>
    <row r="23" spans="1:30">
      <c r="A23" s="17">
        <v>891380054</v>
      </c>
      <c r="B23" s="18" t="s">
        <v>51</v>
      </c>
      <c r="C23" s="19" t="s">
        <v>19</v>
      </c>
      <c r="D23" s="19" t="s">
        <v>39</v>
      </c>
      <c r="E23" s="19" t="s">
        <v>73</v>
      </c>
      <c r="F23" s="20">
        <v>45513</v>
      </c>
      <c r="G23" s="20">
        <v>45537.340504976855</v>
      </c>
      <c r="H23" s="19"/>
      <c r="I23" s="21">
        <v>81400</v>
      </c>
      <c r="J23" s="21">
        <v>81400</v>
      </c>
      <c r="K23" s="22">
        <v>-20</v>
      </c>
      <c r="L23" s="19" t="s">
        <v>37</v>
      </c>
      <c r="M23" s="19" t="s">
        <v>106</v>
      </c>
      <c r="N23" s="19" t="s">
        <v>83</v>
      </c>
      <c r="O23" s="19" t="e">
        <v>#N/A</v>
      </c>
      <c r="P23" s="21">
        <v>81400</v>
      </c>
      <c r="Q23" s="21">
        <v>0</v>
      </c>
      <c r="R23" s="21">
        <v>0</v>
      </c>
      <c r="S23" s="21"/>
      <c r="T23" s="21">
        <v>81400</v>
      </c>
      <c r="U23" s="21">
        <v>0</v>
      </c>
      <c r="V23" s="21">
        <v>0</v>
      </c>
      <c r="W23" s="21">
        <v>81400</v>
      </c>
      <c r="X23" s="21">
        <v>0</v>
      </c>
      <c r="Y23" s="19"/>
      <c r="Z23" s="21">
        <v>0</v>
      </c>
      <c r="AA23" s="19"/>
      <c r="AB23" s="19"/>
      <c r="AC23" s="19"/>
      <c r="AD23" s="20">
        <v>45534</v>
      </c>
    </row>
    <row r="24" spans="1:30">
      <c r="A24" s="17">
        <v>891380054</v>
      </c>
      <c r="B24" s="18" t="s">
        <v>51</v>
      </c>
      <c r="C24" s="19" t="s">
        <v>11</v>
      </c>
      <c r="D24" s="19" t="s">
        <v>40</v>
      </c>
      <c r="E24" s="19" t="s">
        <v>74</v>
      </c>
      <c r="F24" s="20">
        <v>45515</v>
      </c>
      <c r="G24" s="20">
        <v>45537.291666666664</v>
      </c>
      <c r="H24" s="19"/>
      <c r="I24" s="21">
        <v>118500</v>
      </c>
      <c r="J24" s="21">
        <v>118500</v>
      </c>
      <c r="K24" s="22">
        <v>-20</v>
      </c>
      <c r="L24" s="19" t="s">
        <v>37</v>
      </c>
      <c r="M24" s="19" t="s">
        <v>105</v>
      </c>
      <c r="N24" s="19" t="s">
        <v>86</v>
      </c>
      <c r="O24" s="19" t="e">
        <v>#N/A</v>
      </c>
      <c r="P24" s="21">
        <v>0</v>
      </c>
      <c r="Q24" s="21">
        <v>0</v>
      </c>
      <c r="R24" s="21">
        <v>0</v>
      </c>
      <c r="S24" s="21"/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19"/>
      <c r="Z24" s="21">
        <v>0</v>
      </c>
      <c r="AA24" s="19"/>
      <c r="AB24" s="19"/>
      <c r="AC24" s="19"/>
      <c r="AD24" s="20">
        <v>45534</v>
      </c>
    </row>
    <row r="25" spans="1:30">
      <c r="A25" s="17">
        <v>891380054</v>
      </c>
      <c r="B25" s="18" t="s">
        <v>51</v>
      </c>
      <c r="C25" s="19" t="s">
        <v>11</v>
      </c>
      <c r="D25" s="19" t="s">
        <v>41</v>
      </c>
      <c r="E25" s="19" t="s">
        <v>75</v>
      </c>
      <c r="F25" s="20">
        <v>45519</v>
      </c>
      <c r="G25" s="20">
        <v>45537.291666666664</v>
      </c>
      <c r="H25" s="19"/>
      <c r="I25" s="21">
        <v>2435359</v>
      </c>
      <c r="J25" s="21">
        <v>2155292</v>
      </c>
      <c r="K25" s="22">
        <v>-20</v>
      </c>
      <c r="L25" s="19" t="s">
        <v>37</v>
      </c>
      <c r="M25" s="19" t="s">
        <v>106</v>
      </c>
      <c r="N25" s="19" t="s">
        <v>83</v>
      </c>
      <c r="O25" s="19" t="e">
        <v>#N/A</v>
      </c>
      <c r="P25" s="21">
        <v>2435359</v>
      </c>
      <c r="Q25" s="21">
        <v>0</v>
      </c>
      <c r="R25" s="21">
        <v>0</v>
      </c>
      <c r="S25" s="21"/>
      <c r="T25" s="21">
        <v>2435359</v>
      </c>
      <c r="U25" s="21">
        <v>0</v>
      </c>
      <c r="V25" s="21">
        <v>0</v>
      </c>
      <c r="W25" s="21">
        <v>2155292</v>
      </c>
      <c r="X25" s="21">
        <v>0</v>
      </c>
      <c r="Y25" s="19"/>
      <c r="Z25" s="21">
        <v>0</v>
      </c>
      <c r="AA25" s="19"/>
      <c r="AB25" s="19"/>
      <c r="AC25" s="19"/>
      <c r="AD25" s="20">
        <v>45534</v>
      </c>
    </row>
    <row r="26" spans="1:30">
      <c r="A26" s="17">
        <v>891380054</v>
      </c>
      <c r="B26" s="18" t="s">
        <v>51</v>
      </c>
      <c r="C26" s="19" t="s">
        <v>19</v>
      </c>
      <c r="D26" s="19" t="s">
        <v>42</v>
      </c>
      <c r="E26" s="19" t="s">
        <v>76</v>
      </c>
      <c r="F26" s="20">
        <v>45522</v>
      </c>
      <c r="G26" s="20">
        <v>45537.343790046296</v>
      </c>
      <c r="H26" s="19"/>
      <c r="I26" s="21">
        <v>1401561</v>
      </c>
      <c r="J26" s="21">
        <v>1401561</v>
      </c>
      <c r="K26" s="22">
        <v>-20</v>
      </c>
      <c r="L26" s="19" t="s">
        <v>37</v>
      </c>
      <c r="M26" s="19" t="s">
        <v>106</v>
      </c>
      <c r="N26" s="19" t="s">
        <v>83</v>
      </c>
      <c r="O26" s="19" t="e">
        <v>#N/A</v>
      </c>
      <c r="P26" s="21">
        <v>1401561</v>
      </c>
      <c r="Q26" s="21">
        <v>0</v>
      </c>
      <c r="R26" s="21">
        <v>0</v>
      </c>
      <c r="S26" s="21"/>
      <c r="T26" s="21">
        <v>1401561</v>
      </c>
      <c r="U26" s="21">
        <v>0</v>
      </c>
      <c r="V26" s="21">
        <v>0</v>
      </c>
      <c r="W26" s="21">
        <v>1401561</v>
      </c>
      <c r="X26" s="21">
        <v>0</v>
      </c>
      <c r="Y26" s="19"/>
      <c r="Z26" s="21">
        <v>0</v>
      </c>
      <c r="AA26" s="19"/>
      <c r="AB26" s="19"/>
      <c r="AC26" s="19"/>
      <c r="AD26" s="20">
        <v>45534</v>
      </c>
    </row>
    <row r="27" spans="1:30">
      <c r="A27" s="17">
        <v>891380054</v>
      </c>
      <c r="B27" s="18" t="s">
        <v>51</v>
      </c>
      <c r="C27" s="19" t="s">
        <v>11</v>
      </c>
      <c r="D27" s="19" t="s">
        <v>43</v>
      </c>
      <c r="E27" s="19" t="s">
        <v>77</v>
      </c>
      <c r="F27" s="20">
        <v>45523</v>
      </c>
      <c r="G27" s="20">
        <v>45537.291666666664</v>
      </c>
      <c r="H27" s="19"/>
      <c r="I27" s="21">
        <v>201600</v>
      </c>
      <c r="J27" s="21">
        <v>201600</v>
      </c>
      <c r="K27" s="22">
        <v>-20</v>
      </c>
      <c r="L27" s="19" t="s">
        <v>37</v>
      </c>
      <c r="M27" s="19" t="s">
        <v>106</v>
      </c>
      <c r="N27" s="19" t="s">
        <v>83</v>
      </c>
      <c r="O27" s="19" t="e">
        <v>#N/A</v>
      </c>
      <c r="P27" s="21">
        <v>201600</v>
      </c>
      <c r="Q27" s="21">
        <v>0</v>
      </c>
      <c r="R27" s="21">
        <v>0</v>
      </c>
      <c r="S27" s="21"/>
      <c r="T27" s="21">
        <v>201600</v>
      </c>
      <c r="U27" s="21">
        <v>0</v>
      </c>
      <c r="V27" s="21">
        <v>0</v>
      </c>
      <c r="W27" s="21">
        <v>201600</v>
      </c>
      <c r="X27" s="21">
        <v>0</v>
      </c>
      <c r="Y27" s="19"/>
      <c r="Z27" s="21">
        <v>0</v>
      </c>
      <c r="AA27" s="19"/>
      <c r="AB27" s="19"/>
      <c r="AC27" s="19"/>
      <c r="AD27" s="20">
        <v>45534</v>
      </c>
    </row>
    <row r="28" spans="1:30">
      <c r="A28" s="17">
        <v>891380054</v>
      </c>
      <c r="B28" s="18" t="s">
        <v>51</v>
      </c>
      <c r="C28" s="19" t="s">
        <v>11</v>
      </c>
      <c r="D28" s="19" t="s">
        <v>44</v>
      </c>
      <c r="E28" s="19" t="s">
        <v>78</v>
      </c>
      <c r="F28" s="20">
        <v>45526</v>
      </c>
      <c r="G28" s="20">
        <v>45537.291666666664</v>
      </c>
      <c r="H28" s="19"/>
      <c r="I28" s="21">
        <v>331459</v>
      </c>
      <c r="J28" s="21">
        <v>331459</v>
      </c>
      <c r="K28" s="22">
        <v>-20</v>
      </c>
      <c r="L28" s="19" t="s">
        <v>37</v>
      </c>
      <c r="M28" s="19" t="s">
        <v>106</v>
      </c>
      <c r="N28" s="19" t="s">
        <v>83</v>
      </c>
      <c r="O28" s="19" t="e">
        <v>#N/A</v>
      </c>
      <c r="P28" s="21">
        <v>331459</v>
      </c>
      <c r="Q28" s="21">
        <v>0</v>
      </c>
      <c r="R28" s="21">
        <v>0</v>
      </c>
      <c r="S28" s="21"/>
      <c r="T28" s="21">
        <v>331459</v>
      </c>
      <c r="U28" s="21">
        <v>0</v>
      </c>
      <c r="V28" s="21">
        <v>0</v>
      </c>
      <c r="W28" s="21">
        <v>331459</v>
      </c>
      <c r="X28" s="21">
        <v>0</v>
      </c>
      <c r="Y28" s="19"/>
      <c r="Z28" s="21">
        <v>0</v>
      </c>
      <c r="AA28" s="19"/>
      <c r="AB28" s="19"/>
      <c r="AC28" s="19"/>
      <c r="AD28" s="20">
        <v>45534</v>
      </c>
    </row>
    <row r="29" spans="1:30">
      <c r="A29" s="17">
        <v>891380054</v>
      </c>
      <c r="B29" s="18" t="s">
        <v>51</v>
      </c>
      <c r="C29" s="19" t="s">
        <v>11</v>
      </c>
      <c r="D29" s="19" t="s">
        <v>45</v>
      </c>
      <c r="E29" s="19" t="s">
        <v>79</v>
      </c>
      <c r="F29" s="20">
        <v>45527</v>
      </c>
      <c r="G29" s="20">
        <v>45537.291666666664</v>
      </c>
      <c r="H29" s="19"/>
      <c r="I29" s="21">
        <v>425427</v>
      </c>
      <c r="J29" s="21">
        <v>425427</v>
      </c>
      <c r="K29" s="22">
        <v>-20</v>
      </c>
      <c r="L29" s="19" t="s">
        <v>37</v>
      </c>
      <c r="M29" s="19" t="s">
        <v>106</v>
      </c>
      <c r="N29" s="19" t="s">
        <v>83</v>
      </c>
      <c r="O29" s="19" t="e">
        <v>#N/A</v>
      </c>
      <c r="P29" s="21">
        <v>425427</v>
      </c>
      <c r="Q29" s="21">
        <v>0</v>
      </c>
      <c r="R29" s="21">
        <v>0</v>
      </c>
      <c r="S29" s="21"/>
      <c r="T29" s="21">
        <v>425427</v>
      </c>
      <c r="U29" s="21">
        <v>0</v>
      </c>
      <c r="V29" s="21">
        <v>0</v>
      </c>
      <c r="W29" s="21">
        <v>425427</v>
      </c>
      <c r="X29" s="21">
        <v>0</v>
      </c>
      <c r="Y29" s="19"/>
      <c r="Z29" s="21">
        <v>0</v>
      </c>
      <c r="AA29" s="19"/>
      <c r="AB29" s="19"/>
      <c r="AC29" s="19"/>
      <c r="AD29" s="20">
        <v>45534</v>
      </c>
    </row>
    <row r="30" spans="1:30">
      <c r="A30" s="17">
        <v>891380054</v>
      </c>
      <c r="B30" s="18" t="s">
        <v>51</v>
      </c>
      <c r="C30" s="19" t="s">
        <v>19</v>
      </c>
      <c r="D30" s="19" t="s">
        <v>46</v>
      </c>
      <c r="E30" s="19" t="s">
        <v>80</v>
      </c>
      <c r="F30" s="20">
        <v>45529</v>
      </c>
      <c r="G30" s="20">
        <v>45537.348201273147</v>
      </c>
      <c r="H30" s="19"/>
      <c r="I30" s="21">
        <v>241172</v>
      </c>
      <c r="J30" s="21">
        <v>241172</v>
      </c>
      <c r="K30" s="22">
        <v>-20</v>
      </c>
      <c r="L30" s="19" t="s">
        <v>37</v>
      </c>
      <c r="M30" s="19" t="s">
        <v>106</v>
      </c>
      <c r="N30" s="19" t="s">
        <v>83</v>
      </c>
      <c r="O30" s="19" t="e">
        <v>#N/A</v>
      </c>
      <c r="P30" s="21">
        <v>241172</v>
      </c>
      <c r="Q30" s="21">
        <v>0</v>
      </c>
      <c r="R30" s="21">
        <v>0</v>
      </c>
      <c r="S30" s="21"/>
      <c r="T30" s="21">
        <v>241172</v>
      </c>
      <c r="U30" s="21">
        <v>0</v>
      </c>
      <c r="V30" s="21">
        <v>0</v>
      </c>
      <c r="W30" s="21">
        <v>241172</v>
      </c>
      <c r="X30" s="21">
        <v>0</v>
      </c>
      <c r="Y30" s="19"/>
      <c r="Z30" s="21">
        <v>0</v>
      </c>
      <c r="AA30" s="19"/>
      <c r="AB30" s="19"/>
      <c r="AC30" s="19"/>
      <c r="AD30" s="20">
        <v>45534</v>
      </c>
    </row>
  </sheetData>
  <protectedRanges>
    <protectedRange algorithmName="SHA-512" hashValue="9+ah9tJAD1d4FIK7boMSAp9ZhkqWOsKcliwsS35JSOsk0Aea+c/2yFVjBeVDsv7trYxT+iUP9dPVCIbjcjaMoQ==" saltValue="Z7GArlXd1BdcXotzmJqK/w==" spinCount="100000" sqref="A3:B30" name="Rango1_73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zoomScale="80" zoomScaleNormal="80" workbookViewId="0">
      <selection activeCell="F29" sqref="F29"/>
    </sheetView>
  </sheetViews>
  <sheetFormatPr baseColWidth="10" defaultRowHeight="12.5"/>
  <cols>
    <col min="1" max="1" width="0.9140625" style="38" customWidth="1"/>
    <col min="2" max="2" width="7.1640625" style="38" customWidth="1"/>
    <col min="3" max="3" width="16.08203125" style="38" customWidth="1"/>
    <col min="4" max="4" width="10.58203125" style="38" customWidth="1"/>
    <col min="5" max="6" width="10.5" style="38" customWidth="1"/>
    <col min="7" max="7" width="7.5" style="38" customWidth="1"/>
    <col min="8" max="8" width="19.08203125" style="38" customWidth="1"/>
    <col min="9" max="9" width="23.33203125" style="38" customWidth="1"/>
    <col min="10" max="10" width="11.4140625" style="38" customWidth="1"/>
    <col min="11" max="11" width="1.58203125" style="38" customWidth="1"/>
    <col min="12" max="12" width="8" style="38" customWidth="1"/>
    <col min="13" max="13" width="15.1640625" style="67" bestFit="1" customWidth="1"/>
    <col min="14" max="14" width="12.6640625" style="38" bestFit="1" customWidth="1"/>
    <col min="15" max="15" width="6.83203125" style="38" bestFit="1" customWidth="1"/>
    <col min="16" max="16" width="12.1640625" style="38" bestFit="1" customWidth="1"/>
    <col min="17" max="225" width="10.6640625" style="38"/>
    <col min="226" max="226" width="4.08203125" style="38" customWidth="1"/>
    <col min="227" max="227" width="10.6640625" style="38"/>
    <col min="228" max="228" width="16.08203125" style="38" customWidth="1"/>
    <col min="229" max="229" width="10.58203125" style="38" customWidth="1"/>
    <col min="230" max="233" width="10.6640625" style="38"/>
    <col min="234" max="234" width="20.6640625" style="38" customWidth="1"/>
    <col min="235" max="235" width="12.83203125" style="38" customWidth="1"/>
    <col min="236" max="236" width="1.58203125" style="38" customWidth="1"/>
    <col min="237" max="481" width="10.6640625" style="38"/>
    <col min="482" max="482" width="4.08203125" style="38" customWidth="1"/>
    <col min="483" max="483" width="10.6640625" style="38"/>
    <col min="484" max="484" width="16.08203125" style="38" customWidth="1"/>
    <col min="485" max="485" width="10.58203125" style="38" customWidth="1"/>
    <col min="486" max="489" width="10.6640625" style="38"/>
    <col min="490" max="490" width="20.6640625" style="38" customWidth="1"/>
    <col min="491" max="491" width="12.83203125" style="38" customWidth="1"/>
    <col min="492" max="492" width="1.58203125" style="38" customWidth="1"/>
    <col min="493" max="737" width="10.6640625" style="38"/>
    <col min="738" max="738" width="4.08203125" style="38" customWidth="1"/>
    <col min="739" max="739" width="10.6640625" style="38"/>
    <col min="740" max="740" width="16.08203125" style="38" customWidth="1"/>
    <col min="741" max="741" width="10.58203125" style="38" customWidth="1"/>
    <col min="742" max="745" width="10.6640625" style="38"/>
    <col min="746" max="746" width="20.6640625" style="38" customWidth="1"/>
    <col min="747" max="747" width="12.83203125" style="38" customWidth="1"/>
    <col min="748" max="748" width="1.58203125" style="38" customWidth="1"/>
    <col min="749" max="993" width="10.6640625" style="38"/>
    <col min="994" max="994" width="4.08203125" style="38" customWidth="1"/>
    <col min="995" max="995" width="10.6640625" style="38"/>
    <col min="996" max="996" width="16.08203125" style="38" customWidth="1"/>
    <col min="997" max="997" width="10.58203125" style="38" customWidth="1"/>
    <col min="998" max="1001" width="10.6640625" style="38"/>
    <col min="1002" max="1002" width="20.6640625" style="38" customWidth="1"/>
    <col min="1003" max="1003" width="12.83203125" style="38" customWidth="1"/>
    <col min="1004" max="1004" width="1.58203125" style="38" customWidth="1"/>
    <col min="1005" max="1249" width="10.6640625" style="38"/>
    <col min="1250" max="1250" width="4.08203125" style="38" customWidth="1"/>
    <col min="1251" max="1251" width="10.6640625" style="38"/>
    <col min="1252" max="1252" width="16.08203125" style="38" customWidth="1"/>
    <col min="1253" max="1253" width="10.58203125" style="38" customWidth="1"/>
    <col min="1254" max="1257" width="10.6640625" style="38"/>
    <col min="1258" max="1258" width="20.6640625" style="38" customWidth="1"/>
    <col min="1259" max="1259" width="12.83203125" style="38" customWidth="1"/>
    <col min="1260" max="1260" width="1.58203125" style="38" customWidth="1"/>
    <col min="1261" max="1505" width="10.6640625" style="38"/>
    <col min="1506" max="1506" width="4.08203125" style="38" customWidth="1"/>
    <col min="1507" max="1507" width="10.6640625" style="38"/>
    <col min="1508" max="1508" width="16.08203125" style="38" customWidth="1"/>
    <col min="1509" max="1509" width="10.58203125" style="38" customWidth="1"/>
    <col min="1510" max="1513" width="10.6640625" style="38"/>
    <col min="1514" max="1514" width="20.6640625" style="38" customWidth="1"/>
    <col min="1515" max="1515" width="12.83203125" style="38" customWidth="1"/>
    <col min="1516" max="1516" width="1.58203125" style="38" customWidth="1"/>
    <col min="1517" max="1761" width="10.6640625" style="38"/>
    <col min="1762" max="1762" width="4.08203125" style="38" customWidth="1"/>
    <col min="1763" max="1763" width="10.6640625" style="38"/>
    <col min="1764" max="1764" width="16.08203125" style="38" customWidth="1"/>
    <col min="1765" max="1765" width="10.58203125" style="38" customWidth="1"/>
    <col min="1766" max="1769" width="10.6640625" style="38"/>
    <col min="1770" max="1770" width="20.6640625" style="38" customWidth="1"/>
    <col min="1771" max="1771" width="12.83203125" style="38" customWidth="1"/>
    <col min="1772" max="1772" width="1.58203125" style="38" customWidth="1"/>
    <col min="1773" max="2017" width="10.6640625" style="38"/>
    <col min="2018" max="2018" width="4.08203125" style="38" customWidth="1"/>
    <col min="2019" max="2019" width="10.6640625" style="38"/>
    <col min="2020" max="2020" width="16.08203125" style="38" customWidth="1"/>
    <col min="2021" max="2021" width="10.58203125" style="38" customWidth="1"/>
    <col min="2022" max="2025" width="10.6640625" style="38"/>
    <col min="2026" max="2026" width="20.6640625" style="38" customWidth="1"/>
    <col min="2027" max="2027" width="12.83203125" style="38" customWidth="1"/>
    <col min="2028" max="2028" width="1.58203125" style="38" customWidth="1"/>
    <col min="2029" max="2273" width="10.6640625" style="38"/>
    <col min="2274" max="2274" width="4.08203125" style="38" customWidth="1"/>
    <col min="2275" max="2275" width="10.6640625" style="38"/>
    <col min="2276" max="2276" width="16.08203125" style="38" customWidth="1"/>
    <col min="2277" max="2277" width="10.58203125" style="38" customWidth="1"/>
    <col min="2278" max="2281" width="10.6640625" style="38"/>
    <col min="2282" max="2282" width="20.6640625" style="38" customWidth="1"/>
    <col min="2283" max="2283" width="12.83203125" style="38" customWidth="1"/>
    <col min="2284" max="2284" width="1.58203125" style="38" customWidth="1"/>
    <col min="2285" max="2529" width="10.6640625" style="38"/>
    <col min="2530" max="2530" width="4.08203125" style="38" customWidth="1"/>
    <col min="2531" max="2531" width="10.6640625" style="38"/>
    <col min="2532" max="2532" width="16.08203125" style="38" customWidth="1"/>
    <col min="2533" max="2533" width="10.58203125" style="38" customWidth="1"/>
    <col min="2534" max="2537" width="10.6640625" style="38"/>
    <col min="2538" max="2538" width="20.6640625" style="38" customWidth="1"/>
    <col min="2539" max="2539" width="12.83203125" style="38" customWidth="1"/>
    <col min="2540" max="2540" width="1.58203125" style="38" customWidth="1"/>
    <col min="2541" max="2785" width="10.6640625" style="38"/>
    <col min="2786" max="2786" width="4.08203125" style="38" customWidth="1"/>
    <col min="2787" max="2787" width="10.6640625" style="38"/>
    <col min="2788" max="2788" width="16.08203125" style="38" customWidth="1"/>
    <col min="2789" max="2789" width="10.58203125" style="38" customWidth="1"/>
    <col min="2790" max="2793" width="10.6640625" style="38"/>
    <col min="2794" max="2794" width="20.6640625" style="38" customWidth="1"/>
    <col min="2795" max="2795" width="12.83203125" style="38" customWidth="1"/>
    <col min="2796" max="2796" width="1.58203125" style="38" customWidth="1"/>
    <col min="2797" max="3041" width="10.6640625" style="38"/>
    <col min="3042" max="3042" width="4.08203125" style="38" customWidth="1"/>
    <col min="3043" max="3043" width="10.6640625" style="38"/>
    <col min="3044" max="3044" width="16.08203125" style="38" customWidth="1"/>
    <col min="3045" max="3045" width="10.58203125" style="38" customWidth="1"/>
    <col min="3046" max="3049" width="10.6640625" style="38"/>
    <col min="3050" max="3050" width="20.6640625" style="38" customWidth="1"/>
    <col min="3051" max="3051" width="12.83203125" style="38" customWidth="1"/>
    <col min="3052" max="3052" width="1.58203125" style="38" customWidth="1"/>
    <col min="3053" max="3297" width="10.6640625" style="38"/>
    <col min="3298" max="3298" width="4.08203125" style="38" customWidth="1"/>
    <col min="3299" max="3299" width="10.6640625" style="38"/>
    <col min="3300" max="3300" width="16.08203125" style="38" customWidth="1"/>
    <col min="3301" max="3301" width="10.58203125" style="38" customWidth="1"/>
    <col min="3302" max="3305" width="10.6640625" style="38"/>
    <col min="3306" max="3306" width="20.6640625" style="38" customWidth="1"/>
    <col min="3307" max="3307" width="12.83203125" style="38" customWidth="1"/>
    <col min="3308" max="3308" width="1.58203125" style="38" customWidth="1"/>
    <col min="3309" max="3553" width="10.6640625" style="38"/>
    <col min="3554" max="3554" width="4.08203125" style="38" customWidth="1"/>
    <col min="3555" max="3555" width="10.6640625" style="38"/>
    <col min="3556" max="3556" width="16.08203125" style="38" customWidth="1"/>
    <col min="3557" max="3557" width="10.58203125" style="38" customWidth="1"/>
    <col min="3558" max="3561" width="10.6640625" style="38"/>
    <col min="3562" max="3562" width="20.6640625" style="38" customWidth="1"/>
    <col min="3563" max="3563" width="12.83203125" style="38" customWidth="1"/>
    <col min="3564" max="3564" width="1.58203125" style="38" customWidth="1"/>
    <col min="3565" max="3809" width="10.6640625" style="38"/>
    <col min="3810" max="3810" width="4.08203125" style="38" customWidth="1"/>
    <col min="3811" max="3811" width="10.6640625" style="38"/>
    <col min="3812" max="3812" width="16.08203125" style="38" customWidth="1"/>
    <col min="3813" max="3813" width="10.58203125" style="38" customWidth="1"/>
    <col min="3814" max="3817" width="10.6640625" style="38"/>
    <col min="3818" max="3818" width="20.6640625" style="38" customWidth="1"/>
    <col min="3819" max="3819" width="12.83203125" style="38" customWidth="1"/>
    <col min="3820" max="3820" width="1.58203125" style="38" customWidth="1"/>
    <col min="3821" max="4065" width="10.6640625" style="38"/>
    <col min="4066" max="4066" width="4.08203125" style="38" customWidth="1"/>
    <col min="4067" max="4067" width="10.6640625" style="38"/>
    <col min="4068" max="4068" width="16.08203125" style="38" customWidth="1"/>
    <col min="4069" max="4069" width="10.58203125" style="38" customWidth="1"/>
    <col min="4070" max="4073" width="10.6640625" style="38"/>
    <col min="4074" max="4074" width="20.6640625" style="38" customWidth="1"/>
    <col min="4075" max="4075" width="12.83203125" style="38" customWidth="1"/>
    <col min="4076" max="4076" width="1.58203125" style="38" customWidth="1"/>
    <col min="4077" max="4321" width="10.6640625" style="38"/>
    <col min="4322" max="4322" width="4.08203125" style="38" customWidth="1"/>
    <col min="4323" max="4323" width="10.6640625" style="38"/>
    <col min="4324" max="4324" width="16.08203125" style="38" customWidth="1"/>
    <col min="4325" max="4325" width="10.58203125" style="38" customWidth="1"/>
    <col min="4326" max="4329" width="10.6640625" style="38"/>
    <col min="4330" max="4330" width="20.6640625" style="38" customWidth="1"/>
    <col min="4331" max="4331" width="12.83203125" style="38" customWidth="1"/>
    <col min="4332" max="4332" width="1.58203125" style="38" customWidth="1"/>
    <col min="4333" max="4577" width="10.6640625" style="38"/>
    <col min="4578" max="4578" width="4.08203125" style="38" customWidth="1"/>
    <col min="4579" max="4579" width="10.6640625" style="38"/>
    <col min="4580" max="4580" width="16.08203125" style="38" customWidth="1"/>
    <col min="4581" max="4581" width="10.58203125" style="38" customWidth="1"/>
    <col min="4582" max="4585" width="10.6640625" style="38"/>
    <col min="4586" max="4586" width="20.6640625" style="38" customWidth="1"/>
    <col min="4587" max="4587" width="12.83203125" style="38" customWidth="1"/>
    <col min="4588" max="4588" width="1.58203125" style="38" customWidth="1"/>
    <col min="4589" max="4833" width="10.6640625" style="38"/>
    <col min="4834" max="4834" width="4.08203125" style="38" customWidth="1"/>
    <col min="4835" max="4835" width="10.6640625" style="38"/>
    <col min="4836" max="4836" width="16.08203125" style="38" customWidth="1"/>
    <col min="4837" max="4837" width="10.58203125" style="38" customWidth="1"/>
    <col min="4838" max="4841" width="10.6640625" style="38"/>
    <col min="4842" max="4842" width="20.6640625" style="38" customWidth="1"/>
    <col min="4843" max="4843" width="12.83203125" style="38" customWidth="1"/>
    <col min="4844" max="4844" width="1.58203125" style="38" customWidth="1"/>
    <col min="4845" max="5089" width="10.6640625" style="38"/>
    <col min="5090" max="5090" width="4.08203125" style="38" customWidth="1"/>
    <col min="5091" max="5091" width="10.6640625" style="38"/>
    <col min="5092" max="5092" width="16.08203125" style="38" customWidth="1"/>
    <col min="5093" max="5093" width="10.58203125" style="38" customWidth="1"/>
    <col min="5094" max="5097" width="10.6640625" style="38"/>
    <col min="5098" max="5098" width="20.6640625" style="38" customWidth="1"/>
    <col min="5099" max="5099" width="12.83203125" style="38" customWidth="1"/>
    <col min="5100" max="5100" width="1.58203125" style="38" customWidth="1"/>
    <col min="5101" max="5345" width="10.6640625" style="38"/>
    <col min="5346" max="5346" width="4.08203125" style="38" customWidth="1"/>
    <col min="5347" max="5347" width="10.6640625" style="38"/>
    <col min="5348" max="5348" width="16.08203125" style="38" customWidth="1"/>
    <col min="5349" max="5349" width="10.58203125" style="38" customWidth="1"/>
    <col min="5350" max="5353" width="10.6640625" style="38"/>
    <col min="5354" max="5354" width="20.6640625" style="38" customWidth="1"/>
    <col min="5355" max="5355" width="12.83203125" style="38" customWidth="1"/>
    <col min="5356" max="5356" width="1.58203125" style="38" customWidth="1"/>
    <col min="5357" max="5601" width="10.6640625" style="38"/>
    <col min="5602" max="5602" width="4.08203125" style="38" customWidth="1"/>
    <col min="5603" max="5603" width="10.6640625" style="38"/>
    <col min="5604" max="5604" width="16.08203125" style="38" customWidth="1"/>
    <col min="5605" max="5605" width="10.58203125" style="38" customWidth="1"/>
    <col min="5606" max="5609" width="10.6640625" style="38"/>
    <col min="5610" max="5610" width="20.6640625" style="38" customWidth="1"/>
    <col min="5611" max="5611" width="12.83203125" style="38" customWidth="1"/>
    <col min="5612" max="5612" width="1.58203125" style="38" customWidth="1"/>
    <col min="5613" max="5857" width="10.6640625" style="38"/>
    <col min="5858" max="5858" width="4.08203125" style="38" customWidth="1"/>
    <col min="5859" max="5859" width="10.6640625" style="38"/>
    <col min="5860" max="5860" width="16.08203125" style="38" customWidth="1"/>
    <col min="5861" max="5861" width="10.58203125" style="38" customWidth="1"/>
    <col min="5862" max="5865" width="10.6640625" style="38"/>
    <col min="5866" max="5866" width="20.6640625" style="38" customWidth="1"/>
    <col min="5867" max="5867" width="12.83203125" style="38" customWidth="1"/>
    <col min="5868" max="5868" width="1.58203125" style="38" customWidth="1"/>
    <col min="5869" max="6113" width="10.6640625" style="38"/>
    <col min="6114" max="6114" width="4.08203125" style="38" customWidth="1"/>
    <col min="6115" max="6115" width="10.6640625" style="38"/>
    <col min="6116" max="6116" width="16.08203125" style="38" customWidth="1"/>
    <col min="6117" max="6117" width="10.58203125" style="38" customWidth="1"/>
    <col min="6118" max="6121" width="10.6640625" style="38"/>
    <col min="6122" max="6122" width="20.6640625" style="38" customWidth="1"/>
    <col min="6123" max="6123" width="12.83203125" style="38" customWidth="1"/>
    <col min="6124" max="6124" width="1.58203125" style="38" customWidth="1"/>
    <col min="6125" max="6369" width="10.6640625" style="38"/>
    <col min="6370" max="6370" width="4.08203125" style="38" customWidth="1"/>
    <col min="6371" max="6371" width="10.6640625" style="38"/>
    <col min="6372" max="6372" width="16.08203125" style="38" customWidth="1"/>
    <col min="6373" max="6373" width="10.58203125" style="38" customWidth="1"/>
    <col min="6374" max="6377" width="10.6640625" style="38"/>
    <col min="6378" max="6378" width="20.6640625" style="38" customWidth="1"/>
    <col min="6379" max="6379" width="12.83203125" style="38" customWidth="1"/>
    <col min="6380" max="6380" width="1.58203125" style="38" customWidth="1"/>
    <col min="6381" max="6625" width="10.6640625" style="38"/>
    <col min="6626" max="6626" width="4.08203125" style="38" customWidth="1"/>
    <col min="6627" max="6627" width="10.6640625" style="38"/>
    <col min="6628" max="6628" width="16.08203125" style="38" customWidth="1"/>
    <col min="6629" max="6629" width="10.58203125" style="38" customWidth="1"/>
    <col min="6630" max="6633" width="10.6640625" style="38"/>
    <col min="6634" max="6634" width="20.6640625" style="38" customWidth="1"/>
    <col min="6635" max="6635" width="12.83203125" style="38" customWidth="1"/>
    <col min="6636" max="6636" width="1.58203125" style="38" customWidth="1"/>
    <col min="6637" max="6881" width="10.6640625" style="38"/>
    <col min="6882" max="6882" width="4.08203125" style="38" customWidth="1"/>
    <col min="6883" max="6883" width="10.6640625" style="38"/>
    <col min="6884" max="6884" width="16.08203125" style="38" customWidth="1"/>
    <col min="6885" max="6885" width="10.58203125" style="38" customWidth="1"/>
    <col min="6886" max="6889" width="10.6640625" style="38"/>
    <col min="6890" max="6890" width="20.6640625" style="38" customWidth="1"/>
    <col min="6891" max="6891" width="12.83203125" style="38" customWidth="1"/>
    <col min="6892" max="6892" width="1.58203125" style="38" customWidth="1"/>
    <col min="6893" max="7137" width="10.6640625" style="38"/>
    <col min="7138" max="7138" width="4.08203125" style="38" customWidth="1"/>
    <col min="7139" max="7139" width="10.6640625" style="38"/>
    <col min="7140" max="7140" width="16.08203125" style="38" customWidth="1"/>
    <col min="7141" max="7141" width="10.58203125" style="38" customWidth="1"/>
    <col min="7142" max="7145" width="10.6640625" style="38"/>
    <col min="7146" max="7146" width="20.6640625" style="38" customWidth="1"/>
    <col min="7147" max="7147" width="12.83203125" style="38" customWidth="1"/>
    <col min="7148" max="7148" width="1.58203125" style="38" customWidth="1"/>
    <col min="7149" max="7393" width="10.6640625" style="38"/>
    <col min="7394" max="7394" width="4.08203125" style="38" customWidth="1"/>
    <col min="7395" max="7395" width="10.6640625" style="38"/>
    <col min="7396" max="7396" width="16.08203125" style="38" customWidth="1"/>
    <col min="7397" max="7397" width="10.58203125" style="38" customWidth="1"/>
    <col min="7398" max="7401" width="10.6640625" style="38"/>
    <col min="7402" max="7402" width="20.6640625" style="38" customWidth="1"/>
    <col min="7403" max="7403" width="12.83203125" style="38" customWidth="1"/>
    <col min="7404" max="7404" width="1.58203125" style="38" customWidth="1"/>
    <col min="7405" max="7649" width="10.6640625" style="38"/>
    <col min="7650" max="7650" width="4.08203125" style="38" customWidth="1"/>
    <col min="7651" max="7651" width="10.6640625" style="38"/>
    <col min="7652" max="7652" width="16.08203125" style="38" customWidth="1"/>
    <col min="7653" max="7653" width="10.58203125" style="38" customWidth="1"/>
    <col min="7654" max="7657" width="10.6640625" style="38"/>
    <col min="7658" max="7658" width="20.6640625" style="38" customWidth="1"/>
    <col min="7659" max="7659" width="12.83203125" style="38" customWidth="1"/>
    <col min="7660" max="7660" width="1.58203125" style="38" customWidth="1"/>
    <col min="7661" max="7905" width="10.6640625" style="38"/>
    <col min="7906" max="7906" width="4.08203125" style="38" customWidth="1"/>
    <col min="7907" max="7907" width="10.6640625" style="38"/>
    <col min="7908" max="7908" width="16.08203125" style="38" customWidth="1"/>
    <col min="7909" max="7909" width="10.58203125" style="38" customWidth="1"/>
    <col min="7910" max="7913" width="10.6640625" style="38"/>
    <col min="7914" max="7914" width="20.6640625" style="38" customWidth="1"/>
    <col min="7915" max="7915" width="12.83203125" style="38" customWidth="1"/>
    <col min="7916" max="7916" width="1.58203125" style="38" customWidth="1"/>
    <col min="7917" max="8161" width="10.6640625" style="38"/>
    <col min="8162" max="8162" width="4.08203125" style="38" customWidth="1"/>
    <col min="8163" max="8163" width="10.6640625" style="38"/>
    <col min="8164" max="8164" width="16.08203125" style="38" customWidth="1"/>
    <col min="8165" max="8165" width="10.58203125" style="38" customWidth="1"/>
    <col min="8166" max="8169" width="10.6640625" style="38"/>
    <col min="8170" max="8170" width="20.6640625" style="38" customWidth="1"/>
    <col min="8171" max="8171" width="12.83203125" style="38" customWidth="1"/>
    <col min="8172" max="8172" width="1.58203125" style="38" customWidth="1"/>
    <col min="8173" max="8417" width="10.6640625" style="38"/>
    <col min="8418" max="8418" width="4.08203125" style="38" customWidth="1"/>
    <col min="8419" max="8419" width="10.6640625" style="38"/>
    <col min="8420" max="8420" width="16.08203125" style="38" customWidth="1"/>
    <col min="8421" max="8421" width="10.58203125" style="38" customWidth="1"/>
    <col min="8422" max="8425" width="10.6640625" style="38"/>
    <col min="8426" max="8426" width="20.6640625" style="38" customWidth="1"/>
    <col min="8427" max="8427" width="12.83203125" style="38" customWidth="1"/>
    <col min="8428" max="8428" width="1.58203125" style="38" customWidth="1"/>
    <col min="8429" max="8673" width="10.6640625" style="38"/>
    <col min="8674" max="8674" width="4.08203125" style="38" customWidth="1"/>
    <col min="8675" max="8675" width="10.6640625" style="38"/>
    <col min="8676" max="8676" width="16.08203125" style="38" customWidth="1"/>
    <col min="8677" max="8677" width="10.58203125" style="38" customWidth="1"/>
    <col min="8678" max="8681" width="10.6640625" style="38"/>
    <col min="8682" max="8682" width="20.6640625" style="38" customWidth="1"/>
    <col min="8683" max="8683" width="12.83203125" style="38" customWidth="1"/>
    <col min="8684" max="8684" width="1.58203125" style="38" customWidth="1"/>
    <col min="8685" max="8929" width="10.6640625" style="38"/>
    <col min="8930" max="8930" width="4.08203125" style="38" customWidth="1"/>
    <col min="8931" max="8931" width="10.6640625" style="38"/>
    <col min="8932" max="8932" width="16.08203125" style="38" customWidth="1"/>
    <col min="8933" max="8933" width="10.58203125" style="38" customWidth="1"/>
    <col min="8934" max="8937" width="10.6640625" style="38"/>
    <col min="8938" max="8938" width="20.6640625" style="38" customWidth="1"/>
    <col min="8939" max="8939" width="12.83203125" style="38" customWidth="1"/>
    <col min="8940" max="8940" width="1.58203125" style="38" customWidth="1"/>
    <col min="8941" max="9185" width="10.6640625" style="38"/>
    <col min="9186" max="9186" width="4.08203125" style="38" customWidth="1"/>
    <col min="9187" max="9187" width="10.6640625" style="38"/>
    <col min="9188" max="9188" width="16.08203125" style="38" customWidth="1"/>
    <col min="9189" max="9189" width="10.58203125" style="38" customWidth="1"/>
    <col min="9190" max="9193" width="10.6640625" style="38"/>
    <col min="9194" max="9194" width="20.6640625" style="38" customWidth="1"/>
    <col min="9195" max="9195" width="12.83203125" style="38" customWidth="1"/>
    <col min="9196" max="9196" width="1.58203125" style="38" customWidth="1"/>
    <col min="9197" max="9441" width="10.6640625" style="38"/>
    <col min="9442" max="9442" width="4.08203125" style="38" customWidth="1"/>
    <col min="9443" max="9443" width="10.6640625" style="38"/>
    <col min="9444" max="9444" width="16.08203125" style="38" customWidth="1"/>
    <col min="9445" max="9445" width="10.58203125" style="38" customWidth="1"/>
    <col min="9446" max="9449" width="10.6640625" style="38"/>
    <col min="9450" max="9450" width="20.6640625" style="38" customWidth="1"/>
    <col min="9451" max="9451" width="12.83203125" style="38" customWidth="1"/>
    <col min="9452" max="9452" width="1.58203125" style="38" customWidth="1"/>
    <col min="9453" max="9697" width="10.6640625" style="38"/>
    <col min="9698" max="9698" width="4.08203125" style="38" customWidth="1"/>
    <col min="9699" max="9699" width="10.6640625" style="38"/>
    <col min="9700" max="9700" width="16.08203125" style="38" customWidth="1"/>
    <col min="9701" max="9701" width="10.58203125" style="38" customWidth="1"/>
    <col min="9702" max="9705" width="10.6640625" style="38"/>
    <col min="9706" max="9706" width="20.6640625" style="38" customWidth="1"/>
    <col min="9707" max="9707" width="12.83203125" style="38" customWidth="1"/>
    <col min="9708" max="9708" width="1.58203125" style="38" customWidth="1"/>
    <col min="9709" max="9953" width="10.6640625" style="38"/>
    <col min="9954" max="9954" width="4.08203125" style="38" customWidth="1"/>
    <col min="9955" max="9955" width="10.6640625" style="38"/>
    <col min="9956" max="9956" width="16.08203125" style="38" customWidth="1"/>
    <col min="9957" max="9957" width="10.58203125" style="38" customWidth="1"/>
    <col min="9958" max="9961" width="10.6640625" style="38"/>
    <col min="9962" max="9962" width="20.6640625" style="38" customWidth="1"/>
    <col min="9963" max="9963" width="12.83203125" style="38" customWidth="1"/>
    <col min="9964" max="9964" width="1.58203125" style="38" customWidth="1"/>
    <col min="9965" max="10209" width="10.6640625" style="38"/>
    <col min="10210" max="10210" width="4.08203125" style="38" customWidth="1"/>
    <col min="10211" max="10211" width="10.6640625" style="38"/>
    <col min="10212" max="10212" width="16.08203125" style="38" customWidth="1"/>
    <col min="10213" max="10213" width="10.58203125" style="38" customWidth="1"/>
    <col min="10214" max="10217" width="10.6640625" style="38"/>
    <col min="10218" max="10218" width="20.6640625" style="38" customWidth="1"/>
    <col min="10219" max="10219" width="12.83203125" style="38" customWidth="1"/>
    <col min="10220" max="10220" width="1.58203125" style="38" customWidth="1"/>
    <col min="10221" max="10465" width="10.6640625" style="38"/>
    <col min="10466" max="10466" width="4.08203125" style="38" customWidth="1"/>
    <col min="10467" max="10467" width="10.6640625" style="38"/>
    <col min="10468" max="10468" width="16.08203125" style="38" customWidth="1"/>
    <col min="10469" max="10469" width="10.58203125" style="38" customWidth="1"/>
    <col min="10470" max="10473" width="10.6640625" style="38"/>
    <col min="10474" max="10474" width="20.6640625" style="38" customWidth="1"/>
    <col min="10475" max="10475" width="12.83203125" style="38" customWidth="1"/>
    <col min="10476" max="10476" width="1.58203125" style="38" customWidth="1"/>
    <col min="10477" max="10721" width="10.6640625" style="38"/>
    <col min="10722" max="10722" width="4.08203125" style="38" customWidth="1"/>
    <col min="10723" max="10723" width="10.6640625" style="38"/>
    <col min="10724" max="10724" width="16.08203125" style="38" customWidth="1"/>
    <col min="10725" max="10725" width="10.58203125" style="38" customWidth="1"/>
    <col min="10726" max="10729" width="10.6640625" style="38"/>
    <col min="10730" max="10730" width="20.6640625" style="38" customWidth="1"/>
    <col min="10731" max="10731" width="12.83203125" style="38" customWidth="1"/>
    <col min="10732" max="10732" width="1.58203125" style="38" customWidth="1"/>
    <col min="10733" max="10977" width="10.6640625" style="38"/>
    <col min="10978" max="10978" width="4.08203125" style="38" customWidth="1"/>
    <col min="10979" max="10979" width="10.6640625" style="38"/>
    <col min="10980" max="10980" width="16.08203125" style="38" customWidth="1"/>
    <col min="10981" max="10981" width="10.58203125" style="38" customWidth="1"/>
    <col min="10982" max="10985" width="10.6640625" style="38"/>
    <col min="10986" max="10986" width="20.6640625" style="38" customWidth="1"/>
    <col min="10987" max="10987" width="12.83203125" style="38" customWidth="1"/>
    <col min="10988" max="10988" width="1.58203125" style="38" customWidth="1"/>
    <col min="10989" max="11233" width="10.6640625" style="38"/>
    <col min="11234" max="11234" width="4.08203125" style="38" customWidth="1"/>
    <col min="11235" max="11235" width="10.6640625" style="38"/>
    <col min="11236" max="11236" width="16.08203125" style="38" customWidth="1"/>
    <col min="11237" max="11237" width="10.58203125" style="38" customWidth="1"/>
    <col min="11238" max="11241" width="10.6640625" style="38"/>
    <col min="11242" max="11242" width="20.6640625" style="38" customWidth="1"/>
    <col min="11243" max="11243" width="12.83203125" style="38" customWidth="1"/>
    <col min="11244" max="11244" width="1.58203125" style="38" customWidth="1"/>
    <col min="11245" max="11489" width="10.6640625" style="38"/>
    <col min="11490" max="11490" width="4.08203125" style="38" customWidth="1"/>
    <col min="11491" max="11491" width="10.6640625" style="38"/>
    <col min="11492" max="11492" width="16.08203125" style="38" customWidth="1"/>
    <col min="11493" max="11493" width="10.58203125" style="38" customWidth="1"/>
    <col min="11494" max="11497" width="10.6640625" style="38"/>
    <col min="11498" max="11498" width="20.6640625" style="38" customWidth="1"/>
    <col min="11499" max="11499" width="12.83203125" style="38" customWidth="1"/>
    <col min="11500" max="11500" width="1.58203125" style="38" customWidth="1"/>
    <col min="11501" max="11745" width="10.6640625" style="38"/>
    <col min="11746" max="11746" width="4.08203125" style="38" customWidth="1"/>
    <col min="11747" max="11747" width="10.6640625" style="38"/>
    <col min="11748" max="11748" width="16.08203125" style="38" customWidth="1"/>
    <col min="11749" max="11749" width="10.58203125" style="38" customWidth="1"/>
    <col min="11750" max="11753" width="10.6640625" style="38"/>
    <col min="11754" max="11754" width="20.6640625" style="38" customWidth="1"/>
    <col min="11755" max="11755" width="12.83203125" style="38" customWidth="1"/>
    <col min="11756" max="11756" width="1.58203125" style="38" customWidth="1"/>
    <col min="11757" max="12001" width="10.6640625" style="38"/>
    <col min="12002" max="12002" width="4.08203125" style="38" customWidth="1"/>
    <col min="12003" max="12003" width="10.6640625" style="38"/>
    <col min="12004" max="12004" width="16.08203125" style="38" customWidth="1"/>
    <col min="12005" max="12005" width="10.58203125" style="38" customWidth="1"/>
    <col min="12006" max="12009" width="10.6640625" style="38"/>
    <col min="12010" max="12010" width="20.6640625" style="38" customWidth="1"/>
    <col min="12011" max="12011" width="12.83203125" style="38" customWidth="1"/>
    <col min="12012" max="12012" width="1.58203125" style="38" customWidth="1"/>
    <col min="12013" max="12257" width="10.6640625" style="38"/>
    <col min="12258" max="12258" width="4.08203125" style="38" customWidth="1"/>
    <col min="12259" max="12259" width="10.6640625" style="38"/>
    <col min="12260" max="12260" width="16.08203125" style="38" customWidth="1"/>
    <col min="12261" max="12261" width="10.58203125" style="38" customWidth="1"/>
    <col min="12262" max="12265" width="10.6640625" style="38"/>
    <col min="12266" max="12266" width="20.6640625" style="38" customWidth="1"/>
    <col min="12267" max="12267" width="12.83203125" style="38" customWidth="1"/>
    <col min="12268" max="12268" width="1.58203125" style="38" customWidth="1"/>
    <col min="12269" max="12513" width="10.6640625" style="38"/>
    <col min="12514" max="12514" width="4.08203125" style="38" customWidth="1"/>
    <col min="12515" max="12515" width="10.6640625" style="38"/>
    <col min="12516" max="12516" width="16.08203125" style="38" customWidth="1"/>
    <col min="12517" max="12517" width="10.58203125" style="38" customWidth="1"/>
    <col min="12518" max="12521" width="10.6640625" style="38"/>
    <col min="12522" max="12522" width="20.6640625" style="38" customWidth="1"/>
    <col min="12523" max="12523" width="12.83203125" style="38" customWidth="1"/>
    <col min="12524" max="12524" width="1.58203125" style="38" customWidth="1"/>
    <col min="12525" max="12769" width="10.6640625" style="38"/>
    <col min="12770" max="12770" width="4.08203125" style="38" customWidth="1"/>
    <col min="12771" max="12771" width="10.6640625" style="38"/>
    <col min="12772" max="12772" width="16.08203125" style="38" customWidth="1"/>
    <col min="12773" max="12773" width="10.58203125" style="38" customWidth="1"/>
    <col min="12774" max="12777" width="10.6640625" style="38"/>
    <col min="12778" max="12778" width="20.6640625" style="38" customWidth="1"/>
    <col min="12779" max="12779" width="12.83203125" style="38" customWidth="1"/>
    <col min="12780" max="12780" width="1.58203125" style="38" customWidth="1"/>
    <col min="12781" max="13025" width="10.6640625" style="38"/>
    <col min="13026" max="13026" width="4.08203125" style="38" customWidth="1"/>
    <col min="13027" max="13027" width="10.6640625" style="38"/>
    <col min="13028" max="13028" width="16.08203125" style="38" customWidth="1"/>
    <col min="13029" max="13029" width="10.58203125" style="38" customWidth="1"/>
    <col min="13030" max="13033" width="10.6640625" style="38"/>
    <col min="13034" max="13034" width="20.6640625" style="38" customWidth="1"/>
    <col min="13035" max="13035" width="12.83203125" style="38" customWidth="1"/>
    <col min="13036" max="13036" width="1.58203125" style="38" customWidth="1"/>
    <col min="13037" max="13281" width="10.6640625" style="38"/>
    <col min="13282" max="13282" width="4.08203125" style="38" customWidth="1"/>
    <col min="13283" max="13283" width="10.6640625" style="38"/>
    <col min="13284" max="13284" width="16.08203125" style="38" customWidth="1"/>
    <col min="13285" max="13285" width="10.58203125" style="38" customWidth="1"/>
    <col min="13286" max="13289" width="10.6640625" style="38"/>
    <col min="13290" max="13290" width="20.6640625" style="38" customWidth="1"/>
    <col min="13291" max="13291" width="12.83203125" style="38" customWidth="1"/>
    <col min="13292" max="13292" width="1.58203125" style="38" customWidth="1"/>
    <col min="13293" max="13537" width="10.6640625" style="38"/>
    <col min="13538" max="13538" width="4.08203125" style="38" customWidth="1"/>
    <col min="13539" max="13539" width="10.6640625" style="38"/>
    <col min="13540" max="13540" width="16.08203125" style="38" customWidth="1"/>
    <col min="13541" max="13541" width="10.58203125" style="38" customWidth="1"/>
    <col min="13542" max="13545" width="10.6640625" style="38"/>
    <col min="13546" max="13546" width="20.6640625" style="38" customWidth="1"/>
    <col min="13547" max="13547" width="12.83203125" style="38" customWidth="1"/>
    <col min="13548" max="13548" width="1.58203125" style="38" customWidth="1"/>
    <col min="13549" max="13793" width="10.6640625" style="38"/>
    <col min="13794" max="13794" width="4.08203125" style="38" customWidth="1"/>
    <col min="13795" max="13795" width="10.6640625" style="38"/>
    <col min="13796" max="13796" width="16.08203125" style="38" customWidth="1"/>
    <col min="13797" max="13797" width="10.58203125" style="38" customWidth="1"/>
    <col min="13798" max="13801" width="10.6640625" style="38"/>
    <col min="13802" max="13802" width="20.6640625" style="38" customWidth="1"/>
    <col min="13803" max="13803" width="12.83203125" style="38" customWidth="1"/>
    <col min="13804" max="13804" width="1.58203125" style="38" customWidth="1"/>
    <col min="13805" max="14049" width="10.6640625" style="38"/>
    <col min="14050" max="14050" width="4.08203125" style="38" customWidth="1"/>
    <col min="14051" max="14051" width="10.6640625" style="38"/>
    <col min="14052" max="14052" width="16.08203125" style="38" customWidth="1"/>
    <col min="14053" max="14053" width="10.58203125" style="38" customWidth="1"/>
    <col min="14054" max="14057" width="10.6640625" style="38"/>
    <col min="14058" max="14058" width="20.6640625" style="38" customWidth="1"/>
    <col min="14059" max="14059" width="12.83203125" style="38" customWidth="1"/>
    <col min="14060" max="14060" width="1.58203125" style="38" customWidth="1"/>
    <col min="14061" max="14305" width="10.6640625" style="38"/>
    <col min="14306" max="14306" width="4.08203125" style="38" customWidth="1"/>
    <col min="14307" max="14307" width="10.6640625" style="38"/>
    <col min="14308" max="14308" width="16.08203125" style="38" customWidth="1"/>
    <col min="14309" max="14309" width="10.58203125" style="38" customWidth="1"/>
    <col min="14310" max="14313" width="10.6640625" style="38"/>
    <col min="14314" max="14314" width="20.6640625" style="38" customWidth="1"/>
    <col min="14315" max="14315" width="12.83203125" style="38" customWidth="1"/>
    <col min="14316" max="14316" width="1.58203125" style="38" customWidth="1"/>
    <col min="14317" max="14561" width="10.6640625" style="38"/>
    <col min="14562" max="14562" width="4.08203125" style="38" customWidth="1"/>
    <col min="14563" max="14563" width="10.6640625" style="38"/>
    <col min="14564" max="14564" width="16.08203125" style="38" customWidth="1"/>
    <col min="14565" max="14565" width="10.58203125" style="38" customWidth="1"/>
    <col min="14566" max="14569" width="10.6640625" style="38"/>
    <col min="14570" max="14570" width="20.6640625" style="38" customWidth="1"/>
    <col min="14571" max="14571" width="12.83203125" style="38" customWidth="1"/>
    <col min="14572" max="14572" width="1.58203125" style="38" customWidth="1"/>
    <col min="14573" max="14817" width="10.6640625" style="38"/>
    <col min="14818" max="14818" width="4.08203125" style="38" customWidth="1"/>
    <col min="14819" max="14819" width="10.6640625" style="38"/>
    <col min="14820" max="14820" width="16.08203125" style="38" customWidth="1"/>
    <col min="14821" max="14821" width="10.58203125" style="38" customWidth="1"/>
    <col min="14822" max="14825" width="10.6640625" style="38"/>
    <col min="14826" max="14826" width="20.6640625" style="38" customWidth="1"/>
    <col min="14827" max="14827" width="12.83203125" style="38" customWidth="1"/>
    <col min="14828" max="14828" width="1.58203125" style="38" customWidth="1"/>
    <col min="14829" max="15073" width="10.6640625" style="38"/>
    <col min="15074" max="15074" width="4.08203125" style="38" customWidth="1"/>
    <col min="15075" max="15075" width="10.6640625" style="38"/>
    <col min="15076" max="15076" width="16.08203125" style="38" customWidth="1"/>
    <col min="15077" max="15077" width="10.58203125" style="38" customWidth="1"/>
    <col min="15078" max="15081" width="10.6640625" style="38"/>
    <col min="15082" max="15082" width="20.6640625" style="38" customWidth="1"/>
    <col min="15083" max="15083" width="12.83203125" style="38" customWidth="1"/>
    <col min="15084" max="15084" width="1.58203125" style="38" customWidth="1"/>
    <col min="15085" max="15329" width="10.6640625" style="38"/>
    <col min="15330" max="15330" width="4.08203125" style="38" customWidth="1"/>
    <col min="15331" max="15331" width="10.6640625" style="38"/>
    <col min="15332" max="15332" width="16.08203125" style="38" customWidth="1"/>
    <col min="15333" max="15333" width="10.58203125" style="38" customWidth="1"/>
    <col min="15334" max="15337" width="10.6640625" style="38"/>
    <col min="15338" max="15338" width="20.6640625" style="38" customWidth="1"/>
    <col min="15339" max="15339" width="12.83203125" style="38" customWidth="1"/>
    <col min="15340" max="15340" width="1.58203125" style="38" customWidth="1"/>
    <col min="15341" max="15585" width="10.6640625" style="38"/>
    <col min="15586" max="15586" width="4.08203125" style="38" customWidth="1"/>
    <col min="15587" max="15587" width="10.6640625" style="38"/>
    <col min="15588" max="15588" width="16.08203125" style="38" customWidth="1"/>
    <col min="15589" max="15589" width="10.58203125" style="38" customWidth="1"/>
    <col min="15590" max="15593" width="10.6640625" style="38"/>
    <col min="15594" max="15594" width="20.6640625" style="38" customWidth="1"/>
    <col min="15595" max="15595" width="12.83203125" style="38" customWidth="1"/>
    <col min="15596" max="15596" width="1.58203125" style="38" customWidth="1"/>
    <col min="15597" max="15841" width="10.6640625" style="38"/>
    <col min="15842" max="15842" width="4.08203125" style="38" customWidth="1"/>
    <col min="15843" max="15843" width="10.6640625" style="38"/>
    <col min="15844" max="15844" width="16.08203125" style="38" customWidth="1"/>
    <col min="15845" max="15845" width="10.58203125" style="38" customWidth="1"/>
    <col min="15846" max="15849" width="10.6640625" style="38"/>
    <col min="15850" max="15850" width="20.6640625" style="38" customWidth="1"/>
    <col min="15851" max="15851" width="12.83203125" style="38" customWidth="1"/>
    <col min="15852" max="15852" width="1.58203125" style="38" customWidth="1"/>
    <col min="15853" max="16097" width="10.6640625" style="38"/>
    <col min="16098" max="16098" width="4.08203125" style="38" customWidth="1"/>
    <col min="16099" max="16099" width="10.6640625" style="38"/>
    <col min="16100" max="16100" width="16.08203125" style="38" customWidth="1"/>
    <col min="16101" max="16101" width="10.58203125" style="38" customWidth="1"/>
    <col min="16102" max="16105" width="10.6640625" style="38"/>
    <col min="16106" max="16106" width="20.6640625" style="38" customWidth="1"/>
    <col min="16107" max="16107" width="12.83203125" style="38" customWidth="1"/>
    <col min="16108" max="16108" width="1.58203125" style="38" customWidth="1"/>
    <col min="16109" max="16384" width="10.6640625" style="38"/>
  </cols>
  <sheetData>
    <row r="1" spans="2:10" ht="6" customHeight="1" thickBot="1"/>
    <row r="2" spans="2:10" ht="19.5" customHeight="1">
      <c r="B2" s="39"/>
      <c r="C2" s="40"/>
      <c r="D2" s="41" t="s">
        <v>112</v>
      </c>
      <c r="E2" s="42"/>
      <c r="F2" s="42"/>
      <c r="G2" s="42"/>
      <c r="H2" s="42"/>
      <c r="I2" s="43"/>
      <c r="J2" s="44" t="s">
        <v>113</v>
      </c>
    </row>
    <row r="3" spans="2:10" ht="4.5" customHeight="1" thickBot="1">
      <c r="B3" s="45"/>
      <c r="C3" s="46"/>
      <c r="D3" s="47"/>
      <c r="E3" s="48"/>
      <c r="F3" s="48"/>
      <c r="G3" s="48"/>
      <c r="H3" s="48"/>
      <c r="I3" s="49"/>
      <c r="J3" s="50"/>
    </row>
    <row r="4" spans="2:10" ht="13">
      <c r="B4" s="45"/>
      <c r="C4" s="46"/>
      <c r="D4" s="41" t="s">
        <v>114</v>
      </c>
      <c r="E4" s="42"/>
      <c r="F4" s="42"/>
      <c r="G4" s="42"/>
      <c r="H4" s="42"/>
      <c r="I4" s="43"/>
      <c r="J4" s="44" t="s">
        <v>115</v>
      </c>
    </row>
    <row r="5" spans="2:10" ht="5.25" customHeight="1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>
      <c r="B7" s="57"/>
      <c r="J7" s="58"/>
    </row>
    <row r="8" spans="2:10" ht="9" customHeight="1">
      <c r="B8" s="57"/>
      <c r="J8" s="58"/>
    </row>
    <row r="9" spans="2:10" ht="13">
      <c r="B9" s="57"/>
      <c r="C9" s="59" t="s">
        <v>138</v>
      </c>
      <c r="E9" s="60"/>
      <c r="H9" s="61"/>
      <c r="J9" s="58"/>
    </row>
    <row r="10" spans="2:10" ht="8.25" customHeight="1">
      <c r="B10" s="57"/>
      <c r="J10" s="58"/>
    </row>
    <row r="11" spans="2:10" ht="13">
      <c r="B11" s="57"/>
      <c r="C11" s="59" t="s">
        <v>134</v>
      </c>
      <c r="J11" s="58"/>
    </row>
    <row r="12" spans="2:10" ht="13">
      <c r="B12" s="57"/>
      <c r="C12" s="59" t="s">
        <v>135</v>
      </c>
      <c r="J12" s="58"/>
    </row>
    <row r="13" spans="2:10">
      <c r="B13" s="57"/>
      <c r="J13" s="58"/>
    </row>
    <row r="14" spans="2:10">
      <c r="B14" s="57"/>
      <c r="C14" s="38" t="s">
        <v>155</v>
      </c>
      <c r="G14" s="62"/>
      <c r="H14" s="62"/>
      <c r="I14" s="62"/>
      <c r="J14" s="58"/>
    </row>
    <row r="15" spans="2:10" ht="9" customHeight="1">
      <c r="B15" s="57"/>
      <c r="C15" s="63"/>
      <c r="G15" s="62"/>
      <c r="H15" s="62"/>
      <c r="I15" s="62"/>
      <c r="J15" s="58"/>
    </row>
    <row r="16" spans="2:10" ht="13">
      <c r="B16" s="57"/>
      <c r="C16" s="38" t="s">
        <v>139</v>
      </c>
      <c r="D16" s="60"/>
      <c r="G16" s="62"/>
      <c r="H16" s="64" t="s">
        <v>116</v>
      </c>
      <c r="I16" s="64" t="s">
        <v>117</v>
      </c>
      <c r="J16" s="58"/>
    </row>
    <row r="17" spans="2:14" ht="13">
      <c r="B17" s="57"/>
      <c r="C17" s="59" t="s">
        <v>118</v>
      </c>
      <c r="D17" s="59"/>
      <c r="E17" s="59"/>
      <c r="F17" s="59"/>
      <c r="G17" s="62"/>
      <c r="H17" s="65">
        <v>28</v>
      </c>
      <c r="I17" s="66">
        <v>18224858</v>
      </c>
      <c r="J17" s="58"/>
    </row>
    <row r="18" spans="2:14">
      <c r="B18" s="57"/>
      <c r="C18" s="38" t="s">
        <v>119</v>
      </c>
      <c r="G18" s="62"/>
      <c r="H18" s="68">
        <v>4</v>
      </c>
      <c r="I18" s="69">
        <v>1272344</v>
      </c>
      <c r="J18" s="58"/>
    </row>
    <row r="19" spans="2:14">
      <c r="B19" s="57"/>
      <c r="C19" s="38" t="s">
        <v>120</v>
      </c>
      <c r="G19" s="62"/>
      <c r="H19" s="68">
        <v>1</v>
      </c>
      <c r="I19" s="69">
        <v>2093949</v>
      </c>
      <c r="J19" s="58"/>
    </row>
    <row r="20" spans="2:14">
      <c r="B20" s="57"/>
      <c r="C20" s="38" t="s">
        <v>121</v>
      </c>
      <c r="H20" s="70">
        <v>0</v>
      </c>
      <c r="I20" s="71">
        <v>0</v>
      </c>
      <c r="J20" s="58"/>
    </row>
    <row r="21" spans="2:14">
      <c r="B21" s="57"/>
      <c r="C21" s="38" t="s">
        <v>140</v>
      </c>
      <c r="H21" s="70">
        <v>1</v>
      </c>
      <c r="I21" s="71">
        <v>189862</v>
      </c>
      <c r="J21" s="58"/>
      <c r="N21" s="72"/>
    </row>
    <row r="22" spans="2:14" ht="13" thickBot="1">
      <c r="B22" s="57"/>
      <c r="C22" s="38" t="s">
        <v>123</v>
      </c>
      <c r="H22" s="73">
        <v>0</v>
      </c>
      <c r="I22" s="74">
        <v>0</v>
      </c>
      <c r="J22" s="58"/>
    </row>
    <row r="23" spans="2:14" ht="13">
      <c r="B23" s="57"/>
      <c r="C23" s="59" t="s">
        <v>124</v>
      </c>
      <c r="D23" s="59"/>
      <c r="E23" s="59"/>
      <c r="F23" s="59"/>
      <c r="H23" s="75">
        <f>H18+H19+H20+H21+H22</f>
        <v>6</v>
      </c>
      <c r="I23" s="76">
        <f>I18+I19+I20+I21+I22</f>
        <v>3556155</v>
      </c>
      <c r="J23" s="58"/>
    </row>
    <row r="24" spans="2:14">
      <c r="B24" s="57"/>
      <c r="C24" s="38" t="s">
        <v>125</v>
      </c>
      <c r="H24" s="70">
        <v>21</v>
      </c>
      <c r="I24" s="71">
        <v>14550203</v>
      </c>
      <c r="J24" s="58"/>
    </row>
    <row r="25" spans="2:14" ht="13" thickBot="1">
      <c r="B25" s="57"/>
      <c r="C25" s="38" t="s">
        <v>105</v>
      </c>
      <c r="H25" s="73">
        <v>1</v>
      </c>
      <c r="I25" s="74">
        <v>118500</v>
      </c>
      <c r="J25" s="58"/>
    </row>
    <row r="26" spans="2:14" ht="13">
      <c r="B26" s="57"/>
      <c r="C26" s="59" t="s">
        <v>126</v>
      </c>
      <c r="D26" s="59"/>
      <c r="E26" s="59"/>
      <c r="F26" s="59"/>
      <c r="H26" s="75">
        <f>H24+H25</f>
        <v>22</v>
      </c>
      <c r="I26" s="76">
        <f>I24+I25</f>
        <v>14668703</v>
      </c>
      <c r="J26" s="58"/>
    </row>
    <row r="27" spans="2:14" ht="13.5" thickBot="1">
      <c r="B27" s="57"/>
      <c r="C27" s="62" t="s">
        <v>127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>
      <c r="B28" s="57"/>
      <c r="C28" s="77" t="s">
        <v>128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>
      <c r="B30" s="57"/>
      <c r="C30" s="77" t="s">
        <v>129</v>
      </c>
      <c r="D30" s="77"/>
      <c r="E30" s="62"/>
      <c r="F30" s="62"/>
      <c r="G30" s="62"/>
      <c r="H30" s="82"/>
      <c r="I30" s="83"/>
      <c r="J30" s="80"/>
    </row>
    <row r="31" spans="2:14" ht="13.5" thickTop="1">
      <c r="B31" s="57"/>
      <c r="C31" s="77"/>
      <c r="D31" s="77"/>
      <c r="E31" s="62"/>
      <c r="F31" s="62"/>
      <c r="G31" s="62"/>
      <c r="H31" s="69">
        <f>H23+H26+H28</f>
        <v>28</v>
      </c>
      <c r="I31" s="69">
        <f>I23+I26+I28</f>
        <v>18224858</v>
      </c>
      <c r="J31" s="80"/>
    </row>
    <row r="32" spans="2:14" ht="9.75" customHeight="1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>
      <c r="B38" s="57"/>
      <c r="C38" s="77" t="s">
        <v>141</v>
      </c>
      <c r="D38" s="84"/>
      <c r="E38" s="62"/>
      <c r="F38" s="62"/>
      <c r="G38" s="62"/>
      <c r="H38" s="91" t="s">
        <v>130</v>
      </c>
      <c r="I38" s="84"/>
      <c r="J38" s="80"/>
    </row>
    <row r="39" spans="2:10" ht="13">
      <c r="B39" s="57"/>
      <c r="C39" s="77" t="s">
        <v>142</v>
      </c>
      <c r="D39" s="62"/>
      <c r="E39" s="62"/>
      <c r="F39" s="62"/>
      <c r="G39" s="62"/>
      <c r="H39" s="77" t="s">
        <v>131</v>
      </c>
      <c r="I39" s="84"/>
      <c r="J39" s="80"/>
    </row>
    <row r="40" spans="2:10" ht="13">
      <c r="B40" s="57"/>
      <c r="C40" s="62"/>
      <c r="D40" s="62"/>
      <c r="E40" s="62"/>
      <c r="F40" s="62"/>
      <c r="G40" s="62"/>
      <c r="H40" s="77" t="s">
        <v>132</v>
      </c>
      <c r="I40" s="84"/>
      <c r="J40" s="80"/>
    </row>
    <row r="41" spans="2:10" ht="13">
      <c r="B41" s="57"/>
      <c r="C41" s="62"/>
      <c r="D41" s="62"/>
      <c r="E41" s="62"/>
      <c r="F41" s="62"/>
      <c r="G41" s="77"/>
      <c r="H41" s="84"/>
      <c r="I41" s="84"/>
      <c r="J41" s="80"/>
    </row>
    <row r="42" spans="2:10">
      <c r="B42" s="57"/>
      <c r="C42" s="92" t="s">
        <v>133</v>
      </c>
      <c r="D42" s="92"/>
      <c r="E42" s="92"/>
      <c r="F42" s="92"/>
      <c r="G42" s="92"/>
      <c r="H42" s="92"/>
      <c r="I42" s="92"/>
      <c r="J42" s="80"/>
    </row>
    <row r="43" spans="2:10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E25" sqref="E25"/>
    </sheetView>
  </sheetViews>
  <sheetFormatPr baseColWidth="10" defaultRowHeight="14"/>
  <cols>
    <col min="9" max="9" width="23.6640625" customWidth="1"/>
  </cols>
  <sheetData>
    <row r="1" spans="1:9" ht="14.5" thickBot="1">
      <c r="A1" s="105"/>
      <c r="B1" s="106"/>
      <c r="C1" s="107" t="s">
        <v>143</v>
      </c>
      <c r="D1" s="108"/>
      <c r="E1" s="108"/>
      <c r="F1" s="108"/>
      <c r="G1" s="108"/>
      <c r="H1" s="109"/>
      <c r="I1" s="110" t="s">
        <v>113</v>
      </c>
    </row>
    <row r="2" spans="1:9" ht="53.5" customHeight="1" thickBot="1">
      <c r="A2" s="111"/>
      <c r="B2" s="112"/>
      <c r="C2" s="113" t="s">
        <v>144</v>
      </c>
      <c r="D2" s="114"/>
      <c r="E2" s="114"/>
      <c r="F2" s="114"/>
      <c r="G2" s="114"/>
      <c r="H2" s="115"/>
      <c r="I2" s="116" t="s">
        <v>145</v>
      </c>
    </row>
    <row r="3" spans="1:9">
      <c r="A3" s="117"/>
      <c r="B3" s="62"/>
      <c r="C3" s="62"/>
      <c r="D3" s="62"/>
      <c r="E3" s="62"/>
      <c r="F3" s="62"/>
      <c r="G3" s="62"/>
      <c r="H3" s="62"/>
      <c r="I3" s="80"/>
    </row>
    <row r="4" spans="1:9">
      <c r="A4" s="117"/>
      <c r="B4" s="62"/>
      <c r="C4" s="62"/>
      <c r="D4" s="62"/>
      <c r="E4" s="62"/>
      <c r="F4" s="62"/>
      <c r="G4" s="62"/>
      <c r="H4" s="62"/>
      <c r="I4" s="80"/>
    </row>
    <row r="5" spans="1:9">
      <c r="A5" s="117"/>
      <c r="B5" s="59" t="s">
        <v>138</v>
      </c>
      <c r="C5" s="118"/>
      <c r="D5" s="119"/>
      <c r="E5" s="62"/>
      <c r="F5" s="62"/>
      <c r="G5" s="62"/>
      <c r="H5" s="62"/>
      <c r="I5" s="80"/>
    </row>
    <row r="6" spans="1:9">
      <c r="A6" s="117"/>
      <c r="B6" s="38"/>
      <c r="C6" s="62"/>
      <c r="D6" s="62"/>
      <c r="E6" s="62"/>
      <c r="F6" s="62"/>
      <c r="G6" s="62"/>
      <c r="H6" s="62"/>
      <c r="I6" s="80"/>
    </row>
    <row r="7" spans="1:9">
      <c r="A7" s="117"/>
      <c r="B7" s="59" t="s">
        <v>134</v>
      </c>
      <c r="C7" s="62"/>
      <c r="D7" s="62"/>
      <c r="E7" s="62"/>
      <c r="F7" s="62"/>
      <c r="G7" s="62"/>
      <c r="H7" s="62"/>
      <c r="I7" s="80"/>
    </row>
    <row r="8" spans="1:9">
      <c r="A8" s="117"/>
      <c r="B8" s="59" t="s">
        <v>135</v>
      </c>
      <c r="C8" s="62"/>
      <c r="D8" s="62"/>
      <c r="E8" s="62"/>
      <c r="F8" s="62"/>
      <c r="G8" s="62"/>
      <c r="H8" s="62"/>
      <c r="I8" s="80"/>
    </row>
    <row r="9" spans="1:9">
      <c r="A9" s="117"/>
      <c r="B9" s="62"/>
      <c r="C9" s="62"/>
      <c r="D9" s="62"/>
      <c r="E9" s="62"/>
      <c r="F9" s="62"/>
      <c r="G9" s="62"/>
      <c r="H9" s="62"/>
      <c r="I9" s="80"/>
    </row>
    <row r="10" spans="1:9">
      <c r="A10" s="117"/>
      <c r="B10" s="62" t="s">
        <v>146</v>
      </c>
      <c r="C10" s="62"/>
      <c r="D10" s="62"/>
      <c r="E10" s="62"/>
      <c r="F10" s="62"/>
      <c r="G10" s="62"/>
      <c r="H10" s="62"/>
      <c r="I10" s="80"/>
    </row>
    <row r="11" spans="1:9">
      <c r="A11" s="117"/>
      <c r="B11" s="120"/>
      <c r="C11" s="62"/>
      <c r="D11" s="62"/>
      <c r="E11" s="62"/>
      <c r="F11" s="62"/>
      <c r="G11" s="62"/>
      <c r="H11" s="62"/>
      <c r="I11" s="80"/>
    </row>
    <row r="12" spans="1:9">
      <c r="A12" s="117"/>
      <c r="B12" s="38" t="s">
        <v>139</v>
      </c>
      <c r="C12" s="119"/>
      <c r="D12" s="62"/>
      <c r="E12" s="62"/>
      <c r="F12" s="62"/>
      <c r="G12" s="64" t="s">
        <v>147</v>
      </c>
      <c r="H12" s="64" t="s">
        <v>148</v>
      </c>
      <c r="I12" s="80"/>
    </row>
    <row r="13" spans="1:9">
      <c r="A13" s="117"/>
      <c r="B13" s="77" t="s">
        <v>118</v>
      </c>
      <c r="C13" s="77"/>
      <c r="D13" s="77"/>
      <c r="E13" s="77"/>
      <c r="F13" s="62"/>
      <c r="G13" s="121">
        <f>G19</f>
        <v>6</v>
      </c>
      <c r="H13" s="122">
        <f>H19</f>
        <v>3556155</v>
      </c>
      <c r="I13" s="80"/>
    </row>
    <row r="14" spans="1:9">
      <c r="A14" s="117"/>
      <c r="B14" s="62" t="s">
        <v>119</v>
      </c>
      <c r="C14" s="62"/>
      <c r="D14" s="62"/>
      <c r="E14" s="62"/>
      <c r="F14" s="62"/>
      <c r="G14" s="123">
        <v>4</v>
      </c>
      <c r="H14" s="124">
        <v>1272344</v>
      </c>
      <c r="I14" s="80"/>
    </row>
    <row r="15" spans="1:9">
      <c r="A15" s="117"/>
      <c r="B15" s="62" t="s">
        <v>120</v>
      </c>
      <c r="C15" s="62"/>
      <c r="D15" s="62"/>
      <c r="E15" s="62"/>
      <c r="F15" s="62"/>
      <c r="G15" s="123">
        <v>1</v>
      </c>
      <c r="H15" s="124">
        <v>2093949</v>
      </c>
      <c r="I15" s="80"/>
    </row>
    <row r="16" spans="1:9">
      <c r="A16" s="117"/>
      <c r="B16" s="62" t="s">
        <v>121</v>
      </c>
      <c r="C16" s="62"/>
      <c r="D16" s="62"/>
      <c r="E16" s="62"/>
      <c r="F16" s="62"/>
      <c r="G16" s="123">
        <v>0</v>
      </c>
      <c r="H16" s="124">
        <v>0</v>
      </c>
      <c r="I16" s="80"/>
    </row>
    <row r="17" spans="1:9">
      <c r="A17" s="117"/>
      <c r="B17" s="62" t="s">
        <v>122</v>
      </c>
      <c r="C17" s="62"/>
      <c r="D17" s="62"/>
      <c r="E17" s="62"/>
      <c r="F17" s="62"/>
      <c r="G17" s="123">
        <v>1</v>
      </c>
      <c r="H17" s="124">
        <v>189862</v>
      </c>
      <c r="I17" s="80"/>
    </row>
    <row r="18" spans="1:9">
      <c r="A18" s="117"/>
      <c r="B18" s="62" t="s">
        <v>149</v>
      </c>
      <c r="C18" s="62"/>
      <c r="D18" s="62"/>
      <c r="E18" s="62"/>
      <c r="F18" s="62"/>
      <c r="G18" s="125">
        <v>0</v>
      </c>
      <c r="H18" s="126">
        <v>0</v>
      </c>
      <c r="I18" s="80"/>
    </row>
    <row r="19" spans="1:9">
      <c r="A19" s="117"/>
      <c r="B19" s="77" t="s">
        <v>150</v>
      </c>
      <c r="C19" s="77"/>
      <c r="D19" s="77"/>
      <c r="E19" s="77"/>
      <c r="F19" s="62"/>
      <c r="G19" s="123">
        <f>SUM(G14:G18)</f>
        <v>6</v>
      </c>
      <c r="H19" s="122">
        <f>(H14+H15+H16+H17+H18)</f>
        <v>3556155</v>
      </c>
      <c r="I19" s="80"/>
    </row>
    <row r="20" spans="1:9" ht="14.5" thickBot="1">
      <c r="A20" s="117"/>
      <c r="B20" s="77"/>
      <c r="C20" s="77"/>
      <c r="D20" s="62"/>
      <c r="E20" s="62"/>
      <c r="F20" s="62"/>
      <c r="G20" s="127"/>
      <c r="H20" s="128"/>
      <c r="I20" s="80"/>
    </row>
    <row r="21" spans="1:9" ht="14.5" thickTop="1">
      <c r="A21" s="117"/>
      <c r="B21" s="77"/>
      <c r="C21" s="77"/>
      <c r="D21" s="62"/>
      <c r="E21" s="62"/>
      <c r="F21" s="62"/>
      <c r="G21" s="84"/>
      <c r="H21" s="129"/>
      <c r="I21" s="80"/>
    </row>
    <row r="22" spans="1:9">
      <c r="A22" s="117"/>
      <c r="B22" s="62"/>
      <c r="C22" s="62"/>
      <c r="D22" s="62"/>
      <c r="E22" s="62"/>
      <c r="F22" s="84"/>
      <c r="G22" s="84"/>
      <c r="H22" s="84"/>
      <c r="I22" s="80"/>
    </row>
    <row r="23" spans="1:9" ht="14.5" thickBot="1">
      <c r="A23" s="117"/>
      <c r="B23" s="88"/>
      <c r="C23" s="88"/>
      <c r="D23" s="62"/>
      <c r="E23" s="62"/>
      <c r="F23" s="88"/>
      <c r="G23" s="88"/>
      <c r="H23" s="84"/>
      <c r="I23" s="80"/>
    </row>
    <row r="24" spans="1:9">
      <c r="A24" s="117"/>
      <c r="B24" s="84" t="s">
        <v>151</v>
      </c>
      <c r="C24" s="84"/>
      <c r="D24" s="62"/>
      <c r="E24" s="62"/>
      <c r="F24" s="84"/>
      <c r="G24" s="84"/>
      <c r="H24" s="84"/>
      <c r="I24" s="80"/>
    </row>
    <row r="25" spans="1:9">
      <c r="A25" s="117"/>
      <c r="B25" s="84" t="s">
        <v>141</v>
      </c>
      <c r="C25" s="84"/>
      <c r="D25" s="62"/>
      <c r="E25" s="62"/>
      <c r="F25" s="84" t="s">
        <v>152</v>
      </c>
      <c r="G25" s="84"/>
      <c r="H25" s="84"/>
      <c r="I25" s="80"/>
    </row>
    <row r="26" spans="1:9">
      <c r="A26" s="117"/>
      <c r="B26" s="84" t="s">
        <v>142</v>
      </c>
      <c r="C26" s="84"/>
      <c r="D26" s="62"/>
      <c r="E26" s="62"/>
      <c r="F26" s="84" t="s">
        <v>153</v>
      </c>
      <c r="G26" s="84"/>
      <c r="H26" s="84"/>
      <c r="I26" s="80"/>
    </row>
    <row r="27" spans="1:9">
      <c r="A27" s="117"/>
      <c r="B27" s="84"/>
      <c r="C27" s="84"/>
      <c r="D27" s="62"/>
      <c r="E27" s="62"/>
      <c r="F27" s="84"/>
      <c r="G27" s="84"/>
      <c r="H27" s="84"/>
      <c r="I27" s="80"/>
    </row>
    <row r="28" spans="1:9" ht="18.5" customHeight="1">
      <c r="A28" s="117"/>
      <c r="B28" s="130" t="s">
        <v>154</v>
      </c>
      <c r="C28" s="130"/>
      <c r="D28" s="130"/>
      <c r="E28" s="130"/>
      <c r="F28" s="130"/>
      <c r="G28" s="130"/>
      <c r="H28" s="130"/>
      <c r="I28" s="80"/>
    </row>
    <row r="29" spans="1:9" ht="14.5" thickBot="1">
      <c r="A29" s="131"/>
      <c r="B29" s="132"/>
      <c r="C29" s="132"/>
      <c r="D29" s="132"/>
      <c r="E29" s="132"/>
      <c r="F29" s="88"/>
      <c r="G29" s="88"/>
      <c r="H29" s="88"/>
      <c r="I29" s="13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Lizeth Cristina Bocanegra Moya</dc:creator>
  <cp:lastModifiedBy>Paola Andrea Jimenez Prado</cp:lastModifiedBy>
  <cp:lastPrinted>2024-09-23T21:23:43Z</cp:lastPrinted>
  <dcterms:created xsi:type="dcterms:W3CDTF">2024-09-10T14:08:52Z</dcterms:created>
  <dcterms:modified xsi:type="dcterms:W3CDTF">2024-09-23T21:29:46Z</dcterms:modified>
</cp:coreProperties>
</file>