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1200240 ESE HOSP INFANTIL LOS ANGELES DE PASTO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FACTURA'!$A$2:$AF$17</definedName>
    <definedName name="_xlnm._FilterDatabase" localSheetId="0" hidden="1">'INFO IPS'!$A$1:$H$7</definedName>
  </definedNames>
  <calcPr calcId="152511"/>
  <pivotCaches>
    <pivotCache cacheId="6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H31" i="4" s="1"/>
  <c r="I26" i="4"/>
  <c r="H26" i="4"/>
  <c r="I23" i="4"/>
  <c r="H23" i="4"/>
  <c r="I31" i="4" l="1"/>
  <c r="Y1" i="2" l="1"/>
  <c r="X1" i="2"/>
  <c r="W1" i="2"/>
  <c r="V1" i="2"/>
  <c r="U1" i="2"/>
  <c r="R1" i="2"/>
  <c r="Q1" i="2"/>
  <c r="J6" i="2"/>
  <c r="J1" i="2" s="1"/>
  <c r="J5" i="2"/>
  <c r="H5" i="1" l="1"/>
  <c r="H17" i="1"/>
  <c r="G17" i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AB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1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B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<sst xmlns="http://schemas.openxmlformats.org/spreadsheetml/2006/main" count="294" uniqueCount="115">
  <si>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</si>
  <si>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</si>
  <si>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</si>
  <si>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</si>
  <si>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</si>
  <si>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</si>
  <si>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</si>
  <si>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</si>
  <si>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</si>
  <si>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</si>
  <si>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</si>
  <si>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</si>
  <si>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</si>
  <si>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</si>
  <si>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</si>
  <si>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</si>
  <si>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</si>
  <si>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</si>
  <si>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</si>
  <si>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</si>
  <si>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</si>
  <si>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</si>
  <si>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</si>
  <si>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891200240_1893874</t>
  </si>
  <si>
    <t>891200240_1917108</t>
  </si>
  <si>
    <t>891200240_1944199</t>
  </si>
  <si>
    <t>891200240_1948369</t>
  </si>
  <si>
    <t>891200240_1941893</t>
  </si>
  <si>
    <t>891200240_1989835</t>
  </si>
  <si>
    <t>891200240_2023704</t>
  </si>
  <si>
    <t>891200240_2037035</t>
  </si>
  <si>
    <t>891200240_2038004</t>
  </si>
  <si>
    <t xml:space="preserve">Fecha de radicación EPS </t>
  </si>
  <si>
    <t>Estado De factura EPS Septiembre 28</t>
  </si>
  <si>
    <t>Boxalud</t>
  </si>
  <si>
    <t>N/A</t>
  </si>
  <si>
    <t>Para auditoria de pertinencia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</si>
  <si>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</si>
  <si>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</si>
  <si>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</si>
  <si>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</si>
  <si>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</si>
  <si>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</si>
  <si>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</si>
  <si>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</si>
  <si>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</si>
  <si>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</si>
  <si>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Tipificacion Objeccion</t>
  </si>
  <si>
    <t>Por pagar SAP</t>
  </si>
  <si>
    <t xml:space="preserve">P. abiertas </t>
  </si>
  <si>
    <t xml:space="preserve">Valor compensacion SAP </t>
  </si>
  <si>
    <t xml:space="preserve">Retencion </t>
  </si>
  <si>
    <t>Doc compensacion SAP</t>
  </si>
  <si>
    <t>Valor TF</t>
  </si>
  <si>
    <t xml:space="preserve">Fecha de compensacion </t>
  </si>
  <si>
    <t>Fecha de corte</t>
  </si>
  <si>
    <t>20.08.2024</t>
  </si>
  <si>
    <t>Estado de Factura EPS Agosto 26</t>
  </si>
  <si>
    <t>FACTURA EN PROCESO INTERNO</t>
  </si>
  <si>
    <t>FACTURA DEVUELTA</t>
  </si>
  <si>
    <t>FACTURA CANCELADA</t>
  </si>
  <si>
    <t>FACTURA CANCELADA PARCIALMENTE - SALDO PENDIENTE EN PROGRAMACION DE PAGO</t>
  </si>
  <si>
    <t>FACTURA COVID-19</t>
  </si>
  <si>
    <t>FACTURA CANCELADA PARCIALMENTE - GLOSA PENDIENTE POR CONCILIAR</t>
  </si>
  <si>
    <t>FACTURA PENDIENTE EN PROGRAMACION DE PAGO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</si>
  <si>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</si>
  <si>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
-HISTORIA CLINICA COMPLETA   .. Anexo 3 ...  Factura/ Detallado (EPS)
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
Servicios NO autorizados. NO soportados  JAM </t>
  </si>
  <si>
    <t>GLOSA PENDIENTE POR CONCILIAR</t>
  </si>
  <si>
    <t>FACTURA P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</si>
  <si>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</si>
  <si>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</si>
  <si>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</si>
  <si>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</si>
  <si>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</si>
  <si>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</si>
  <si>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</si>
  <si>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</si>
  <si>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</si>
  <si>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</si>
  <si>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</si>
  <si>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</si>
  <si>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</si>
  <si>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</si>
  <si>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</si>
  <si>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</si>
  <si>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</si>
  <si>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</si>
  <si>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</si>
  <si>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</si>
  <si>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</si>
  <si>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</si>
  <si>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</si>
  <si>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</si>
  <si>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</si>
  <si>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</si>
  <si>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</si>
  <si>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INFANTIL LOS ANGELES</t>
  </si>
  <si>
    <t>NIT: 891200240</t>
  </si>
  <si>
    <t>Santiago de Cali, Septiembre 28 del 2024</t>
  </si>
  <si>
    <t>Con Corte al dia: 30/08/2024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</si>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</sst>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/>
    <xf numFmtId="14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/>
    <xf numFmtId="165" fontId="0" fillId="0" borderId="0" xfId="1" applyNumberFormat="1" applyFont="1" applyFill="1" applyBorder="1"/>
    <xf numFmtId="165" fontId="1" fillId="0" borderId="0" xfId="1" applyNumberFormat="1" applyFont="1"/>
    <xf numFmtId="0" fontId="0" fillId="0" borderId="1" xfId="0" applyFont="1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5" fillId="6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0" fillId="0" borderId="5" xfId="1" applyNumberFormat="1" applyFont="1" applyBorder="1"/>
    <xf numFmtId="165" fontId="0" fillId="0" borderId="7" xfId="1" applyNumberFormat="1" applyFont="1" applyBorder="1"/>
    <xf numFmtId="165" fontId="0" fillId="0" borderId="10" xfId="1" applyNumberFormat="1" applyFont="1" applyBorder="1"/>
    <xf numFmtId="0" fontId="0" fillId="0" borderId="11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/>
    <xf numFmtId="0" fontId="0" fillId="0" borderId="12" xfId="0" applyNumberFormat="1" applyBorder="1"/>
    <xf numFmtId="0" fontId="0" fillId="0" borderId="13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9" xfId="4" applyNumberFormat="1" applyFont="1" applyBorder="1" applyAlignment="1">
      <alignment horizontal="center"/>
    </xf>
    <xf numFmtId="170" fontId="7" fillId="0" borderId="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9" xfId="4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9" fontId="6" fillId="0" borderId="0" xfId="2" applyNumberFormat="1" applyFont="1" applyAlignment="1">
      <alignment horizontal="right"/>
    </xf>
    <xf numFmtId="169" fontId="9" fillId="0" borderId="14" xfId="4" applyNumberFormat="1" applyFont="1" applyBorder="1" applyAlignment="1">
      <alignment horizontal="center"/>
    </xf>
    <xf numFmtId="170" fontId="9" fillId="0" borderId="14" xfId="2" applyNumberFormat="1" applyFont="1" applyBorder="1" applyAlignment="1">
      <alignment horizontal="right"/>
    </xf>
    <xf numFmtId="171" fontId="6" fillId="0" borderId="0" xfId="3" applyNumberFormat="1" applyFont="1"/>
    <xf numFmtId="168" fontId="6" fillId="0" borderId="0" xfId="4" applyFont="1"/>
    <xf numFmtId="170" fontId="6" fillId="0" borderId="0" xfId="2" applyNumberFormat="1" applyFont="1"/>
    <xf numFmtId="171" fontId="9" fillId="0" borderId="9" xfId="3" applyNumberFormat="1" applyFont="1" applyBorder="1"/>
    <xf numFmtId="171" fontId="6" fillId="0" borderId="9" xfId="3" applyNumberFormat="1" applyFont="1" applyBorder="1"/>
    <xf numFmtId="168" fontId="9" fillId="0" borderId="9" xfId="4" applyFont="1" applyBorder="1"/>
    <xf numFmtId="170" fontId="6" fillId="0" borderId="9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1" fontId="7" fillId="0" borderId="9" xfId="3" applyNumberFormat="1" applyFont="1" applyBorder="1"/>
    <xf numFmtId="0" fontId="7" fillId="0" borderId="10" xfId="3" applyFont="1" applyBorder="1"/>
    <xf numFmtId="0" fontId="6" fillId="0" borderId="3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6" fillId="0" borderId="6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2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2" fontId="6" fillId="0" borderId="18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2" fontId="6" fillId="0" borderId="14" xfId="1" applyNumberFormat="1" applyFont="1" applyBorder="1" applyAlignment="1">
      <alignment horizontal="right"/>
    </xf>
    <xf numFmtId="171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2"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8.451121759259" createdVersion="5" refreshedVersion="5" minRefreshableVersion="3" recordCount="15">
  <cacheSource type="worksheet">
    <worksheetSource ref="A2:AF17" sheet="ESTADO DE CADA FACTURA"/>
  </cacheSource>
  <cacheFields count="32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2038004"/>
    </cacheField>
    <cacheField name="Llave" numFmtId="0">
      <sharedItems/>
    </cacheField>
    <cacheField name="IPS Fecha factura" numFmtId="14">
      <sharedItems containsSemiMixedTypes="0" containsNonDate="0" containsDate="1" containsString="0" minDate="2017-02-01T00:00:00" maxDate="2024-08-27T00:00:00"/>
    </cacheField>
    <cacheField name="IPS Fecha radicado" numFmtId="14">
      <sharedItems containsSemiMixedTypes="0" containsNonDate="0" containsDate="1" containsString="0" minDate="2017-02-06T00:00:00" maxDate="2024-08-27T00:00:00"/>
    </cacheField>
    <cacheField name="Fecha de radicación EPS " numFmtId="14">
      <sharedItems containsNonDate="0" containsDate="1" containsString="0" containsBlank="1" minDate="2023-02-21T00:00:00" maxDate="2024-10-02T00:00:00"/>
    </cacheField>
    <cacheField name="IPS Valor Factura" numFmtId="3">
      <sharedItems containsSemiMixedTypes="0" containsString="0" containsNumber="1" containsInteger="1" minValue="65700" maxValue="9487895"/>
    </cacheField>
    <cacheField name="IPS Saldo Factura" numFmtId="165">
      <sharedItems containsSemiMixedTypes="0" containsString="0" containsNumber="1" containsInteger="1" minValue="8954" maxValue="3467300"/>
    </cacheField>
    <cacheField name="Tipo de contrato" numFmtId="0">
      <sharedItems/>
    </cacheField>
    <cacheField name="Sede" numFmtId="0">
      <sharedItems/>
    </cacheField>
    <cacheField name="Tipo de prestacion" numFmtId="0">
      <sharedItems/>
    </cacheField>
    <cacheField name="Estado De factura EPS Septiembre 28" numFmtId="0">
      <sharedItems count="6">
        <s v="FACTURA EN PROCESO INTERNO"/>
        <s v="FACTURA CANCELADA"/>
        <s v="FACTURA PENDIENTE EN PROGRAMACION DE PAGO"/>
        <s v="FACTURA DEVUELTA"/>
        <s v="FACTURA COVID-19"/>
        <s v="GLOSA PENDIENTE POR CONCILIAR"/>
      </sharedItems>
    </cacheField>
    <cacheField name="Boxalud" numFmtId="0">
      <sharedItems/>
    </cacheField>
    <cacheField name="Estado de Factura EPS Agosto 26" numFmtId="0">
      <sharedItems/>
    </cacheField>
    <cacheField name="Valor Total Bruto" numFmtId="165">
      <sharedItems containsSemiMixedTypes="0" containsString="0" containsNumber="1" containsInteger="1" minValue="0" maxValue="10708395"/>
    </cacheField>
    <cacheField name="Valor Devolucion" numFmtId="165">
      <sharedItems containsSemiMixedTypes="0" containsString="0" containsNumber="1" containsInteger="1" minValue="0" maxValue="2978926"/>
    </cacheField>
    <cacheField name="Observacion objeccion" numFmtId="165">
      <sharedItems containsBlank="1" longText="1"/>
    </cacheField>
    <cacheField name="Tipificacion Objeccion" numFmtId="165">
      <sharedItems containsNonDate="0" containsString="0" containsBlank="1"/>
    </cacheField>
    <cacheField name="Valor Radicado" numFmtId="165">
      <sharedItems containsSemiMixedTypes="0" containsString="0" containsNumber="1" containsInteger="1" minValue="0" maxValue="10708395"/>
    </cacheField>
    <cacheField name="Valor Glosa Aceptada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978460"/>
    </cacheField>
    <cacheField name="Valor Pagar" numFmtId="165">
      <sharedItems containsSemiMixedTypes="0" containsString="0" containsNumber="1" containsInteger="1" minValue="0" maxValue="8314836"/>
    </cacheField>
    <cacheField name="Por pagar SAP" numFmtId="165">
      <sharedItems containsSemiMixedTypes="0" containsString="0" containsNumber="1" containsInteger="1" minValue="0" maxValue="121912"/>
    </cacheField>
    <cacheField name="P. abiertas " numFmtId="0">
      <sharedItems containsString="0" containsBlank="1" containsNumber="1" containsInteger="1" minValue="1222231010" maxValue="1912695901"/>
    </cacheField>
    <cacheField name="Valor compensacion SAP " numFmtId="0">
      <sharedItems containsString="0" containsBlank="1" containsNumber="1" containsInteger="1" minValue="72446" maxValue="8314836"/>
    </cacheField>
    <cacheField name="Retencion " numFmtId="0">
      <sharedItems containsString="0" containsBlank="1" containsNumber="1" containsInteger="1" minValue="8954" maxValue="194599"/>
    </cacheField>
    <cacheField name="Doc compensacion SAP" numFmtId="0">
      <sharedItems containsString="0" containsBlank="1" containsNumber="1" containsInteger="1" minValue="2201539605" maxValue="2201539605"/>
    </cacheField>
    <cacheField name="Valor TF" numFmtId="0">
      <sharedItems containsString="0" containsBlank="1" containsNumber="1" containsInteger="1" minValue="19176013" maxValue="19176013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1200240"/>
    <s v="HOSPITAL INFANTIL LOS ANGELES"/>
    <m/>
    <n v="1090101"/>
    <s v="891200240_1090101"/>
    <d v="2017-02-01T00:00:00"/>
    <d v="2017-02-06T00:00:00"/>
    <m/>
    <n v="8574008"/>
    <n v="1410452"/>
    <s v="Evento"/>
    <s v="Pasto - Nariño "/>
    <s v="Evento"/>
    <x v="0"/>
    <s v="N/A"/>
    <s v="FACTURA P"/>
    <n v="0"/>
    <n v="0"/>
    <m/>
    <m/>
    <n v="0"/>
    <n v="0"/>
    <n v="0"/>
    <n v="0"/>
    <n v="0"/>
    <m/>
    <m/>
    <m/>
    <m/>
    <m/>
    <m/>
    <d v="2024-08-30T00:00:00"/>
  </r>
  <r>
    <n v="891200240"/>
    <s v="HOSPITAL INFANTIL LOS ANGELES"/>
    <m/>
    <n v="1810174"/>
    <s v="891200240_1810174"/>
    <d v="2022-12-17T00:00:00"/>
    <d v="2023-10-09T00:00:00"/>
    <d v="2024-10-01T00:00:00"/>
    <n v="65700"/>
    <n v="65700"/>
    <s v="Evento"/>
    <s v="Pasto - Nariño "/>
    <s v="Evento"/>
    <x v="0"/>
    <s v="Para auditoria de pertinencia"/>
    <s v="FACTURA DEVUELTA"/>
    <n v="0"/>
    <n v="0"/>
    <m/>
    <m/>
    <n v="0"/>
    <n v="0"/>
    <n v="0"/>
    <n v="0"/>
    <n v="0"/>
    <m/>
    <m/>
    <m/>
    <m/>
    <m/>
    <m/>
    <d v="2024-08-30T00:00:00"/>
  </r>
  <r>
    <n v="891200240"/>
    <s v="HOSPITAL INFANTIL LOS ANGELES"/>
    <m/>
    <n v="1810543"/>
    <s v="891200240_1810543"/>
    <d v="2022-12-19T00:00:00"/>
    <d v="2023-10-09T00:00:00"/>
    <d v="2024-01-02T00:00:00"/>
    <n v="1561200"/>
    <n v="35282"/>
    <s v="Evento"/>
    <s v="Pasto - Nariño "/>
    <s v="Evento"/>
    <x v="1"/>
    <s v="Finalizada"/>
    <s v="FACTURA CANCELADA"/>
    <n v="1764100"/>
    <n v="0"/>
    <m/>
    <m/>
    <n v="1764100"/>
    <n v="0"/>
    <n v="0"/>
    <n v="1525918"/>
    <n v="0"/>
    <m/>
    <n v="1525918"/>
    <n v="35282"/>
    <n v="2201539605"/>
    <n v="19176013"/>
    <s v="20.08.2024"/>
    <d v="2024-08-30T00:00:00"/>
  </r>
  <r>
    <n v="891200240"/>
    <s v="HOSPITAL INFANTIL LOS ANGELES"/>
    <m/>
    <n v="1821643"/>
    <s v="891200240_1821643"/>
    <d v="2023-01-27T00:00:00"/>
    <d v="2023-02-24T00:00:00"/>
    <d v="2024-01-02T00:00:00"/>
    <n v="5535957"/>
    <n v="238723"/>
    <s v="Evento"/>
    <s v="Pasto - Nariño "/>
    <s v="Evento"/>
    <x v="2"/>
    <s v="Finalizada"/>
    <s v="FACTURA CANCELADA PARCIALMENTE - SALDO PENDIENTE EN PROGRAMACION DE PAGO"/>
    <n v="5840557"/>
    <n v="0"/>
    <m/>
    <m/>
    <n v="5840557"/>
    <n v="0"/>
    <n v="0"/>
    <n v="5419146"/>
    <n v="121912"/>
    <n v="1912695901"/>
    <n v="5297234"/>
    <n v="114323"/>
    <n v="2201539605"/>
    <n v="19176013"/>
    <s v="20.08.2024"/>
    <d v="2024-08-30T00:00:00"/>
  </r>
  <r>
    <n v="891200240"/>
    <s v="HOSPITAL INFANTIL LOS ANGELES"/>
    <m/>
    <n v="1749071"/>
    <s v="891200240_1749071"/>
    <d v="2022-07-01T00:00:00"/>
    <d v="2022-09-06T00:00:00"/>
    <d v="2024-01-02T00:00:00"/>
    <n v="184200"/>
    <n v="184200"/>
    <s v="Evento"/>
    <s v="Pasto - Nariño "/>
    <s v="Evento"/>
    <x v="3"/>
    <s v="Devuelta"/>
    <s v="FACTURA DEVUELTA"/>
    <n v="184200"/>
    <n v="184200"/>
    <s v="AUTORIZACION: SE DEVUELVE FACTURA NO SE EVIDENCIA AUTORIZACION PARA EL SERVICIO PRESTADO, La autorización 221818523671901, se encuentra facturada en la fecha: 06/09/2022 en factura 1748130., POR FAVOR SOLICITAR AUTORIZACION PARA DAR TRAMITE DE PAGO."/>
    <m/>
    <n v="184200"/>
    <n v="0"/>
    <n v="0"/>
    <n v="0"/>
    <n v="0"/>
    <m/>
    <m/>
    <m/>
    <m/>
    <m/>
    <m/>
    <d v="2024-08-30T00:00:00"/>
  </r>
  <r>
    <n v="891200240"/>
    <s v="HOSPITAL INFANTIL LOS ANGELES"/>
    <m/>
    <n v="1818986"/>
    <s v="891200240_1818986"/>
    <d v="2023-01-21T00:00:00"/>
    <d v="2023-02-21T00:00:00"/>
    <d v="2023-02-21T00:00:00"/>
    <n v="87700"/>
    <n v="87700"/>
    <s v="Evento"/>
    <s v="Pasto - Nariño "/>
    <s v="Evento - Covid"/>
    <x v="4"/>
    <s v="Finalizada"/>
    <s v="FACTURA COVID-19"/>
    <n v="87700"/>
    <n v="0"/>
    <m/>
    <m/>
    <n v="87700"/>
    <n v="0"/>
    <n v="0"/>
    <n v="87700"/>
    <n v="87700"/>
    <n v="1222231010"/>
    <m/>
    <m/>
    <m/>
    <m/>
    <m/>
    <d v="2024-08-30T00:00:00"/>
  </r>
  <r>
    <n v="891200240"/>
    <s v="HOSPITAL INFANTIL LOS ANGELES"/>
    <m/>
    <n v="1893874"/>
    <s v="891200240_1893874"/>
    <d v="2023-08-11T00:00:00"/>
    <d v="2023-10-09T00:00:00"/>
    <d v="2024-01-02T00:00:00"/>
    <n v="2978926"/>
    <n v="2978926"/>
    <s v="Evento"/>
    <s v="Pasto - Nariño "/>
    <s v="Evento"/>
    <x v="3"/>
    <s v="Devuelta"/>
    <s v="FACTURA DEVUELTA"/>
    <n v="0"/>
    <n v="2978926"/>
    <s v="AUT/Soportes Incompletos: Se devuelve factura; Para la solicitud de autorización de cuenta final se requiere que sean adjuntados los siguientes soportes para evitar reprocesos en formato PDF y enviar al correo capautorizaciones@epsdelagente.com.co_x000a_-HISTORIA CLINICA COMPLETA   .. Anexo 3 ...  Factura/ Detallado (EPS)_x000a_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_x000a_Servicios NO autorizados. NO soportados  JAM "/>
    <m/>
    <n v="0"/>
    <n v="0"/>
    <n v="0"/>
    <n v="0"/>
    <n v="0"/>
    <m/>
    <m/>
    <m/>
    <m/>
    <m/>
    <m/>
    <d v="2024-08-30T00:00:00"/>
  </r>
  <r>
    <n v="891200240"/>
    <s v="HOSPITAL INFANTIL LOS ANGELES"/>
    <m/>
    <n v="1917108"/>
    <s v="891200240_1917108"/>
    <d v="2023-10-06T00:00:00"/>
    <d v="2023-11-09T00:00:00"/>
    <d v="2023-11-09T00:00:00"/>
    <n v="3275783"/>
    <n v="71608"/>
    <s v="Evento"/>
    <s v="Pasto - Nariño "/>
    <s v="Evento"/>
    <x v="1"/>
    <s v="Finalizada"/>
    <s v="FACTURA CANCELADA"/>
    <n v="3580383"/>
    <n v="0"/>
    <m/>
    <m/>
    <n v="3580383"/>
    <n v="0"/>
    <n v="0"/>
    <n v="3204175"/>
    <n v="0"/>
    <m/>
    <n v="3204175"/>
    <n v="71608"/>
    <n v="2201539605"/>
    <n v="19176013"/>
    <s v="20.08.2024"/>
    <d v="2024-08-30T00:00:00"/>
  </r>
  <r>
    <n v="891200240"/>
    <s v="HOSPITAL INFANTIL LOS ANGELES"/>
    <m/>
    <n v="1944199"/>
    <s v="891200240_1944199"/>
    <d v="2023-12-17T00:00:00"/>
    <d v="2024-03-14T00:00:00"/>
    <d v="2024-03-14T00:00:00"/>
    <n v="546025"/>
    <n v="10921"/>
    <s v="Evento"/>
    <s v="Pasto - Nariño "/>
    <s v="Evento"/>
    <x v="1"/>
    <s v="Finalizada"/>
    <s v="FACTURA CANCELADA"/>
    <n v="546025"/>
    <n v="0"/>
    <m/>
    <m/>
    <n v="546025"/>
    <n v="0"/>
    <n v="0"/>
    <n v="535104"/>
    <n v="0"/>
    <m/>
    <n v="535104"/>
    <n v="10921"/>
    <n v="2201539605"/>
    <n v="19176013"/>
    <s v="20.08.2024"/>
    <d v="2024-08-30T00:00:00"/>
  </r>
  <r>
    <n v="891200240"/>
    <s v="HOSPITAL INFANTIL LOS ANGELES"/>
    <m/>
    <n v="1948369"/>
    <s v="891200240_1948369"/>
    <d v="2023-12-29T00:00:00"/>
    <d v="2024-03-14T00:00:00"/>
    <d v="2024-03-14T00:00:00"/>
    <n v="9487895"/>
    <n v="1173059"/>
    <s v="Evento"/>
    <s v="Pasto - Nariño "/>
    <s v="Evento"/>
    <x v="5"/>
    <s v="Para respuesta prestador"/>
    <s v="FACTURA CANCELADA PARCIALMENTE - GLOSA PENDIENTE POR CONCILIAR"/>
    <n v="10708395"/>
    <n v="0"/>
    <m/>
    <m/>
    <n v="10708395"/>
    <n v="0"/>
    <n v="978460"/>
    <n v="8314836"/>
    <n v="0"/>
    <m/>
    <n v="8314836"/>
    <n v="194599"/>
    <n v="2201539605"/>
    <n v="19176013"/>
    <s v="20.08.2024"/>
    <d v="2024-08-30T00:00:00"/>
  </r>
  <r>
    <n v="891200240"/>
    <s v="HOSPITAL INFANTIL LOS ANGELES"/>
    <m/>
    <n v="1941893"/>
    <s v="891200240_1941893"/>
    <d v="2023-12-11T00:00:00"/>
    <d v="2024-03-01T00:00:00"/>
    <d v="2024-02-01T00:00:00"/>
    <n v="76200"/>
    <n v="76200"/>
    <s v="Evento"/>
    <s v="Pasto - Nariño "/>
    <s v="Evento"/>
    <x v="2"/>
    <s v="Finalizada"/>
    <s v="FACTURA PENDIENTE EN PROGRAMACION DE PAGO"/>
    <n v="76200"/>
    <n v="0"/>
    <m/>
    <m/>
    <n v="76200"/>
    <n v="0"/>
    <n v="0"/>
    <n v="76200"/>
    <n v="76200"/>
    <n v="1222384508"/>
    <m/>
    <m/>
    <m/>
    <m/>
    <m/>
    <d v="2024-08-30T00:00:00"/>
  </r>
  <r>
    <n v="891200240"/>
    <s v="HOSPITAL INFANTIL LOS ANGELES"/>
    <m/>
    <n v="1989835"/>
    <s v="891200240_1989835"/>
    <d v="2024-04-22T00:00:00"/>
    <d v="2024-05-07T00:00:00"/>
    <d v="2024-05-07T00:00:00"/>
    <n v="81400"/>
    <n v="8954"/>
    <s v="Evento"/>
    <s v="Pasto - Nariño "/>
    <s v="Evento"/>
    <x v="1"/>
    <s v="Finalizada"/>
    <s v="FACTURA CANCELADA"/>
    <n v="81400"/>
    <n v="0"/>
    <m/>
    <m/>
    <n v="81400"/>
    <n v="0"/>
    <n v="0"/>
    <n v="72446"/>
    <n v="0"/>
    <m/>
    <n v="72446"/>
    <n v="8954"/>
    <n v="2201539605"/>
    <n v="19176013"/>
    <s v="20.08.2024"/>
    <d v="2024-08-30T00:00:00"/>
  </r>
  <r>
    <n v="891200240"/>
    <s v="HOSPITAL INFANTIL LOS ANGELES"/>
    <m/>
    <n v="2023704"/>
    <s v="891200240_2023704"/>
    <d v="2024-07-16T00:00:00"/>
    <d v="2024-08-12T00:00:00"/>
    <d v="2024-08-12T00:00:00"/>
    <n v="230000"/>
    <n v="230000"/>
    <s v="Evento"/>
    <s v="Pasto - Nariño "/>
    <s v="Evento"/>
    <x v="2"/>
    <s v="Finalizada"/>
    <s v="FACTURA PENDIENTE EN PROGRAMACION DE PAGO"/>
    <n v="230000"/>
    <n v="0"/>
    <m/>
    <m/>
    <n v="230000"/>
    <n v="0"/>
    <n v="0"/>
    <n v="204700"/>
    <n v="0"/>
    <m/>
    <m/>
    <m/>
    <m/>
    <m/>
    <m/>
    <d v="2024-08-30T00:00:00"/>
  </r>
  <r>
    <n v="891200240"/>
    <s v="HOSPITAL INFANTIL LOS ANGELES"/>
    <m/>
    <n v="2037035"/>
    <s v="891200240_2037035"/>
    <d v="2024-08-22T00:00:00"/>
    <d v="2024-08-22T00:00:00"/>
    <d v="2024-09-05T00:00:00"/>
    <n v="416300"/>
    <n v="416300"/>
    <s v="Evento"/>
    <s v="Pasto - Nariño "/>
    <s v="Evento"/>
    <x v="0"/>
    <s v="Para auditoria de pertinencia"/>
    <e v="#N/A"/>
    <n v="0"/>
    <n v="0"/>
    <m/>
    <m/>
    <n v="0"/>
    <n v="0"/>
    <n v="0"/>
    <n v="0"/>
    <n v="0"/>
    <m/>
    <m/>
    <m/>
    <m/>
    <m/>
    <m/>
    <d v="2024-08-30T00:00:00"/>
  </r>
  <r>
    <n v="891200240"/>
    <s v="HOSPITAL INFANTIL LOS ANGELES"/>
    <m/>
    <n v="2038004"/>
    <s v="891200240_2038004"/>
    <d v="2024-08-26T00:00:00"/>
    <d v="2024-08-26T00:00:00"/>
    <d v="2024-09-05T00:00:00"/>
    <n v="3467300"/>
    <n v="3467300"/>
    <s v="Evento"/>
    <s v="Pasto - Nariño "/>
    <s v="Evento"/>
    <x v="2"/>
    <s v="Finalizada"/>
    <e v="#N/A"/>
    <n v="3805300"/>
    <n v="0"/>
    <m/>
    <m/>
    <n v="3805300"/>
    <n v="0"/>
    <n v="0"/>
    <n v="3391194"/>
    <n v="0"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32"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3" showAll="0"/>
    <pivotField dataField="1" numFmtId="165" showAll="0"/>
    <pivotField showAll="0"/>
    <pivotField showAll="0"/>
    <pivotField showAll="0"/>
    <pivotField axis="axisRow" dataField="1" showAll="0">
      <items count="7">
        <item x="1"/>
        <item x="4"/>
        <item x="3"/>
        <item x="0"/>
        <item x="2"/>
        <item x="5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3" subtotal="count" baseField="0" baseItem="0"/>
    <dataField name="Saldo IPS " fld="9" baseField="0" baseItem="0" numFmtId="165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3" type="button" dataOnly="0" labelOnly="1" outline="0" axis="axisRow" fieldPosition="0"/>
    </format>
    <format dxfId="8">
      <pivotArea dataOnly="0" labelOnly="1" fieldPosition="0">
        <references count="1">
          <reference field="13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3" type="button" dataOnly="0" labelOnly="1" outline="0" axis="axisRow" fieldPosition="0"/>
    </format>
    <format dxfId="4">
      <pivotArea dataOnly="0" labelOnly="1" fieldPosition="0">
        <references count="1">
          <reference field="13" count="0"/>
        </references>
      </pivotArea>
    </format>
    <format dxfId="3">
      <pivotArea dataOnly="0" labelOnly="1" grandRow="1" outline="0" fieldPosition="0"/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H17" sqref="H17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f>1561200-1525918</f>
        <v>35282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f>+G5-5297234</f>
        <v>238723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1893874</v>
      </c>
      <c r="E8" s="8">
        <v>45149</v>
      </c>
      <c r="F8" s="8">
        <v>45208</v>
      </c>
      <c r="G8" s="9">
        <v>2978926</v>
      </c>
      <c r="H8" s="9">
        <v>2978926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1917108</v>
      </c>
      <c r="E9" s="8">
        <v>45205</v>
      </c>
      <c r="F9" s="8">
        <v>45239</v>
      </c>
      <c r="G9" s="9">
        <v>3275783</v>
      </c>
      <c r="H9" s="9">
        <v>71608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1944199</v>
      </c>
      <c r="E10" s="8">
        <v>45277</v>
      </c>
      <c r="F10" s="8">
        <v>45365</v>
      </c>
      <c r="G10" s="9">
        <v>546025</v>
      </c>
      <c r="H10" s="9">
        <v>10921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1948369</v>
      </c>
      <c r="E11" s="8">
        <v>45289</v>
      </c>
      <c r="F11" s="8">
        <v>45365</v>
      </c>
      <c r="G11" s="9">
        <v>9487895</v>
      </c>
      <c r="H11" s="9">
        <v>1173059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1941893</v>
      </c>
      <c r="E12" s="8">
        <v>45271</v>
      </c>
      <c r="F12" s="8">
        <v>45352</v>
      </c>
      <c r="G12" s="9">
        <v>76200</v>
      </c>
      <c r="H12" s="9">
        <v>76200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1989835</v>
      </c>
      <c r="E13" s="8">
        <v>45404</v>
      </c>
      <c r="F13" s="8">
        <v>45419</v>
      </c>
      <c r="G13" s="9">
        <v>81400</v>
      </c>
      <c r="H13" s="9">
        <v>8954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2023704</v>
      </c>
      <c r="E14" s="8">
        <v>45489</v>
      </c>
      <c r="F14" s="8">
        <v>45516</v>
      </c>
      <c r="G14" s="9">
        <v>230000</v>
      </c>
      <c r="H14" s="9">
        <v>230000</v>
      </c>
      <c r="I14" s="6" t="s">
        <v>11</v>
      </c>
      <c r="J14" s="6" t="s">
        <v>13</v>
      </c>
      <c r="K14" s="6" t="s">
        <v>11</v>
      </c>
    </row>
    <row r="15" spans="1:11" x14ac:dyDescent="0.35">
      <c r="A15" s="6">
        <v>891200240</v>
      </c>
      <c r="B15" s="6" t="s">
        <v>8</v>
      </c>
      <c r="C15" s="6"/>
      <c r="D15" s="7">
        <v>2037035</v>
      </c>
      <c r="E15" s="8">
        <v>45526</v>
      </c>
      <c r="F15" s="8">
        <v>45526</v>
      </c>
      <c r="G15" s="9">
        <v>416300</v>
      </c>
      <c r="H15" s="9">
        <v>416300</v>
      </c>
      <c r="I15" s="6" t="s">
        <v>11</v>
      </c>
      <c r="J15" s="6" t="s">
        <v>13</v>
      </c>
      <c r="K15" s="6" t="s">
        <v>11</v>
      </c>
    </row>
    <row r="16" spans="1:11" x14ac:dyDescent="0.35">
      <c r="A16" s="6">
        <v>891200240</v>
      </c>
      <c r="B16" s="6" t="s">
        <v>8</v>
      </c>
      <c r="C16" s="6"/>
      <c r="D16" s="7">
        <v>2038004</v>
      </c>
      <c r="E16" s="8">
        <v>45530</v>
      </c>
      <c r="F16" s="8">
        <v>45530</v>
      </c>
      <c r="G16" s="9">
        <v>3467300</v>
      </c>
      <c r="H16" s="9">
        <v>3467300</v>
      </c>
      <c r="I16" s="6" t="s">
        <v>11</v>
      </c>
      <c r="J16" s="6" t="s">
        <v>13</v>
      </c>
      <c r="K16" s="6" t="s">
        <v>11</v>
      </c>
    </row>
    <row r="17" spans="1:11" x14ac:dyDescent="0.35">
      <c r="A17" s="1"/>
      <c r="B17" s="1" t="s">
        <v>9</v>
      </c>
      <c r="C17" s="1"/>
      <c r="D17" s="4"/>
      <c r="E17" s="4"/>
      <c r="F17" s="4"/>
      <c r="G17" s="5">
        <f>SUM(G2:G16)</f>
        <v>36568594</v>
      </c>
      <c r="H17" s="5">
        <f>SUM(H2:H16)</f>
        <v>10455325</v>
      </c>
      <c r="I17" s="1"/>
      <c r="J17" s="1"/>
      <c r="K17" s="1"/>
    </row>
    <row r="19" spans="1:11" x14ac:dyDescent="0.35">
      <c r="H19" s="10"/>
    </row>
    <row r="20" spans="1:11" x14ac:dyDescent="0.35">
      <c r="H20" s="10"/>
    </row>
    <row r="21" spans="1:11" x14ac:dyDescent="0.35">
      <c r="H21" s="1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showGridLines="0" zoomScale="80" zoomScaleNormal="80" workbookViewId="0">
      <selection activeCell="B9" sqref="B9:C9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4.26953125" style="18" bestFit="1" customWidth="1"/>
  </cols>
  <sheetData>
    <row r="2" spans="1:3" ht="15" thickBot="1" x14ac:dyDescent="0.4"/>
    <row r="3" spans="1:3" x14ac:dyDescent="0.35">
      <c r="A3" s="35" t="s">
        <v>69</v>
      </c>
      <c r="B3" s="38" t="s">
        <v>71</v>
      </c>
      <c r="C3" s="32" t="s">
        <v>72</v>
      </c>
    </row>
    <row r="4" spans="1:3" x14ac:dyDescent="0.35">
      <c r="A4" s="36" t="s">
        <v>60</v>
      </c>
      <c r="B4" s="39">
        <v>4</v>
      </c>
      <c r="C4" s="33">
        <v>126765</v>
      </c>
    </row>
    <row r="5" spans="1:3" x14ac:dyDescent="0.35">
      <c r="A5" s="36" t="s">
        <v>62</v>
      </c>
      <c r="B5" s="39">
        <v>1</v>
      </c>
      <c r="C5" s="33">
        <v>87700</v>
      </c>
    </row>
    <row r="6" spans="1:3" x14ac:dyDescent="0.35">
      <c r="A6" s="36" t="s">
        <v>59</v>
      </c>
      <c r="B6" s="39">
        <v>2</v>
      </c>
      <c r="C6" s="33">
        <v>3163126</v>
      </c>
    </row>
    <row r="7" spans="1:3" x14ac:dyDescent="0.35">
      <c r="A7" s="36" t="s">
        <v>58</v>
      </c>
      <c r="B7" s="39">
        <v>3</v>
      </c>
      <c r="C7" s="33">
        <v>1892452</v>
      </c>
    </row>
    <row r="8" spans="1:3" x14ac:dyDescent="0.35">
      <c r="A8" s="36" t="s">
        <v>64</v>
      </c>
      <c r="B8" s="39">
        <v>4</v>
      </c>
      <c r="C8" s="33">
        <v>4012223</v>
      </c>
    </row>
    <row r="9" spans="1:3" x14ac:dyDescent="0.35">
      <c r="A9" s="36" t="s">
        <v>67</v>
      </c>
      <c r="B9" s="39">
        <v>1</v>
      </c>
      <c r="C9" s="33">
        <v>1173059</v>
      </c>
    </row>
    <row r="10" spans="1:3" ht="15" thickBot="1" x14ac:dyDescent="0.4">
      <c r="A10" s="37" t="s">
        <v>70</v>
      </c>
      <c r="B10" s="40">
        <v>15</v>
      </c>
      <c r="C10" s="34">
        <v>10455325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0"/>
  <sheetViews>
    <sheetView showGridLines="0" topLeftCell="I1" zoomScale="80" zoomScaleNormal="80" workbookViewId="0">
      <selection activeCell="A4" sqref="A4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8.54296875" bestFit="1" customWidth="1"/>
    <col min="6" max="6" width="16.81640625" style="13" customWidth="1"/>
    <col min="7" max="8" width="17" style="13" customWidth="1"/>
    <col min="9" max="9" width="17.54296875" customWidth="1"/>
    <col min="10" max="10" width="18.1796875" style="18" customWidth="1"/>
    <col min="11" max="11" width="11.453125" customWidth="1"/>
    <col min="12" max="12" width="14" customWidth="1"/>
    <col min="13" max="13" width="15.1796875" customWidth="1"/>
    <col min="14" max="14" width="20.54296875" customWidth="1"/>
    <col min="16" max="16" width="14.81640625" customWidth="1"/>
    <col min="17" max="17" width="14.1796875" bestFit="1" customWidth="1"/>
    <col min="18" max="18" width="11.54296875" bestFit="1" customWidth="1"/>
    <col min="19" max="20" width="14.1796875" customWidth="1"/>
    <col min="21" max="21" width="14.1796875" bestFit="1" customWidth="1"/>
    <col min="22" max="23" width="11" bestFit="1" customWidth="1"/>
    <col min="24" max="24" width="13.1796875" bestFit="1" customWidth="1"/>
    <col min="25" max="25" width="11.7265625" style="18" bestFit="1" customWidth="1"/>
    <col min="26" max="26" width="11.26953125" bestFit="1" customWidth="1"/>
    <col min="27" max="27" width="15.7265625" customWidth="1"/>
    <col min="29" max="29" width="14.81640625" customWidth="1"/>
    <col min="30" max="30" width="11.7265625" bestFit="1" customWidth="1"/>
    <col min="31" max="31" width="14.54296875" customWidth="1"/>
  </cols>
  <sheetData>
    <row r="1" spans="1:32" x14ac:dyDescent="0.35">
      <c r="J1" s="22">
        <f>SUBTOTAL(9,J3:J17)</f>
        <v>10455325</v>
      </c>
      <c r="Q1" s="22">
        <f t="shared" ref="Q1:Y1" si="0">SUBTOTAL(9,Q3:Q17)</f>
        <v>26904260</v>
      </c>
      <c r="R1" s="22">
        <f t="shared" si="0"/>
        <v>3163126</v>
      </c>
      <c r="S1" s="22"/>
      <c r="T1" s="22"/>
      <c r="U1" s="22">
        <f t="shared" si="0"/>
        <v>26904260</v>
      </c>
      <c r="V1" s="22">
        <f t="shared" si="0"/>
        <v>0</v>
      </c>
      <c r="W1" s="22">
        <f t="shared" si="0"/>
        <v>978460</v>
      </c>
      <c r="X1" s="22">
        <f t="shared" si="0"/>
        <v>22831419</v>
      </c>
      <c r="Y1" s="22">
        <f t="shared" si="0"/>
        <v>285812</v>
      </c>
    </row>
    <row r="2" spans="1:32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2" t="s">
        <v>16</v>
      </c>
      <c r="F2" s="14" t="s">
        <v>4</v>
      </c>
      <c r="G2" s="14" t="s">
        <v>5</v>
      </c>
      <c r="H2" s="16" t="s">
        <v>32</v>
      </c>
      <c r="I2" s="2" t="s">
        <v>6</v>
      </c>
      <c r="J2" s="19" t="s">
        <v>7</v>
      </c>
      <c r="K2" s="2" t="s">
        <v>10</v>
      </c>
      <c r="L2" s="2" t="s">
        <v>12</v>
      </c>
      <c r="M2" s="2" t="s">
        <v>14</v>
      </c>
      <c r="N2" s="17" t="s">
        <v>33</v>
      </c>
      <c r="O2" s="2" t="s">
        <v>34</v>
      </c>
      <c r="P2" s="30" t="s">
        <v>57</v>
      </c>
      <c r="Q2" s="24" t="s">
        <v>40</v>
      </c>
      <c r="R2" s="26" t="s">
        <v>41</v>
      </c>
      <c r="S2" s="26" t="s">
        <v>46</v>
      </c>
      <c r="T2" s="26" t="s">
        <v>47</v>
      </c>
      <c r="U2" s="24" t="s">
        <v>42</v>
      </c>
      <c r="V2" s="26" t="s">
        <v>43</v>
      </c>
      <c r="W2" s="26" t="s">
        <v>44</v>
      </c>
      <c r="X2" s="24" t="s">
        <v>45</v>
      </c>
      <c r="Y2" s="27" t="s">
        <v>48</v>
      </c>
      <c r="Z2" s="17" t="s">
        <v>49</v>
      </c>
      <c r="AA2" s="28" t="s">
        <v>50</v>
      </c>
      <c r="AB2" s="28" t="s">
        <v>51</v>
      </c>
      <c r="AC2" s="28" t="s">
        <v>52</v>
      </c>
      <c r="AD2" s="28" t="s">
        <v>53</v>
      </c>
      <c r="AE2" s="28" t="s">
        <v>54</v>
      </c>
      <c r="AF2" s="2" t="s">
        <v>55</v>
      </c>
    </row>
    <row r="3" spans="1:32" x14ac:dyDescent="0.35">
      <c r="A3" s="23">
        <v>891200240</v>
      </c>
      <c r="B3" s="6" t="s">
        <v>8</v>
      </c>
      <c r="C3" s="6"/>
      <c r="D3" s="7">
        <v>1090101</v>
      </c>
      <c r="E3" s="7" t="s">
        <v>17</v>
      </c>
      <c r="F3" s="15">
        <v>42767</v>
      </c>
      <c r="G3" s="15">
        <v>42772</v>
      </c>
      <c r="H3" s="15"/>
      <c r="I3" s="9">
        <v>8574008</v>
      </c>
      <c r="J3" s="20">
        <v>1410452</v>
      </c>
      <c r="K3" s="6" t="s">
        <v>11</v>
      </c>
      <c r="L3" s="6" t="s">
        <v>13</v>
      </c>
      <c r="M3" s="6" t="s">
        <v>11</v>
      </c>
      <c r="N3" s="1" t="s">
        <v>58</v>
      </c>
      <c r="O3" s="1" t="s">
        <v>35</v>
      </c>
      <c r="P3" s="1" t="s">
        <v>68</v>
      </c>
      <c r="Q3" s="25">
        <v>0</v>
      </c>
      <c r="R3" s="25">
        <v>0</v>
      </c>
      <c r="S3" s="25"/>
      <c r="T3" s="25"/>
      <c r="U3" s="25">
        <v>0</v>
      </c>
      <c r="V3" s="25">
        <v>0</v>
      </c>
      <c r="W3" s="25">
        <v>0</v>
      </c>
      <c r="X3" s="25">
        <v>0</v>
      </c>
      <c r="Y3" s="25">
        <v>0</v>
      </c>
      <c r="Z3" s="1"/>
      <c r="AA3" s="1"/>
      <c r="AB3" s="1"/>
      <c r="AC3" s="1"/>
      <c r="AD3" s="1"/>
      <c r="AE3" s="1"/>
      <c r="AF3" s="29">
        <v>45534</v>
      </c>
    </row>
    <row r="4" spans="1:32" x14ac:dyDescent="0.35">
      <c r="A4" s="6">
        <v>891200240</v>
      </c>
      <c r="B4" s="6" t="s">
        <v>8</v>
      </c>
      <c r="C4" s="6"/>
      <c r="D4" s="7">
        <v>1810174</v>
      </c>
      <c r="E4" s="7" t="s">
        <v>18</v>
      </c>
      <c r="F4" s="15">
        <v>44912</v>
      </c>
      <c r="G4" s="15">
        <v>45208</v>
      </c>
      <c r="H4" s="15">
        <v>45566</v>
      </c>
      <c r="I4" s="9">
        <v>65700</v>
      </c>
      <c r="J4" s="20">
        <v>65700</v>
      </c>
      <c r="K4" s="6" t="s">
        <v>11</v>
      </c>
      <c r="L4" s="6" t="s">
        <v>13</v>
      </c>
      <c r="M4" s="6" t="s">
        <v>11</v>
      </c>
      <c r="N4" s="1" t="s">
        <v>58</v>
      </c>
      <c r="O4" s="1" t="s">
        <v>36</v>
      </c>
      <c r="P4" s="1" t="s">
        <v>59</v>
      </c>
      <c r="Q4" s="25">
        <v>0</v>
      </c>
      <c r="R4" s="25">
        <v>0</v>
      </c>
      <c r="S4" s="25"/>
      <c r="T4" s="25"/>
      <c r="U4" s="25">
        <v>0</v>
      </c>
      <c r="V4" s="25">
        <v>0</v>
      </c>
      <c r="W4" s="25">
        <v>0</v>
      </c>
      <c r="X4" s="25">
        <v>0</v>
      </c>
      <c r="Y4" s="25">
        <v>0</v>
      </c>
      <c r="Z4" s="1"/>
      <c r="AA4" s="1"/>
      <c r="AB4" s="1"/>
      <c r="AC4" s="1"/>
      <c r="AD4" s="1"/>
      <c r="AE4" s="1"/>
      <c r="AF4" s="29">
        <v>45534</v>
      </c>
    </row>
    <row r="5" spans="1:32" x14ac:dyDescent="0.35">
      <c r="A5" s="6">
        <v>891200240</v>
      </c>
      <c r="B5" s="6" t="s">
        <v>8</v>
      </c>
      <c r="C5" s="6"/>
      <c r="D5" s="7">
        <v>1810543</v>
      </c>
      <c r="E5" s="7" t="s">
        <v>19</v>
      </c>
      <c r="F5" s="15">
        <v>44914</v>
      </c>
      <c r="G5" s="15">
        <v>45208</v>
      </c>
      <c r="H5" s="15">
        <v>45293</v>
      </c>
      <c r="I5" s="9">
        <v>1561200</v>
      </c>
      <c r="J5" s="20">
        <f>1561200-1525918</f>
        <v>35282</v>
      </c>
      <c r="K5" s="6" t="s">
        <v>11</v>
      </c>
      <c r="L5" s="6" t="s">
        <v>13</v>
      </c>
      <c r="M5" s="6" t="s">
        <v>11</v>
      </c>
      <c r="N5" s="1" t="s">
        <v>60</v>
      </c>
      <c r="O5" s="1" t="s">
        <v>37</v>
      </c>
      <c r="P5" s="1" t="s">
        <v>60</v>
      </c>
      <c r="Q5" s="25">
        <v>1764100</v>
      </c>
      <c r="R5" s="25">
        <v>0</v>
      </c>
      <c r="S5" s="25"/>
      <c r="T5" s="25"/>
      <c r="U5" s="25">
        <v>1764100</v>
      </c>
      <c r="V5" s="25">
        <v>0</v>
      </c>
      <c r="W5" s="25">
        <v>0</v>
      </c>
      <c r="X5" s="25">
        <v>1525918</v>
      </c>
      <c r="Y5" s="25">
        <v>0</v>
      </c>
      <c r="Z5" s="1"/>
      <c r="AA5" s="25">
        <v>1525918</v>
      </c>
      <c r="AB5" s="25">
        <v>35282</v>
      </c>
      <c r="AC5" s="1">
        <v>2201539605</v>
      </c>
      <c r="AD5" s="25">
        <v>19176013</v>
      </c>
      <c r="AE5" s="1" t="s">
        <v>56</v>
      </c>
      <c r="AF5" s="29">
        <v>45534</v>
      </c>
    </row>
    <row r="6" spans="1:32" x14ac:dyDescent="0.35">
      <c r="A6" s="6">
        <v>891200240</v>
      </c>
      <c r="B6" s="6" t="s">
        <v>8</v>
      </c>
      <c r="C6" s="6"/>
      <c r="D6" s="7">
        <v>1821643</v>
      </c>
      <c r="E6" s="7" t="s">
        <v>20</v>
      </c>
      <c r="F6" s="15">
        <v>44953</v>
      </c>
      <c r="G6" s="15">
        <v>44981</v>
      </c>
      <c r="H6" s="15">
        <v>45293</v>
      </c>
      <c r="I6" s="9">
        <v>5535957</v>
      </c>
      <c r="J6" s="20">
        <f>+I6-5297234</f>
        <v>238723</v>
      </c>
      <c r="K6" s="6" t="s">
        <v>11</v>
      </c>
      <c r="L6" s="6" t="s">
        <v>13</v>
      </c>
      <c r="M6" s="6" t="s">
        <v>11</v>
      </c>
      <c r="N6" s="1" t="s">
        <v>64</v>
      </c>
      <c r="O6" s="1" t="s">
        <v>37</v>
      </c>
      <c r="P6" s="1" t="s">
        <v>61</v>
      </c>
      <c r="Q6" s="25">
        <v>5840557</v>
      </c>
      <c r="R6" s="25">
        <v>0</v>
      </c>
      <c r="S6" s="25"/>
      <c r="T6" s="25"/>
      <c r="U6" s="25">
        <v>5840557</v>
      </c>
      <c r="V6" s="25">
        <v>0</v>
      </c>
      <c r="W6" s="25">
        <v>0</v>
      </c>
      <c r="X6" s="25">
        <v>5419146</v>
      </c>
      <c r="Y6" s="25">
        <v>121912</v>
      </c>
      <c r="Z6" s="1">
        <v>1912695901</v>
      </c>
      <c r="AA6" s="25">
        <v>5297234</v>
      </c>
      <c r="AB6" s="25">
        <v>114323</v>
      </c>
      <c r="AC6" s="1">
        <v>2201539605</v>
      </c>
      <c r="AD6" s="25">
        <v>19176013</v>
      </c>
      <c r="AE6" s="1" t="s">
        <v>56</v>
      </c>
      <c r="AF6" s="29">
        <v>45534</v>
      </c>
    </row>
    <row r="7" spans="1:32" x14ac:dyDescent="0.35">
      <c r="A7" s="6">
        <v>891200240</v>
      </c>
      <c r="B7" s="6" t="s">
        <v>8</v>
      </c>
      <c r="C7" s="6"/>
      <c r="D7" s="7">
        <v>1749071</v>
      </c>
      <c r="E7" s="7" t="s">
        <v>21</v>
      </c>
      <c r="F7" s="15">
        <v>44743</v>
      </c>
      <c r="G7" s="15">
        <v>44810</v>
      </c>
      <c r="H7" s="15">
        <v>45293</v>
      </c>
      <c r="I7" s="9">
        <v>184200</v>
      </c>
      <c r="J7" s="20">
        <v>184200</v>
      </c>
      <c r="K7" s="6" t="s">
        <v>11</v>
      </c>
      <c r="L7" s="6" t="s">
        <v>13</v>
      </c>
      <c r="M7" s="6" t="s">
        <v>11</v>
      </c>
      <c r="N7" s="1" t="s">
        <v>59</v>
      </c>
      <c r="O7" s="1" t="s">
        <v>38</v>
      </c>
      <c r="P7" s="1" t="s">
        <v>59</v>
      </c>
      <c r="Q7" s="25">
        <v>184200</v>
      </c>
      <c r="R7" s="20">
        <v>184200</v>
      </c>
      <c r="S7" s="25" t="s">
        <v>65</v>
      </c>
      <c r="T7" s="25"/>
      <c r="U7" s="25">
        <v>184200</v>
      </c>
      <c r="V7" s="25">
        <v>0</v>
      </c>
      <c r="W7" s="25">
        <v>0</v>
      </c>
      <c r="X7" s="25">
        <v>0</v>
      </c>
      <c r="Y7" s="25">
        <v>0</v>
      </c>
      <c r="Z7" s="1"/>
      <c r="AA7" s="1"/>
      <c r="AB7" s="1"/>
      <c r="AC7" s="1"/>
      <c r="AD7" s="1"/>
      <c r="AE7" s="1"/>
      <c r="AF7" s="29">
        <v>45534</v>
      </c>
    </row>
    <row r="8" spans="1:32" x14ac:dyDescent="0.35">
      <c r="A8" s="6">
        <v>891200240</v>
      </c>
      <c r="B8" s="6" t="s">
        <v>8</v>
      </c>
      <c r="C8" s="6"/>
      <c r="D8" s="7">
        <v>1818986</v>
      </c>
      <c r="E8" s="7" t="s">
        <v>22</v>
      </c>
      <c r="F8" s="15">
        <v>44947</v>
      </c>
      <c r="G8" s="15">
        <v>44978</v>
      </c>
      <c r="H8" s="15">
        <v>44978</v>
      </c>
      <c r="I8" s="9">
        <v>87700</v>
      </c>
      <c r="J8" s="20">
        <v>87700</v>
      </c>
      <c r="K8" s="6" t="s">
        <v>11</v>
      </c>
      <c r="L8" s="6" t="s">
        <v>13</v>
      </c>
      <c r="M8" s="6" t="s">
        <v>15</v>
      </c>
      <c r="N8" s="1" t="s">
        <v>62</v>
      </c>
      <c r="O8" s="1" t="s">
        <v>37</v>
      </c>
      <c r="P8" s="1" t="s">
        <v>62</v>
      </c>
      <c r="Q8" s="25">
        <v>87700</v>
      </c>
      <c r="R8" s="25">
        <v>0</v>
      </c>
      <c r="S8" s="25"/>
      <c r="T8" s="25"/>
      <c r="U8" s="25">
        <v>87700</v>
      </c>
      <c r="V8" s="25">
        <v>0</v>
      </c>
      <c r="W8" s="25">
        <v>0</v>
      </c>
      <c r="X8" s="25">
        <v>87700</v>
      </c>
      <c r="Y8" s="25">
        <v>87700</v>
      </c>
      <c r="Z8" s="1">
        <v>1222231010</v>
      </c>
      <c r="AA8" s="1"/>
      <c r="AB8" s="1"/>
      <c r="AC8" s="1"/>
      <c r="AD8" s="1"/>
      <c r="AE8" s="1"/>
      <c r="AF8" s="29">
        <v>45534</v>
      </c>
    </row>
    <row r="9" spans="1:32" x14ac:dyDescent="0.35">
      <c r="A9" s="6">
        <v>891200240</v>
      </c>
      <c r="B9" s="6" t="s">
        <v>8</v>
      </c>
      <c r="C9" s="6"/>
      <c r="D9" s="7">
        <v>1893874</v>
      </c>
      <c r="E9" s="7" t="s">
        <v>23</v>
      </c>
      <c r="F9" s="15">
        <v>45149</v>
      </c>
      <c r="G9" s="15">
        <v>45208</v>
      </c>
      <c r="H9" s="15">
        <v>45293</v>
      </c>
      <c r="I9" s="9">
        <v>2978926</v>
      </c>
      <c r="J9" s="20">
        <v>2978926</v>
      </c>
      <c r="K9" s="6" t="s">
        <v>11</v>
      </c>
      <c r="L9" s="6" t="s">
        <v>13</v>
      </c>
      <c r="M9" s="6" t="s">
        <v>11</v>
      </c>
      <c r="N9" s="1" t="s">
        <v>59</v>
      </c>
      <c r="O9" s="1" t="s">
        <v>38</v>
      </c>
      <c r="P9" s="1" t="s">
        <v>59</v>
      </c>
      <c r="Q9" s="25">
        <v>0</v>
      </c>
      <c r="R9" s="20">
        <v>2978926</v>
      </c>
      <c r="S9" s="31" t="s">
        <v>66</v>
      </c>
      <c r="T9" s="25"/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1"/>
      <c r="AA9" s="1"/>
      <c r="AB9" s="1"/>
      <c r="AC9" s="1"/>
      <c r="AD9" s="1"/>
      <c r="AE9" s="1"/>
      <c r="AF9" s="29">
        <v>45534</v>
      </c>
    </row>
    <row r="10" spans="1:32" x14ac:dyDescent="0.35">
      <c r="A10" s="6">
        <v>891200240</v>
      </c>
      <c r="B10" s="6" t="s">
        <v>8</v>
      </c>
      <c r="C10" s="6"/>
      <c r="D10" s="7">
        <v>1917108</v>
      </c>
      <c r="E10" s="7" t="s">
        <v>24</v>
      </c>
      <c r="F10" s="15">
        <v>45205</v>
      </c>
      <c r="G10" s="15">
        <v>45239</v>
      </c>
      <c r="H10" s="15">
        <v>45239</v>
      </c>
      <c r="I10" s="9">
        <v>3275783</v>
      </c>
      <c r="J10" s="20">
        <v>71608</v>
      </c>
      <c r="K10" s="6" t="s">
        <v>11</v>
      </c>
      <c r="L10" s="6" t="s">
        <v>13</v>
      </c>
      <c r="M10" s="6" t="s">
        <v>11</v>
      </c>
      <c r="N10" s="1" t="s">
        <v>60</v>
      </c>
      <c r="O10" s="1" t="s">
        <v>37</v>
      </c>
      <c r="P10" s="1" t="s">
        <v>60</v>
      </c>
      <c r="Q10" s="25">
        <v>3580383</v>
      </c>
      <c r="R10" s="25">
        <v>0</v>
      </c>
      <c r="S10" s="25"/>
      <c r="T10" s="25"/>
      <c r="U10" s="25">
        <v>3580383</v>
      </c>
      <c r="V10" s="25">
        <v>0</v>
      </c>
      <c r="W10" s="25">
        <v>0</v>
      </c>
      <c r="X10" s="25">
        <v>3204175</v>
      </c>
      <c r="Y10" s="25">
        <v>0</v>
      </c>
      <c r="Z10" s="1"/>
      <c r="AA10" s="25">
        <v>3204175</v>
      </c>
      <c r="AB10" s="25">
        <v>71608</v>
      </c>
      <c r="AC10" s="1">
        <v>2201539605</v>
      </c>
      <c r="AD10" s="25">
        <v>19176013</v>
      </c>
      <c r="AE10" s="1" t="s">
        <v>56</v>
      </c>
      <c r="AF10" s="29">
        <v>45534</v>
      </c>
    </row>
    <row r="11" spans="1:32" x14ac:dyDescent="0.35">
      <c r="A11" s="6">
        <v>891200240</v>
      </c>
      <c r="B11" s="6" t="s">
        <v>8</v>
      </c>
      <c r="C11" s="6"/>
      <c r="D11" s="7">
        <v>1944199</v>
      </c>
      <c r="E11" s="7" t="s">
        <v>25</v>
      </c>
      <c r="F11" s="15">
        <v>45277</v>
      </c>
      <c r="G11" s="15">
        <v>45365</v>
      </c>
      <c r="H11" s="15">
        <v>45365</v>
      </c>
      <c r="I11" s="9">
        <v>546025</v>
      </c>
      <c r="J11" s="20">
        <v>10921</v>
      </c>
      <c r="K11" s="6" t="s">
        <v>11</v>
      </c>
      <c r="L11" s="6" t="s">
        <v>13</v>
      </c>
      <c r="M11" s="6" t="s">
        <v>11</v>
      </c>
      <c r="N11" s="1" t="s">
        <v>60</v>
      </c>
      <c r="O11" s="1" t="s">
        <v>37</v>
      </c>
      <c r="P11" s="1" t="s">
        <v>60</v>
      </c>
      <c r="Q11" s="25">
        <v>546025</v>
      </c>
      <c r="R11" s="25">
        <v>0</v>
      </c>
      <c r="S11" s="25"/>
      <c r="T11" s="25"/>
      <c r="U11" s="25">
        <v>546025</v>
      </c>
      <c r="V11" s="25">
        <v>0</v>
      </c>
      <c r="W11" s="25">
        <v>0</v>
      </c>
      <c r="X11" s="25">
        <v>535104</v>
      </c>
      <c r="Y11" s="25">
        <v>0</v>
      </c>
      <c r="Z11" s="1"/>
      <c r="AA11" s="25">
        <v>535104</v>
      </c>
      <c r="AB11" s="25">
        <v>10921</v>
      </c>
      <c r="AC11" s="1">
        <v>2201539605</v>
      </c>
      <c r="AD11" s="25">
        <v>19176013</v>
      </c>
      <c r="AE11" s="1" t="s">
        <v>56</v>
      </c>
      <c r="AF11" s="29">
        <v>45534</v>
      </c>
    </row>
    <row r="12" spans="1:32" x14ac:dyDescent="0.35">
      <c r="A12" s="6">
        <v>891200240</v>
      </c>
      <c r="B12" s="6" t="s">
        <v>8</v>
      </c>
      <c r="C12" s="6"/>
      <c r="D12" s="7">
        <v>1948369</v>
      </c>
      <c r="E12" s="7" t="s">
        <v>26</v>
      </c>
      <c r="F12" s="15">
        <v>45289</v>
      </c>
      <c r="G12" s="15">
        <v>45365</v>
      </c>
      <c r="H12" s="15">
        <v>45365</v>
      </c>
      <c r="I12" s="9">
        <v>9487895</v>
      </c>
      <c r="J12" s="20">
        <v>1173059</v>
      </c>
      <c r="K12" s="6" t="s">
        <v>11</v>
      </c>
      <c r="L12" s="6" t="s">
        <v>13</v>
      </c>
      <c r="M12" s="6" t="s">
        <v>11</v>
      </c>
      <c r="N12" s="1" t="s">
        <v>67</v>
      </c>
      <c r="O12" s="1" t="s">
        <v>39</v>
      </c>
      <c r="P12" s="1" t="s">
        <v>63</v>
      </c>
      <c r="Q12" s="25">
        <v>10708395</v>
      </c>
      <c r="R12" s="25">
        <v>0</v>
      </c>
      <c r="S12" s="25"/>
      <c r="T12" s="25"/>
      <c r="U12" s="25">
        <v>10708395</v>
      </c>
      <c r="V12" s="25">
        <v>0</v>
      </c>
      <c r="W12" s="25">
        <v>978460</v>
      </c>
      <c r="X12" s="25">
        <v>8314836</v>
      </c>
      <c r="Y12" s="25">
        <v>0</v>
      </c>
      <c r="Z12" s="1"/>
      <c r="AA12" s="25">
        <v>8314836</v>
      </c>
      <c r="AB12" s="25">
        <v>194599</v>
      </c>
      <c r="AC12" s="1">
        <v>2201539605</v>
      </c>
      <c r="AD12" s="25">
        <v>19176013</v>
      </c>
      <c r="AE12" s="1" t="s">
        <v>56</v>
      </c>
      <c r="AF12" s="29">
        <v>45534</v>
      </c>
    </row>
    <row r="13" spans="1:32" x14ac:dyDescent="0.35">
      <c r="A13" s="6">
        <v>891200240</v>
      </c>
      <c r="B13" s="6" t="s">
        <v>8</v>
      </c>
      <c r="C13" s="6"/>
      <c r="D13" s="7">
        <v>1941893</v>
      </c>
      <c r="E13" s="7" t="s">
        <v>27</v>
      </c>
      <c r="F13" s="15">
        <v>45271</v>
      </c>
      <c r="G13" s="15">
        <v>45352</v>
      </c>
      <c r="H13" s="15">
        <v>45323</v>
      </c>
      <c r="I13" s="9">
        <v>76200</v>
      </c>
      <c r="J13" s="20">
        <v>76200</v>
      </c>
      <c r="K13" s="6" t="s">
        <v>11</v>
      </c>
      <c r="L13" s="6" t="s">
        <v>13</v>
      </c>
      <c r="M13" s="6" t="s">
        <v>11</v>
      </c>
      <c r="N13" s="1" t="s">
        <v>64</v>
      </c>
      <c r="O13" s="1" t="s">
        <v>37</v>
      </c>
      <c r="P13" s="1" t="s">
        <v>64</v>
      </c>
      <c r="Q13" s="25">
        <v>76200</v>
      </c>
      <c r="R13" s="25">
        <v>0</v>
      </c>
      <c r="S13" s="25"/>
      <c r="T13" s="25"/>
      <c r="U13" s="25">
        <v>76200</v>
      </c>
      <c r="V13" s="25">
        <v>0</v>
      </c>
      <c r="W13" s="25">
        <v>0</v>
      </c>
      <c r="X13" s="25">
        <v>76200</v>
      </c>
      <c r="Y13" s="25">
        <v>76200</v>
      </c>
      <c r="Z13" s="1">
        <v>1222384508</v>
      </c>
      <c r="AA13" s="1"/>
      <c r="AB13" s="1"/>
      <c r="AC13" s="1"/>
      <c r="AD13" s="1"/>
      <c r="AE13" s="1"/>
      <c r="AF13" s="29">
        <v>45534</v>
      </c>
    </row>
    <row r="14" spans="1:32" x14ac:dyDescent="0.35">
      <c r="A14" s="6">
        <v>891200240</v>
      </c>
      <c r="B14" s="6" t="s">
        <v>8</v>
      </c>
      <c r="C14" s="6"/>
      <c r="D14" s="7">
        <v>1989835</v>
      </c>
      <c r="E14" s="7" t="s">
        <v>28</v>
      </c>
      <c r="F14" s="15">
        <v>45404</v>
      </c>
      <c r="G14" s="15">
        <v>45419</v>
      </c>
      <c r="H14" s="15">
        <v>45419</v>
      </c>
      <c r="I14" s="9">
        <v>81400</v>
      </c>
      <c r="J14" s="20">
        <v>8954</v>
      </c>
      <c r="K14" s="6" t="s">
        <v>11</v>
      </c>
      <c r="L14" s="6" t="s">
        <v>13</v>
      </c>
      <c r="M14" s="6" t="s">
        <v>11</v>
      </c>
      <c r="N14" s="1" t="s">
        <v>60</v>
      </c>
      <c r="O14" s="1" t="s">
        <v>37</v>
      </c>
      <c r="P14" s="1" t="s">
        <v>60</v>
      </c>
      <c r="Q14" s="25">
        <v>81400</v>
      </c>
      <c r="R14" s="25">
        <v>0</v>
      </c>
      <c r="S14" s="25"/>
      <c r="T14" s="25"/>
      <c r="U14" s="25">
        <v>81400</v>
      </c>
      <c r="V14" s="25">
        <v>0</v>
      </c>
      <c r="W14" s="25">
        <v>0</v>
      </c>
      <c r="X14" s="25">
        <v>72446</v>
      </c>
      <c r="Y14" s="25">
        <v>0</v>
      </c>
      <c r="Z14" s="1"/>
      <c r="AA14" s="25">
        <v>72446</v>
      </c>
      <c r="AB14" s="25">
        <v>8954</v>
      </c>
      <c r="AC14" s="1">
        <v>2201539605</v>
      </c>
      <c r="AD14" s="25">
        <v>19176013</v>
      </c>
      <c r="AE14" s="1" t="s">
        <v>56</v>
      </c>
      <c r="AF14" s="29">
        <v>45534</v>
      </c>
    </row>
    <row r="15" spans="1:32" x14ac:dyDescent="0.35">
      <c r="A15" s="6">
        <v>891200240</v>
      </c>
      <c r="B15" s="6" t="s">
        <v>8</v>
      </c>
      <c r="C15" s="6"/>
      <c r="D15" s="7">
        <v>2023704</v>
      </c>
      <c r="E15" s="7" t="s">
        <v>29</v>
      </c>
      <c r="F15" s="15">
        <v>45489</v>
      </c>
      <c r="G15" s="15">
        <v>45516</v>
      </c>
      <c r="H15" s="15">
        <v>45516</v>
      </c>
      <c r="I15" s="9">
        <v>230000</v>
      </c>
      <c r="J15" s="20">
        <v>230000</v>
      </c>
      <c r="K15" s="6" t="s">
        <v>11</v>
      </c>
      <c r="L15" s="6" t="s">
        <v>13</v>
      </c>
      <c r="M15" s="6" t="s">
        <v>11</v>
      </c>
      <c r="N15" s="1" t="s">
        <v>64</v>
      </c>
      <c r="O15" s="1" t="s">
        <v>37</v>
      </c>
      <c r="P15" s="1" t="s">
        <v>64</v>
      </c>
      <c r="Q15" s="25">
        <v>230000</v>
      </c>
      <c r="R15" s="25">
        <v>0</v>
      </c>
      <c r="S15" s="25"/>
      <c r="T15" s="25"/>
      <c r="U15" s="25">
        <v>230000</v>
      </c>
      <c r="V15" s="25">
        <v>0</v>
      </c>
      <c r="W15" s="25">
        <v>0</v>
      </c>
      <c r="X15" s="25">
        <v>204700</v>
      </c>
      <c r="Y15" s="25">
        <v>0</v>
      </c>
      <c r="Z15" s="1"/>
      <c r="AA15" s="1"/>
      <c r="AB15" s="1"/>
      <c r="AC15" s="1"/>
      <c r="AD15" s="1"/>
      <c r="AE15" s="1"/>
      <c r="AF15" s="29">
        <v>45534</v>
      </c>
    </row>
    <row r="16" spans="1:32" x14ac:dyDescent="0.35">
      <c r="A16" s="6">
        <v>891200240</v>
      </c>
      <c r="B16" s="6" t="s">
        <v>8</v>
      </c>
      <c r="C16" s="6"/>
      <c r="D16" s="7">
        <v>2037035</v>
      </c>
      <c r="E16" s="7" t="s">
        <v>30</v>
      </c>
      <c r="F16" s="15">
        <v>45526</v>
      </c>
      <c r="G16" s="15">
        <v>45526</v>
      </c>
      <c r="H16" s="15">
        <v>45540</v>
      </c>
      <c r="I16" s="9">
        <v>416300</v>
      </c>
      <c r="J16" s="20">
        <v>416300</v>
      </c>
      <c r="K16" s="6" t="s">
        <v>11</v>
      </c>
      <c r="L16" s="6" t="s">
        <v>13</v>
      </c>
      <c r="M16" s="6" t="s">
        <v>11</v>
      </c>
      <c r="N16" s="1" t="s">
        <v>58</v>
      </c>
      <c r="O16" s="1" t="s">
        <v>36</v>
      </c>
      <c r="P16" s="1" t="e">
        <v>#N/A</v>
      </c>
      <c r="Q16" s="25">
        <v>0</v>
      </c>
      <c r="R16" s="25">
        <v>0</v>
      </c>
      <c r="S16" s="25"/>
      <c r="T16" s="25"/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1"/>
      <c r="AA16" s="1"/>
      <c r="AB16" s="1"/>
      <c r="AC16" s="1"/>
      <c r="AD16" s="1"/>
      <c r="AE16" s="1"/>
      <c r="AF16" s="29">
        <v>45534</v>
      </c>
    </row>
    <row r="17" spans="1:32" x14ac:dyDescent="0.35">
      <c r="A17" s="6">
        <v>891200240</v>
      </c>
      <c r="B17" s="6" t="s">
        <v>8</v>
      </c>
      <c r="C17" s="6"/>
      <c r="D17" s="7">
        <v>2038004</v>
      </c>
      <c r="E17" s="7" t="s">
        <v>31</v>
      </c>
      <c r="F17" s="15">
        <v>45530</v>
      </c>
      <c r="G17" s="15">
        <v>45530</v>
      </c>
      <c r="H17" s="15">
        <v>45540</v>
      </c>
      <c r="I17" s="9">
        <v>3467300</v>
      </c>
      <c r="J17" s="20">
        <v>3467300</v>
      </c>
      <c r="K17" s="6" t="s">
        <v>11</v>
      </c>
      <c r="L17" s="6" t="s">
        <v>13</v>
      </c>
      <c r="M17" s="6" t="s">
        <v>11</v>
      </c>
      <c r="N17" s="1" t="s">
        <v>64</v>
      </c>
      <c r="O17" s="1" t="s">
        <v>37</v>
      </c>
      <c r="P17" s="1" t="e">
        <v>#N/A</v>
      </c>
      <c r="Q17" s="25">
        <v>3805300</v>
      </c>
      <c r="R17" s="25">
        <v>0</v>
      </c>
      <c r="S17" s="25"/>
      <c r="T17" s="25"/>
      <c r="U17" s="25">
        <v>3805300</v>
      </c>
      <c r="V17" s="25">
        <v>0</v>
      </c>
      <c r="W17" s="25">
        <v>0</v>
      </c>
      <c r="X17" s="25">
        <v>3391194</v>
      </c>
      <c r="Y17" s="25">
        <v>0</v>
      </c>
      <c r="Z17" s="1"/>
      <c r="AA17" s="1"/>
      <c r="AB17" s="1"/>
      <c r="AC17" s="1"/>
      <c r="AD17" s="1"/>
      <c r="AE17" s="1"/>
      <c r="AF17" s="29">
        <v>45534</v>
      </c>
    </row>
    <row r="19" spans="1:32" x14ac:dyDescent="0.35">
      <c r="J19" s="21"/>
    </row>
    <row r="20" spans="1:32" x14ac:dyDescent="0.35">
      <c r="J20" s="21"/>
    </row>
  </sheetData>
  <dataValidations count="1">
    <dataValidation type="whole" operator="greaterThan" allowBlank="1" showInputMessage="1" showErrorMessage="1" errorTitle="DATO ERRADO" error="El valor debe ser diferente de cero" sqref="I1:J1048576 Q1:Y1 R7 R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3" sqref="H13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73</v>
      </c>
      <c r="E2" s="45"/>
      <c r="F2" s="45"/>
      <c r="G2" s="45"/>
      <c r="H2" s="45"/>
      <c r="I2" s="46"/>
      <c r="J2" s="47" t="s">
        <v>74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75</v>
      </c>
      <c r="E4" s="45"/>
      <c r="F4" s="45"/>
      <c r="G4" s="45"/>
      <c r="H4" s="45"/>
      <c r="I4" s="46"/>
      <c r="J4" s="47" t="s">
        <v>76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98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96</v>
      </c>
      <c r="J11" s="61"/>
    </row>
    <row r="12" spans="2:10" ht="13" x14ac:dyDescent="0.3">
      <c r="B12" s="60"/>
      <c r="C12" s="62" t="s">
        <v>97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114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99</v>
      </c>
      <c r="D16" s="63"/>
      <c r="G16" s="65"/>
      <c r="H16" s="67" t="s">
        <v>77</v>
      </c>
      <c r="I16" s="67" t="s">
        <v>78</v>
      </c>
      <c r="J16" s="61"/>
    </row>
    <row r="17" spans="2:14" ht="13" x14ac:dyDescent="0.3">
      <c r="B17" s="60"/>
      <c r="C17" s="62" t="s">
        <v>79</v>
      </c>
      <c r="D17" s="62"/>
      <c r="E17" s="62"/>
      <c r="F17" s="62"/>
      <c r="G17" s="65"/>
      <c r="H17" s="68">
        <v>15</v>
      </c>
      <c r="I17" s="69">
        <v>10455325</v>
      </c>
      <c r="J17" s="61"/>
    </row>
    <row r="18" spans="2:14" x14ac:dyDescent="0.25">
      <c r="B18" s="60"/>
      <c r="C18" s="41" t="s">
        <v>80</v>
      </c>
      <c r="G18" s="65"/>
      <c r="H18" s="71">
        <v>4</v>
      </c>
      <c r="I18" s="72">
        <v>126765</v>
      </c>
      <c r="J18" s="61"/>
    </row>
    <row r="19" spans="2:14" x14ac:dyDescent="0.25">
      <c r="B19" s="60"/>
      <c r="C19" s="41" t="s">
        <v>81</v>
      </c>
      <c r="G19" s="65"/>
      <c r="H19" s="71">
        <v>2</v>
      </c>
      <c r="I19" s="72">
        <v>3163126</v>
      </c>
      <c r="J19" s="61"/>
    </row>
    <row r="20" spans="2:14" x14ac:dyDescent="0.25">
      <c r="B20" s="60"/>
      <c r="C20" s="41" t="s">
        <v>82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83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84</v>
      </c>
      <c r="H22" s="76">
        <v>1</v>
      </c>
      <c r="I22" s="77">
        <v>1173059</v>
      </c>
      <c r="J22" s="61"/>
    </row>
    <row r="23" spans="2:14" ht="13" x14ac:dyDescent="0.3">
      <c r="B23" s="60"/>
      <c r="C23" s="62" t="s">
        <v>85</v>
      </c>
      <c r="D23" s="62"/>
      <c r="E23" s="62"/>
      <c r="F23" s="62"/>
      <c r="H23" s="78">
        <f>H18+H19+H20+H21+H22</f>
        <v>7</v>
      </c>
      <c r="I23" s="79">
        <f>I18+I19+I20+I21+I22</f>
        <v>4462950</v>
      </c>
      <c r="J23" s="61"/>
    </row>
    <row r="24" spans="2:14" x14ac:dyDescent="0.25">
      <c r="B24" s="60"/>
      <c r="C24" s="41" t="s">
        <v>86</v>
      </c>
      <c r="H24" s="73">
        <v>4</v>
      </c>
      <c r="I24" s="74">
        <v>4012223</v>
      </c>
      <c r="J24" s="61"/>
    </row>
    <row r="25" spans="2:14" ht="13" thickBot="1" x14ac:dyDescent="0.3">
      <c r="B25" s="60"/>
      <c r="C25" s="41" t="s">
        <v>58</v>
      </c>
      <c r="H25" s="76">
        <v>3</v>
      </c>
      <c r="I25" s="77">
        <v>1892452</v>
      </c>
      <c r="J25" s="61"/>
    </row>
    <row r="26" spans="2:14" ht="13" x14ac:dyDescent="0.3">
      <c r="B26" s="60"/>
      <c r="C26" s="62" t="s">
        <v>87</v>
      </c>
      <c r="D26" s="62"/>
      <c r="E26" s="62"/>
      <c r="F26" s="62"/>
      <c r="H26" s="78">
        <f>H24+H25</f>
        <v>7</v>
      </c>
      <c r="I26" s="79">
        <f>I24+I25</f>
        <v>5904675</v>
      </c>
      <c r="J26" s="61"/>
    </row>
    <row r="27" spans="2:14" ht="13.5" thickBot="1" x14ac:dyDescent="0.35">
      <c r="B27" s="60"/>
      <c r="C27" s="65" t="s">
        <v>88</v>
      </c>
      <c r="D27" s="80"/>
      <c r="E27" s="80"/>
      <c r="F27" s="80"/>
      <c r="G27" s="65"/>
      <c r="H27" s="81">
        <v>1</v>
      </c>
      <c r="I27" s="82">
        <v>87700</v>
      </c>
      <c r="J27" s="83"/>
    </row>
    <row r="28" spans="2:14" ht="13" x14ac:dyDescent="0.3">
      <c r="B28" s="60"/>
      <c r="C28" s="80" t="s">
        <v>89</v>
      </c>
      <c r="D28" s="80"/>
      <c r="E28" s="80"/>
      <c r="F28" s="80"/>
      <c r="G28" s="65"/>
      <c r="H28" s="84">
        <f>H27</f>
        <v>1</v>
      </c>
      <c r="I28" s="72">
        <f>I27</f>
        <v>87700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90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15</v>
      </c>
      <c r="I31" s="72">
        <f>I23+I26+I28</f>
        <v>10455325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91</v>
      </c>
      <c r="D38" s="87"/>
      <c r="E38" s="65"/>
      <c r="F38" s="65"/>
      <c r="G38" s="65"/>
      <c r="H38" s="94" t="s">
        <v>92</v>
      </c>
      <c r="I38" s="87"/>
      <c r="J38" s="83"/>
    </row>
    <row r="39" spans="2:10" ht="13" x14ac:dyDescent="0.3">
      <c r="B39" s="60"/>
      <c r="C39" s="80" t="s">
        <v>100</v>
      </c>
      <c r="D39" s="65"/>
      <c r="E39" s="65"/>
      <c r="F39" s="65"/>
      <c r="G39" s="65"/>
      <c r="H39" s="80" t="s">
        <v>93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94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95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17" sqref="B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0"/>
      <c r="B1" s="101"/>
      <c r="C1" s="102" t="s">
        <v>101</v>
      </c>
      <c r="D1" s="103"/>
      <c r="E1" s="103"/>
      <c r="F1" s="103"/>
      <c r="G1" s="103"/>
      <c r="H1" s="104"/>
      <c r="I1" s="105" t="s">
        <v>74</v>
      </c>
    </row>
    <row r="2" spans="1:9" ht="53.5" customHeight="1" thickBot="1" x14ac:dyDescent="0.4">
      <c r="A2" s="106"/>
      <c r="B2" s="107"/>
      <c r="C2" s="108" t="s">
        <v>102</v>
      </c>
      <c r="D2" s="109"/>
      <c r="E2" s="109"/>
      <c r="F2" s="109"/>
      <c r="G2" s="109"/>
      <c r="H2" s="110"/>
      <c r="I2" s="111" t="s">
        <v>103</v>
      </c>
    </row>
    <row r="3" spans="1:9" x14ac:dyDescent="0.35">
      <c r="A3" s="112"/>
      <c r="B3" s="65"/>
      <c r="C3" s="65"/>
      <c r="D3" s="65"/>
      <c r="E3" s="65"/>
      <c r="F3" s="65"/>
      <c r="G3" s="65"/>
      <c r="H3" s="65"/>
      <c r="I3" s="83"/>
    </row>
    <row r="4" spans="1:9" x14ac:dyDescent="0.35">
      <c r="A4" s="112"/>
      <c r="B4" s="65"/>
      <c r="C4" s="65"/>
      <c r="D4" s="65"/>
      <c r="E4" s="65"/>
      <c r="F4" s="65"/>
      <c r="G4" s="65"/>
      <c r="H4" s="65"/>
      <c r="I4" s="83"/>
    </row>
    <row r="5" spans="1:9" x14ac:dyDescent="0.35">
      <c r="A5" s="112"/>
      <c r="B5" s="62" t="s">
        <v>98</v>
      </c>
      <c r="C5" s="113"/>
      <c r="D5" s="114"/>
      <c r="E5" s="65"/>
      <c r="F5" s="65"/>
      <c r="G5" s="65"/>
      <c r="H5" s="65"/>
      <c r="I5" s="83"/>
    </row>
    <row r="6" spans="1:9" x14ac:dyDescent="0.35">
      <c r="A6" s="112"/>
      <c r="B6" s="41"/>
      <c r="C6" s="65"/>
      <c r="D6" s="65"/>
      <c r="E6" s="65"/>
      <c r="F6" s="65"/>
      <c r="G6" s="65"/>
      <c r="H6" s="65"/>
      <c r="I6" s="83"/>
    </row>
    <row r="7" spans="1:9" x14ac:dyDescent="0.35">
      <c r="A7" s="112"/>
      <c r="B7" s="62" t="s">
        <v>96</v>
      </c>
      <c r="C7" s="65"/>
      <c r="D7" s="65"/>
      <c r="E7" s="65"/>
      <c r="F7" s="65"/>
      <c r="G7" s="65"/>
      <c r="H7" s="65"/>
      <c r="I7" s="83"/>
    </row>
    <row r="8" spans="1:9" x14ac:dyDescent="0.35">
      <c r="A8" s="112"/>
      <c r="B8" s="62" t="s">
        <v>97</v>
      </c>
      <c r="C8" s="65"/>
      <c r="D8" s="65"/>
      <c r="E8" s="65"/>
      <c r="F8" s="65"/>
      <c r="G8" s="65"/>
      <c r="H8" s="65"/>
      <c r="I8" s="83"/>
    </row>
    <row r="9" spans="1:9" x14ac:dyDescent="0.35">
      <c r="A9" s="112"/>
      <c r="B9" s="65"/>
      <c r="C9" s="65"/>
      <c r="D9" s="65"/>
      <c r="E9" s="65"/>
      <c r="F9" s="65"/>
      <c r="G9" s="65"/>
      <c r="H9" s="65"/>
      <c r="I9" s="83"/>
    </row>
    <row r="10" spans="1:9" x14ac:dyDescent="0.35">
      <c r="A10" s="112"/>
      <c r="B10" s="65" t="s">
        <v>104</v>
      </c>
      <c r="C10" s="65"/>
      <c r="D10" s="65"/>
      <c r="E10" s="65"/>
      <c r="F10" s="65"/>
      <c r="G10" s="65"/>
      <c r="H10" s="65"/>
      <c r="I10" s="83"/>
    </row>
    <row r="11" spans="1:9" x14ac:dyDescent="0.35">
      <c r="A11" s="112"/>
      <c r="B11" s="115"/>
      <c r="C11" s="65"/>
      <c r="D11" s="65"/>
      <c r="E11" s="65"/>
      <c r="F11" s="65"/>
      <c r="G11" s="65"/>
      <c r="H11" s="65"/>
      <c r="I11" s="83"/>
    </row>
    <row r="12" spans="1:9" x14ac:dyDescent="0.35">
      <c r="A12" s="112"/>
      <c r="B12" s="41" t="s">
        <v>99</v>
      </c>
      <c r="C12" s="114"/>
      <c r="D12" s="65"/>
      <c r="E12" s="65"/>
      <c r="F12" s="65"/>
      <c r="G12" s="67" t="s">
        <v>105</v>
      </c>
      <c r="H12" s="67" t="s">
        <v>106</v>
      </c>
      <c r="I12" s="83"/>
    </row>
    <row r="13" spans="1:9" x14ac:dyDescent="0.35">
      <c r="A13" s="112"/>
      <c r="B13" s="80" t="s">
        <v>79</v>
      </c>
      <c r="C13" s="80"/>
      <c r="D13" s="80"/>
      <c r="E13" s="80"/>
      <c r="F13" s="65"/>
      <c r="G13" s="116">
        <f>G19</f>
        <v>7</v>
      </c>
      <c r="H13" s="117">
        <f>H19</f>
        <v>4462950</v>
      </c>
      <c r="I13" s="83"/>
    </row>
    <row r="14" spans="1:9" x14ac:dyDescent="0.35">
      <c r="A14" s="112"/>
      <c r="B14" s="65" t="s">
        <v>80</v>
      </c>
      <c r="C14" s="65"/>
      <c r="D14" s="65"/>
      <c r="E14" s="65"/>
      <c r="F14" s="65"/>
      <c r="G14" s="118">
        <v>4</v>
      </c>
      <c r="H14" s="119">
        <v>126765</v>
      </c>
      <c r="I14" s="83"/>
    </row>
    <row r="15" spans="1:9" x14ac:dyDescent="0.35">
      <c r="A15" s="112"/>
      <c r="B15" s="65" t="s">
        <v>81</v>
      </c>
      <c r="C15" s="65"/>
      <c r="D15" s="65"/>
      <c r="E15" s="65"/>
      <c r="F15" s="65"/>
      <c r="G15" s="118">
        <v>2</v>
      </c>
      <c r="H15" s="119">
        <v>3163126</v>
      </c>
      <c r="I15" s="83"/>
    </row>
    <row r="16" spans="1:9" x14ac:dyDescent="0.35">
      <c r="A16" s="112"/>
      <c r="B16" s="65" t="s">
        <v>82</v>
      </c>
      <c r="C16" s="65"/>
      <c r="D16" s="65"/>
      <c r="E16" s="65"/>
      <c r="F16" s="65"/>
      <c r="G16" s="118">
        <v>0</v>
      </c>
      <c r="H16" s="119">
        <v>0</v>
      </c>
      <c r="I16" s="83"/>
    </row>
    <row r="17" spans="1:9" x14ac:dyDescent="0.35">
      <c r="A17" s="112"/>
      <c r="B17" s="65" t="s">
        <v>83</v>
      </c>
      <c r="C17" s="65"/>
      <c r="D17" s="65"/>
      <c r="E17" s="65"/>
      <c r="F17" s="65"/>
      <c r="G17" s="118">
        <v>0</v>
      </c>
      <c r="H17" s="119">
        <v>0</v>
      </c>
      <c r="I17" s="83"/>
    </row>
    <row r="18" spans="1:9" x14ac:dyDescent="0.35">
      <c r="A18" s="112"/>
      <c r="B18" s="65" t="s">
        <v>107</v>
      </c>
      <c r="C18" s="65"/>
      <c r="D18" s="65"/>
      <c r="E18" s="65"/>
      <c r="F18" s="65"/>
      <c r="G18" s="120">
        <v>1</v>
      </c>
      <c r="H18" s="121">
        <v>1173059</v>
      </c>
      <c r="I18" s="83"/>
    </row>
    <row r="19" spans="1:9" x14ac:dyDescent="0.35">
      <c r="A19" s="112"/>
      <c r="B19" s="80" t="s">
        <v>108</v>
      </c>
      <c r="C19" s="80"/>
      <c r="D19" s="80"/>
      <c r="E19" s="80"/>
      <c r="F19" s="65"/>
      <c r="G19" s="118">
        <f>SUM(G14:G18)</f>
        <v>7</v>
      </c>
      <c r="H19" s="117">
        <f>(H14+H15+H16+H17+H18)</f>
        <v>4462950</v>
      </c>
      <c r="I19" s="83"/>
    </row>
    <row r="20" spans="1:9" ht="15" thickBot="1" x14ac:dyDescent="0.4">
      <c r="A20" s="112"/>
      <c r="B20" s="80"/>
      <c r="C20" s="80"/>
      <c r="D20" s="65"/>
      <c r="E20" s="65"/>
      <c r="F20" s="65"/>
      <c r="G20" s="122"/>
      <c r="H20" s="123"/>
      <c r="I20" s="83"/>
    </row>
    <row r="21" spans="1:9" ht="15" thickTop="1" x14ac:dyDescent="0.35">
      <c r="A21" s="112"/>
      <c r="B21" s="80"/>
      <c r="C21" s="80"/>
      <c r="D21" s="65"/>
      <c r="E21" s="65"/>
      <c r="F21" s="65"/>
      <c r="G21" s="87"/>
      <c r="H21" s="124"/>
      <c r="I21" s="83"/>
    </row>
    <row r="22" spans="1:9" x14ac:dyDescent="0.35">
      <c r="A22" s="112"/>
      <c r="B22" s="65"/>
      <c r="C22" s="65"/>
      <c r="D22" s="65"/>
      <c r="E22" s="65"/>
      <c r="F22" s="87"/>
      <c r="G22" s="87"/>
      <c r="H22" s="87"/>
      <c r="I22" s="83"/>
    </row>
    <row r="23" spans="1:9" ht="15" thickBot="1" x14ac:dyDescent="0.4">
      <c r="A23" s="112"/>
      <c r="B23" s="91"/>
      <c r="C23" s="91"/>
      <c r="D23" s="65"/>
      <c r="E23" s="65"/>
      <c r="F23" s="91"/>
      <c r="G23" s="91"/>
      <c r="H23" s="87"/>
      <c r="I23" s="83"/>
    </row>
    <row r="24" spans="1:9" x14ac:dyDescent="0.35">
      <c r="A24" s="112"/>
      <c r="B24" s="87" t="s">
        <v>109</v>
      </c>
      <c r="C24" s="87"/>
      <c r="D24" s="65"/>
      <c r="E24" s="65"/>
      <c r="F24" s="87"/>
      <c r="G24" s="87"/>
      <c r="H24" s="87"/>
      <c r="I24" s="83"/>
    </row>
    <row r="25" spans="1:9" x14ac:dyDescent="0.35">
      <c r="A25" s="112"/>
      <c r="B25" s="87" t="s">
        <v>110</v>
      </c>
      <c r="C25" s="87"/>
      <c r="D25" s="65"/>
      <c r="E25" s="65"/>
      <c r="F25" s="87" t="s">
        <v>111</v>
      </c>
      <c r="G25" s="87"/>
      <c r="H25" s="87"/>
      <c r="I25" s="83"/>
    </row>
    <row r="26" spans="1:9" x14ac:dyDescent="0.35">
      <c r="A26" s="112"/>
      <c r="B26" s="87" t="s">
        <v>100</v>
      </c>
      <c r="C26" s="87"/>
      <c r="D26" s="65"/>
      <c r="E26" s="65"/>
      <c r="F26" s="87" t="s">
        <v>112</v>
      </c>
      <c r="G26" s="87"/>
      <c r="H26" s="87"/>
      <c r="I26" s="83"/>
    </row>
    <row r="27" spans="1:9" x14ac:dyDescent="0.35">
      <c r="A27" s="112"/>
      <c r="B27" s="87"/>
      <c r="C27" s="87"/>
      <c r="D27" s="65"/>
      <c r="E27" s="65"/>
      <c r="F27" s="87"/>
      <c r="G27" s="87"/>
      <c r="H27" s="87"/>
      <c r="I27" s="83"/>
    </row>
    <row r="28" spans="1:9" ht="18.5" customHeight="1" x14ac:dyDescent="0.35">
      <c r="A28" s="112"/>
      <c r="B28" s="125" t="s">
        <v>113</v>
      </c>
      <c r="C28" s="125"/>
      <c r="D28" s="125"/>
      <c r="E28" s="125"/>
      <c r="F28" s="125"/>
      <c r="G28" s="125"/>
      <c r="H28" s="125"/>
      <c r="I28" s="83"/>
    </row>
    <row r="29" spans="1:9" ht="15" thickBot="1" x14ac:dyDescent="0.4">
      <c r="A29" s="126"/>
      <c r="B29" s="127"/>
      <c r="C29" s="127"/>
      <c r="D29" s="127"/>
      <c r="E29" s="127"/>
      <c r="F29" s="91"/>
      <c r="G29" s="91"/>
      <c r="H29" s="91"/>
      <c r="I29" s="12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2024-10-03T15:54:02Z</cp:lastPrinted>
  <dcterms:created xsi:type="dcterms:W3CDTF">2022-06-01T14:39:12Z</dcterms:created>
  <dcterms:modified xsi:type="dcterms:W3CDTF">2024-10-03T16:00:53Z</dcterms:modified>
</cp:coreProperties>
</file>