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1901296 HOSP SANTA LUCIA ESE DE EL DOVIO\"/>
    </mc:Choice>
  </mc:AlternateContent>
  <bookViews>
    <workbookView xWindow="0" yWindow="0" windowWidth="11380" windowHeight="484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</externalReferences>
  <definedNames>
    <definedName name="_xlnm._FilterDatabase" localSheetId="2" hidden="1">'ESTADO DE CADA FACTURA'!$A$2:$AH$47</definedName>
  </definedNames>
  <calcPr calcId="152511"/>
  <pivotCaches>
    <pivotCache cacheId="13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AD1" i="2"/>
  <c r="AE43" i="2"/>
  <c r="AE42" i="2"/>
  <c r="AE40" i="2"/>
  <c r="AE37" i="2"/>
  <c r="AE35" i="2"/>
  <c r="AE33" i="2"/>
  <c r="AE32" i="2"/>
  <c r="AE29" i="2"/>
  <c r="F5" i="3"/>
  <c r="E5" i="3"/>
  <c r="AB1" i="2" l="1"/>
  <c r="T45" i="2" l="1"/>
  <c r="T44" i="2"/>
  <c r="T41" i="2"/>
  <c r="T39" i="2"/>
  <c r="T38" i="2"/>
  <c r="T31" i="2"/>
  <c r="T30" i="2"/>
  <c r="AA1" i="2"/>
  <c r="Z1" i="2"/>
  <c r="Y1" i="2"/>
  <c r="X1" i="2"/>
  <c r="W1" i="2"/>
  <c r="V1" i="2"/>
  <c r="S1" i="2"/>
  <c r="T1" i="2" l="1"/>
  <c r="J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<sst xmlns="http://schemas.openxmlformats.org/spreadsheetml/2006/main" count="853" uniqueCount="200">
  <si>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</si>
  <si>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</si>
  <si>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</si>
  <si>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</si>
  <si>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</si>
  <si>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</si>
  <si>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</si>
  <si>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</si>
  <si>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</si>
  <si>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</si>
  <si>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</si>
  <si>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</si>
  <si>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SANTA LUCIA</t>
  </si>
  <si>
    <t>FV</t>
  </si>
  <si>
    <t>EVENTO</t>
  </si>
  <si>
    <t>EL DOVIO</t>
  </si>
  <si>
    <t>URGENCIAS</t>
  </si>
  <si>
    <t>CONSULTA AMBULATORIA</t>
  </si>
  <si>
    <t>VACUNACION</t>
  </si>
  <si>
    <t>ODONTOLOGIA</t>
  </si>
  <si>
    <t>CITOLOGIA</t>
  </si>
  <si>
    <t>REFACTURACIÓN</t>
  </si>
  <si>
    <t>A</t>
  </si>
  <si>
    <t>Se entrega soporte de radicado</t>
  </si>
  <si>
    <t>B</t>
  </si>
  <si>
    <t>OBSERVACIONES</t>
  </si>
  <si>
    <t>Alf+Fac</t>
  </si>
  <si>
    <t>Llave</t>
  </si>
  <si>
    <t>891901296_A352960</t>
  </si>
  <si>
    <t>891901296_A356769</t>
  </si>
  <si>
    <t>891901296_A371982</t>
  </si>
  <si>
    <t>891901296_A377553</t>
  </si>
  <si>
    <t>891901296_A382521</t>
  </si>
  <si>
    <t>891901296_A387845</t>
  </si>
  <si>
    <t>891901296_A407666</t>
  </si>
  <si>
    <t>891901296_A409391</t>
  </si>
  <si>
    <t>891901296_A414985</t>
  </si>
  <si>
    <t>891901296_A419514</t>
  </si>
  <si>
    <t>891901296_A427673</t>
  </si>
  <si>
    <t>891901296_A579</t>
  </si>
  <si>
    <t>891901296_A1161</t>
  </si>
  <si>
    <t>891901296_A6648</t>
  </si>
  <si>
    <t>891901296_B42054</t>
  </si>
  <si>
    <t>891901296_B46987</t>
  </si>
  <si>
    <t>891901296_B51825</t>
  </si>
  <si>
    <t>891901296_B104729</t>
  </si>
  <si>
    <t>891901296_B104872</t>
  </si>
  <si>
    <t>891901296_16862</t>
  </si>
  <si>
    <t>891901296_197882</t>
  </si>
  <si>
    <t>891901296_FV259517</t>
  </si>
  <si>
    <t>891901296_FV274628</t>
  </si>
  <si>
    <t>891901296_FV734268</t>
  </si>
  <si>
    <t>891901296_FV735557</t>
  </si>
  <si>
    <t>891901296_FV735722</t>
  </si>
  <si>
    <t>891901296_FV735832</t>
  </si>
  <si>
    <t>891901296_FV735853</t>
  </si>
  <si>
    <t>891901296_FV736272</t>
  </si>
  <si>
    <t>891901296_FV735982</t>
  </si>
  <si>
    <t>891901296_FV735984</t>
  </si>
  <si>
    <t>891901296_FV735991</t>
  </si>
  <si>
    <t>891901296_FV735998</t>
  </si>
  <si>
    <t>891901296_FV736001</t>
  </si>
  <si>
    <t>891901296_FV736039</t>
  </si>
  <si>
    <t>891901296_FV736047</t>
  </si>
  <si>
    <t>891901296_FV736057</t>
  </si>
  <si>
    <t>891901296_FV736068</t>
  </si>
  <si>
    <t>891901296_FV736077</t>
  </si>
  <si>
    <t>891901296_FV736097</t>
  </si>
  <si>
    <t>891901296_FV736103</t>
  </si>
  <si>
    <t>891901296_FV736113</t>
  </si>
  <si>
    <t>891901296_FV736118</t>
  </si>
  <si>
    <t>891901296_FV736125</t>
  </si>
  <si>
    <t>891901296_FV736131</t>
  </si>
  <si>
    <t>A352960</t>
  </si>
  <si>
    <t>A356769</t>
  </si>
  <si>
    <t>A371982</t>
  </si>
  <si>
    <t>A377553</t>
  </si>
  <si>
    <t>A382521</t>
  </si>
  <si>
    <t>A387845</t>
  </si>
  <si>
    <t>A407666</t>
  </si>
  <si>
    <t>A409391</t>
  </si>
  <si>
    <t>A414985</t>
  </si>
  <si>
    <t>A419514</t>
  </si>
  <si>
    <t>A427673</t>
  </si>
  <si>
    <t>A579</t>
  </si>
  <si>
    <t>A1161</t>
  </si>
  <si>
    <t>A6648</t>
  </si>
  <si>
    <t>B42054</t>
  </si>
  <si>
    <t>B46987</t>
  </si>
  <si>
    <t>B51825</t>
  </si>
  <si>
    <t>B104729</t>
  </si>
  <si>
    <t>B104872</t>
  </si>
  <si>
    <t>16862</t>
  </si>
  <si>
    <t>197882</t>
  </si>
  <si>
    <t>FV259517</t>
  </si>
  <si>
    <t>FV274628</t>
  </si>
  <si>
    <t>FV734268</t>
  </si>
  <si>
    <t>FV735557</t>
  </si>
  <si>
    <t>FV735722</t>
  </si>
  <si>
    <t>FV735832</t>
  </si>
  <si>
    <t>FV735853</t>
  </si>
  <si>
    <t>FV736272</t>
  </si>
  <si>
    <t>FV735982</t>
  </si>
  <si>
    <t>FV735984</t>
  </si>
  <si>
    <t>FV735991</t>
  </si>
  <si>
    <t>FV735998</t>
  </si>
  <si>
    <t>FV736001</t>
  </si>
  <si>
    <t>FV736039</t>
  </si>
  <si>
    <t>FV736047</t>
  </si>
  <si>
    <t>FV736057</t>
  </si>
  <si>
    <t>FV736068</t>
  </si>
  <si>
    <t>FV736077</t>
  </si>
  <si>
    <t>FV736097</t>
  </si>
  <si>
    <t>FV736103</t>
  </si>
  <si>
    <t>FV736113</t>
  </si>
  <si>
    <t>FV736118</t>
  </si>
  <si>
    <t>FV736125</t>
  </si>
  <si>
    <t>FV736131</t>
  </si>
  <si>
    <t>Estado de Factura EPS Septiembre 24</t>
  </si>
  <si>
    <t>Boxalud</t>
  </si>
  <si>
    <t>Para cargar RIPS o soportes</t>
  </si>
  <si>
    <t>Finalizada</t>
  </si>
  <si>
    <t>Para respuesta prestador</t>
  </si>
  <si>
    <t>Devuelta</t>
  </si>
  <si>
    <t>Valor Total Bruto</t>
  </si>
  <si>
    <t>Valor Devolucion</t>
  </si>
  <si>
    <t>Valor Radicado</t>
  </si>
  <si>
    <t>Valor Glosa Aceptada</t>
  </si>
  <si>
    <t>Valor Nota Credito</t>
  </si>
  <si>
    <t>Valor Nota Debito</t>
  </si>
  <si>
    <t>Valor Glosa Pendiente</t>
  </si>
  <si>
    <t>Valor Pagar</t>
  </si>
  <si>
    <t xml:space="preserve">Observacion objeccion 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</si>
  <si>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</si>
  <si>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>soportes
se devuelve factura con soporte , al vlaidar no se evidencia la historia clinica o el carnet de aplicacion del biologico , anexar soporte para darle tramite ala factura</t>
  </si>
  <si>
    <t>FACTURA DEVUELTA</t>
  </si>
  <si>
    <t>Estado de Factura EPS Junio 30</t>
  </si>
  <si>
    <t>FACTURA NO RADICADA</t>
  </si>
  <si>
    <t xml:space="preserve">FACTURA PENDIENTE EN PROGRAMACION DE PAGO </t>
  </si>
  <si>
    <t>FACTURA PENDIENTE EN PROGRAMACION DE PAGO - GLOSA PENDIENTE POR CONCILIAR</t>
  </si>
  <si>
    <t>FACTURA EN PROCESO INTERNO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</si>
  <si>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</si>
  <si>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</si>
  <si>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</si>
  <si>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</si>
  <si>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</si>
  <si>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Valor TF</t>
  </si>
  <si>
    <t>20.08.2024</t>
  </si>
  <si>
    <t>Fecha de corte</t>
  </si>
  <si>
    <t>FACTURA CANCELADA PARCIALMENTE - GLOSA PENDIENTE POR CONCILIAR</t>
  </si>
  <si>
    <t>se realiza objecion al validar los datos dela factura cups890203 consulta osontologia fecha prestacion vp$22600 se objeta la diferencia$4800,  se realiza objecion la autorizacion 220488495408422 usuario debia cancelar moderadora de $3700 y no fue descontado dela factura.</t>
  </si>
  <si>
    <t>tarifa se realiza objecion al validar los datos dela factura el servicio prestado cups 890201 consulta medicina vp$33000 se objeta la diferencia$6900</t>
  </si>
  <si>
    <t>FACTURA CANCELADA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</si>
  <si>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</si>
  <si>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</si>
  <si>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</si>
  <si>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</si>
  <si>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</si>
  <si>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</si>
  <si>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</si>
  <si>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</si>
  <si>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</si>
  <si>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</si>
  <si>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</si>
  <si>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</si>
  <si>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</si>
  <si>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</si>
  <si>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</si>
  <si>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</si>
  <si>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</si>
  <si>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</si>
  <si>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</si>
  <si>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</si>
  <si>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</si>
  <si>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</si>
  <si>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</si>
  <si>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</si>
  <si>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</si>
  <si>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</si>
  <si>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</si>
  <si>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</si>
  <si>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SANTA LUCIA</t>
  </si>
  <si>
    <t>NIT: 891901296</t>
  </si>
  <si>
    <t>Santiago de Cali, Septiembre 24 del 2024</t>
  </si>
  <si>
    <t>Con Corte al dia: 30/08/2024</t>
  </si>
  <si>
    <t>SANDRA PATRICIA ARISTIZABAL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</si>
  <si>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</si>
  <si>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</si>
  <si>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</si>
  <si>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</si>
  <si>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</si>
  <si>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</si>
  <si>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</si>
  <si>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</si>
  <si>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</si>
  <si>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</si>
  <si>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</si>
  <si>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</si>
  <si>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</si>
  <si>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Sandra Patricia Aristizabal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</si>
</sst>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6" formatCode="_-* #,##0_-;\-* #,##0_-;_-* &quot;-&quot;??_-;_-@_-"/>
    <numFmt numFmtId="167" formatCode="[$-240A]d&quot; de &quot;mmmm&quot; de &quot;yyyy;@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7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166" fontId="0" fillId="0" borderId="0" xfId="3" applyNumberFormat="1" applyFont="1"/>
    <xf numFmtId="166" fontId="1" fillId="4" borderId="1" xfId="3" applyNumberFormat="1" applyFont="1" applyFill="1" applyBorder="1" applyAlignment="1">
      <alignment horizontal="center" vertical="center" wrapText="1"/>
    </xf>
    <xf numFmtId="166" fontId="0" fillId="0" borderId="1" xfId="3" applyNumberFormat="1" applyFont="1" applyBorder="1"/>
    <xf numFmtId="166" fontId="1" fillId="0" borderId="0" xfId="3" applyNumberFormat="1" applyFont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6" fontId="8" fillId="0" borderId="1" xfId="3" applyNumberFormat="1" applyFont="1" applyBorder="1" applyAlignment="1">
      <alignment horizontal="center" vertical="center" wrapText="1"/>
    </xf>
    <xf numFmtId="166" fontId="8" fillId="7" borderId="1" xfId="3" applyNumberFormat="1" applyFont="1" applyFill="1" applyBorder="1" applyAlignment="1">
      <alignment horizontal="center" vertical="center" wrapText="1"/>
    </xf>
    <xf numFmtId="166" fontId="0" fillId="0" borderId="1" xfId="3" applyNumberFormat="1" applyFont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6" fontId="0" fillId="0" borderId="8" xfId="3" applyNumberFormat="1" applyFont="1" applyBorder="1"/>
    <xf numFmtId="0" fontId="0" fillId="0" borderId="8" xfId="0" applyNumberForma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15" xfId="0" applyBorder="1"/>
    <xf numFmtId="166" fontId="0" fillId="0" borderId="15" xfId="3" applyNumberFormat="1" applyFont="1" applyBorder="1"/>
    <xf numFmtId="0" fontId="0" fillId="0" borderId="3" xfId="0" applyBorder="1" applyAlignment="1">
      <alignment horizontal="left"/>
    </xf>
    <xf numFmtId="0" fontId="0" fillId="0" borderId="15" xfId="0" applyNumberFormat="1" applyBorder="1"/>
    <xf numFmtId="0" fontId="9" fillId="0" borderId="0" xfId="1" applyFont="1"/>
    <xf numFmtId="0" fontId="9" fillId="0" borderId="4" xfId="1" applyFont="1" applyBorder="1" applyAlignment="1">
      <alignment horizontal="centerContinuous"/>
    </xf>
    <xf numFmtId="0" fontId="9" fillId="0" borderId="6" xfId="1" applyFont="1" applyBorder="1" applyAlignment="1">
      <alignment horizontal="centerContinuous"/>
    </xf>
    <xf numFmtId="0" fontId="10" fillId="0" borderId="4" xfId="1" applyFont="1" applyBorder="1" applyAlignment="1">
      <alignment horizontal="centerContinuous" vertical="center"/>
    </xf>
    <xf numFmtId="0" fontId="10" fillId="0" borderId="5" xfId="1" applyFont="1" applyBorder="1" applyAlignment="1">
      <alignment horizontal="centerContinuous" vertical="center"/>
    </xf>
    <xf numFmtId="0" fontId="10" fillId="0" borderId="6" xfId="1" applyFont="1" applyBorder="1" applyAlignment="1">
      <alignment horizontal="centerContinuous" vertical="center"/>
    </xf>
    <xf numFmtId="0" fontId="10" fillId="0" borderId="12" xfId="1" applyFont="1" applyBorder="1" applyAlignment="1">
      <alignment horizontal="centerContinuous" vertical="center"/>
    </xf>
    <xf numFmtId="0" fontId="9" fillId="0" borderId="7" xfId="1" applyFont="1" applyBorder="1" applyAlignment="1">
      <alignment horizontal="centerContinuous"/>
    </xf>
    <xf numFmtId="0" fontId="9" fillId="0" borderId="8" xfId="1" applyFont="1" applyBorder="1" applyAlignment="1">
      <alignment horizontal="centerContinuous"/>
    </xf>
    <xf numFmtId="0" fontId="10" fillId="0" borderId="9" xfId="1" applyFont="1" applyBorder="1" applyAlignment="1">
      <alignment horizontal="centerContinuous" vertical="center"/>
    </xf>
    <xf numFmtId="0" fontId="10" fillId="0" borderId="10" xfId="1" applyFont="1" applyBorder="1" applyAlignment="1">
      <alignment horizontal="centerContinuous" vertical="center"/>
    </xf>
    <xf numFmtId="0" fontId="10" fillId="0" borderId="11" xfId="1" applyFont="1" applyBorder="1" applyAlignment="1">
      <alignment horizontal="centerContinuous" vertical="center"/>
    </xf>
    <xf numFmtId="0" fontId="10" fillId="0" borderId="14" xfId="1" applyFont="1" applyBorder="1" applyAlignment="1">
      <alignment horizontal="centerContinuous" vertical="center"/>
    </xf>
    <xf numFmtId="0" fontId="10" fillId="0" borderId="7" xfId="1" applyFont="1" applyBorder="1" applyAlignment="1">
      <alignment horizontal="centerContinuous" vertical="center"/>
    </xf>
    <xf numFmtId="0" fontId="10" fillId="0" borderId="0" xfId="1" applyFont="1" applyAlignment="1">
      <alignment horizontal="centerContinuous" vertical="center"/>
    </xf>
    <xf numFmtId="0" fontId="10" fillId="0" borderId="8" xfId="1" applyFont="1" applyBorder="1" applyAlignment="1">
      <alignment horizontal="centerContinuous" vertical="center"/>
    </xf>
    <xf numFmtId="0" fontId="10" fillId="0" borderId="13" xfId="1" applyFont="1" applyBorder="1" applyAlignment="1">
      <alignment horizontal="centerContinuous" vertical="center"/>
    </xf>
    <xf numFmtId="0" fontId="9" fillId="0" borderId="9" xfId="1" applyFont="1" applyBorder="1" applyAlignment="1">
      <alignment horizontal="centerContinuous"/>
    </xf>
    <xf numFmtId="0" fontId="9" fillId="0" borderId="11" xfId="1" applyFont="1" applyBorder="1" applyAlignment="1">
      <alignment horizontal="centerContinuous"/>
    </xf>
    <xf numFmtId="0" fontId="9" fillId="0" borderId="7" xfId="1" applyFont="1" applyBorder="1"/>
    <xf numFmtId="0" fontId="9" fillId="0" borderId="8" xfId="1" applyFont="1" applyBorder="1"/>
    <xf numFmtId="0" fontId="10" fillId="0" borderId="0" xfId="1" applyFont="1"/>
    <xf numFmtId="14" fontId="9" fillId="0" borderId="0" xfId="1" applyNumberFormat="1" applyFont="1"/>
    <xf numFmtId="167" fontId="9" fillId="0" borderId="0" xfId="1" applyNumberFormat="1" applyFont="1"/>
    <xf numFmtId="0" fontId="7" fillId="0" borderId="0" xfId="1" applyFont="1"/>
    <xf numFmtId="14" fontId="9" fillId="0" borderId="0" xfId="1" applyNumberFormat="1" applyFont="1" applyAlignment="1">
      <alignment horizontal="left"/>
    </xf>
    <xf numFmtId="0" fontId="11" fillId="0" borderId="0" xfId="1" applyFont="1" applyAlignment="1">
      <alignment horizontal="center"/>
    </xf>
    <xf numFmtId="168" fontId="11" fillId="0" borderId="0" xfId="2" applyNumberFormat="1" applyFont="1" applyAlignment="1">
      <alignment horizontal="center"/>
    </xf>
    <xf numFmtId="169" fontId="11" fillId="0" borderId="0" xfId="4" applyNumberFormat="1" applyFont="1" applyAlignment="1">
      <alignment horizontal="right"/>
    </xf>
    <xf numFmtId="169" fontId="9" fillId="0" borderId="0" xfId="4" applyNumberFormat="1" applyFont="1"/>
    <xf numFmtId="168" fontId="7" fillId="0" borderId="0" xfId="2" applyNumberFormat="1" applyFont="1" applyAlignment="1">
      <alignment horizontal="center"/>
    </xf>
    <xf numFmtId="169" fontId="7" fillId="0" borderId="0" xfId="4" applyNumberFormat="1" applyFont="1" applyAlignment="1">
      <alignment horizontal="right"/>
    </xf>
    <xf numFmtId="168" fontId="9" fillId="0" borderId="0" xfId="2" applyNumberFormat="1" applyFont="1" applyAlignment="1">
      <alignment horizontal="center"/>
    </xf>
    <xf numFmtId="169" fontId="9" fillId="0" borderId="0" xfId="4" applyNumberFormat="1" applyFont="1" applyAlignment="1">
      <alignment horizontal="right"/>
    </xf>
    <xf numFmtId="169" fontId="9" fillId="0" borderId="0" xfId="1" applyNumberFormat="1" applyFont="1"/>
    <xf numFmtId="168" fontId="9" fillId="0" borderId="10" xfId="2" applyNumberFormat="1" applyFont="1" applyBorder="1" applyAlignment="1">
      <alignment horizontal="center"/>
    </xf>
    <xf numFmtId="169" fontId="9" fillId="0" borderId="10" xfId="4" applyNumberFormat="1" applyFont="1" applyBorder="1" applyAlignment="1">
      <alignment horizontal="right"/>
    </xf>
    <xf numFmtId="168" fontId="10" fillId="0" borderId="0" xfId="4" applyNumberFormat="1" applyFont="1" applyAlignment="1">
      <alignment horizontal="right"/>
    </xf>
    <xf numFmtId="169" fontId="10" fillId="0" borderId="0" xfId="4" applyNumberFormat="1" applyFont="1" applyAlignment="1">
      <alignment horizontal="right"/>
    </xf>
    <xf numFmtId="0" fontId="11" fillId="0" borderId="0" xfId="1" applyFont="1"/>
    <xf numFmtId="168" fontId="7" fillId="0" borderId="10" xfId="2" applyNumberFormat="1" applyFont="1" applyBorder="1" applyAlignment="1">
      <alignment horizontal="center"/>
    </xf>
    <xf numFmtId="169" fontId="7" fillId="0" borderId="10" xfId="4" applyNumberFormat="1" applyFont="1" applyBorder="1" applyAlignment="1">
      <alignment horizontal="right"/>
    </xf>
    <xf numFmtId="0" fontId="7" fillId="0" borderId="8" xfId="1" applyFont="1" applyBorder="1"/>
    <xf numFmtId="168" fontId="7" fillId="0" borderId="0" xfId="4" applyNumberFormat="1" applyFont="1" applyAlignment="1">
      <alignment horizontal="right"/>
    </xf>
    <xf numFmtId="168" fontId="11" fillId="0" borderId="16" xfId="2" applyNumberFormat="1" applyFont="1" applyBorder="1" applyAlignment="1">
      <alignment horizontal="center"/>
    </xf>
    <xf numFmtId="169" fontId="11" fillId="0" borderId="16" xfId="4" applyNumberFormat="1" applyFont="1" applyBorder="1" applyAlignment="1">
      <alignment horizontal="right"/>
    </xf>
    <xf numFmtId="170" fontId="7" fillId="0" borderId="0" xfId="1" applyNumberFormat="1" applyFont="1"/>
    <xf numFmtId="164" fontId="7" fillId="0" borderId="0" xfId="2" applyFont="1"/>
    <xf numFmtId="169" fontId="7" fillId="0" borderId="0" xfId="4" applyNumberFormat="1" applyFont="1"/>
    <xf numFmtId="170" fontId="11" fillId="0" borderId="10" xfId="1" applyNumberFormat="1" applyFont="1" applyBorder="1"/>
    <xf numFmtId="170" fontId="7" fillId="0" borderId="10" xfId="1" applyNumberFormat="1" applyFont="1" applyBorder="1"/>
    <xf numFmtId="164" fontId="11" fillId="0" borderId="10" xfId="2" applyFont="1" applyBorder="1"/>
    <xf numFmtId="169" fontId="7" fillId="0" borderId="10" xfId="4" applyNumberFormat="1" applyFont="1" applyBorder="1"/>
    <xf numFmtId="170" fontId="11" fillId="0" borderId="0" xfId="1" applyNumberFormat="1" applyFont="1"/>
    <xf numFmtId="0" fontId="12" fillId="0" borderId="0" xfId="1" applyFont="1" applyAlignment="1">
      <alignment horizontal="center" vertical="center" wrapText="1"/>
    </xf>
    <xf numFmtId="0" fontId="9" fillId="0" borderId="9" xfId="1" applyFont="1" applyBorder="1"/>
    <xf numFmtId="0" fontId="9" fillId="0" borderId="10" xfId="1" applyFont="1" applyBorder="1"/>
    <xf numFmtId="170" fontId="9" fillId="0" borderId="10" xfId="1" applyNumberFormat="1" applyFont="1" applyBorder="1"/>
    <xf numFmtId="0" fontId="9" fillId="0" borderId="11" xfId="1" applyFont="1" applyBorder="1"/>
    <xf numFmtId="0" fontId="7" fillId="0" borderId="4" xfId="1" applyFont="1" applyBorder="1" applyAlignment="1">
      <alignment horizontal="center"/>
    </xf>
    <xf numFmtId="0" fontId="7" fillId="0" borderId="6" xfId="1" applyFont="1" applyBorder="1" applyAlignment="1">
      <alignment horizontal="center"/>
    </xf>
    <xf numFmtId="0" fontId="11" fillId="0" borderId="4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7" fillId="0" borderId="9" xfId="1" applyFont="1" applyBorder="1" applyAlignment="1">
      <alignment horizontal="center"/>
    </xf>
    <xf numFmtId="0" fontId="7" fillId="0" borderId="11" xfId="1" applyFont="1" applyBorder="1" applyAlignment="1">
      <alignment horizontal="center"/>
    </xf>
    <xf numFmtId="0" fontId="11" fillId="0" borderId="17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/>
    </xf>
    <xf numFmtId="0" fontId="7" fillId="0" borderId="7" xfId="1" applyFont="1" applyBorder="1"/>
    <xf numFmtId="167" fontId="7" fillId="0" borderId="0" xfId="1" applyNumberFormat="1" applyFont="1"/>
    <xf numFmtId="14" fontId="7" fillId="0" borderId="0" xfId="1" applyNumberFormat="1" applyFont="1"/>
    <xf numFmtId="14" fontId="7" fillId="0" borderId="0" xfId="1" applyNumberFormat="1" applyFont="1" applyAlignment="1">
      <alignment horizontal="left"/>
    </xf>
    <xf numFmtId="166" fontId="11" fillId="0" borderId="0" xfId="3" applyNumberFormat="1" applyFont="1"/>
    <xf numFmtId="175" fontId="11" fillId="0" borderId="0" xfId="3" applyNumberFormat="1" applyFont="1" applyAlignment="1">
      <alignment horizontal="right"/>
    </xf>
    <xf numFmtId="166" fontId="7" fillId="0" borderId="0" xfId="3" applyNumberFormat="1" applyFont="1" applyAlignment="1">
      <alignment horizontal="center"/>
    </xf>
    <xf numFmtId="175" fontId="7" fillId="0" borderId="0" xfId="3" applyNumberFormat="1" applyFont="1" applyAlignment="1">
      <alignment horizontal="right"/>
    </xf>
    <xf numFmtId="166" fontId="7" fillId="0" borderId="2" xfId="3" applyNumberFormat="1" applyFont="1" applyBorder="1" applyAlignment="1">
      <alignment horizontal="center"/>
    </xf>
    <xf numFmtId="175" fontId="7" fillId="0" borderId="2" xfId="3" applyNumberFormat="1" applyFont="1" applyBorder="1" applyAlignment="1">
      <alignment horizontal="right"/>
    </xf>
    <xf numFmtId="166" fontId="7" fillId="0" borderId="16" xfId="3" applyNumberFormat="1" applyFont="1" applyBorder="1" applyAlignment="1">
      <alignment horizontal="center"/>
    </xf>
    <xf numFmtId="175" fontId="7" fillId="0" borderId="16" xfId="3" applyNumberFormat="1" applyFont="1" applyBorder="1" applyAlignment="1">
      <alignment horizontal="right"/>
    </xf>
    <xf numFmtId="170" fontId="7" fillId="0" borderId="0" xfId="1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7" fillId="0" borderId="9" xfId="1" applyFont="1" applyBorder="1"/>
    <xf numFmtId="0" fontId="7" fillId="0" borderId="10" xfId="1" applyFont="1" applyBorder="1"/>
    <xf numFmtId="0" fontId="7" fillId="0" borderId="11" xfId="1" applyFont="1" applyBorder="1"/>
  </cellXfs>
  <cellStyles count="5">
    <cellStyle name="Millares" xfId="3" builtinId="3"/>
    <cellStyle name="Millares 2" xfId="2"/>
    <cellStyle name="Moneda" xfId="4" builtinId="4"/>
    <cellStyle name="Normal" xfId="0" builtinId="0"/>
    <cellStyle name="Normal 2 2" xfId="1"/>
  </cellStyles>
  <dxfs count="4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esktop\p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"/>
      <sheetName val="Hoja1"/>
    </sheetNames>
    <sheetDataSet>
      <sheetData sheetId="0">
        <row r="1">
          <cell r="D1" t="str">
            <v>llave</v>
          </cell>
          <cell r="E1" t="str">
            <v>Nº doc.</v>
          </cell>
          <cell r="F1" t="str">
            <v>Doc.comp.</v>
          </cell>
        </row>
        <row r="2">
          <cell r="D2" t="str">
            <v>891901296_FV735832</v>
          </cell>
          <cell r="E2">
            <v>1222472176</v>
          </cell>
          <cell r="F2">
            <v>2201539630</v>
          </cell>
        </row>
        <row r="3">
          <cell r="D3" t="str">
            <v>891901296_FV735982</v>
          </cell>
          <cell r="E3">
            <v>1222472768</v>
          </cell>
          <cell r="F3">
            <v>2201539630</v>
          </cell>
        </row>
        <row r="4">
          <cell r="D4" t="str">
            <v>891901296_FV735984</v>
          </cell>
          <cell r="E4">
            <v>1222488595</v>
          </cell>
          <cell r="F4">
            <v>2201539630</v>
          </cell>
        </row>
        <row r="5">
          <cell r="D5" t="str">
            <v>891901296_FV735998</v>
          </cell>
          <cell r="E5">
            <v>1222488596</v>
          </cell>
          <cell r="F5">
            <v>2201539630</v>
          </cell>
        </row>
        <row r="6">
          <cell r="D6" t="str">
            <v>891901296_FV736039</v>
          </cell>
          <cell r="E6">
            <v>1222488612</v>
          </cell>
          <cell r="F6">
            <v>2201539630</v>
          </cell>
        </row>
        <row r="7">
          <cell r="D7" t="str">
            <v>891901296_FV736103</v>
          </cell>
          <cell r="E7">
            <v>1222492643</v>
          </cell>
          <cell r="F7">
            <v>2201539630</v>
          </cell>
        </row>
        <row r="8">
          <cell r="D8" t="str">
            <v>891901296_FV736097</v>
          </cell>
          <cell r="E8">
            <v>1222492644</v>
          </cell>
          <cell r="F8">
            <v>2201539630</v>
          </cell>
        </row>
        <row r="9">
          <cell r="D9" t="str">
            <v>891901296_FV736068</v>
          </cell>
          <cell r="E9">
            <v>1222495065</v>
          </cell>
          <cell r="F9">
            <v>2201539630</v>
          </cell>
        </row>
      </sheetData>
      <sheetData sheetId="1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9.707300347225" createdVersion="5" refreshedVersion="5" minRefreshableVersion="3" recordCount="45">
  <cacheSource type="worksheet">
    <worksheetSource ref="A2:AH47" sheet="ESTADO DE CADA FACTURA"/>
  </cacheSource>
  <cacheFields count="34">
    <cacheField name="NIT IPS" numFmtId="1">
      <sharedItems containsSemiMixedTypes="0" containsString="0" containsNumber="1" containsInteger="1" minValue="891901296" maxValue="891901296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579" maxValue="736272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5-01-18T00:00:00" maxDate="2024-06-13T00:00:00"/>
    </cacheField>
    <cacheField name="IPS Fecha radicado" numFmtId="0">
      <sharedItems containsNonDate="0" containsDate="1" containsString="0" containsBlank="1" minDate="2024-06-15T00:00:00" maxDate="2024-06-16T00:00:00"/>
    </cacheField>
    <cacheField name="IPS Valor Factura" numFmtId="0">
      <sharedItems containsSemiMixedTypes="0" containsString="0" containsNumber="1" containsInteger="1" minValue="5500" maxValue="638666"/>
    </cacheField>
    <cacheField name="IPS Saldo Factura" numFmtId="166">
      <sharedItems containsSemiMixedTypes="0" containsString="0" containsNumber="1" containsInteger="1" minValue="5500" maxValue="638666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OBSERVACIONES" numFmtId="0">
      <sharedItems containsBlank="1"/>
    </cacheField>
    <cacheField name="Estado de Factura EPS Septiembre 24" numFmtId="0">
      <sharedItems count="5">
        <s v="FACTURA NO RADICADA"/>
        <s v="FACTURA PENDIENTE EN PROGRAMACION DE PAGO "/>
        <s v="FACTURA CANCELADA PARCIALMENTE - GLOSA PENDIENTE POR CONCILIAR"/>
        <s v="FACTURA DEVUELTA"/>
        <s v="FACTURA CANCELADA"/>
      </sharedItems>
    </cacheField>
    <cacheField name="Boxalud" numFmtId="0">
      <sharedItems/>
    </cacheField>
    <cacheField name="Estado de Factura EPS Junio 30" numFmtId="0">
      <sharedItems/>
    </cacheField>
    <cacheField name="Valor Total Bruto" numFmtId="166">
      <sharedItems containsSemiMixedTypes="0" containsString="0" containsNumber="1" containsInteger="1" minValue="0" maxValue="136309"/>
    </cacheField>
    <cacheField name="Valor Devolucion" numFmtId="166">
      <sharedItems containsSemiMixedTypes="0" containsString="0" containsNumber="1" containsInteger="1" minValue="0" maxValue="232567"/>
    </cacheField>
    <cacheField name="Observacion objeccion " numFmtId="166">
      <sharedItems containsBlank="1" longText="1"/>
    </cacheField>
    <cacheField name="Valor Radicado" numFmtId="166">
      <sharedItems containsSemiMixedTypes="0" containsString="0" containsNumber="1" containsInteger="1" minValue="0" maxValue="136309"/>
    </cacheField>
    <cacheField name="Valor Glosa Aceptada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Glosa Pendiente" numFmtId="166">
      <sharedItems containsSemiMixedTypes="0" containsString="0" containsNumber="1" containsInteger="1" minValue="0" maxValue="8500"/>
    </cacheField>
    <cacheField name="Valor Pagar" numFmtId="166">
      <sharedItems containsSemiMixedTypes="0" containsString="0" containsNumber="1" containsInteger="1" minValue="0" maxValue="136309"/>
    </cacheField>
    <cacheField name="Por pagar SAP" numFmtId="0">
      <sharedItems containsString="0" containsBlank="1" containsNumber="1" containsInteger="1" minValue="5500" maxValue="5500"/>
    </cacheField>
    <cacheField name="P. abiertas doc" numFmtId="0">
      <sharedItems containsString="0" containsBlank="1" containsNumber="1" containsInteger="1" minValue="1222469950" maxValue="1222469950"/>
    </cacheField>
    <cacheField name="Valor compensacion SAP" numFmtId="166">
      <sharedItems containsSemiMixedTypes="0" containsString="0" containsNumber="1" containsInteger="1" minValue="0" maxValue="136309"/>
    </cacheField>
    <cacheField name="Doc compensacion " numFmtId="0">
      <sharedItems containsString="0" containsBlank="1" containsNumber="1" containsInteger="1" minValue="2201539630" maxValue="2201539630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470273" maxValue="470273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n v="891901296"/>
    <s v="HOSPITAL SANTA LUCIA"/>
    <s v="A"/>
    <n v="352960"/>
    <s v="A352960"/>
    <s v="891901296_A352960"/>
    <d v="2015-01-18T00:00:00"/>
    <m/>
    <n v="40500"/>
    <n v="40500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356769"/>
    <s v="A356769"/>
    <s v="891901296_A356769"/>
    <d v="2015-02-06T00:00:00"/>
    <m/>
    <n v="46734"/>
    <n v="46734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371982"/>
    <s v="A371982"/>
    <s v="891901296_A371982"/>
    <d v="2015-04-08T00:00:00"/>
    <m/>
    <n v="63856"/>
    <n v="63856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377553"/>
    <s v="A377553"/>
    <s v="891901296_A377553"/>
    <d v="2015-05-03T00:00:00"/>
    <m/>
    <n v="45130"/>
    <n v="45130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382521"/>
    <s v="A382521"/>
    <s v="891901296_A382521"/>
    <d v="2015-05-22T00:00:00"/>
    <m/>
    <n v="42300"/>
    <n v="42300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387845"/>
    <s v="A387845"/>
    <s v="891901296_A387845"/>
    <d v="2015-06-13T00:00:00"/>
    <m/>
    <n v="55954"/>
    <n v="55954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407666"/>
    <s v="A407666"/>
    <s v="891901296_A407666"/>
    <d v="2015-09-09T00:00:00"/>
    <m/>
    <n v="70120"/>
    <n v="70120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409391"/>
    <s v="A409391"/>
    <s v="891901296_A409391"/>
    <d v="2015-09-17T00:00:00"/>
    <m/>
    <n v="62315"/>
    <n v="62315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414985"/>
    <s v="A414985"/>
    <s v="891901296_A414985"/>
    <d v="2015-10-11T00:00:00"/>
    <m/>
    <n v="101746"/>
    <n v="101746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419514"/>
    <s v="A419514"/>
    <s v="891901296_A419514"/>
    <d v="2015-10-31T00:00:00"/>
    <m/>
    <n v="75580"/>
    <n v="75580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427673"/>
    <s v="A427673"/>
    <s v="891901296_A427673"/>
    <d v="2015-12-13T00:00:00"/>
    <m/>
    <n v="638666"/>
    <n v="638666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579"/>
    <s v="A579"/>
    <s v="891901296_A579"/>
    <d v="2016-01-06T00:00:00"/>
    <m/>
    <n v="48000"/>
    <n v="48000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1161"/>
    <s v="A1161"/>
    <s v="891901296_A1161"/>
    <d v="2016-01-08T00:00:00"/>
    <m/>
    <n v="21400"/>
    <n v="19260"/>
    <s v="EVENTO"/>
    <s v="EL DOVIO"/>
    <s v="CONSULTA AMBULATORIA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A"/>
    <n v="6648"/>
    <s v="A6648"/>
    <s v="891901296_A6648"/>
    <d v="2016-01-31T00:00:00"/>
    <m/>
    <n v="66857"/>
    <n v="66857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B"/>
    <n v="42054"/>
    <s v="B42054"/>
    <s v="891901296_B42054"/>
    <d v="2016-06-19T00:00:00"/>
    <m/>
    <n v="45300"/>
    <n v="45300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B"/>
    <n v="46987"/>
    <s v="B46987"/>
    <s v="891901296_B46987"/>
    <d v="2016-07-08T00:00:00"/>
    <m/>
    <n v="87400"/>
    <n v="87400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B"/>
    <n v="51825"/>
    <s v="B51825"/>
    <s v="891901296_B51825"/>
    <d v="2016-07-29T00:00:00"/>
    <m/>
    <n v="49700"/>
    <n v="49700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B"/>
    <n v="104729"/>
    <s v="B104729"/>
    <s v="891901296_B104729"/>
    <d v="2017-03-21T00:00:00"/>
    <m/>
    <n v="29500"/>
    <n v="26600"/>
    <s v="EVENTO"/>
    <s v="EL DOVIO"/>
    <s v="CONSULTA AMBULATORIA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B"/>
    <n v="104872"/>
    <s v="B104872"/>
    <s v="891901296_B104872"/>
    <d v="2017-03-22T00:00:00"/>
    <m/>
    <n v="130900"/>
    <n v="130900"/>
    <s v="EVENTO"/>
    <s v="EL DOVIO"/>
    <s v="URGENCIAS"/>
    <m/>
    <s v="Se entrega soporte de radicado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m/>
    <n v="16862"/>
    <s v="16862"/>
    <s v="891901296_16862"/>
    <d v="2017-07-01T00:00:00"/>
    <m/>
    <n v="32210"/>
    <n v="29310"/>
    <s v="EVENTO"/>
    <s v="EL DOVIO"/>
    <s v="CONSULTA AMBULATORIA"/>
    <m/>
    <m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m/>
    <n v="197882"/>
    <s v="197882"/>
    <s v="891901296_197882"/>
    <d v="2018-05-24T00:00:00"/>
    <m/>
    <n v="31200"/>
    <n v="19200"/>
    <s v="EVENTO"/>
    <s v="EL DOVIO"/>
    <s v="CONSULTA AMBULATORIA"/>
    <m/>
    <m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259517"/>
    <s v="FV259517"/>
    <s v="891901296_FV259517"/>
    <d v="2019-03-07T00:00:00"/>
    <m/>
    <n v="33100"/>
    <n v="12700"/>
    <s v="EVENTO"/>
    <s v="EL DOVIO"/>
    <s v="CONSULTA AMBULATORIA"/>
    <m/>
    <m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274628"/>
    <s v="FV274628"/>
    <s v="891901296_FV274628"/>
    <d v="2019-05-03T00:00:00"/>
    <m/>
    <n v="33100"/>
    <n v="12700"/>
    <s v="EVENTO"/>
    <s v="EL DOVIO"/>
    <s v="CONSULTA AMBULATORIA"/>
    <m/>
    <m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4268"/>
    <s v="FV734268"/>
    <s v="891901296_FV734268"/>
    <d v="2024-06-05T00:00:00"/>
    <d v="2024-06-15T00:00:00"/>
    <n v="33796"/>
    <n v="33796"/>
    <s v="EVENTO"/>
    <s v="EL DOVIO"/>
    <s v="CONSULTA AMBULATORIA"/>
    <m/>
    <s v="REFACTURACIÓN"/>
    <x v="0"/>
    <s v="Para cargar RIPS o soportes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5557"/>
    <s v="FV735557"/>
    <s v="891901296_FV735557"/>
    <d v="2024-06-11T00:00:00"/>
    <d v="2024-06-15T00:00:00"/>
    <n v="63095"/>
    <n v="63095"/>
    <s v="EVENTO"/>
    <s v="EL DOVIO"/>
    <s v="URGENCIAS"/>
    <m/>
    <s v="REFACTURACIÓN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5722"/>
    <s v="FV735722"/>
    <s v="891901296_FV735722"/>
    <d v="2024-06-11T00:00:00"/>
    <d v="2024-06-15T00:00:00"/>
    <n v="5500"/>
    <n v="5500"/>
    <s v="EVENTO"/>
    <s v="EL DOVIO"/>
    <s v="VACUNACION"/>
    <m/>
    <s v="REFACTURACIÓN"/>
    <x v="1"/>
    <s v="Finalizada"/>
    <s v="FACTURA PENDIENTE EN PROGRAMACION DE PAGO "/>
    <n v="5500"/>
    <n v="0"/>
    <m/>
    <n v="5500"/>
    <n v="0"/>
    <n v="0"/>
    <n v="0"/>
    <n v="0"/>
    <n v="5500"/>
    <n v="5500"/>
    <n v="1222469950"/>
    <n v="0"/>
    <m/>
    <m/>
    <m/>
    <d v="2024-08-30T00:00:00"/>
  </r>
  <r>
    <n v="891901296"/>
    <s v="HOSPITAL SANTA LUCIA"/>
    <s v="FV"/>
    <n v="735832"/>
    <s v="FV735832"/>
    <s v="891901296_FV735832"/>
    <d v="2024-06-11T00:00:00"/>
    <d v="2024-06-15T00:00:00"/>
    <n v="27400"/>
    <n v="27400"/>
    <s v="EVENTO"/>
    <s v="EL DOVIO"/>
    <s v="ODONTOLOGIA"/>
    <m/>
    <s v="REFACTURACIÓN"/>
    <x v="2"/>
    <s v="Para respuesta prestador"/>
    <s v="FACTURA PENDIENTE EN PROGRAMACION DE PAGO - GLOSA PENDIENTE POR CONCILIAR"/>
    <n v="27400"/>
    <n v="0"/>
    <s v="se realiza objecion al validar los datos dela factura cups890203 consulta osontologia fecha prestacion vp$22600 se objeta la diferencia$4800,  se realiza objecion la autorizacion 220488495408422 usuario debia cancelar moderadora de $3700 y no fue descontado dela factura."/>
    <n v="27400"/>
    <n v="0"/>
    <n v="0"/>
    <n v="0"/>
    <n v="8500"/>
    <n v="18900"/>
    <m/>
    <m/>
    <n v="18900"/>
    <n v="2201539630"/>
    <s v="20.08.2024"/>
    <n v="470273"/>
    <d v="2024-08-30T00:00:00"/>
  </r>
  <r>
    <n v="891901296"/>
    <s v="HOSPITAL SANTA LUCIA"/>
    <s v="FV"/>
    <n v="735853"/>
    <s v="FV735853"/>
    <s v="891901296_FV735853"/>
    <d v="2024-06-11T00:00:00"/>
    <d v="2024-06-15T00:00:00"/>
    <n v="78328"/>
    <n v="78328"/>
    <s v="EVENTO"/>
    <s v="EL DOVIO"/>
    <s v="URGENCIAS"/>
    <m/>
    <s v="REFACTURACIÓN"/>
    <x v="3"/>
    <s v="Devuelta"/>
    <s v="FACTURA EN PROCESO INTERNO"/>
    <n v="0"/>
    <n v="78328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6272"/>
    <s v="FV736272"/>
    <s v="891901296_FV736272"/>
    <d v="2024-06-12T00:00:00"/>
    <d v="2024-06-15T00:00:00"/>
    <n v="24000"/>
    <n v="24000"/>
    <s v="EVENTO"/>
    <s v="EL DOVIO"/>
    <s v="VACUNACION"/>
    <m/>
    <s v="REFACTURACIÓN"/>
    <x v="3"/>
    <s v="Devuelta"/>
    <s v="FACTURA EN PROCESO INTERNO"/>
    <n v="0"/>
    <n v="24000"/>
    <s v="soportes_x000a_se devuelve factura con soporte , al vlaidar no se evidencia la historia clinica o el carnet de aplicacion del biologico , anexar soporte para darle tramite ala factura"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5982"/>
    <s v="FV735982"/>
    <s v="891901296_FV735982"/>
    <d v="2024-06-12T00:00:00"/>
    <d v="2024-06-15T00:00:00"/>
    <n v="40000"/>
    <n v="40000"/>
    <s v="EVENTO"/>
    <s v="EL DOVIO"/>
    <s v="CONSULTA AMBULATORIA"/>
    <m/>
    <s v="REFACTURACIÓN"/>
    <x v="2"/>
    <s v="Para respuesta prestador"/>
    <s v="FACTURA PENDIENTE EN PROGRAMACION DE PAGO - GLOSA PENDIENTE POR CONCILIAR"/>
    <n v="40000"/>
    <n v="0"/>
    <s v="tarifa se realiza objecion al validar los datos dela factura el servicio prestado cups 890201 consulta medicina vp$33000 se objeta la diferencia$6900"/>
    <n v="40000"/>
    <n v="0"/>
    <n v="0"/>
    <n v="0"/>
    <n v="6900"/>
    <n v="29400"/>
    <m/>
    <m/>
    <n v="29400"/>
    <n v="2201539630"/>
    <s v="20.08.2024"/>
    <n v="470273"/>
    <d v="2024-08-30T00:00:00"/>
  </r>
  <r>
    <n v="891901296"/>
    <s v="HOSPITAL SANTA LUCIA"/>
    <s v="FV"/>
    <n v="735984"/>
    <s v="FV735984"/>
    <s v="891901296_FV735984"/>
    <d v="2024-06-12T00:00:00"/>
    <d v="2024-06-15T00:00:00"/>
    <n v="82685"/>
    <n v="82685"/>
    <s v="EVENTO"/>
    <s v="EL DOVIO"/>
    <s v="URGENCIAS"/>
    <m/>
    <s v="REFACTURACIÓN"/>
    <x v="4"/>
    <s v="Finalizada"/>
    <s v="FACTURA EN PROCESO INTERNO"/>
    <n v="82685"/>
    <n v="0"/>
    <m/>
    <n v="82685"/>
    <n v="0"/>
    <n v="0"/>
    <n v="0"/>
    <n v="0"/>
    <n v="82685"/>
    <m/>
    <m/>
    <n v="82685"/>
    <n v="2201539630"/>
    <s v="20.08.2024"/>
    <n v="470273"/>
    <d v="2024-08-30T00:00:00"/>
  </r>
  <r>
    <n v="891901296"/>
    <s v="HOSPITAL SANTA LUCIA"/>
    <s v="FV"/>
    <n v="735991"/>
    <s v="FV735991"/>
    <s v="891901296_FV735991"/>
    <d v="2024-06-12T00:00:00"/>
    <d v="2024-06-15T00:00:00"/>
    <n v="94958"/>
    <n v="94958"/>
    <s v="EVENTO"/>
    <s v="EL DOVIO"/>
    <s v="URGENCIAS"/>
    <m/>
    <s v="REFACTURACIÓN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5998"/>
    <s v="FV735998"/>
    <s v="891901296_FV735998"/>
    <d v="2024-06-12T00:00:00"/>
    <d v="2024-06-15T00:00:00"/>
    <n v="70199"/>
    <n v="70199"/>
    <s v="EVENTO"/>
    <s v="EL DOVIO"/>
    <s v="URGENCIAS"/>
    <m/>
    <s v="REFACTURACIÓN"/>
    <x v="4"/>
    <s v="Finalizada"/>
    <s v="FACTURA EN PROCESO INTERNO"/>
    <n v="70199"/>
    <n v="0"/>
    <m/>
    <n v="70199"/>
    <n v="0"/>
    <n v="0"/>
    <n v="0"/>
    <n v="0"/>
    <n v="70199"/>
    <m/>
    <m/>
    <n v="70199"/>
    <n v="2201539630"/>
    <s v="20.08.2024"/>
    <n v="470273"/>
    <d v="2024-08-30T00:00:00"/>
  </r>
  <r>
    <n v="891901296"/>
    <s v="HOSPITAL SANTA LUCIA"/>
    <s v="FV"/>
    <n v="736001"/>
    <s v="FV736001"/>
    <s v="891901296_FV736001"/>
    <d v="2024-06-12T00:00:00"/>
    <d v="2024-06-15T00:00:00"/>
    <n v="25300"/>
    <n v="25300"/>
    <s v="EVENTO"/>
    <s v="EL DOVIO"/>
    <s v="CONSULTA AMBULATORIA"/>
    <m/>
    <s v="REFACTURACIÓN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6039"/>
    <s v="FV736039"/>
    <s v="891901296_FV736039"/>
    <d v="2024-06-12T00:00:00"/>
    <d v="2024-06-15T00:00:00"/>
    <n v="136309"/>
    <n v="136309"/>
    <s v="EVENTO"/>
    <s v="EL DOVIO"/>
    <s v="URGENCIAS"/>
    <m/>
    <s v="REFACTURACIÓN"/>
    <x v="4"/>
    <s v="Finalizada"/>
    <s v="FACTURA EN PROCESO INTERNO"/>
    <n v="136309"/>
    <n v="0"/>
    <m/>
    <n v="136309"/>
    <n v="0"/>
    <n v="0"/>
    <n v="0"/>
    <n v="0"/>
    <n v="136309"/>
    <m/>
    <m/>
    <n v="136309"/>
    <n v="2201539630"/>
    <s v="20.08.2024"/>
    <n v="470273"/>
    <d v="2024-08-30T00:00:00"/>
  </r>
  <r>
    <n v="891901296"/>
    <s v="HOSPITAL SANTA LUCIA"/>
    <s v="FV"/>
    <n v="736047"/>
    <s v="FV736047"/>
    <s v="891901296_FV736047"/>
    <d v="2024-06-12T00:00:00"/>
    <d v="2024-06-15T00:00:00"/>
    <n v="90539"/>
    <n v="90539"/>
    <s v="EVENTO"/>
    <s v="EL DOVIO"/>
    <s v="URGENCIAS"/>
    <m/>
    <s v="REFACTURACIÓN"/>
    <x v="3"/>
    <s v="Devuelta"/>
    <s v="FACTURA EN PROCESO INTERNO"/>
    <n v="0"/>
    <n v="90539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6057"/>
    <s v="FV736057"/>
    <s v="891901296_FV736057"/>
    <d v="2024-06-12T00:00:00"/>
    <d v="2024-06-15T00:00:00"/>
    <n v="184217"/>
    <n v="184217"/>
    <s v="EVENTO"/>
    <s v="EL DOVIO"/>
    <s v="URGENCIAS"/>
    <m/>
    <s v="REFACTURACIÓN"/>
    <x v="3"/>
    <s v="Devuelta"/>
    <s v="FACTURA EN PROCESO INTERNO"/>
    <n v="0"/>
    <n v="184217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6068"/>
    <s v="FV736068"/>
    <s v="891901296_FV736068"/>
    <d v="2024-06-12T00:00:00"/>
    <d v="2024-06-15T00:00:00"/>
    <n v="44080"/>
    <n v="44080"/>
    <s v="EVENTO"/>
    <s v="EL DOVIO"/>
    <s v="CITOLOGIA"/>
    <m/>
    <s v="REFACTURACIÓN"/>
    <x v="4"/>
    <s v="Finalizada"/>
    <s v="FACTURA EN PROCESO INTERNO"/>
    <n v="44080"/>
    <n v="0"/>
    <m/>
    <n v="44080"/>
    <n v="0"/>
    <n v="0"/>
    <n v="0"/>
    <n v="0"/>
    <n v="44080"/>
    <m/>
    <m/>
    <n v="44080"/>
    <n v="2201539630"/>
    <s v="20.08.2024"/>
    <n v="470273"/>
    <d v="2024-08-30T00:00:00"/>
  </r>
  <r>
    <n v="891901296"/>
    <s v="HOSPITAL SANTA LUCIA"/>
    <s v="FV"/>
    <n v="736077"/>
    <s v="FV736077"/>
    <s v="891901296_FV736077"/>
    <d v="2024-06-12T00:00:00"/>
    <d v="2024-06-15T00:00:00"/>
    <n v="232567"/>
    <n v="232567"/>
    <s v="EVENTO"/>
    <s v="EL DOVIO"/>
    <s v="URGENCIAS"/>
    <m/>
    <s v="REFACTURACIÓN"/>
    <x v="3"/>
    <s v="Devuelta"/>
    <s v="FACTURA EN PROCESO INTERNO"/>
    <n v="0"/>
    <n v="232567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6097"/>
    <s v="FV736097"/>
    <s v="891901296_FV736097"/>
    <d v="2024-06-12T00:00:00"/>
    <d v="2024-06-15T00:00:00"/>
    <n v="46400"/>
    <n v="46400"/>
    <s v="EVENTO"/>
    <s v="EL DOVIO"/>
    <s v="CONSULTA AMBULATORIA"/>
    <m/>
    <s v="REFACTURACIÓN"/>
    <x v="4"/>
    <s v="Finalizada"/>
    <s v="FACTURA EN PROCESO INTERNO"/>
    <n v="46400"/>
    <n v="0"/>
    <m/>
    <n v="46400"/>
    <n v="0"/>
    <n v="0"/>
    <n v="0"/>
    <n v="0"/>
    <n v="46400"/>
    <m/>
    <m/>
    <n v="46400"/>
    <n v="2201539630"/>
    <s v="20.08.2024"/>
    <n v="470273"/>
    <d v="2024-08-30T00:00:00"/>
  </r>
  <r>
    <n v="891901296"/>
    <s v="HOSPITAL SANTA LUCIA"/>
    <s v="FV"/>
    <n v="736103"/>
    <s v="FV736103"/>
    <s v="891901296_FV736103"/>
    <d v="2024-06-12T00:00:00"/>
    <d v="2024-06-15T00:00:00"/>
    <n v="42300"/>
    <n v="42300"/>
    <s v="EVENTO"/>
    <s v="EL DOVIO"/>
    <s v="CONSULTA AMBULATORIA"/>
    <m/>
    <s v="REFACTURACIÓN"/>
    <x v="4"/>
    <s v="Finalizada"/>
    <s v="FACTURA EN PROCESO INTERNO"/>
    <n v="46400"/>
    <n v="0"/>
    <m/>
    <n v="46400"/>
    <n v="0"/>
    <n v="0"/>
    <n v="0"/>
    <n v="0"/>
    <n v="42300"/>
    <m/>
    <m/>
    <n v="42300"/>
    <n v="2201539630"/>
    <s v="20.08.2024"/>
    <n v="470273"/>
    <d v="2024-08-30T00:00:00"/>
  </r>
  <r>
    <n v="891901296"/>
    <s v="HOSPITAL SANTA LUCIA"/>
    <s v="FV"/>
    <n v="736113"/>
    <s v="FV736113"/>
    <s v="891901296_FV736113"/>
    <d v="2024-06-12T00:00:00"/>
    <d v="2024-06-15T00:00:00"/>
    <n v="73400"/>
    <n v="73400"/>
    <s v="EVENTO"/>
    <s v="EL DOVIO"/>
    <s v="URGENCIAS"/>
    <m/>
    <s v="REFACTURACIÓN"/>
    <x v="3"/>
    <s v="Devuelta"/>
    <s v="FACTURA EN PROCESO INTERNO"/>
    <n v="0"/>
    <n v="73400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6118"/>
    <s v="FV736118"/>
    <s v="891901296_FV736118"/>
    <d v="2024-06-12T00:00:00"/>
    <d v="2024-06-15T00:00:00"/>
    <n v="156444"/>
    <n v="156444"/>
    <s v="EVENTO"/>
    <s v="EL DOVIO"/>
    <s v="URGENCIAS"/>
    <m/>
    <s v="REFACTURACIÓN"/>
    <x v="3"/>
    <s v="Devuelta"/>
    <s v="FACTURA EN PROCESO INTERNO"/>
    <n v="0"/>
    <n v="156444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6125"/>
    <s v="FV736125"/>
    <s v="891901296_FV736125"/>
    <d v="2024-06-12T00:00:00"/>
    <d v="2024-06-15T00:00:00"/>
    <n v="152989"/>
    <n v="152989"/>
    <s v="EVENTO"/>
    <s v="EL DOVIO"/>
    <s v="URGENCIAS"/>
    <m/>
    <s v="REFACTURACIÓN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  <r>
    <n v="891901296"/>
    <s v="HOSPITAL SANTA LUCIA"/>
    <s v="FV"/>
    <n v="736131"/>
    <s v="FV736131"/>
    <s v="891901296_FV736131"/>
    <d v="2024-06-12T00:00:00"/>
    <d v="2024-06-15T00:00:00"/>
    <n v="93475"/>
    <n v="93475"/>
    <s v="EVENTO"/>
    <s v="EL DOVIO"/>
    <s v="URGENCIAS"/>
    <m/>
    <s v="REFACTURACIÓN"/>
    <x v="0"/>
    <e v="#N/A"/>
    <s v="FACTURA NO RADICADA"/>
    <n v="0"/>
    <n v="0"/>
    <m/>
    <n v="0"/>
    <n v="0"/>
    <n v="0"/>
    <n v="0"/>
    <n v="0"/>
    <n v="0"/>
    <m/>
    <m/>
    <n v="0"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3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9" firstHeaderRow="0" firstDataRow="1" firstDataCol="1"/>
  <pivotFields count="34">
    <pivotField numFmtI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dataField="1" numFmtId="166" showAll="0"/>
    <pivotField showAll="0"/>
    <pivotField showAll="0"/>
    <pivotField showAll="0"/>
    <pivotField showAll="0"/>
    <pivotField showAll="0"/>
    <pivotField axis="axisRow" dataField="1" showAll="0">
      <items count="6">
        <item x="4"/>
        <item x="2"/>
        <item x="3"/>
        <item x="0"/>
        <item x="1"/>
        <item t="default"/>
      </items>
    </pivotField>
    <pivotField showAll="0"/>
    <pivotField showAll="0"/>
    <pivotField numFmtId="166" showAll="0"/>
    <pivotField numFmtId="166" showAll="0"/>
    <pivotField showAll="0"/>
    <pivotField numFmtId="166" showAll="0"/>
    <pivotField numFmtId="166" showAll="0"/>
    <pivotField numFmtId="166" showAll="0"/>
    <pivotField numFmtId="166" showAll="0"/>
    <pivotField dataField="1" numFmtId="166" showAll="0"/>
    <pivotField numFmtId="166" showAll="0"/>
    <pivotField showAll="0"/>
    <pivotField showAll="0"/>
    <pivotField numFmtId="166" showAll="0"/>
    <pivotField showAll="0"/>
    <pivotField showAll="0"/>
    <pivotField showAll="0"/>
    <pivotField numFmtId="14" showAll="0"/>
  </pivotFields>
  <rowFields count="1">
    <field x="1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9" baseField="0" baseItem="0" numFmtId="166"/>
    <dataField name="Valor glosa pendiente " fld="25" baseField="0" baseItem="0" numFmtId="166"/>
  </dataFields>
  <formats count="19">
    <format dxfId="3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36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8">
      <pivotArea type="all" dataOnly="0" outline="0" fieldPosition="0"/>
    </format>
    <format dxfId="21">
      <pivotArea outline="0" collapsedLevelsAreSubtotals="1" fieldPosition="0"/>
    </format>
    <format dxfId="20">
      <pivotArea field="15" type="button" dataOnly="0" labelOnly="1" outline="0" axis="axisRow" fieldPosition="0"/>
    </format>
    <format dxfId="19">
      <pivotArea dataOnly="0" labelOnly="1" fieldPosition="0">
        <references count="1">
          <reference field="15" count="0"/>
        </references>
      </pivotArea>
    </format>
    <format dxfId="18">
      <pivotArea dataOnly="0" labelOnly="1" grandRow="1" outline="0" fieldPosition="0"/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5" type="button" dataOnly="0" labelOnly="1" outline="0" axis="axisRow" fieldPosition="0"/>
    </format>
    <format dxfId="7">
      <pivotArea dataOnly="0" labelOnly="1" fieldPosition="0">
        <references count="1">
          <reference field="15" count="0"/>
        </references>
      </pivotArea>
    </format>
    <format dxfId="5">
      <pivotArea dataOnly="0" labelOnly="1" grandRow="1" outline="0" fieldPosition="0"/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6"/>
  <sheetViews>
    <sheetView showGridLines="0" topLeftCell="A28" zoomScale="120" zoomScaleNormal="120" workbookViewId="0">
      <selection activeCell="H54" sqref="H54"/>
    </sheetView>
  </sheetViews>
  <sheetFormatPr baseColWidth="10" defaultRowHeight="14.5" x14ac:dyDescent="0.35"/>
  <cols>
    <col min="1" max="1" width="12.54296875" bestFit="1" customWidth="1"/>
    <col min="2" max="2" width="23.1796875" customWidth="1"/>
    <col min="3" max="3" width="8.1796875" customWidth="1"/>
    <col min="4" max="4" width="8.81640625" customWidth="1"/>
    <col min="5" max="5" width="13.26953125" customWidth="1"/>
    <col min="6" max="6" width="14.7265625" customWidth="1"/>
    <col min="7" max="7" width="9.26953125" customWidth="1"/>
    <col min="8" max="8" width="11" bestFit="1" customWidth="1"/>
    <col min="9" max="9" width="15.7265625" bestFit="1" customWidth="1"/>
    <col min="10" max="10" width="11.453125" customWidth="1"/>
    <col min="11" max="11" width="15.1796875" customWidth="1"/>
    <col min="13" max="13" width="28.45312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  <c r="M1" s="2" t="s">
        <v>25</v>
      </c>
    </row>
    <row r="2" spans="1:13" x14ac:dyDescent="0.35">
      <c r="A2" s="7">
        <v>891901296</v>
      </c>
      <c r="B2" s="1" t="s">
        <v>12</v>
      </c>
      <c r="C2" s="1" t="s">
        <v>22</v>
      </c>
      <c r="D2" s="1">
        <v>352960</v>
      </c>
      <c r="E2" s="6">
        <v>42022</v>
      </c>
      <c r="F2" s="1"/>
      <c r="G2" s="1">
        <v>40500</v>
      </c>
      <c r="H2" s="1">
        <v>40500</v>
      </c>
      <c r="I2" s="5" t="s">
        <v>14</v>
      </c>
      <c r="J2" s="4" t="s">
        <v>15</v>
      </c>
      <c r="K2" s="5" t="s">
        <v>16</v>
      </c>
      <c r="L2" s="4"/>
      <c r="M2" s="1" t="s">
        <v>23</v>
      </c>
    </row>
    <row r="3" spans="1:13" x14ac:dyDescent="0.35">
      <c r="A3" s="7">
        <v>891901296</v>
      </c>
      <c r="B3" s="1" t="s">
        <v>12</v>
      </c>
      <c r="C3" s="1" t="s">
        <v>22</v>
      </c>
      <c r="D3" s="1">
        <v>356769</v>
      </c>
      <c r="E3" s="6">
        <v>42041</v>
      </c>
      <c r="F3" s="1"/>
      <c r="G3" s="1">
        <v>46734</v>
      </c>
      <c r="H3" s="1">
        <v>46734</v>
      </c>
      <c r="I3" s="5" t="s">
        <v>14</v>
      </c>
      <c r="J3" s="4" t="s">
        <v>15</v>
      </c>
      <c r="K3" s="5" t="s">
        <v>16</v>
      </c>
      <c r="L3" s="4"/>
      <c r="M3" s="1" t="s">
        <v>23</v>
      </c>
    </row>
    <row r="4" spans="1:13" x14ac:dyDescent="0.35">
      <c r="A4" s="7">
        <v>891901296</v>
      </c>
      <c r="B4" s="1" t="s">
        <v>12</v>
      </c>
      <c r="C4" s="1" t="s">
        <v>22</v>
      </c>
      <c r="D4" s="1">
        <v>371982</v>
      </c>
      <c r="E4" s="6">
        <v>42102</v>
      </c>
      <c r="F4" s="1"/>
      <c r="G4" s="1">
        <v>63856</v>
      </c>
      <c r="H4" s="1">
        <v>63856</v>
      </c>
      <c r="I4" s="5" t="s">
        <v>14</v>
      </c>
      <c r="J4" s="4" t="s">
        <v>15</v>
      </c>
      <c r="K4" s="5" t="s">
        <v>16</v>
      </c>
      <c r="L4" s="1"/>
      <c r="M4" s="1" t="s">
        <v>23</v>
      </c>
    </row>
    <row r="5" spans="1:13" x14ac:dyDescent="0.35">
      <c r="A5" s="7">
        <v>891901296</v>
      </c>
      <c r="B5" s="1" t="s">
        <v>12</v>
      </c>
      <c r="C5" s="1" t="s">
        <v>22</v>
      </c>
      <c r="D5" s="1">
        <v>377553</v>
      </c>
      <c r="E5" s="6">
        <v>42127</v>
      </c>
      <c r="F5" s="1"/>
      <c r="G5" s="1">
        <v>45130</v>
      </c>
      <c r="H5" s="1">
        <v>45130</v>
      </c>
      <c r="I5" s="5" t="s">
        <v>14</v>
      </c>
      <c r="J5" s="4" t="s">
        <v>15</v>
      </c>
      <c r="K5" s="5" t="s">
        <v>16</v>
      </c>
      <c r="L5" s="1"/>
      <c r="M5" s="1" t="s">
        <v>23</v>
      </c>
    </row>
    <row r="6" spans="1:13" x14ac:dyDescent="0.35">
      <c r="A6" s="7">
        <v>891901296</v>
      </c>
      <c r="B6" s="1" t="s">
        <v>12</v>
      </c>
      <c r="C6" s="1" t="s">
        <v>22</v>
      </c>
      <c r="D6" s="1">
        <v>382521</v>
      </c>
      <c r="E6" s="6">
        <v>42146</v>
      </c>
      <c r="F6" s="1"/>
      <c r="G6" s="1">
        <v>42300</v>
      </c>
      <c r="H6" s="1">
        <v>42300</v>
      </c>
      <c r="I6" s="5" t="s">
        <v>14</v>
      </c>
      <c r="J6" s="4" t="s">
        <v>15</v>
      </c>
      <c r="K6" s="5" t="s">
        <v>16</v>
      </c>
      <c r="L6" s="1"/>
      <c r="M6" s="1" t="s">
        <v>23</v>
      </c>
    </row>
    <row r="7" spans="1:13" x14ac:dyDescent="0.35">
      <c r="A7" s="7">
        <v>891901296</v>
      </c>
      <c r="B7" s="1" t="s">
        <v>12</v>
      </c>
      <c r="C7" s="1" t="s">
        <v>22</v>
      </c>
      <c r="D7" s="1">
        <v>387845</v>
      </c>
      <c r="E7" s="6">
        <v>42168</v>
      </c>
      <c r="F7" s="1"/>
      <c r="G7" s="1">
        <v>55954</v>
      </c>
      <c r="H7" s="1">
        <v>55954</v>
      </c>
      <c r="I7" s="5" t="s">
        <v>14</v>
      </c>
      <c r="J7" s="4" t="s">
        <v>15</v>
      </c>
      <c r="K7" s="5" t="s">
        <v>16</v>
      </c>
      <c r="L7" s="1"/>
      <c r="M7" s="1" t="s">
        <v>23</v>
      </c>
    </row>
    <row r="8" spans="1:13" x14ac:dyDescent="0.35">
      <c r="A8" s="7">
        <v>891901296</v>
      </c>
      <c r="B8" s="1" t="s">
        <v>12</v>
      </c>
      <c r="C8" s="1" t="s">
        <v>22</v>
      </c>
      <c r="D8" s="1">
        <v>407666</v>
      </c>
      <c r="E8" s="6">
        <v>42256</v>
      </c>
      <c r="F8" s="1"/>
      <c r="G8" s="1">
        <v>70120</v>
      </c>
      <c r="H8" s="1">
        <v>70120</v>
      </c>
      <c r="I8" s="5" t="s">
        <v>14</v>
      </c>
      <c r="J8" s="4" t="s">
        <v>15</v>
      </c>
      <c r="K8" s="5" t="s">
        <v>16</v>
      </c>
      <c r="L8" s="1"/>
      <c r="M8" s="1" t="s">
        <v>23</v>
      </c>
    </row>
    <row r="9" spans="1:13" x14ac:dyDescent="0.35">
      <c r="A9" s="7">
        <v>891901296</v>
      </c>
      <c r="B9" s="1" t="s">
        <v>12</v>
      </c>
      <c r="C9" s="1" t="s">
        <v>22</v>
      </c>
      <c r="D9" s="1">
        <v>409391</v>
      </c>
      <c r="E9" s="6">
        <v>42264</v>
      </c>
      <c r="F9" s="1"/>
      <c r="G9" s="1">
        <v>62315</v>
      </c>
      <c r="H9" s="1">
        <v>62315</v>
      </c>
      <c r="I9" s="5" t="s">
        <v>14</v>
      </c>
      <c r="J9" s="4" t="s">
        <v>15</v>
      </c>
      <c r="K9" s="5" t="s">
        <v>16</v>
      </c>
      <c r="L9" s="1"/>
      <c r="M9" s="1" t="s">
        <v>23</v>
      </c>
    </row>
    <row r="10" spans="1:13" x14ac:dyDescent="0.35">
      <c r="A10" s="7">
        <v>891901296</v>
      </c>
      <c r="B10" s="1" t="s">
        <v>12</v>
      </c>
      <c r="C10" s="1" t="s">
        <v>22</v>
      </c>
      <c r="D10" s="1">
        <v>414985</v>
      </c>
      <c r="E10" s="6">
        <v>42288</v>
      </c>
      <c r="F10" s="1"/>
      <c r="G10" s="1">
        <v>101746</v>
      </c>
      <c r="H10" s="1">
        <v>101746</v>
      </c>
      <c r="I10" s="5" t="s">
        <v>14</v>
      </c>
      <c r="J10" s="4" t="s">
        <v>15</v>
      </c>
      <c r="K10" s="5" t="s">
        <v>16</v>
      </c>
      <c r="L10" s="1"/>
      <c r="M10" s="1" t="s">
        <v>23</v>
      </c>
    </row>
    <row r="11" spans="1:13" x14ac:dyDescent="0.35">
      <c r="A11" s="7">
        <v>891901296</v>
      </c>
      <c r="B11" s="1" t="s">
        <v>12</v>
      </c>
      <c r="C11" s="1" t="s">
        <v>22</v>
      </c>
      <c r="D11" s="1">
        <v>419514</v>
      </c>
      <c r="E11" s="6">
        <v>42308</v>
      </c>
      <c r="F11" s="1"/>
      <c r="G11" s="1">
        <v>75580</v>
      </c>
      <c r="H11" s="1">
        <v>75580</v>
      </c>
      <c r="I11" s="5" t="s">
        <v>14</v>
      </c>
      <c r="J11" s="4" t="s">
        <v>15</v>
      </c>
      <c r="K11" s="5" t="s">
        <v>16</v>
      </c>
      <c r="L11" s="1"/>
      <c r="M11" s="1" t="s">
        <v>23</v>
      </c>
    </row>
    <row r="12" spans="1:13" x14ac:dyDescent="0.35">
      <c r="A12" s="7">
        <v>891901296</v>
      </c>
      <c r="B12" s="1" t="s">
        <v>12</v>
      </c>
      <c r="C12" s="1" t="s">
        <v>22</v>
      </c>
      <c r="D12" s="1">
        <v>427673</v>
      </c>
      <c r="E12" s="6">
        <v>42351</v>
      </c>
      <c r="F12" s="1"/>
      <c r="G12" s="1">
        <v>638666</v>
      </c>
      <c r="H12" s="1">
        <v>638666</v>
      </c>
      <c r="I12" s="5" t="s">
        <v>14</v>
      </c>
      <c r="J12" s="4" t="s">
        <v>15</v>
      </c>
      <c r="K12" s="5" t="s">
        <v>16</v>
      </c>
      <c r="L12" s="1"/>
      <c r="M12" s="1" t="s">
        <v>23</v>
      </c>
    </row>
    <row r="13" spans="1:13" x14ac:dyDescent="0.35">
      <c r="A13" s="7">
        <v>891901296</v>
      </c>
      <c r="B13" s="1" t="s">
        <v>12</v>
      </c>
      <c r="C13" s="1" t="s">
        <v>22</v>
      </c>
      <c r="D13" s="1">
        <v>579</v>
      </c>
      <c r="E13" s="6">
        <v>42375</v>
      </c>
      <c r="F13" s="1"/>
      <c r="G13" s="1">
        <v>48000</v>
      </c>
      <c r="H13" s="1">
        <v>48000</v>
      </c>
      <c r="I13" s="5" t="s">
        <v>14</v>
      </c>
      <c r="J13" s="4" t="s">
        <v>15</v>
      </c>
      <c r="K13" s="5" t="s">
        <v>16</v>
      </c>
      <c r="L13" s="1"/>
      <c r="M13" s="1" t="s">
        <v>23</v>
      </c>
    </row>
    <row r="14" spans="1:13" ht="29" x14ac:dyDescent="0.35">
      <c r="A14" s="7">
        <v>891901296</v>
      </c>
      <c r="B14" s="1" t="s">
        <v>12</v>
      </c>
      <c r="C14" s="1" t="s">
        <v>22</v>
      </c>
      <c r="D14" s="1">
        <v>1161</v>
      </c>
      <c r="E14" s="6">
        <v>42377</v>
      </c>
      <c r="F14" s="1"/>
      <c r="G14" s="1">
        <v>21400</v>
      </c>
      <c r="H14" s="1">
        <v>19260</v>
      </c>
      <c r="I14" s="5" t="s">
        <v>14</v>
      </c>
      <c r="J14" s="4" t="s">
        <v>15</v>
      </c>
      <c r="K14" s="5" t="s">
        <v>17</v>
      </c>
      <c r="L14" s="1"/>
      <c r="M14" s="1" t="s">
        <v>23</v>
      </c>
    </row>
    <row r="15" spans="1:13" x14ac:dyDescent="0.35">
      <c r="A15" s="7">
        <v>891901296</v>
      </c>
      <c r="B15" s="1" t="s">
        <v>12</v>
      </c>
      <c r="C15" s="1" t="s">
        <v>22</v>
      </c>
      <c r="D15" s="1">
        <v>6648</v>
      </c>
      <c r="E15" s="6">
        <v>42400</v>
      </c>
      <c r="F15" s="1"/>
      <c r="G15" s="1">
        <v>66857</v>
      </c>
      <c r="H15" s="1">
        <v>66857</v>
      </c>
      <c r="I15" s="5" t="s">
        <v>14</v>
      </c>
      <c r="J15" s="4" t="s">
        <v>15</v>
      </c>
      <c r="K15" s="5" t="s">
        <v>16</v>
      </c>
      <c r="L15" s="1"/>
      <c r="M15" s="1" t="s">
        <v>23</v>
      </c>
    </row>
    <row r="16" spans="1:13" x14ac:dyDescent="0.35">
      <c r="A16" s="7">
        <v>891901296</v>
      </c>
      <c r="B16" s="1" t="s">
        <v>12</v>
      </c>
      <c r="C16" s="1" t="s">
        <v>24</v>
      </c>
      <c r="D16" s="1">
        <v>42054</v>
      </c>
      <c r="E16" s="6">
        <v>42540</v>
      </c>
      <c r="F16" s="1"/>
      <c r="G16" s="1">
        <v>45300</v>
      </c>
      <c r="H16" s="1">
        <v>45300</v>
      </c>
      <c r="I16" s="5" t="s">
        <v>14</v>
      </c>
      <c r="J16" s="4" t="s">
        <v>15</v>
      </c>
      <c r="K16" s="5" t="s">
        <v>16</v>
      </c>
      <c r="L16" s="1"/>
      <c r="M16" s="1" t="s">
        <v>23</v>
      </c>
    </row>
    <row r="17" spans="1:13" x14ac:dyDescent="0.35">
      <c r="A17" s="7">
        <v>891901296</v>
      </c>
      <c r="B17" s="1" t="s">
        <v>12</v>
      </c>
      <c r="C17" s="1" t="s">
        <v>24</v>
      </c>
      <c r="D17" s="1">
        <v>46987</v>
      </c>
      <c r="E17" s="6">
        <v>42559</v>
      </c>
      <c r="F17" s="1"/>
      <c r="G17" s="1">
        <v>87400</v>
      </c>
      <c r="H17" s="1">
        <v>87400</v>
      </c>
      <c r="I17" s="5" t="s">
        <v>14</v>
      </c>
      <c r="J17" s="4" t="s">
        <v>15</v>
      </c>
      <c r="K17" s="5" t="s">
        <v>16</v>
      </c>
      <c r="L17" s="1"/>
      <c r="M17" s="1" t="s">
        <v>23</v>
      </c>
    </row>
    <row r="18" spans="1:13" x14ac:dyDescent="0.35">
      <c r="A18" s="7">
        <v>891901296</v>
      </c>
      <c r="B18" s="1" t="s">
        <v>12</v>
      </c>
      <c r="C18" s="1" t="s">
        <v>24</v>
      </c>
      <c r="D18" s="1">
        <v>51825</v>
      </c>
      <c r="E18" s="6">
        <v>42580</v>
      </c>
      <c r="F18" s="1"/>
      <c r="G18" s="1">
        <v>49700</v>
      </c>
      <c r="H18" s="1">
        <v>49700</v>
      </c>
      <c r="I18" s="5" t="s">
        <v>14</v>
      </c>
      <c r="J18" s="4" t="s">
        <v>15</v>
      </c>
      <c r="K18" s="5" t="s">
        <v>16</v>
      </c>
      <c r="L18" s="1"/>
      <c r="M18" s="1" t="s">
        <v>23</v>
      </c>
    </row>
    <row r="19" spans="1:13" ht="29" x14ac:dyDescent="0.35">
      <c r="A19" s="7">
        <v>891901296</v>
      </c>
      <c r="B19" s="1" t="s">
        <v>12</v>
      </c>
      <c r="C19" s="1" t="s">
        <v>24</v>
      </c>
      <c r="D19" s="1">
        <v>104729</v>
      </c>
      <c r="E19" s="6">
        <v>42815</v>
      </c>
      <c r="F19" s="1"/>
      <c r="G19" s="1">
        <v>29500</v>
      </c>
      <c r="H19" s="1">
        <v>26600</v>
      </c>
      <c r="I19" s="5" t="s">
        <v>14</v>
      </c>
      <c r="J19" s="4" t="s">
        <v>15</v>
      </c>
      <c r="K19" s="5" t="s">
        <v>17</v>
      </c>
      <c r="L19" s="1"/>
      <c r="M19" s="1" t="s">
        <v>23</v>
      </c>
    </row>
    <row r="20" spans="1:13" x14ac:dyDescent="0.35">
      <c r="A20" s="7">
        <v>891901296</v>
      </c>
      <c r="B20" s="1" t="s">
        <v>12</v>
      </c>
      <c r="C20" s="1" t="s">
        <v>24</v>
      </c>
      <c r="D20" s="1">
        <v>104872</v>
      </c>
      <c r="E20" s="6">
        <v>42816</v>
      </c>
      <c r="F20" s="1"/>
      <c r="G20" s="1">
        <v>130900</v>
      </c>
      <c r="H20" s="1">
        <v>130900</v>
      </c>
      <c r="I20" s="5" t="s">
        <v>14</v>
      </c>
      <c r="J20" s="4" t="s">
        <v>15</v>
      </c>
      <c r="K20" s="5" t="s">
        <v>16</v>
      </c>
      <c r="L20" s="1"/>
      <c r="M20" s="1" t="s">
        <v>23</v>
      </c>
    </row>
    <row r="21" spans="1:13" ht="29" x14ac:dyDescent="0.35">
      <c r="A21" s="7">
        <v>891901296</v>
      </c>
      <c r="B21" s="1" t="s">
        <v>12</v>
      </c>
      <c r="C21" s="1"/>
      <c r="D21" s="1">
        <v>16862</v>
      </c>
      <c r="E21" s="6">
        <v>42917</v>
      </c>
      <c r="F21" s="1"/>
      <c r="G21" s="1">
        <v>32210</v>
      </c>
      <c r="H21" s="1">
        <v>29310</v>
      </c>
      <c r="I21" s="5" t="s">
        <v>14</v>
      </c>
      <c r="J21" s="4" t="s">
        <v>15</v>
      </c>
      <c r="K21" s="5" t="s">
        <v>17</v>
      </c>
      <c r="L21" s="1"/>
      <c r="M21" s="1"/>
    </row>
    <row r="22" spans="1:13" ht="29" x14ac:dyDescent="0.35">
      <c r="A22" s="7">
        <v>891901296</v>
      </c>
      <c r="B22" s="1" t="s">
        <v>12</v>
      </c>
      <c r="C22" s="1"/>
      <c r="D22" s="1">
        <v>197882</v>
      </c>
      <c r="E22" s="6">
        <v>43244</v>
      </c>
      <c r="F22" s="1"/>
      <c r="G22" s="1">
        <v>31200</v>
      </c>
      <c r="H22" s="1">
        <v>19200</v>
      </c>
      <c r="I22" s="5" t="s">
        <v>14</v>
      </c>
      <c r="J22" s="4" t="s">
        <v>15</v>
      </c>
      <c r="K22" s="5" t="s">
        <v>17</v>
      </c>
      <c r="L22" s="1"/>
      <c r="M22" s="1"/>
    </row>
    <row r="23" spans="1:13" ht="29" x14ac:dyDescent="0.35">
      <c r="A23" s="7">
        <v>891901296</v>
      </c>
      <c r="B23" s="1" t="s">
        <v>12</v>
      </c>
      <c r="C23" s="1" t="s">
        <v>13</v>
      </c>
      <c r="D23" s="1">
        <v>259517</v>
      </c>
      <c r="E23" s="6">
        <v>43531</v>
      </c>
      <c r="F23" s="1"/>
      <c r="G23" s="1">
        <v>33100</v>
      </c>
      <c r="H23" s="1">
        <v>12700</v>
      </c>
      <c r="I23" s="5" t="s">
        <v>14</v>
      </c>
      <c r="J23" s="4" t="s">
        <v>15</v>
      </c>
      <c r="K23" s="5" t="s">
        <v>17</v>
      </c>
      <c r="L23" s="1"/>
      <c r="M23" s="1"/>
    </row>
    <row r="24" spans="1:13" ht="29" x14ac:dyDescent="0.35">
      <c r="A24" s="7">
        <v>891901296</v>
      </c>
      <c r="B24" s="1" t="s">
        <v>12</v>
      </c>
      <c r="C24" s="1" t="s">
        <v>13</v>
      </c>
      <c r="D24" s="1">
        <v>274628</v>
      </c>
      <c r="E24" s="6">
        <v>43588</v>
      </c>
      <c r="F24" s="1"/>
      <c r="G24" s="1">
        <v>33100</v>
      </c>
      <c r="H24" s="1">
        <v>12700</v>
      </c>
      <c r="I24" s="5" t="s">
        <v>14</v>
      </c>
      <c r="J24" s="4" t="s">
        <v>15</v>
      </c>
      <c r="K24" s="5" t="s">
        <v>17</v>
      </c>
      <c r="L24" s="1"/>
      <c r="M24" s="1"/>
    </row>
    <row r="25" spans="1:13" ht="29" x14ac:dyDescent="0.35">
      <c r="A25" s="7">
        <v>891901296</v>
      </c>
      <c r="B25" s="1" t="s">
        <v>12</v>
      </c>
      <c r="C25" s="1" t="s">
        <v>13</v>
      </c>
      <c r="D25" s="1">
        <v>734268</v>
      </c>
      <c r="E25" s="6">
        <v>45448</v>
      </c>
      <c r="F25" s="6">
        <v>45458</v>
      </c>
      <c r="G25" s="1">
        <v>33796</v>
      </c>
      <c r="H25" s="1">
        <v>33796</v>
      </c>
      <c r="I25" s="5" t="s">
        <v>14</v>
      </c>
      <c r="J25" s="4" t="s">
        <v>15</v>
      </c>
      <c r="K25" s="5" t="s">
        <v>17</v>
      </c>
      <c r="L25" s="1"/>
      <c r="M25" s="1" t="s">
        <v>21</v>
      </c>
    </row>
    <row r="26" spans="1:13" x14ac:dyDescent="0.35">
      <c r="A26" s="7">
        <v>891901296</v>
      </c>
      <c r="B26" s="1" t="s">
        <v>12</v>
      </c>
      <c r="C26" s="1" t="s">
        <v>13</v>
      </c>
      <c r="D26" s="1">
        <v>735557</v>
      </c>
      <c r="E26" s="6">
        <v>45454</v>
      </c>
      <c r="F26" s="6">
        <v>45458</v>
      </c>
      <c r="G26" s="1">
        <v>63095</v>
      </c>
      <c r="H26" s="1">
        <v>63095</v>
      </c>
      <c r="I26" s="5" t="s">
        <v>14</v>
      </c>
      <c r="J26" s="4" t="s">
        <v>15</v>
      </c>
      <c r="K26" s="5" t="s">
        <v>16</v>
      </c>
      <c r="L26" s="1"/>
      <c r="M26" s="1" t="s">
        <v>21</v>
      </c>
    </row>
    <row r="27" spans="1:13" x14ac:dyDescent="0.35">
      <c r="A27" s="7">
        <v>891901296</v>
      </c>
      <c r="B27" s="1" t="s">
        <v>12</v>
      </c>
      <c r="C27" s="1" t="s">
        <v>13</v>
      </c>
      <c r="D27" s="1">
        <v>735722</v>
      </c>
      <c r="E27" s="6">
        <v>45454</v>
      </c>
      <c r="F27" s="6">
        <v>45458</v>
      </c>
      <c r="G27" s="1">
        <v>5500</v>
      </c>
      <c r="H27" s="1">
        <v>5500</v>
      </c>
      <c r="I27" s="5" t="s">
        <v>14</v>
      </c>
      <c r="J27" s="4" t="s">
        <v>15</v>
      </c>
      <c r="K27" s="5" t="s">
        <v>18</v>
      </c>
      <c r="L27" s="1"/>
      <c r="M27" s="1" t="s">
        <v>21</v>
      </c>
    </row>
    <row r="28" spans="1:13" x14ac:dyDescent="0.35">
      <c r="A28" s="7">
        <v>891901296</v>
      </c>
      <c r="B28" s="1" t="s">
        <v>12</v>
      </c>
      <c r="C28" s="1" t="s">
        <v>13</v>
      </c>
      <c r="D28" s="1">
        <v>735832</v>
      </c>
      <c r="E28" s="6">
        <v>45454</v>
      </c>
      <c r="F28" s="6">
        <v>45458</v>
      </c>
      <c r="G28" s="1">
        <v>27400</v>
      </c>
      <c r="H28" s="1">
        <v>27400</v>
      </c>
      <c r="I28" s="5" t="s">
        <v>14</v>
      </c>
      <c r="J28" s="4" t="s">
        <v>15</v>
      </c>
      <c r="K28" s="5" t="s">
        <v>19</v>
      </c>
      <c r="L28" s="1"/>
      <c r="M28" s="1" t="s">
        <v>21</v>
      </c>
    </row>
    <row r="29" spans="1:13" x14ac:dyDescent="0.35">
      <c r="A29" s="7">
        <v>891901296</v>
      </c>
      <c r="B29" s="1" t="s">
        <v>12</v>
      </c>
      <c r="C29" s="1" t="s">
        <v>13</v>
      </c>
      <c r="D29" s="1">
        <v>735853</v>
      </c>
      <c r="E29" s="6">
        <v>45454</v>
      </c>
      <c r="F29" s="6">
        <v>45458</v>
      </c>
      <c r="G29" s="1">
        <v>78328</v>
      </c>
      <c r="H29" s="1">
        <v>78328</v>
      </c>
      <c r="I29" s="5" t="s">
        <v>14</v>
      </c>
      <c r="J29" s="4" t="s">
        <v>15</v>
      </c>
      <c r="K29" s="5" t="s">
        <v>16</v>
      </c>
      <c r="L29" s="1"/>
      <c r="M29" s="1" t="s">
        <v>21</v>
      </c>
    </row>
    <row r="30" spans="1:13" x14ac:dyDescent="0.35">
      <c r="A30" s="7">
        <v>891901296</v>
      </c>
      <c r="B30" s="1" t="s">
        <v>12</v>
      </c>
      <c r="C30" s="1" t="s">
        <v>13</v>
      </c>
      <c r="D30" s="1">
        <v>736272</v>
      </c>
      <c r="E30" s="6">
        <v>45455</v>
      </c>
      <c r="F30" s="6">
        <v>45458</v>
      </c>
      <c r="G30" s="1">
        <v>24000</v>
      </c>
      <c r="H30" s="1">
        <v>24000</v>
      </c>
      <c r="I30" s="5" t="s">
        <v>14</v>
      </c>
      <c r="J30" s="4" t="s">
        <v>15</v>
      </c>
      <c r="K30" s="5" t="s">
        <v>18</v>
      </c>
      <c r="L30" s="1"/>
      <c r="M30" s="1" t="s">
        <v>21</v>
      </c>
    </row>
    <row r="31" spans="1:13" ht="29" x14ac:dyDescent="0.35">
      <c r="A31" s="7">
        <v>891901296</v>
      </c>
      <c r="B31" s="1" t="s">
        <v>12</v>
      </c>
      <c r="C31" s="1" t="s">
        <v>13</v>
      </c>
      <c r="D31" s="1">
        <v>735982</v>
      </c>
      <c r="E31" s="6">
        <v>45455</v>
      </c>
      <c r="F31" s="6">
        <v>45458</v>
      </c>
      <c r="G31" s="1">
        <v>40000</v>
      </c>
      <c r="H31" s="1">
        <v>40000</v>
      </c>
      <c r="I31" s="5" t="s">
        <v>14</v>
      </c>
      <c r="J31" s="4" t="s">
        <v>15</v>
      </c>
      <c r="K31" s="5" t="s">
        <v>17</v>
      </c>
      <c r="L31" s="1"/>
      <c r="M31" s="1" t="s">
        <v>21</v>
      </c>
    </row>
    <row r="32" spans="1:13" x14ac:dyDescent="0.35">
      <c r="A32" s="7">
        <v>891901296</v>
      </c>
      <c r="B32" s="1" t="s">
        <v>12</v>
      </c>
      <c r="C32" s="1" t="s">
        <v>13</v>
      </c>
      <c r="D32" s="1">
        <v>735984</v>
      </c>
      <c r="E32" s="6">
        <v>45455</v>
      </c>
      <c r="F32" s="6">
        <v>45458</v>
      </c>
      <c r="G32" s="1">
        <v>82685</v>
      </c>
      <c r="H32" s="1">
        <v>82685</v>
      </c>
      <c r="I32" s="5" t="s">
        <v>14</v>
      </c>
      <c r="J32" s="4" t="s">
        <v>15</v>
      </c>
      <c r="K32" s="5" t="s">
        <v>16</v>
      </c>
      <c r="L32" s="1"/>
      <c r="M32" s="1" t="s">
        <v>21</v>
      </c>
    </row>
    <row r="33" spans="1:13" x14ac:dyDescent="0.35">
      <c r="A33" s="7">
        <v>891901296</v>
      </c>
      <c r="B33" s="1" t="s">
        <v>12</v>
      </c>
      <c r="C33" s="1" t="s">
        <v>13</v>
      </c>
      <c r="D33" s="1">
        <v>735991</v>
      </c>
      <c r="E33" s="6">
        <v>45455</v>
      </c>
      <c r="F33" s="6">
        <v>45458</v>
      </c>
      <c r="G33" s="1">
        <v>94958</v>
      </c>
      <c r="H33" s="1">
        <v>94958</v>
      </c>
      <c r="I33" s="5" t="s">
        <v>14</v>
      </c>
      <c r="J33" s="4" t="s">
        <v>15</v>
      </c>
      <c r="K33" s="5" t="s">
        <v>16</v>
      </c>
      <c r="L33" s="1"/>
      <c r="M33" s="1" t="s">
        <v>21</v>
      </c>
    </row>
    <row r="34" spans="1:13" x14ac:dyDescent="0.35">
      <c r="A34" s="7">
        <v>891901296</v>
      </c>
      <c r="B34" s="1" t="s">
        <v>12</v>
      </c>
      <c r="C34" s="1" t="s">
        <v>13</v>
      </c>
      <c r="D34" s="1">
        <v>735998</v>
      </c>
      <c r="E34" s="6">
        <v>45455</v>
      </c>
      <c r="F34" s="6">
        <v>45458</v>
      </c>
      <c r="G34" s="1">
        <v>70199</v>
      </c>
      <c r="H34" s="1">
        <v>70199</v>
      </c>
      <c r="I34" s="5" t="s">
        <v>14</v>
      </c>
      <c r="J34" s="4" t="s">
        <v>15</v>
      </c>
      <c r="K34" s="5" t="s">
        <v>16</v>
      </c>
      <c r="L34" s="1"/>
      <c r="M34" s="1" t="s">
        <v>21</v>
      </c>
    </row>
    <row r="35" spans="1:13" ht="29" x14ac:dyDescent="0.35">
      <c r="A35" s="7">
        <v>891901296</v>
      </c>
      <c r="B35" s="1" t="s">
        <v>12</v>
      </c>
      <c r="C35" s="1" t="s">
        <v>13</v>
      </c>
      <c r="D35" s="1">
        <v>736001</v>
      </c>
      <c r="E35" s="6">
        <v>45455</v>
      </c>
      <c r="F35" s="6">
        <v>45458</v>
      </c>
      <c r="G35" s="1">
        <v>25300</v>
      </c>
      <c r="H35" s="1">
        <v>25300</v>
      </c>
      <c r="I35" s="5" t="s">
        <v>14</v>
      </c>
      <c r="J35" s="4" t="s">
        <v>15</v>
      </c>
      <c r="K35" s="5" t="s">
        <v>17</v>
      </c>
      <c r="L35" s="1"/>
      <c r="M35" s="1" t="s">
        <v>21</v>
      </c>
    </row>
    <row r="36" spans="1:13" x14ac:dyDescent="0.35">
      <c r="A36" s="7">
        <v>891901296</v>
      </c>
      <c r="B36" s="1" t="s">
        <v>12</v>
      </c>
      <c r="C36" s="1" t="s">
        <v>13</v>
      </c>
      <c r="D36" s="1">
        <v>736039</v>
      </c>
      <c r="E36" s="6">
        <v>45455</v>
      </c>
      <c r="F36" s="6">
        <v>45458</v>
      </c>
      <c r="G36" s="1">
        <v>136309</v>
      </c>
      <c r="H36" s="1">
        <v>136309</v>
      </c>
      <c r="I36" s="5" t="s">
        <v>14</v>
      </c>
      <c r="J36" s="4" t="s">
        <v>15</v>
      </c>
      <c r="K36" s="5" t="s">
        <v>16</v>
      </c>
      <c r="L36" s="1"/>
      <c r="M36" s="1" t="s">
        <v>21</v>
      </c>
    </row>
    <row r="37" spans="1:13" x14ac:dyDescent="0.35">
      <c r="A37" s="7">
        <v>891901296</v>
      </c>
      <c r="B37" s="1" t="s">
        <v>12</v>
      </c>
      <c r="C37" s="1" t="s">
        <v>13</v>
      </c>
      <c r="D37" s="1">
        <v>736047</v>
      </c>
      <c r="E37" s="6">
        <v>45455</v>
      </c>
      <c r="F37" s="6">
        <v>45458</v>
      </c>
      <c r="G37" s="1">
        <v>90539</v>
      </c>
      <c r="H37" s="1">
        <v>90539</v>
      </c>
      <c r="I37" s="5" t="s">
        <v>14</v>
      </c>
      <c r="J37" s="4" t="s">
        <v>15</v>
      </c>
      <c r="K37" s="5" t="s">
        <v>16</v>
      </c>
      <c r="L37" s="1"/>
      <c r="M37" s="1" t="s">
        <v>21</v>
      </c>
    </row>
    <row r="38" spans="1:13" x14ac:dyDescent="0.35">
      <c r="A38" s="7">
        <v>891901296</v>
      </c>
      <c r="B38" s="1" t="s">
        <v>12</v>
      </c>
      <c r="C38" s="1" t="s">
        <v>13</v>
      </c>
      <c r="D38" s="1">
        <v>736057</v>
      </c>
      <c r="E38" s="6">
        <v>45455</v>
      </c>
      <c r="F38" s="6">
        <v>45458</v>
      </c>
      <c r="G38" s="1">
        <v>184217</v>
      </c>
      <c r="H38" s="1">
        <v>184217</v>
      </c>
      <c r="I38" s="5" t="s">
        <v>14</v>
      </c>
      <c r="J38" s="4" t="s">
        <v>15</v>
      </c>
      <c r="K38" s="5" t="s">
        <v>16</v>
      </c>
      <c r="L38" s="1"/>
      <c r="M38" s="1" t="s">
        <v>21</v>
      </c>
    </row>
    <row r="39" spans="1:13" x14ac:dyDescent="0.35">
      <c r="A39" s="7">
        <v>891901296</v>
      </c>
      <c r="B39" s="1" t="s">
        <v>12</v>
      </c>
      <c r="C39" s="1" t="s">
        <v>13</v>
      </c>
      <c r="D39" s="1">
        <v>736068</v>
      </c>
      <c r="E39" s="6">
        <v>45455</v>
      </c>
      <c r="F39" s="6">
        <v>45458</v>
      </c>
      <c r="G39" s="1">
        <v>44080</v>
      </c>
      <c r="H39" s="1">
        <v>44080</v>
      </c>
      <c r="I39" s="5" t="s">
        <v>14</v>
      </c>
      <c r="J39" s="4" t="s">
        <v>15</v>
      </c>
      <c r="K39" s="5" t="s">
        <v>20</v>
      </c>
      <c r="L39" s="1"/>
      <c r="M39" s="1" t="s">
        <v>21</v>
      </c>
    </row>
    <row r="40" spans="1:13" x14ac:dyDescent="0.35">
      <c r="A40" s="7">
        <v>891901296</v>
      </c>
      <c r="B40" s="1" t="s">
        <v>12</v>
      </c>
      <c r="C40" s="1" t="s">
        <v>13</v>
      </c>
      <c r="D40" s="1">
        <v>736077</v>
      </c>
      <c r="E40" s="6">
        <v>45455</v>
      </c>
      <c r="F40" s="6">
        <v>45458</v>
      </c>
      <c r="G40" s="1">
        <v>232567</v>
      </c>
      <c r="H40" s="1">
        <v>232567</v>
      </c>
      <c r="I40" s="5" t="s">
        <v>14</v>
      </c>
      <c r="J40" s="4" t="s">
        <v>15</v>
      </c>
      <c r="K40" s="5" t="s">
        <v>16</v>
      </c>
      <c r="L40" s="1"/>
      <c r="M40" s="1" t="s">
        <v>21</v>
      </c>
    </row>
    <row r="41" spans="1:13" ht="29" x14ac:dyDescent="0.35">
      <c r="A41" s="7">
        <v>891901296</v>
      </c>
      <c r="B41" s="1" t="s">
        <v>12</v>
      </c>
      <c r="C41" s="1" t="s">
        <v>13</v>
      </c>
      <c r="D41" s="1">
        <v>736097</v>
      </c>
      <c r="E41" s="6">
        <v>45455</v>
      </c>
      <c r="F41" s="6">
        <v>45458</v>
      </c>
      <c r="G41" s="1">
        <v>46400</v>
      </c>
      <c r="H41" s="1">
        <v>46400</v>
      </c>
      <c r="I41" s="5" t="s">
        <v>14</v>
      </c>
      <c r="J41" s="4" t="s">
        <v>15</v>
      </c>
      <c r="K41" s="5" t="s">
        <v>17</v>
      </c>
      <c r="L41" s="1"/>
      <c r="M41" s="1" t="s">
        <v>21</v>
      </c>
    </row>
    <row r="42" spans="1:13" ht="29" x14ac:dyDescent="0.35">
      <c r="A42" s="7">
        <v>891901296</v>
      </c>
      <c r="B42" s="1" t="s">
        <v>12</v>
      </c>
      <c r="C42" s="1" t="s">
        <v>13</v>
      </c>
      <c r="D42" s="1">
        <v>736103</v>
      </c>
      <c r="E42" s="6">
        <v>45455</v>
      </c>
      <c r="F42" s="6">
        <v>45458</v>
      </c>
      <c r="G42" s="1">
        <v>42300</v>
      </c>
      <c r="H42" s="1">
        <v>42300</v>
      </c>
      <c r="I42" s="5" t="s">
        <v>14</v>
      </c>
      <c r="J42" s="4" t="s">
        <v>15</v>
      </c>
      <c r="K42" s="5" t="s">
        <v>17</v>
      </c>
      <c r="L42" s="1"/>
      <c r="M42" s="1" t="s">
        <v>21</v>
      </c>
    </row>
    <row r="43" spans="1:13" x14ac:dyDescent="0.35">
      <c r="A43" s="7">
        <v>891901296</v>
      </c>
      <c r="B43" s="1" t="s">
        <v>12</v>
      </c>
      <c r="C43" s="1" t="s">
        <v>13</v>
      </c>
      <c r="D43" s="1">
        <v>736113</v>
      </c>
      <c r="E43" s="6">
        <v>45455</v>
      </c>
      <c r="F43" s="6">
        <v>45458</v>
      </c>
      <c r="G43" s="1">
        <v>73400</v>
      </c>
      <c r="H43" s="1">
        <v>73400</v>
      </c>
      <c r="I43" s="5" t="s">
        <v>14</v>
      </c>
      <c r="J43" s="4" t="s">
        <v>15</v>
      </c>
      <c r="K43" s="5" t="s">
        <v>16</v>
      </c>
      <c r="L43" s="1"/>
      <c r="M43" s="1" t="s">
        <v>21</v>
      </c>
    </row>
    <row r="44" spans="1:13" x14ac:dyDescent="0.35">
      <c r="A44" s="7">
        <v>891901296</v>
      </c>
      <c r="B44" s="1" t="s">
        <v>12</v>
      </c>
      <c r="C44" s="1" t="s">
        <v>13</v>
      </c>
      <c r="D44" s="1">
        <v>736118</v>
      </c>
      <c r="E44" s="6">
        <v>45455</v>
      </c>
      <c r="F44" s="6">
        <v>45458</v>
      </c>
      <c r="G44" s="1">
        <v>156444</v>
      </c>
      <c r="H44" s="1">
        <v>156444</v>
      </c>
      <c r="I44" s="5" t="s">
        <v>14</v>
      </c>
      <c r="J44" s="4" t="s">
        <v>15</v>
      </c>
      <c r="K44" s="5" t="s">
        <v>16</v>
      </c>
      <c r="L44" s="1"/>
      <c r="M44" s="1" t="s">
        <v>21</v>
      </c>
    </row>
    <row r="45" spans="1:13" x14ac:dyDescent="0.35">
      <c r="A45" s="7">
        <v>891901296</v>
      </c>
      <c r="B45" s="1" t="s">
        <v>12</v>
      </c>
      <c r="C45" s="1" t="s">
        <v>13</v>
      </c>
      <c r="D45" s="1">
        <v>736125</v>
      </c>
      <c r="E45" s="6">
        <v>45455</v>
      </c>
      <c r="F45" s="6">
        <v>45458</v>
      </c>
      <c r="G45" s="1">
        <v>152989</v>
      </c>
      <c r="H45" s="1">
        <v>152989</v>
      </c>
      <c r="I45" s="5" t="s">
        <v>14</v>
      </c>
      <c r="J45" s="4" t="s">
        <v>15</v>
      </c>
      <c r="K45" s="5" t="s">
        <v>16</v>
      </c>
      <c r="L45" s="1"/>
      <c r="M45" s="1" t="s">
        <v>21</v>
      </c>
    </row>
    <row r="46" spans="1:13" x14ac:dyDescent="0.35">
      <c r="A46" s="7">
        <v>891901296</v>
      </c>
      <c r="B46" s="1" t="s">
        <v>12</v>
      </c>
      <c r="C46" s="1" t="s">
        <v>13</v>
      </c>
      <c r="D46" s="1">
        <v>736131</v>
      </c>
      <c r="E46" s="6">
        <v>45455</v>
      </c>
      <c r="F46" s="6">
        <v>45458</v>
      </c>
      <c r="G46" s="1">
        <v>93475</v>
      </c>
      <c r="H46" s="1">
        <v>93475</v>
      </c>
      <c r="I46" s="5" t="s">
        <v>14</v>
      </c>
      <c r="J46" s="4" t="s">
        <v>15</v>
      </c>
      <c r="K46" s="5" t="s">
        <v>16</v>
      </c>
      <c r="L46" s="1"/>
      <c r="M46" s="1" t="s">
        <v>21</v>
      </c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showGridLines="0" zoomScale="80" zoomScaleNormal="80" workbookViewId="0">
      <selection activeCell="B8" sqref="B8:C8"/>
    </sheetView>
  </sheetViews>
  <sheetFormatPr baseColWidth="10" defaultRowHeight="14.5" x14ac:dyDescent="0.35"/>
  <cols>
    <col min="1" max="1" width="63.6328125" bestFit="1" customWidth="1"/>
    <col min="2" max="2" width="13.6328125" bestFit="1" customWidth="1"/>
    <col min="3" max="3" width="12.7265625" style="10" bestFit="1" customWidth="1"/>
    <col min="4" max="4" width="21.7265625" style="10" bestFit="1" customWidth="1"/>
  </cols>
  <sheetData>
    <row r="2" spans="1:6" ht="15" thickBot="1" x14ac:dyDescent="0.4"/>
    <row r="3" spans="1:6" ht="15" thickBot="1" x14ac:dyDescent="0.4">
      <c r="A3" s="24" t="s">
        <v>153</v>
      </c>
      <c r="B3" s="25" t="s">
        <v>155</v>
      </c>
      <c r="C3" s="26" t="s">
        <v>156</v>
      </c>
      <c r="D3" s="26" t="s">
        <v>157</v>
      </c>
    </row>
    <row r="4" spans="1:6" x14ac:dyDescent="0.35">
      <c r="A4" s="23" t="s">
        <v>152</v>
      </c>
      <c r="B4" s="22">
        <v>6</v>
      </c>
      <c r="C4" s="21">
        <v>421973</v>
      </c>
      <c r="D4" s="21">
        <v>0</v>
      </c>
    </row>
    <row r="5" spans="1:6" x14ac:dyDescent="0.35">
      <c r="A5" s="23" t="s">
        <v>149</v>
      </c>
      <c r="B5" s="22">
        <v>2</v>
      </c>
      <c r="C5" s="21">
        <v>67400</v>
      </c>
      <c r="D5" s="21">
        <v>15400</v>
      </c>
      <c r="E5">
        <f>GETPIVOTDATA("Saldo IPS ",$A$3,"Estado de Factura EPS Septiembre 24","FACTURA CANCELADA PARCIALMENTE - GLOSA PENDIENTE POR CONCILIAR")-GETPIVOTDATA("Valor glosa pendiente ",$A$3,"Estado de Factura EPS Septiembre 24","FACTURA CANCELADA PARCIALMENTE - GLOSA PENDIENTE POR CONCILIAR")</f>
        <v>52000</v>
      </c>
      <c r="F5">
        <f>E5+GETPIVOTDATA("Saldo IPS ",$A$3,"Estado de Factura EPS Septiembre 24","FACTURA CANCELADA")</f>
        <v>473973</v>
      </c>
    </row>
    <row r="6" spans="1:6" x14ac:dyDescent="0.35">
      <c r="A6" s="23" t="s">
        <v>135</v>
      </c>
      <c r="B6" s="22">
        <v>7</v>
      </c>
      <c r="C6" s="21">
        <v>839495</v>
      </c>
      <c r="D6" s="21">
        <v>0</v>
      </c>
    </row>
    <row r="7" spans="1:6" x14ac:dyDescent="0.35">
      <c r="A7" s="23" t="s">
        <v>137</v>
      </c>
      <c r="B7" s="22">
        <v>29</v>
      </c>
      <c r="C7" s="21">
        <v>2254441</v>
      </c>
      <c r="D7" s="21">
        <v>0</v>
      </c>
    </row>
    <row r="8" spans="1:6" ht="15" thickBot="1" x14ac:dyDescent="0.4">
      <c r="A8" s="23" t="s">
        <v>138</v>
      </c>
      <c r="B8" s="22">
        <v>1</v>
      </c>
      <c r="C8" s="21">
        <v>5500</v>
      </c>
      <c r="D8" s="21">
        <v>0</v>
      </c>
    </row>
    <row r="9" spans="1:6" ht="15" thickBot="1" x14ac:dyDescent="0.4">
      <c r="A9" s="27" t="s">
        <v>154</v>
      </c>
      <c r="B9" s="28">
        <v>45</v>
      </c>
      <c r="C9" s="26">
        <v>3588809</v>
      </c>
      <c r="D9" s="26">
        <v>15400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47"/>
  <sheetViews>
    <sheetView showGridLines="0" zoomScale="80" zoomScaleNormal="80" workbookViewId="0">
      <selection activeCell="A5" sqref="A5"/>
    </sheetView>
  </sheetViews>
  <sheetFormatPr baseColWidth="10" defaultRowHeight="14.5" x14ac:dyDescent="0.35"/>
  <cols>
    <col min="1" max="1" width="12.54296875" bestFit="1" customWidth="1"/>
    <col min="2" max="2" width="22.36328125" customWidth="1"/>
    <col min="3" max="3" width="8.1796875" customWidth="1"/>
    <col min="4" max="5" width="8.81640625" customWidth="1"/>
    <col min="6" max="6" width="19.54296875" bestFit="1" customWidth="1"/>
    <col min="7" max="7" width="13.26953125" customWidth="1"/>
    <col min="8" max="8" width="14.7265625" customWidth="1"/>
    <col min="9" max="9" width="9.26953125" customWidth="1"/>
    <col min="10" max="10" width="13.1796875" style="10" bestFit="1" customWidth="1"/>
    <col min="11" max="11" width="15.7265625" bestFit="1" customWidth="1"/>
    <col min="12" max="12" width="11.453125" customWidth="1"/>
    <col min="13" max="13" width="15.1796875" customWidth="1"/>
    <col min="15" max="15" width="28.453125" customWidth="1"/>
    <col min="16" max="16" width="23.54296875" customWidth="1"/>
    <col min="18" max="18" width="22.81640625" customWidth="1"/>
    <col min="19" max="19" width="11.54296875" bestFit="1" customWidth="1"/>
    <col min="20" max="20" width="11" bestFit="1" customWidth="1"/>
    <col min="21" max="21" width="15.81640625" customWidth="1"/>
    <col min="22" max="22" width="11.54296875" bestFit="1" customWidth="1"/>
    <col min="23" max="26" width="11" bestFit="1" customWidth="1"/>
    <col min="27" max="27" width="11.54296875" bestFit="1" customWidth="1"/>
    <col min="30" max="30" width="16.6328125" customWidth="1"/>
    <col min="31" max="31" width="15.7265625" customWidth="1"/>
    <col min="32" max="32" width="16.1796875" customWidth="1"/>
  </cols>
  <sheetData>
    <row r="1" spans="1:34" x14ac:dyDescent="0.35">
      <c r="J1" s="13">
        <f>SUBTOTAL(9,J3:J47)</f>
        <v>3588809</v>
      </c>
      <c r="S1" s="13">
        <f t="shared" ref="S1:AD1" si="0">SUBTOTAL(9,S3:S47)</f>
        <v>498973</v>
      </c>
      <c r="T1" s="13">
        <f t="shared" si="0"/>
        <v>839495</v>
      </c>
      <c r="U1" s="13"/>
      <c r="V1" s="13">
        <f t="shared" si="0"/>
        <v>498973</v>
      </c>
      <c r="W1" s="13">
        <f t="shared" si="0"/>
        <v>0</v>
      </c>
      <c r="X1" s="13">
        <f t="shared" si="0"/>
        <v>0</v>
      </c>
      <c r="Y1" s="13">
        <f t="shared" si="0"/>
        <v>0</v>
      </c>
      <c r="Z1" s="13">
        <f t="shared" si="0"/>
        <v>15400</v>
      </c>
      <c r="AA1" s="13">
        <f t="shared" si="0"/>
        <v>475773</v>
      </c>
      <c r="AB1" s="13">
        <f t="shared" si="0"/>
        <v>5500</v>
      </c>
      <c r="AD1" s="13">
        <f t="shared" si="0"/>
        <v>470273</v>
      </c>
    </row>
    <row r="2" spans="1:34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26</v>
      </c>
      <c r="F2" s="9" t="s">
        <v>27</v>
      </c>
      <c r="G2" s="2" t="s">
        <v>2</v>
      </c>
      <c r="H2" s="14" t="s">
        <v>3</v>
      </c>
      <c r="I2" s="2" t="s">
        <v>4</v>
      </c>
      <c r="J2" s="11" t="s">
        <v>5</v>
      </c>
      <c r="K2" s="2" t="s">
        <v>7</v>
      </c>
      <c r="L2" s="2" t="s">
        <v>9</v>
      </c>
      <c r="M2" s="2" t="s">
        <v>10</v>
      </c>
      <c r="N2" s="2" t="s">
        <v>11</v>
      </c>
      <c r="O2" s="2" t="s">
        <v>25</v>
      </c>
      <c r="P2" s="15" t="s">
        <v>118</v>
      </c>
      <c r="Q2" s="2" t="s">
        <v>119</v>
      </c>
      <c r="R2" s="19" t="s">
        <v>136</v>
      </c>
      <c r="S2" s="16" t="s">
        <v>124</v>
      </c>
      <c r="T2" s="17" t="s">
        <v>125</v>
      </c>
      <c r="U2" s="17" t="s">
        <v>132</v>
      </c>
      <c r="V2" s="16" t="s">
        <v>126</v>
      </c>
      <c r="W2" s="16" t="s">
        <v>127</v>
      </c>
      <c r="X2" s="16" t="s">
        <v>128</v>
      </c>
      <c r="Y2" s="16" t="s">
        <v>129</v>
      </c>
      <c r="Z2" s="16" t="s">
        <v>130</v>
      </c>
      <c r="AA2" s="16" t="s">
        <v>131</v>
      </c>
      <c r="AB2" s="15" t="s">
        <v>141</v>
      </c>
      <c r="AC2" s="15" t="s">
        <v>142</v>
      </c>
      <c r="AD2" s="20" t="s">
        <v>143</v>
      </c>
      <c r="AE2" s="20" t="s">
        <v>144</v>
      </c>
      <c r="AF2" s="20" t="s">
        <v>145</v>
      </c>
      <c r="AG2" s="20" t="s">
        <v>146</v>
      </c>
      <c r="AH2" s="2" t="s">
        <v>148</v>
      </c>
    </row>
    <row r="3" spans="1:34" x14ac:dyDescent="0.35">
      <c r="A3" s="7">
        <v>891901296</v>
      </c>
      <c r="B3" s="1" t="s">
        <v>12</v>
      </c>
      <c r="C3" s="1" t="s">
        <v>22</v>
      </c>
      <c r="D3" s="1">
        <v>352960</v>
      </c>
      <c r="E3" s="1" t="s">
        <v>73</v>
      </c>
      <c r="F3" s="1" t="s">
        <v>28</v>
      </c>
      <c r="G3" s="6">
        <v>42022</v>
      </c>
      <c r="H3" s="1"/>
      <c r="I3" s="1">
        <v>40500</v>
      </c>
      <c r="J3" s="12">
        <v>40500</v>
      </c>
      <c r="K3" s="5" t="s">
        <v>14</v>
      </c>
      <c r="L3" s="8" t="s">
        <v>15</v>
      </c>
      <c r="M3" s="5" t="s">
        <v>16</v>
      </c>
      <c r="N3" s="4"/>
      <c r="O3" s="1" t="s">
        <v>23</v>
      </c>
      <c r="P3" s="1" t="s">
        <v>137</v>
      </c>
      <c r="Q3" s="1" t="e">
        <v>#N/A</v>
      </c>
      <c r="R3" s="1" t="s">
        <v>137</v>
      </c>
      <c r="S3" s="12">
        <v>0</v>
      </c>
      <c r="T3" s="12">
        <v>0</v>
      </c>
      <c r="U3" s="12"/>
      <c r="V3" s="12">
        <v>0</v>
      </c>
      <c r="W3" s="12">
        <v>0</v>
      </c>
      <c r="X3" s="12">
        <v>0</v>
      </c>
      <c r="Y3" s="12">
        <v>0</v>
      </c>
      <c r="Z3" s="12">
        <v>0</v>
      </c>
      <c r="AA3" s="12">
        <v>0</v>
      </c>
      <c r="AB3" s="1"/>
      <c r="AC3" s="1"/>
      <c r="AD3" s="12">
        <v>0</v>
      </c>
      <c r="AE3" s="1"/>
      <c r="AF3" s="1"/>
      <c r="AG3" s="1"/>
      <c r="AH3" s="6">
        <v>45534</v>
      </c>
    </row>
    <row r="4" spans="1:34" x14ac:dyDescent="0.35">
      <c r="A4" s="7">
        <v>891901296</v>
      </c>
      <c r="B4" s="1" t="s">
        <v>12</v>
      </c>
      <c r="C4" s="1" t="s">
        <v>22</v>
      </c>
      <c r="D4" s="1">
        <v>356769</v>
      </c>
      <c r="E4" s="1" t="s">
        <v>74</v>
      </c>
      <c r="F4" s="1" t="s">
        <v>29</v>
      </c>
      <c r="G4" s="6">
        <v>42041</v>
      </c>
      <c r="H4" s="1"/>
      <c r="I4" s="1">
        <v>46734</v>
      </c>
      <c r="J4" s="12">
        <v>46734</v>
      </c>
      <c r="K4" s="5" t="s">
        <v>14</v>
      </c>
      <c r="L4" s="8" t="s">
        <v>15</v>
      </c>
      <c r="M4" s="5" t="s">
        <v>16</v>
      </c>
      <c r="N4" s="4"/>
      <c r="O4" s="1" t="s">
        <v>23</v>
      </c>
      <c r="P4" s="1" t="s">
        <v>137</v>
      </c>
      <c r="Q4" s="1" t="e">
        <v>#N/A</v>
      </c>
      <c r="R4" s="1" t="s">
        <v>137</v>
      </c>
      <c r="S4" s="12">
        <v>0</v>
      </c>
      <c r="T4" s="12">
        <v>0</v>
      </c>
      <c r="U4" s="12"/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"/>
      <c r="AC4" s="1"/>
      <c r="AD4" s="12">
        <v>0</v>
      </c>
      <c r="AE4" s="1"/>
      <c r="AF4" s="1"/>
      <c r="AG4" s="1"/>
      <c r="AH4" s="6">
        <v>45534</v>
      </c>
    </row>
    <row r="5" spans="1:34" x14ac:dyDescent="0.35">
      <c r="A5" s="7">
        <v>891901296</v>
      </c>
      <c r="B5" s="1" t="s">
        <v>12</v>
      </c>
      <c r="C5" s="1" t="s">
        <v>22</v>
      </c>
      <c r="D5" s="1">
        <v>371982</v>
      </c>
      <c r="E5" s="1" t="s">
        <v>75</v>
      </c>
      <c r="F5" s="1" t="s">
        <v>30</v>
      </c>
      <c r="G5" s="6">
        <v>42102</v>
      </c>
      <c r="H5" s="1"/>
      <c r="I5" s="1">
        <v>63856</v>
      </c>
      <c r="J5" s="12">
        <v>63856</v>
      </c>
      <c r="K5" s="5" t="s">
        <v>14</v>
      </c>
      <c r="L5" s="8" t="s">
        <v>15</v>
      </c>
      <c r="M5" s="5" t="s">
        <v>16</v>
      </c>
      <c r="N5" s="1"/>
      <c r="O5" s="1" t="s">
        <v>23</v>
      </c>
      <c r="P5" s="1" t="s">
        <v>137</v>
      </c>
      <c r="Q5" s="1" t="e">
        <v>#N/A</v>
      </c>
      <c r="R5" s="1" t="s">
        <v>137</v>
      </c>
      <c r="S5" s="12">
        <v>0</v>
      </c>
      <c r="T5" s="12">
        <v>0</v>
      </c>
      <c r="U5" s="12"/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"/>
      <c r="AC5" s="1"/>
      <c r="AD5" s="12">
        <v>0</v>
      </c>
      <c r="AE5" s="1"/>
      <c r="AF5" s="1"/>
      <c r="AG5" s="1"/>
      <c r="AH5" s="6">
        <v>45534</v>
      </c>
    </row>
    <row r="6" spans="1:34" x14ac:dyDescent="0.35">
      <c r="A6" s="7">
        <v>891901296</v>
      </c>
      <c r="B6" s="1" t="s">
        <v>12</v>
      </c>
      <c r="C6" s="1" t="s">
        <v>22</v>
      </c>
      <c r="D6" s="1">
        <v>377553</v>
      </c>
      <c r="E6" s="1" t="s">
        <v>76</v>
      </c>
      <c r="F6" s="1" t="s">
        <v>31</v>
      </c>
      <c r="G6" s="6">
        <v>42127</v>
      </c>
      <c r="H6" s="1"/>
      <c r="I6" s="1">
        <v>45130</v>
      </c>
      <c r="J6" s="12">
        <v>45130</v>
      </c>
      <c r="K6" s="5" t="s">
        <v>14</v>
      </c>
      <c r="L6" s="8" t="s">
        <v>15</v>
      </c>
      <c r="M6" s="5" t="s">
        <v>16</v>
      </c>
      <c r="N6" s="1"/>
      <c r="O6" s="1" t="s">
        <v>23</v>
      </c>
      <c r="P6" s="1" t="s">
        <v>137</v>
      </c>
      <c r="Q6" s="1" t="e">
        <v>#N/A</v>
      </c>
      <c r="R6" s="1" t="s">
        <v>137</v>
      </c>
      <c r="S6" s="12">
        <v>0</v>
      </c>
      <c r="T6" s="12">
        <v>0</v>
      </c>
      <c r="U6" s="12"/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"/>
      <c r="AC6" s="1"/>
      <c r="AD6" s="12">
        <v>0</v>
      </c>
      <c r="AE6" s="1"/>
      <c r="AF6" s="1"/>
      <c r="AG6" s="1"/>
      <c r="AH6" s="6">
        <v>45534</v>
      </c>
    </row>
    <row r="7" spans="1:34" x14ac:dyDescent="0.35">
      <c r="A7" s="7">
        <v>891901296</v>
      </c>
      <c r="B7" s="1" t="s">
        <v>12</v>
      </c>
      <c r="C7" s="1" t="s">
        <v>22</v>
      </c>
      <c r="D7" s="1">
        <v>382521</v>
      </c>
      <c r="E7" s="1" t="s">
        <v>77</v>
      </c>
      <c r="F7" s="1" t="s">
        <v>32</v>
      </c>
      <c r="G7" s="6">
        <v>42146</v>
      </c>
      <c r="H7" s="1"/>
      <c r="I7" s="1">
        <v>42300</v>
      </c>
      <c r="J7" s="12">
        <v>42300</v>
      </c>
      <c r="K7" s="5" t="s">
        <v>14</v>
      </c>
      <c r="L7" s="8" t="s">
        <v>15</v>
      </c>
      <c r="M7" s="5" t="s">
        <v>16</v>
      </c>
      <c r="N7" s="1"/>
      <c r="O7" s="1" t="s">
        <v>23</v>
      </c>
      <c r="P7" s="1" t="s">
        <v>137</v>
      </c>
      <c r="Q7" s="1" t="e">
        <v>#N/A</v>
      </c>
      <c r="R7" s="1" t="s">
        <v>137</v>
      </c>
      <c r="S7" s="12">
        <v>0</v>
      </c>
      <c r="T7" s="12">
        <v>0</v>
      </c>
      <c r="U7" s="12"/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"/>
      <c r="AC7" s="1"/>
      <c r="AD7" s="12">
        <v>0</v>
      </c>
      <c r="AE7" s="1"/>
      <c r="AF7" s="1"/>
      <c r="AG7" s="1"/>
      <c r="AH7" s="6">
        <v>45534</v>
      </c>
    </row>
    <row r="8" spans="1:34" x14ac:dyDescent="0.35">
      <c r="A8" s="7">
        <v>891901296</v>
      </c>
      <c r="B8" s="1" t="s">
        <v>12</v>
      </c>
      <c r="C8" s="1" t="s">
        <v>22</v>
      </c>
      <c r="D8" s="1">
        <v>387845</v>
      </c>
      <c r="E8" s="1" t="s">
        <v>78</v>
      </c>
      <c r="F8" s="1" t="s">
        <v>33</v>
      </c>
      <c r="G8" s="6">
        <v>42168</v>
      </c>
      <c r="H8" s="1"/>
      <c r="I8" s="1">
        <v>55954</v>
      </c>
      <c r="J8" s="12">
        <v>55954</v>
      </c>
      <c r="K8" s="5" t="s">
        <v>14</v>
      </c>
      <c r="L8" s="8" t="s">
        <v>15</v>
      </c>
      <c r="M8" s="5" t="s">
        <v>16</v>
      </c>
      <c r="N8" s="1"/>
      <c r="O8" s="1" t="s">
        <v>23</v>
      </c>
      <c r="P8" s="1" t="s">
        <v>137</v>
      </c>
      <c r="Q8" s="1" t="e">
        <v>#N/A</v>
      </c>
      <c r="R8" s="1" t="s">
        <v>137</v>
      </c>
      <c r="S8" s="12">
        <v>0</v>
      </c>
      <c r="T8" s="12">
        <v>0</v>
      </c>
      <c r="U8" s="12"/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"/>
      <c r="AC8" s="1"/>
      <c r="AD8" s="12">
        <v>0</v>
      </c>
      <c r="AE8" s="1"/>
      <c r="AF8" s="1"/>
      <c r="AG8" s="1"/>
      <c r="AH8" s="6">
        <v>45534</v>
      </c>
    </row>
    <row r="9" spans="1:34" x14ac:dyDescent="0.35">
      <c r="A9" s="7">
        <v>891901296</v>
      </c>
      <c r="B9" s="1" t="s">
        <v>12</v>
      </c>
      <c r="C9" s="1" t="s">
        <v>22</v>
      </c>
      <c r="D9" s="1">
        <v>407666</v>
      </c>
      <c r="E9" s="1" t="s">
        <v>79</v>
      </c>
      <c r="F9" s="1" t="s">
        <v>34</v>
      </c>
      <c r="G9" s="6">
        <v>42256</v>
      </c>
      <c r="H9" s="1"/>
      <c r="I9" s="1">
        <v>70120</v>
      </c>
      <c r="J9" s="12">
        <v>70120</v>
      </c>
      <c r="K9" s="5" t="s">
        <v>14</v>
      </c>
      <c r="L9" s="8" t="s">
        <v>15</v>
      </c>
      <c r="M9" s="5" t="s">
        <v>16</v>
      </c>
      <c r="N9" s="1"/>
      <c r="O9" s="1" t="s">
        <v>23</v>
      </c>
      <c r="P9" s="1" t="s">
        <v>137</v>
      </c>
      <c r="Q9" s="1" t="e">
        <v>#N/A</v>
      </c>
      <c r="R9" s="1" t="s">
        <v>137</v>
      </c>
      <c r="S9" s="12">
        <v>0</v>
      </c>
      <c r="T9" s="12">
        <v>0</v>
      </c>
      <c r="U9" s="12"/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"/>
      <c r="AC9" s="1"/>
      <c r="AD9" s="12">
        <v>0</v>
      </c>
      <c r="AE9" s="1"/>
      <c r="AF9" s="1"/>
      <c r="AG9" s="1"/>
      <c r="AH9" s="6">
        <v>45534</v>
      </c>
    </row>
    <row r="10" spans="1:34" x14ac:dyDescent="0.35">
      <c r="A10" s="7">
        <v>891901296</v>
      </c>
      <c r="B10" s="1" t="s">
        <v>12</v>
      </c>
      <c r="C10" s="1" t="s">
        <v>22</v>
      </c>
      <c r="D10" s="1">
        <v>409391</v>
      </c>
      <c r="E10" s="1" t="s">
        <v>80</v>
      </c>
      <c r="F10" s="1" t="s">
        <v>35</v>
      </c>
      <c r="G10" s="6">
        <v>42264</v>
      </c>
      <c r="H10" s="1"/>
      <c r="I10" s="1">
        <v>62315</v>
      </c>
      <c r="J10" s="12">
        <v>62315</v>
      </c>
      <c r="K10" s="5" t="s">
        <v>14</v>
      </c>
      <c r="L10" s="8" t="s">
        <v>15</v>
      </c>
      <c r="M10" s="5" t="s">
        <v>16</v>
      </c>
      <c r="N10" s="1"/>
      <c r="O10" s="1" t="s">
        <v>23</v>
      </c>
      <c r="P10" s="1" t="s">
        <v>137</v>
      </c>
      <c r="Q10" s="1" t="e">
        <v>#N/A</v>
      </c>
      <c r="R10" s="1" t="s">
        <v>137</v>
      </c>
      <c r="S10" s="12">
        <v>0</v>
      </c>
      <c r="T10" s="12">
        <v>0</v>
      </c>
      <c r="U10" s="12"/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"/>
      <c r="AC10" s="1"/>
      <c r="AD10" s="12">
        <v>0</v>
      </c>
      <c r="AE10" s="1"/>
      <c r="AF10" s="1"/>
      <c r="AG10" s="1"/>
      <c r="AH10" s="6">
        <v>45534</v>
      </c>
    </row>
    <row r="11" spans="1:34" x14ac:dyDescent="0.35">
      <c r="A11" s="7">
        <v>891901296</v>
      </c>
      <c r="B11" s="1" t="s">
        <v>12</v>
      </c>
      <c r="C11" s="1" t="s">
        <v>22</v>
      </c>
      <c r="D11" s="1">
        <v>414985</v>
      </c>
      <c r="E11" s="1" t="s">
        <v>81</v>
      </c>
      <c r="F11" s="1" t="s">
        <v>36</v>
      </c>
      <c r="G11" s="6">
        <v>42288</v>
      </c>
      <c r="H11" s="1"/>
      <c r="I11" s="1">
        <v>101746</v>
      </c>
      <c r="J11" s="12">
        <v>101746</v>
      </c>
      <c r="K11" s="5" t="s">
        <v>14</v>
      </c>
      <c r="L11" s="8" t="s">
        <v>15</v>
      </c>
      <c r="M11" s="5" t="s">
        <v>16</v>
      </c>
      <c r="N11" s="1"/>
      <c r="O11" s="1" t="s">
        <v>23</v>
      </c>
      <c r="P11" s="1" t="s">
        <v>137</v>
      </c>
      <c r="Q11" s="1" t="e">
        <v>#N/A</v>
      </c>
      <c r="R11" s="1" t="s">
        <v>137</v>
      </c>
      <c r="S11" s="12">
        <v>0</v>
      </c>
      <c r="T11" s="12">
        <v>0</v>
      </c>
      <c r="U11" s="12"/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"/>
      <c r="AC11" s="1"/>
      <c r="AD11" s="12">
        <v>0</v>
      </c>
      <c r="AE11" s="1"/>
      <c r="AF11" s="1"/>
      <c r="AG11" s="1"/>
      <c r="AH11" s="6">
        <v>45534</v>
      </c>
    </row>
    <row r="12" spans="1:34" x14ac:dyDescent="0.35">
      <c r="A12" s="7">
        <v>891901296</v>
      </c>
      <c r="B12" s="1" t="s">
        <v>12</v>
      </c>
      <c r="C12" s="1" t="s">
        <v>22</v>
      </c>
      <c r="D12" s="1">
        <v>419514</v>
      </c>
      <c r="E12" s="1" t="s">
        <v>82</v>
      </c>
      <c r="F12" s="1" t="s">
        <v>37</v>
      </c>
      <c r="G12" s="6">
        <v>42308</v>
      </c>
      <c r="H12" s="1"/>
      <c r="I12" s="1">
        <v>75580</v>
      </c>
      <c r="J12" s="12">
        <v>75580</v>
      </c>
      <c r="K12" s="5" t="s">
        <v>14</v>
      </c>
      <c r="L12" s="8" t="s">
        <v>15</v>
      </c>
      <c r="M12" s="5" t="s">
        <v>16</v>
      </c>
      <c r="N12" s="1"/>
      <c r="O12" s="1" t="s">
        <v>23</v>
      </c>
      <c r="P12" s="1" t="s">
        <v>137</v>
      </c>
      <c r="Q12" s="1" t="e">
        <v>#N/A</v>
      </c>
      <c r="R12" s="1" t="s">
        <v>137</v>
      </c>
      <c r="S12" s="12">
        <v>0</v>
      </c>
      <c r="T12" s="12">
        <v>0</v>
      </c>
      <c r="U12" s="12"/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"/>
      <c r="AC12" s="1"/>
      <c r="AD12" s="12">
        <v>0</v>
      </c>
      <c r="AE12" s="1"/>
      <c r="AF12" s="1"/>
      <c r="AG12" s="1"/>
      <c r="AH12" s="6">
        <v>45534</v>
      </c>
    </row>
    <row r="13" spans="1:34" x14ac:dyDescent="0.35">
      <c r="A13" s="7">
        <v>891901296</v>
      </c>
      <c r="B13" s="1" t="s">
        <v>12</v>
      </c>
      <c r="C13" s="1" t="s">
        <v>22</v>
      </c>
      <c r="D13" s="1">
        <v>427673</v>
      </c>
      <c r="E13" s="1" t="s">
        <v>83</v>
      </c>
      <c r="F13" s="1" t="s">
        <v>38</v>
      </c>
      <c r="G13" s="6">
        <v>42351</v>
      </c>
      <c r="H13" s="1"/>
      <c r="I13" s="1">
        <v>638666</v>
      </c>
      <c r="J13" s="12">
        <v>638666</v>
      </c>
      <c r="K13" s="5" t="s">
        <v>14</v>
      </c>
      <c r="L13" s="8" t="s">
        <v>15</v>
      </c>
      <c r="M13" s="5" t="s">
        <v>16</v>
      </c>
      <c r="N13" s="1"/>
      <c r="O13" s="1" t="s">
        <v>23</v>
      </c>
      <c r="P13" s="1" t="s">
        <v>137</v>
      </c>
      <c r="Q13" s="1" t="e">
        <v>#N/A</v>
      </c>
      <c r="R13" s="1" t="s">
        <v>137</v>
      </c>
      <c r="S13" s="12">
        <v>0</v>
      </c>
      <c r="T13" s="12">
        <v>0</v>
      </c>
      <c r="U13" s="12"/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"/>
      <c r="AC13" s="1"/>
      <c r="AD13" s="12">
        <v>0</v>
      </c>
      <c r="AE13" s="1"/>
      <c r="AF13" s="1"/>
      <c r="AG13" s="1"/>
      <c r="AH13" s="6">
        <v>45534</v>
      </c>
    </row>
    <row r="14" spans="1:34" x14ac:dyDescent="0.35">
      <c r="A14" s="7">
        <v>891901296</v>
      </c>
      <c r="B14" s="1" t="s">
        <v>12</v>
      </c>
      <c r="C14" s="1" t="s">
        <v>22</v>
      </c>
      <c r="D14" s="1">
        <v>579</v>
      </c>
      <c r="E14" s="1" t="s">
        <v>84</v>
      </c>
      <c r="F14" s="1" t="s">
        <v>39</v>
      </c>
      <c r="G14" s="6">
        <v>42375</v>
      </c>
      <c r="H14" s="1"/>
      <c r="I14" s="1">
        <v>48000</v>
      </c>
      <c r="J14" s="12">
        <v>48000</v>
      </c>
      <c r="K14" s="5" t="s">
        <v>14</v>
      </c>
      <c r="L14" s="8" t="s">
        <v>15</v>
      </c>
      <c r="M14" s="5" t="s">
        <v>16</v>
      </c>
      <c r="N14" s="1"/>
      <c r="O14" s="1" t="s">
        <v>23</v>
      </c>
      <c r="P14" s="1" t="s">
        <v>137</v>
      </c>
      <c r="Q14" s="1" t="e">
        <v>#N/A</v>
      </c>
      <c r="R14" s="1" t="s">
        <v>137</v>
      </c>
      <c r="S14" s="12">
        <v>0</v>
      </c>
      <c r="T14" s="12">
        <v>0</v>
      </c>
      <c r="U14" s="12"/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"/>
      <c r="AC14" s="1"/>
      <c r="AD14" s="12">
        <v>0</v>
      </c>
      <c r="AE14" s="1"/>
      <c r="AF14" s="1"/>
      <c r="AG14" s="1"/>
      <c r="AH14" s="6">
        <v>45534</v>
      </c>
    </row>
    <row r="15" spans="1:34" ht="29" x14ac:dyDescent="0.35">
      <c r="A15" s="7">
        <v>891901296</v>
      </c>
      <c r="B15" s="1" t="s">
        <v>12</v>
      </c>
      <c r="C15" s="1" t="s">
        <v>22</v>
      </c>
      <c r="D15" s="1">
        <v>1161</v>
      </c>
      <c r="E15" s="1" t="s">
        <v>85</v>
      </c>
      <c r="F15" s="1" t="s">
        <v>40</v>
      </c>
      <c r="G15" s="6">
        <v>42377</v>
      </c>
      <c r="H15" s="1"/>
      <c r="I15" s="1">
        <v>21400</v>
      </c>
      <c r="J15" s="12">
        <v>19260</v>
      </c>
      <c r="K15" s="5" t="s">
        <v>14</v>
      </c>
      <c r="L15" s="8" t="s">
        <v>15</v>
      </c>
      <c r="M15" s="5" t="s">
        <v>17</v>
      </c>
      <c r="N15" s="1"/>
      <c r="O15" s="1" t="s">
        <v>23</v>
      </c>
      <c r="P15" s="1" t="s">
        <v>137</v>
      </c>
      <c r="Q15" s="1" t="e">
        <v>#N/A</v>
      </c>
      <c r="R15" s="1" t="s">
        <v>137</v>
      </c>
      <c r="S15" s="12">
        <v>0</v>
      </c>
      <c r="T15" s="12">
        <v>0</v>
      </c>
      <c r="U15" s="12"/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"/>
      <c r="AC15" s="1"/>
      <c r="AD15" s="12">
        <v>0</v>
      </c>
      <c r="AE15" s="1"/>
      <c r="AF15" s="1"/>
      <c r="AG15" s="1"/>
      <c r="AH15" s="6">
        <v>45534</v>
      </c>
    </row>
    <row r="16" spans="1:34" x14ac:dyDescent="0.35">
      <c r="A16" s="7">
        <v>891901296</v>
      </c>
      <c r="B16" s="1" t="s">
        <v>12</v>
      </c>
      <c r="C16" s="1" t="s">
        <v>22</v>
      </c>
      <c r="D16" s="1">
        <v>6648</v>
      </c>
      <c r="E16" s="1" t="s">
        <v>86</v>
      </c>
      <c r="F16" s="1" t="s">
        <v>41</v>
      </c>
      <c r="G16" s="6">
        <v>42400</v>
      </c>
      <c r="H16" s="1"/>
      <c r="I16" s="1">
        <v>66857</v>
      </c>
      <c r="J16" s="12">
        <v>66857</v>
      </c>
      <c r="K16" s="5" t="s">
        <v>14</v>
      </c>
      <c r="L16" s="8" t="s">
        <v>15</v>
      </c>
      <c r="M16" s="5" t="s">
        <v>16</v>
      </c>
      <c r="N16" s="1"/>
      <c r="O16" s="1" t="s">
        <v>23</v>
      </c>
      <c r="P16" s="1" t="s">
        <v>137</v>
      </c>
      <c r="Q16" s="1" t="e">
        <v>#N/A</v>
      </c>
      <c r="R16" s="1" t="s">
        <v>137</v>
      </c>
      <c r="S16" s="12">
        <v>0</v>
      </c>
      <c r="T16" s="12">
        <v>0</v>
      </c>
      <c r="U16" s="12"/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"/>
      <c r="AC16" s="1"/>
      <c r="AD16" s="12">
        <v>0</v>
      </c>
      <c r="AE16" s="1"/>
      <c r="AF16" s="1"/>
      <c r="AG16" s="1"/>
      <c r="AH16" s="6">
        <v>45534</v>
      </c>
    </row>
    <row r="17" spans="1:34" x14ac:dyDescent="0.35">
      <c r="A17" s="7">
        <v>891901296</v>
      </c>
      <c r="B17" s="1" t="s">
        <v>12</v>
      </c>
      <c r="C17" s="1" t="s">
        <v>24</v>
      </c>
      <c r="D17" s="1">
        <v>42054</v>
      </c>
      <c r="E17" s="1" t="s">
        <v>87</v>
      </c>
      <c r="F17" s="1" t="s">
        <v>42</v>
      </c>
      <c r="G17" s="6">
        <v>42540</v>
      </c>
      <c r="H17" s="1"/>
      <c r="I17" s="1">
        <v>45300</v>
      </c>
      <c r="J17" s="12">
        <v>45300</v>
      </c>
      <c r="K17" s="5" t="s">
        <v>14</v>
      </c>
      <c r="L17" s="8" t="s">
        <v>15</v>
      </c>
      <c r="M17" s="5" t="s">
        <v>16</v>
      </c>
      <c r="N17" s="1"/>
      <c r="O17" s="1" t="s">
        <v>23</v>
      </c>
      <c r="P17" s="1" t="s">
        <v>137</v>
      </c>
      <c r="Q17" s="1" t="e">
        <v>#N/A</v>
      </c>
      <c r="R17" s="1" t="s">
        <v>137</v>
      </c>
      <c r="S17" s="12">
        <v>0</v>
      </c>
      <c r="T17" s="12">
        <v>0</v>
      </c>
      <c r="U17" s="12"/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"/>
      <c r="AC17" s="1"/>
      <c r="AD17" s="12">
        <v>0</v>
      </c>
      <c r="AE17" s="1"/>
      <c r="AF17" s="1"/>
      <c r="AG17" s="1"/>
      <c r="AH17" s="6">
        <v>45534</v>
      </c>
    </row>
    <row r="18" spans="1:34" x14ac:dyDescent="0.35">
      <c r="A18" s="7">
        <v>891901296</v>
      </c>
      <c r="B18" s="1" t="s">
        <v>12</v>
      </c>
      <c r="C18" s="1" t="s">
        <v>24</v>
      </c>
      <c r="D18" s="1">
        <v>46987</v>
      </c>
      <c r="E18" s="1" t="s">
        <v>88</v>
      </c>
      <c r="F18" s="1" t="s">
        <v>43</v>
      </c>
      <c r="G18" s="6">
        <v>42559</v>
      </c>
      <c r="H18" s="1"/>
      <c r="I18" s="1">
        <v>87400</v>
      </c>
      <c r="J18" s="12">
        <v>87400</v>
      </c>
      <c r="K18" s="5" t="s">
        <v>14</v>
      </c>
      <c r="L18" s="8" t="s">
        <v>15</v>
      </c>
      <c r="M18" s="5" t="s">
        <v>16</v>
      </c>
      <c r="N18" s="1"/>
      <c r="O18" s="1" t="s">
        <v>23</v>
      </c>
      <c r="P18" s="1" t="s">
        <v>137</v>
      </c>
      <c r="Q18" s="1" t="e">
        <v>#N/A</v>
      </c>
      <c r="R18" s="1" t="s">
        <v>137</v>
      </c>
      <c r="S18" s="12">
        <v>0</v>
      </c>
      <c r="T18" s="12">
        <v>0</v>
      </c>
      <c r="U18" s="12"/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"/>
      <c r="AC18" s="1"/>
      <c r="AD18" s="12">
        <v>0</v>
      </c>
      <c r="AE18" s="1"/>
      <c r="AF18" s="1"/>
      <c r="AG18" s="1"/>
      <c r="AH18" s="6">
        <v>45534</v>
      </c>
    </row>
    <row r="19" spans="1:34" x14ac:dyDescent="0.35">
      <c r="A19" s="7">
        <v>891901296</v>
      </c>
      <c r="B19" s="1" t="s">
        <v>12</v>
      </c>
      <c r="C19" s="1" t="s">
        <v>24</v>
      </c>
      <c r="D19" s="1">
        <v>51825</v>
      </c>
      <c r="E19" s="1" t="s">
        <v>89</v>
      </c>
      <c r="F19" s="1" t="s">
        <v>44</v>
      </c>
      <c r="G19" s="6">
        <v>42580</v>
      </c>
      <c r="H19" s="1"/>
      <c r="I19" s="1">
        <v>49700</v>
      </c>
      <c r="J19" s="12">
        <v>49700</v>
      </c>
      <c r="K19" s="5" t="s">
        <v>14</v>
      </c>
      <c r="L19" s="8" t="s">
        <v>15</v>
      </c>
      <c r="M19" s="5" t="s">
        <v>16</v>
      </c>
      <c r="N19" s="1"/>
      <c r="O19" s="1" t="s">
        <v>23</v>
      </c>
      <c r="P19" s="1" t="s">
        <v>137</v>
      </c>
      <c r="Q19" s="1" t="e">
        <v>#N/A</v>
      </c>
      <c r="R19" s="1" t="s">
        <v>137</v>
      </c>
      <c r="S19" s="12">
        <v>0</v>
      </c>
      <c r="T19" s="12">
        <v>0</v>
      </c>
      <c r="U19" s="12"/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"/>
      <c r="AC19" s="1"/>
      <c r="AD19" s="12">
        <v>0</v>
      </c>
      <c r="AE19" s="1"/>
      <c r="AF19" s="1"/>
      <c r="AG19" s="1"/>
      <c r="AH19" s="6">
        <v>45534</v>
      </c>
    </row>
    <row r="20" spans="1:34" ht="29" x14ac:dyDescent="0.35">
      <c r="A20" s="7">
        <v>891901296</v>
      </c>
      <c r="B20" s="1" t="s">
        <v>12</v>
      </c>
      <c r="C20" s="1" t="s">
        <v>24</v>
      </c>
      <c r="D20" s="1">
        <v>104729</v>
      </c>
      <c r="E20" s="1" t="s">
        <v>90</v>
      </c>
      <c r="F20" s="1" t="s">
        <v>45</v>
      </c>
      <c r="G20" s="6">
        <v>42815</v>
      </c>
      <c r="H20" s="1"/>
      <c r="I20" s="1">
        <v>29500</v>
      </c>
      <c r="J20" s="12">
        <v>26600</v>
      </c>
      <c r="K20" s="5" t="s">
        <v>14</v>
      </c>
      <c r="L20" s="8" t="s">
        <v>15</v>
      </c>
      <c r="M20" s="5" t="s">
        <v>17</v>
      </c>
      <c r="N20" s="1"/>
      <c r="O20" s="1" t="s">
        <v>23</v>
      </c>
      <c r="P20" s="1" t="s">
        <v>137</v>
      </c>
      <c r="Q20" s="1" t="e">
        <v>#N/A</v>
      </c>
      <c r="R20" s="1" t="s">
        <v>137</v>
      </c>
      <c r="S20" s="12">
        <v>0</v>
      </c>
      <c r="T20" s="12">
        <v>0</v>
      </c>
      <c r="U20" s="12"/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"/>
      <c r="AC20" s="1"/>
      <c r="AD20" s="12">
        <v>0</v>
      </c>
      <c r="AE20" s="1"/>
      <c r="AF20" s="1"/>
      <c r="AG20" s="1"/>
      <c r="AH20" s="6">
        <v>45534</v>
      </c>
    </row>
    <row r="21" spans="1:34" x14ac:dyDescent="0.35">
      <c r="A21" s="7">
        <v>891901296</v>
      </c>
      <c r="B21" s="1" t="s">
        <v>12</v>
      </c>
      <c r="C21" s="1" t="s">
        <v>24</v>
      </c>
      <c r="D21" s="1">
        <v>104872</v>
      </c>
      <c r="E21" s="1" t="s">
        <v>91</v>
      </c>
      <c r="F21" s="1" t="s">
        <v>46</v>
      </c>
      <c r="G21" s="6">
        <v>42816</v>
      </c>
      <c r="H21" s="1"/>
      <c r="I21" s="1">
        <v>130900</v>
      </c>
      <c r="J21" s="12">
        <v>130900</v>
      </c>
      <c r="K21" s="5" t="s">
        <v>14</v>
      </c>
      <c r="L21" s="8" t="s">
        <v>15</v>
      </c>
      <c r="M21" s="5" t="s">
        <v>16</v>
      </c>
      <c r="N21" s="1"/>
      <c r="O21" s="1" t="s">
        <v>23</v>
      </c>
      <c r="P21" s="1" t="s">
        <v>137</v>
      </c>
      <c r="Q21" s="1" t="e">
        <v>#N/A</v>
      </c>
      <c r="R21" s="1" t="s">
        <v>137</v>
      </c>
      <c r="S21" s="12">
        <v>0</v>
      </c>
      <c r="T21" s="12">
        <v>0</v>
      </c>
      <c r="U21" s="12"/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"/>
      <c r="AC21" s="1"/>
      <c r="AD21" s="12">
        <v>0</v>
      </c>
      <c r="AE21" s="1"/>
      <c r="AF21" s="1"/>
      <c r="AG21" s="1"/>
      <c r="AH21" s="6">
        <v>45534</v>
      </c>
    </row>
    <row r="22" spans="1:34" ht="29" x14ac:dyDescent="0.35">
      <c r="A22" s="7">
        <v>891901296</v>
      </c>
      <c r="B22" s="1" t="s">
        <v>12</v>
      </c>
      <c r="C22" s="1"/>
      <c r="D22" s="1">
        <v>16862</v>
      </c>
      <c r="E22" s="1" t="s">
        <v>92</v>
      </c>
      <c r="F22" s="1" t="s">
        <v>47</v>
      </c>
      <c r="G22" s="6">
        <v>42917</v>
      </c>
      <c r="H22" s="1"/>
      <c r="I22" s="1">
        <v>32210</v>
      </c>
      <c r="J22" s="12">
        <v>29310</v>
      </c>
      <c r="K22" s="5" t="s">
        <v>14</v>
      </c>
      <c r="L22" s="8" t="s">
        <v>15</v>
      </c>
      <c r="M22" s="5" t="s">
        <v>17</v>
      </c>
      <c r="N22" s="1"/>
      <c r="O22" s="1"/>
      <c r="P22" s="1" t="s">
        <v>137</v>
      </c>
      <c r="Q22" s="1" t="e">
        <v>#N/A</v>
      </c>
      <c r="R22" s="1" t="s">
        <v>137</v>
      </c>
      <c r="S22" s="12">
        <v>0</v>
      </c>
      <c r="T22" s="12">
        <v>0</v>
      </c>
      <c r="U22" s="12"/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"/>
      <c r="AC22" s="1"/>
      <c r="AD22" s="12">
        <v>0</v>
      </c>
      <c r="AE22" s="1"/>
      <c r="AF22" s="1"/>
      <c r="AG22" s="1"/>
      <c r="AH22" s="6">
        <v>45534</v>
      </c>
    </row>
    <row r="23" spans="1:34" ht="29" x14ac:dyDescent="0.35">
      <c r="A23" s="7">
        <v>891901296</v>
      </c>
      <c r="B23" s="1" t="s">
        <v>12</v>
      </c>
      <c r="C23" s="1"/>
      <c r="D23" s="1">
        <v>197882</v>
      </c>
      <c r="E23" s="1" t="s">
        <v>93</v>
      </c>
      <c r="F23" s="1" t="s">
        <v>48</v>
      </c>
      <c r="G23" s="6">
        <v>43244</v>
      </c>
      <c r="H23" s="1"/>
      <c r="I23" s="1">
        <v>31200</v>
      </c>
      <c r="J23" s="12">
        <v>19200</v>
      </c>
      <c r="K23" s="5" t="s">
        <v>14</v>
      </c>
      <c r="L23" s="8" t="s">
        <v>15</v>
      </c>
      <c r="M23" s="5" t="s">
        <v>17</v>
      </c>
      <c r="N23" s="1"/>
      <c r="O23" s="1"/>
      <c r="P23" s="1" t="s">
        <v>137</v>
      </c>
      <c r="Q23" s="1" t="e">
        <v>#N/A</v>
      </c>
      <c r="R23" s="1" t="s">
        <v>137</v>
      </c>
      <c r="S23" s="12">
        <v>0</v>
      </c>
      <c r="T23" s="12">
        <v>0</v>
      </c>
      <c r="U23" s="12"/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"/>
      <c r="AC23" s="1"/>
      <c r="AD23" s="12">
        <v>0</v>
      </c>
      <c r="AE23" s="1"/>
      <c r="AF23" s="1"/>
      <c r="AG23" s="1"/>
      <c r="AH23" s="6">
        <v>45534</v>
      </c>
    </row>
    <row r="24" spans="1:34" ht="29" x14ac:dyDescent="0.35">
      <c r="A24" s="7">
        <v>891901296</v>
      </c>
      <c r="B24" s="1" t="s">
        <v>12</v>
      </c>
      <c r="C24" s="1" t="s">
        <v>13</v>
      </c>
      <c r="D24" s="1">
        <v>259517</v>
      </c>
      <c r="E24" s="1" t="s">
        <v>94</v>
      </c>
      <c r="F24" s="1" t="s">
        <v>49</v>
      </c>
      <c r="G24" s="6">
        <v>43531</v>
      </c>
      <c r="H24" s="1"/>
      <c r="I24" s="1">
        <v>33100</v>
      </c>
      <c r="J24" s="12">
        <v>12700</v>
      </c>
      <c r="K24" s="5" t="s">
        <v>14</v>
      </c>
      <c r="L24" s="8" t="s">
        <v>15</v>
      </c>
      <c r="M24" s="5" t="s">
        <v>17</v>
      </c>
      <c r="N24" s="1"/>
      <c r="O24" s="1"/>
      <c r="P24" s="1" t="s">
        <v>137</v>
      </c>
      <c r="Q24" s="1" t="e">
        <v>#N/A</v>
      </c>
      <c r="R24" s="1" t="s">
        <v>137</v>
      </c>
      <c r="S24" s="12">
        <v>0</v>
      </c>
      <c r="T24" s="12">
        <v>0</v>
      </c>
      <c r="U24" s="12"/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"/>
      <c r="AC24" s="1"/>
      <c r="AD24" s="12">
        <v>0</v>
      </c>
      <c r="AE24" s="1"/>
      <c r="AF24" s="1"/>
      <c r="AG24" s="1"/>
      <c r="AH24" s="6">
        <v>45534</v>
      </c>
    </row>
    <row r="25" spans="1:34" ht="29" x14ac:dyDescent="0.35">
      <c r="A25" s="7">
        <v>891901296</v>
      </c>
      <c r="B25" s="1" t="s">
        <v>12</v>
      </c>
      <c r="C25" s="1" t="s">
        <v>13</v>
      </c>
      <c r="D25" s="1">
        <v>274628</v>
      </c>
      <c r="E25" s="1" t="s">
        <v>95</v>
      </c>
      <c r="F25" s="1" t="s">
        <v>50</v>
      </c>
      <c r="G25" s="6">
        <v>43588</v>
      </c>
      <c r="H25" s="1"/>
      <c r="I25" s="1">
        <v>33100</v>
      </c>
      <c r="J25" s="12">
        <v>12700</v>
      </c>
      <c r="K25" s="5" t="s">
        <v>14</v>
      </c>
      <c r="L25" s="8" t="s">
        <v>15</v>
      </c>
      <c r="M25" s="5" t="s">
        <v>17</v>
      </c>
      <c r="N25" s="1"/>
      <c r="O25" s="1"/>
      <c r="P25" s="1" t="s">
        <v>137</v>
      </c>
      <c r="Q25" s="1" t="e">
        <v>#N/A</v>
      </c>
      <c r="R25" s="1" t="s">
        <v>137</v>
      </c>
      <c r="S25" s="12">
        <v>0</v>
      </c>
      <c r="T25" s="12">
        <v>0</v>
      </c>
      <c r="U25" s="12"/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"/>
      <c r="AC25" s="1"/>
      <c r="AD25" s="12">
        <v>0</v>
      </c>
      <c r="AE25" s="1"/>
      <c r="AF25" s="1"/>
      <c r="AG25" s="1"/>
      <c r="AH25" s="6">
        <v>45534</v>
      </c>
    </row>
    <row r="26" spans="1:34" ht="29" x14ac:dyDescent="0.35">
      <c r="A26" s="7">
        <v>891901296</v>
      </c>
      <c r="B26" s="1" t="s">
        <v>12</v>
      </c>
      <c r="C26" s="1" t="s">
        <v>13</v>
      </c>
      <c r="D26" s="1">
        <v>734268</v>
      </c>
      <c r="E26" s="1" t="s">
        <v>96</v>
      </c>
      <c r="F26" s="1" t="s">
        <v>51</v>
      </c>
      <c r="G26" s="6">
        <v>45448</v>
      </c>
      <c r="H26" s="6">
        <v>45458</v>
      </c>
      <c r="I26" s="1">
        <v>33796</v>
      </c>
      <c r="J26" s="12">
        <v>33796</v>
      </c>
      <c r="K26" s="5" t="s">
        <v>14</v>
      </c>
      <c r="L26" s="8" t="s">
        <v>15</v>
      </c>
      <c r="M26" s="5" t="s">
        <v>17</v>
      </c>
      <c r="N26" s="1"/>
      <c r="O26" s="1" t="s">
        <v>21</v>
      </c>
      <c r="P26" s="1" t="s">
        <v>137</v>
      </c>
      <c r="Q26" s="1" t="s">
        <v>120</v>
      </c>
      <c r="R26" s="1" t="s">
        <v>137</v>
      </c>
      <c r="S26" s="12">
        <v>0</v>
      </c>
      <c r="T26" s="12">
        <v>0</v>
      </c>
      <c r="U26" s="12"/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"/>
      <c r="AC26" s="1"/>
      <c r="AD26" s="12">
        <v>0</v>
      </c>
      <c r="AE26" s="1"/>
      <c r="AF26" s="1"/>
      <c r="AG26" s="1"/>
      <c r="AH26" s="6">
        <v>45534</v>
      </c>
    </row>
    <row r="27" spans="1:34" x14ac:dyDescent="0.35">
      <c r="A27" s="7">
        <v>891901296</v>
      </c>
      <c r="B27" s="1" t="s">
        <v>12</v>
      </c>
      <c r="C27" s="1" t="s">
        <v>13</v>
      </c>
      <c r="D27" s="1">
        <v>735557</v>
      </c>
      <c r="E27" s="1" t="s">
        <v>97</v>
      </c>
      <c r="F27" s="1" t="s">
        <v>52</v>
      </c>
      <c r="G27" s="6">
        <v>45454</v>
      </c>
      <c r="H27" s="6">
        <v>45458</v>
      </c>
      <c r="I27" s="1">
        <v>63095</v>
      </c>
      <c r="J27" s="12">
        <v>63095</v>
      </c>
      <c r="K27" s="5" t="s">
        <v>14</v>
      </c>
      <c r="L27" s="8" t="s">
        <v>15</v>
      </c>
      <c r="M27" s="5" t="s">
        <v>16</v>
      </c>
      <c r="N27" s="1"/>
      <c r="O27" s="1" t="s">
        <v>21</v>
      </c>
      <c r="P27" s="1" t="s">
        <v>137</v>
      </c>
      <c r="Q27" s="1" t="e">
        <v>#N/A</v>
      </c>
      <c r="R27" s="1" t="s">
        <v>137</v>
      </c>
      <c r="S27" s="12">
        <v>0</v>
      </c>
      <c r="T27" s="12">
        <v>0</v>
      </c>
      <c r="U27" s="12"/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"/>
      <c r="AC27" s="1"/>
      <c r="AD27" s="12">
        <v>0</v>
      </c>
      <c r="AE27" s="1"/>
      <c r="AF27" s="1"/>
      <c r="AG27" s="1"/>
      <c r="AH27" s="6">
        <v>45534</v>
      </c>
    </row>
    <row r="28" spans="1:34" x14ac:dyDescent="0.35">
      <c r="A28" s="7">
        <v>891901296</v>
      </c>
      <c r="B28" s="1" t="s">
        <v>12</v>
      </c>
      <c r="C28" s="1" t="s">
        <v>13</v>
      </c>
      <c r="D28" s="1">
        <v>735722</v>
      </c>
      <c r="E28" s="1" t="s">
        <v>98</v>
      </c>
      <c r="F28" s="1" t="s">
        <v>53</v>
      </c>
      <c r="G28" s="6">
        <v>45454</v>
      </c>
      <c r="H28" s="6">
        <v>45458</v>
      </c>
      <c r="I28" s="1">
        <v>5500</v>
      </c>
      <c r="J28" s="12">
        <v>5500</v>
      </c>
      <c r="K28" s="5" t="s">
        <v>14</v>
      </c>
      <c r="L28" s="8" t="s">
        <v>15</v>
      </c>
      <c r="M28" s="5" t="s">
        <v>18</v>
      </c>
      <c r="N28" s="1"/>
      <c r="O28" s="1" t="s">
        <v>21</v>
      </c>
      <c r="P28" s="1" t="s">
        <v>138</v>
      </c>
      <c r="Q28" s="1" t="s">
        <v>121</v>
      </c>
      <c r="R28" s="1" t="s">
        <v>138</v>
      </c>
      <c r="S28" s="12">
        <v>5500</v>
      </c>
      <c r="T28" s="12">
        <v>0</v>
      </c>
      <c r="U28" s="12"/>
      <c r="V28" s="12">
        <v>5500</v>
      </c>
      <c r="W28" s="12">
        <v>0</v>
      </c>
      <c r="X28" s="12">
        <v>0</v>
      </c>
      <c r="Y28" s="12">
        <v>0</v>
      </c>
      <c r="Z28" s="12">
        <v>0</v>
      </c>
      <c r="AA28" s="12">
        <v>5500</v>
      </c>
      <c r="AB28" s="12">
        <v>5500</v>
      </c>
      <c r="AC28" s="1">
        <v>1222469950</v>
      </c>
      <c r="AD28" s="12">
        <v>0</v>
      </c>
      <c r="AE28" s="1"/>
      <c r="AF28" s="1"/>
      <c r="AG28" s="1"/>
      <c r="AH28" s="6">
        <v>45534</v>
      </c>
    </row>
    <row r="29" spans="1:34" x14ac:dyDescent="0.35">
      <c r="A29" s="7">
        <v>891901296</v>
      </c>
      <c r="B29" s="1" t="s">
        <v>12</v>
      </c>
      <c r="C29" s="1" t="s">
        <v>13</v>
      </c>
      <c r="D29" s="1">
        <v>735832</v>
      </c>
      <c r="E29" s="1" t="s">
        <v>99</v>
      </c>
      <c r="F29" s="1" t="s">
        <v>54</v>
      </c>
      <c r="G29" s="6">
        <v>45454</v>
      </c>
      <c r="H29" s="6">
        <v>45458</v>
      </c>
      <c r="I29" s="1">
        <v>27400</v>
      </c>
      <c r="J29" s="12">
        <v>27400</v>
      </c>
      <c r="K29" s="5" t="s">
        <v>14</v>
      </c>
      <c r="L29" s="8" t="s">
        <v>15</v>
      </c>
      <c r="M29" s="5" t="s">
        <v>19</v>
      </c>
      <c r="N29" s="1"/>
      <c r="O29" s="1" t="s">
        <v>21</v>
      </c>
      <c r="P29" s="1" t="s">
        <v>149</v>
      </c>
      <c r="Q29" s="1" t="s">
        <v>122</v>
      </c>
      <c r="R29" s="1" t="s">
        <v>139</v>
      </c>
      <c r="S29" s="12">
        <v>27400</v>
      </c>
      <c r="T29" s="12">
        <v>0</v>
      </c>
      <c r="U29" s="12" t="s">
        <v>150</v>
      </c>
      <c r="V29" s="12">
        <v>27400</v>
      </c>
      <c r="W29" s="12">
        <v>0</v>
      </c>
      <c r="X29" s="12">
        <v>0</v>
      </c>
      <c r="Y29" s="12">
        <v>0</v>
      </c>
      <c r="Z29" s="12">
        <v>8500</v>
      </c>
      <c r="AA29" s="12">
        <v>18900</v>
      </c>
      <c r="AB29" s="1"/>
      <c r="AC29" s="1"/>
      <c r="AD29" s="12">
        <v>18900</v>
      </c>
      <c r="AE29" s="1">
        <f>VLOOKUP(F29,[1]pc!$D:$F,3,0)</f>
        <v>2201539630</v>
      </c>
      <c r="AF29" s="1" t="s">
        <v>147</v>
      </c>
      <c r="AG29" s="12">
        <v>470273</v>
      </c>
      <c r="AH29" s="6">
        <v>45534</v>
      </c>
    </row>
    <row r="30" spans="1:34" x14ac:dyDescent="0.35">
      <c r="A30" s="7">
        <v>891901296</v>
      </c>
      <c r="B30" s="1" t="s">
        <v>12</v>
      </c>
      <c r="C30" s="1" t="s">
        <v>13</v>
      </c>
      <c r="D30" s="1">
        <v>735853</v>
      </c>
      <c r="E30" s="1" t="s">
        <v>100</v>
      </c>
      <c r="F30" s="1" t="s">
        <v>55</v>
      </c>
      <c r="G30" s="6">
        <v>45454</v>
      </c>
      <c r="H30" s="6">
        <v>45458</v>
      </c>
      <c r="I30" s="1">
        <v>78328</v>
      </c>
      <c r="J30" s="12">
        <v>78328</v>
      </c>
      <c r="K30" s="5" t="s">
        <v>14</v>
      </c>
      <c r="L30" s="8" t="s">
        <v>15</v>
      </c>
      <c r="M30" s="5" t="s">
        <v>16</v>
      </c>
      <c r="N30" s="1"/>
      <c r="O30" s="1" t="s">
        <v>21</v>
      </c>
      <c r="P30" s="1" t="s">
        <v>135</v>
      </c>
      <c r="Q30" s="1" t="s">
        <v>123</v>
      </c>
      <c r="R30" s="1" t="s">
        <v>140</v>
      </c>
      <c r="S30" s="12">
        <v>0</v>
      </c>
      <c r="T30" s="12">
        <f>J30</f>
        <v>78328</v>
      </c>
      <c r="U30" s="18" t="s">
        <v>133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"/>
      <c r="AC30" s="1"/>
      <c r="AD30" s="12">
        <v>0</v>
      </c>
      <c r="AE30" s="1"/>
      <c r="AF30" s="1"/>
      <c r="AG30" s="1"/>
      <c r="AH30" s="6">
        <v>45534</v>
      </c>
    </row>
    <row r="31" spans="1:34" x14ac:dyDescent="0.35">
      <c r="A31" s="7">
        <v>891901296</v>
      </c>
      <c r="B31" s="1" t="s">
        <v>12</v>
      </c>
      <c r="C31" s="1" t="s">
        <v>13</v>
      </c>
      <c r="D31" s="1">
        <v>736272</v>
      </c>
      <c r="E31" s="1" t="s">
        <v>101</v>
      </c>
      <c r="F31" s="1" t="s">
        <v>56</v>
      </c>
      <c r="G31" s="6">
        <v>45455</v>
      </c>
      <c r="H31" s="6">
        <v>45458</v>
      </c>
      <c r="I31" s="1">
        <v>24000</v>
      </c>
      <c r="J31" s="12">
        <v>24000</v>
      </c>
      <c r="K31" s="5" t="s">
        <v>14</v>
      </c>
      <c r="L31" s="8" t="s">
        <v>15</v>
      </c>
      <c r="M31" s="5" t="s">
        <v>18</v>
      </c>
      <c r="N31" s="1"/>
      <c r="O31" s="1" t="s">
        <v>21</v>
      </c>
      <c r="P31" s="1" t="s">
        <v>135</v>
      </c>
      <c r="Q31" s="1" t="s">
        <v>123</v>
      </c>
      <c r="R31" s="1" t="s">
        <v>140</v>
      </c>
      <c r="S31" s="12">
        <v>0</v>
      </c>
      <c r="T31" s="12">
        <f>J31</f>
        <v>24000</v>
      </c>
      <c r="U31" s="18" t="s">
        <v>134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"/>
      <c r="AC31" s="1"/>
      <c r="AD31" s="12">
        <v>0</v>
      </c>
      <c r="AE31" s="1"/>
      <c r="AF31" s="1"/>
      <c r="AG31" s="1"/>
      <c r="AH31" s="6">
        <v>45534</v>
      </c>
    </row>
    <row r="32" spans="1:34" ht="29" x14ac:dyDescent="0.35">
      <c r="A32" s="7">
        <v>891901296</v>
      </c>
      <c r="B32" s="1" t="s">
        <v>12</v>
      </c>
      <c r="C32" s="1" t="s">
        <v>13</v>
      </c>
      <c r="D32" s="1">
        <v>735982</v>
      </c>
      <c r="E32" s="1" t="s">
        <v>102</v>
      </c>
      <c r="F32" s="1" t="s">
        <v>57</v>
      </c>
      <c r="G32" s="6">
        <v>45455</v>
      </c>
      <c r="H32" s="6">
        <v>45458</v>
      </c>
      <c r="I32" s="1">
        <v>40000</v>
      </c>
      <c r="J32" s="12">
        <v>40000</v>
      </c>
      <c r="K32" s="5" t="s">
        <v>14</v>
      </c>
      <c r="L32" s="8" t="s">
        <v>15</v>
      </c>
      <c r="M32" s="5" t="s">
        <v>17</v>
      </c>
      <c r="N32" s="1"/>
      <c r="O32" s="1" t="s">
        <v>21</v>
      </c>
      <c r="P32" s="1" t="s">
        <v>149</v>
      </c>
      <c r="Q32" s="1" t="s">
        <v>122</v>
      </c>
      <c r="R32" s="1" t="s">
        <v>139</v>
      </c>
      <c r="S32" s="12">
        <v>40000</v>
      </c>
      <c r="T32" s="12">
        <v>0</v>
      </c>
      <c r="U32" s="12" t="s">
        <v>151</v>
      </c>
      <c r="V32" s="12">
        <v>40000</v>
      </c>
      <c r="W32" s="12">
        <v>0</v>
      </c>
      <c r="X32" s="12">
        <v>0</v>
      </c>
      <c r="Y32" s="12">
        <v>0</v>
      </c>
      <c r="Z32" s="12">
        <v>6900</v>
      </c>
      <c r="AA32" s="12">
        <v>29400</v>
      </c>
      <c r="AB32" s="1"/>
      <c r="AC32" s="1"/>
      <c r="AD32" s="12">
        <v>29400</v>
      </c>
      <c r="AE32" s="1">
        <f>VLOOKUP(F32,[1]pc!$D:$F,3,0)</f>
        <v>2201539630</v>
      </c>
      <c r="AF32" s="1" t="s">
        <v>147</v>
      </c>
      <c r="AG32" s="12">
        <v>470273</v>
      </c>
      <c r="AH32" s="6">
        <v>45534</v>
      </c>
    </row>
    <row r="33" spans="1:34" x14ac:dyDescent="0.35">
      <c r="A33" s="7">
        <v>891901296</v>
      </c>
      <c r="B33" s="1" t="s">
        <v>12</v>
      </c>
      <c r="C33" s="1" t="s">
        <v>13</v>
      </c>
      <c r="D33" s="1">
        <v>735984</v>
      </c>
      <c r="E33" s="1" t="s">
        <v>103</v>
      </c>
      <c r="F33" s="1" t="s">
        <v>58</v>
      </c>
      <c r="G33" s="6">
        <v>45455</v>
      </c>
      <c r="H33" s="6">
        <v>45458</v>
      </c>
      <c r="I33" s="1">
        <v>82685</v>
      </c>
      <c r="J33" s="12">
        <v>82685</v>
      </c>
      <c r="K33" s="5" t="s">
        <v>14</v>
      </c>
      <c r="L33" s="8" t="s">
        <v>15</v>
      </c>
      <c r="M33" s="5" t="s">
        <v>16</v>
      </c>
      <c r="N33" s="1"/>
      <c r="O33" s="1" t="s">
        <v>21</v>
      </c>
      <c r="P33" s="1" t="s">
        <v>152</v>
      </c>
      <c r="Q33" s="1" t="s">
        <v>121</v>
      </c>
      <c r="R33" s="1" t="s">
        <v>140</v>
      </c>
      <c r="S33" s="12">
        <v>82685</v>
      </c>
      <c r="T33" s="12">
        <v>0</v>
      </c>
      <c r="U33" s="12"/>
      <c r="V33" s="12">
        <v>82685</v>
      </c>
      <c r="W33" s="12">
        <v>0</v>
      </c>
      <c r="X33" s="12">
        <v>0</v>
      </c>
      <c r="Y33" s="12">
        <v>0</v>
      </c>
      <c r="Z33" s="12">
        <v>0</v>
      </c>
      <c r="AA33" s="12">
        <v>82685</v>
      </c>
      <c r="AB33" s="1"/>
      <c r="AC33" s="1"/>
      <c r="AD33" s="12">
        <v>82685</v>
      </c>
      <c r="AE33" s="1">
        <f>VLOOKUP(F33,[1]pc!$D:$F,3,0)</f>
        <v>2201539630</v>
      </c>
      <c r="AF33" s="1" t="s">
        <v>147</v>
      </c>
      <c r="AG33" s="12">
        <v>470273</v>
      </c>
      <c r="AH33" s="6">
        <v>45534</v>
      </c>
    </row>
    <row r="34" spans="1:34" x14ac:dyDescent="0.35">
      <c r="A34" s="7">
        <v>891901296</v>
      </c>
      <c r="B34" s="1" t="s">
        <v>12</v>
      </c>
      <c r="C34" s="1" t="s">
        <v>13</v>
      </c>
      <c r="D34" s="1">
        <v>735991</v>
      </c>
      <c r="E34" s="1" t="s">
        <v>104</v>
      </c>
      <c r="F34" s="1" t="s">
        <v>59</v>
      </c>
      <c r="G34" s="6">
        <v>45455</v>
      </c>
      <c r="H34" s="6">
        <v>45458</v>
      </c>
      <c r="I34" s="1">
        <v>94958</v>
      </c>
      <c r="J34" s="12">
        <v>94958</v>
      </c>
      <c r="K34" s="5" t="s">
        <v>14</v>
      </c>
      <c r="L34" s="8" t="s">
        <v>15</v>
      </c>
      <c r="M34" s="5" t="s">
        <v>16</v>
      </c>
      <c r="N34" s="1"/>
      <c r="O34" s="1" t="s">
        <v>21</v>
      </c>
      <c r="P34" s="1" t="s">
        <v>137</v>
      </c>
      <c r="Q34" s="1" t="e">
        <v>#N/A</v>
      </c>
      <c r="R34" s="1" t="s">
        <v>137</v>
      </c>
      <c r="S34" s="12">
        <v>0</v>
      </c>
      <c r="T34" s="12">
        <v>0</v>
      </c>
      <c r="U34" s="12"/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"/>
      <c r="AC34" s="1"/>
      <c r="AD34" s="12">
        <v>0</v>
      </c>
      <c r="AE34" s="1"/>
      <c r="AF34" s="1"/>
      <c r="AG34" s="1"/>
      <c r="AH34" s="6">
        <v>45534</v>
      </c>
    </row>
    <row r="35" spans="1:34" x14ac:dyDescent="0.35">
      <c r="A35" s="7">
        <v>891901296</v>
      </c>
      <c r="B35" s="1" t="s">
        <v>12</v>
      </c>
      <c r="C35" s="1" t="s">
        <v>13</v>
      </c>
      <c r="D35" s="1">
        <v>735998</v>
      </c>
      <c r="E35" s="1" t="s">
        <v>105</v>
      </c>
      <c r="F35" s="1" t="s">
        <v>60</v>
      </c>
      <c r="G35" s="6">
        <v>45455</v>
      </c>
      <c r="H35" s="6">
        <v>45458</v>
      </c>
      <c r="I35" s="1">
        <v>70199</v>
      </c>
      <c r="J35" s="12">
        <v>70199</v>
      </c>
      <c r="K35" s="5" t="s">
        <v>14</v>
      </c>
      <c r="L35" s="8" t="s">
        <v>15</v>
      </c>
      <c r="M35" s="5" t="s">
        <v>16</v>
      </c>
      <c r="N35" s="1"/>
      <c r="O35" s="1" t="s">
        <v>21</v>
      </c>
      <c r="P35" s="1" t="s">
        <v>152</v>
      </c>
      <c r="Q35" s="1" t="s">
        <v>121</v>
      </c>
      <c r="R35" s="1" t="s">
        <v>140</v>
      </c>
      <c r="S35" s="12">
        <v>70199</v>
      </c>
      <c r="T35" s="12">
        <v>0</v>
      </c>
      <c r="U35" s="12"/>
      <c r="V35" s="12">
        <v>70199</v>
      </c>
      <c r="W35" s="12">
        <v>0</v>
      </c>
      <c r="X35" s="12">
        <v>0</v>
      </c>
      <c r="Y35" s="12">
        <v>0</v>
      </c>
      <c r="Z35" s="12">
        <v>0</v>
      </c>
      <c r="AA35" s="12">
        <v>70199</v>
      </c>
      <c r="AB35" s="1"/>
      <c r="AC35" s="1"/>
      <c r="AD35" s="12">
        <v>70199</v>
      </c>
      <c r="AE35" s="1">
        <f>VLOOKUP(F35,[1]pc!$D:$F,3,0)</f>
        <v>2201539630</v>
      </c>
      <c r="AF35" s="1" t="s">
        <v>147</v>
      </c>
      <c r="AG35" s="12">
        <v>470273</v>
      </c>
      <c r="AH35" s="6">
        <v>45534</v>
      </c>
    </row>
    <row r="36" spans="1:34" ht="29" x14ac:dyDescent="0.35">
      <c r="A36" s="7">
        <v>891901296</v>
      </c>
      <c r="B36" s="1" t="s">
        <v>12</v>
      </c>
      <c r="C36" s="1" t="s">
        <v>13</v>
      </c>
      <c r="D36" s="1">
        <v>736001</v>
      </c>
      <c r="E36" s="1" t="s">
        <v>106</v>
      </c>
      <c r="F36" s="1" t="s">
        <v>61</v>
      </c>
      <c r="G36" s="6">
        <v>45455</v>
      </c>
      <c r="H36" s="6">
        <v>45458</v>
      </c>
      <c r="I36" s="1">
        <v>25300</v>
      </c>
      <c r="J36" s="12">
        <v>25300</v>
      </c>
      <c r="K36" s="5" t="s">
        <v>14</v>
      </c>
      <c r="L36" s="8" t="s">
        <v>15</v>
      </c>
      <c r="M36" s="5" t="s">
        <v>17</v>
      </c>
      <c r="N36" s="1"/>
      <c r="O36" s="1" t="s">
        <v>21</v>
      </c>
      <c r="P36" s="1" t="s">
        <v>137</v>
      </c>
      <c r="Q36" s="1" t="e">
        <v>#N/A</v>
      </c>
      <c r="R36" s="1" t="s">
        <v>137</v>
      </c>
      <c r="S36" s="12">
        <v>0</v>
      </c>
      <c r="T36" s="12">
        <v>0</v>
      </c>
      <c r="U36" s="12"/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"/>
      <c r="AC36" s="1"/>
      <c r="AD36" s="12">
        <v>0</v>
      </c>
      <c r="AE36" s="1"/>
      <c r="AF36" s="1"/>
      <c r="AG36" s="1"/>
      <c r="AH36" s="6">
        <v>45534</v>
      </c>
    </row>
    <row r="37" spans="1:34" x14ac:dyDescent="0.35">
      <c r="A37" s="7">
        <v>891901296</v>
      </c>
      <c r="B37" s="1" t="s">
        <v>12</v>
      </c>
      <c r="C37" s="1" t="s">
        <v>13</v>
      </c>
      <c r="D37" s="1">
        <v>736039</v>
      </c>
      <c r="E37" s="1" t="s">
        <v>107</v>
      </c>
      <c r="F37" s="1" t="s">
        <v>62</v>
      </c>
      <c r="G37" s="6">
        <v>45455</v>
      </c>
      <c r="H37" s="6">
        <v>45458</v>
      </c>
      <c r="I37" s="1">
        <v>136309</v>
      </c>
      <c r="J37" s="12">
        <v>136309</v>
      </c>
      <c r="K37" s="5" t="s">
        <v>14</v>
      </c>
      <c r="L37" s="8" t="s">
        <v>15</v>
      </c>
      <c r="M37" s="5" t="s">
        <v>16</v>
      </c>
      <c r="N37" s="1"/>
      <c r="O37" s="1" t="s">
        <v>21</v>
      </c>
      <c r="P37" s="1" t="s">
        <v>152</v>
      </c>
      <c r="Q37" s="1" t="s">
        <v>121</v>
      </c>
      <c r="R37" s="1" t="s">
        <v>140</v>
      </c>
      <c r="S37" s="12">
        <v>136309</v>
      </c>
      <c r="T37" s="12">
        <v>0</v>
      </c>
      <c r="U37" s="12"/>
      <c r="V37" s="12">
        <v>136309</v>
      </c>
      <c r="W37" s="12">
        <v>0</v>
      </c>
      <c r="X37" s="12">
        <v>0</v>
      </c>
      <c r="Y37" s="12">
        <v>0</v>
      </c>
      <c r="Z37" s="12">
        <v>0</v>
      </c>
      <c r="AA37" s="12">
        <v>136309</v>
      </c>
      <c r="AB37" s="1"/>
      <c r="AC37" s="1"/>
      <c r="AD37" s="12">
        <v>136309</v>
      </c>
      <c r="AE37" s="1">
        <f>VLOOKUP(F37,[1]pc!$D:$F,3,0)</f>
        <v>2201539630</v>
      </c>
      <c r="AF37" s="1" t="s">
        <v>147</v>
      </c>
      <c r="AG37" s="12">
        <v>470273</v>
      </c>
      <c r="AH37" s="6">
        <v>45534</v>
      </c>
    </row>
    <row r="38" spans="1:34" x14ac:dyDescent="0.35">
      <c r="A38" s="7">
        <v>891901296</v>
      </c>
      <c r="B38" s="1" t="s">
        <v>12</v>
      </c>
      <c r="C38" s="1" t="s">
        <v>13</v>
      </c>
      <c r="D38" s="1">
        <v>736047</v>
      </c>
      <c r="E38" s="1" t="s">
        <v>108</v>
      </c>
      <c r="F38" s="1" t="s">
        <v>63</v>
      </c>
      <c r="G38" s="6">
        <v>45455</v>
      </c>
      <c r="H38" s="6">
        <v>45458</v>
      </c>
      <c r="I38" s="1">
        <v>90539</v>
      </c>
      <c r="J38" s="12">
        <v>90539</v>
      </c>
      <c r="K38" s="5" t="s">
        <v>14</v>
      </c>
      <c r="L38" s="8" t="s">
        <v>15</v>
      </c>
      <c r="M38" s="5" t="s">
        <v>16</v>
      </c>
      <c r="N38" s="1"/>
      <c r="O38" s="1" t="s">
        <v>21</v>
      </c>
      <c r="P38" s="1" t="s">
        <v>135</v>
      </c>
      <c r="Q38" s="1" t="s">
        <v>123</v>
      </c>
      <c r="R38" s="1" t="s">
        <v>140</v>
      </c>
      <c r="S38" s="12">
        <v>0</v>
      </c>
      <c r="T38" s="12">
        <f t="shared" ref="T38:T39" si="1">J38</f>
        <v>90539</v>
      </c>
      <c r="U38" s="18" t="s">
        <v>133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"/>
      <c r="AC38" s="1"/>
      <c r="AD38" s="12">
        <v>0</v>
      </c>
      <c r="AE38" s="1"/>
      <c r="AF38" s="1"/>
      <c r="AG38" s="1"/>
      <c r="AH38" s="6">
        <v>45534</v>
      </c>
    </row>
    <row r="39" spans="1:34" x14ac:dyDescent="0.35">
      <c r="A39" s="7">
        <v>891901296</v>
      </c>
      <c r="B39" s="1" t="s">
        <v>12</v>
      </c>
      <c r="C39" s="1" t="s">
        <v>13</v>
      </c>
      <c r="D39" s="1">
        <v>736057</v>
      </c>
      <c r="E39" s="1" t="s">
        <v>109</v>
      </c>
      <c r="F39" s="1" t="s">
        <v>64</v>
      </c>
      <c r="G39" s="6">
        <v>45455</v>
      </c>
      <c r="H39" s="6">
        <v>45458</v>
      </c>
      <c r="I39" s="1">
        <v>184217</v>
      </c>
      <c r="J39" s="12">
        <v>184217</v>
      </c>
      <c r="K39" s="5" t="s">
        <v>14</v>
      </c>
      <c r="L39" s="8" t="s">
        <v>15</v>
      </c>
      <c r="M39" s="5" t="s">
        <v>16</v>
      </c>
      <c r="N39" s="1"/>
      <c r="O39" s="1" t="s">
        <v>21</v>
      </c>
      <c r="P39" s="1" t="s">
        <v>135</v>
      </c>
      <c r="Q39" s="1" t="s">
        <v>123</v>
      </c>
      <c r="R39" s="1" t="s">
        <v>140</v>
      </c>
      <c r="S39" s="12">
        <v>0</v>
      </c>
      <c r="T39" s="12">
        <f t="shared" si="1"/>
        <v>184217</v>
      </c>
      <c r="U39" s="18" t="s">
        <v>133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"/>
      <c r="AC39" s="1"/>
      <c r="AD39" s="12">
        <v>0</v>
      </c>
      <c r="AE39" s="1"/>
      <c r="AF39" s="1"/>
      <c r="AG39" s="1"/>
      <c r="AH39" s="6">
        <v>45534</v>
      </c>
    </row>
    <row r="40" spans="1:34" x14ac:dyDescent="0.35">
      <c r="A40" s="7">
        <v>891901296</v>
      </c>
      <c r="B40" s="1" t="s">
        <v>12</v>
      </c>
      <c r="C40" s="1" t="s">
        <v>13</v>
      </c>
      <c r="D40" s="1">
        <v>736068</v>
      </c>
      <c r="E40" s="1" t="s">
        <v>110</v>
      </c>
      <c r="F40" s="1" t="s">
        <v>65</v>
      </c>
      <c r="G40" s="6">
        <v>45455</v>
      </c>
      <c r="H40" s="6">
        <v>45458</v>
      </c>
      <c r="I40" s="1">
        <v>44080</v>
      </c>
      <c r="J40" s="12">
        <v>44080</v>
      </c>
      <c r="K40" s="5" t="s">
        <v>14</v>
      </c>
      <c r="L40" s="8" t="s">
        <v>15</v>
      </c>
      <c r="M40" s="5" t="s">
        <v>20</v>
      </c>
      <c r="N40" s="1"/>
      <c r="O40" s="1" t="s">
        <v>21</v>
      </c>
      <c r="P40" s="1" t="s">
        <v>152</v>
      </c>
      <c r="Q40" s="1" t="s">
        <v>121</v>
      </c>
      <c r="R40" s="1" t="s">
        <v>140</v>
      </c>
      <c r="S40" s="12">
        <v>44080</v>
      </c>
      <c r="T40" s="12">
        <v>0</v>
      </c>
      <c r="U40" s="12"/>
      <c r="V40" s="12">
        <v>44080</v>
      </c>
      <c r="W40" s="12">
        <v>0</v>
      </c>
      <c r="X40" s="12">
        <v>0</v>
      </c>
      <c r="Y40" s="12">
        <v>0</v>
      </c>
      <c r="Z40" s="12">
        <v>0</v>
      </c>
      <c r="AA40" s="12">
        <v>44080</v>
      </c>
      <c r="AB40" s="1"/>
      <c r="AC40" s="1"/>
      <c r="AD40" s="12">
        <v>44080</v>
      </c>
      <c r="AE40" s="1">
        <f>VLOOKUP(F40,[1]pc!$D:$F,3,0)</f>
        <v>2201539630</v>
      </c>
      <c r="AF40" s="1" t="s">
        <v>147</v>
      </c>
      <c r="AG40" s="12">
        <v>470273</v>
      </c>
      <c r="AH40" s="6">
        <v>45534</v>
      </c>
    </row>
    <row r="41" spans="1:34" x14ac:dyDescent="0.35">
      <c r="A41" s="7">
        <v>891901296</v>
      </c>
      <c r="B41" s="1" t="s">
        <v>12</v>
      </c>
      <c r="C41" s="1" t="s">
        <v>13</v>
      </c>
      <c r="D41" s="1">
        <v>736077</v>
      </c>
      <c r="E41" s="1" t="s">
        <v>111</v>
      </c>
      <c r="F41" s="1" t="s">
        <v>66</v>
      </c>
      <c r="G41" s="6">
        <v>45455</v>
      </c>
      <c r="H41" s="6">
        <v>45458</v>
      </c>
      <c r="I41" s="1">
        <v>232567</v>
      </c>
      <c r="J41" s="12">
        <v>232567</v>
      </c>
      <c r="K41" s="5" t="s">
        <v>14</v>
      </c>
      <c r="L41" s="8" t="s">
        <v>15</v>
      </c>
      <c r="M41" s="5" t="s">
        <v>16</v>
      </c>
      <c r="N41" s="1"/>
      <c r="O41" s="1" t="s">
        <v>21</v>
      </c>
      <c r="P41" s="1" t="s">
        <v>135</v>
      </c>
      <c r="Q41" s="1" t="s">
        <v>123</v>
      </c>
      <c r="R41" s="1" t="s">
        <v>140</v>
      </c>
      <c r="S41" s="12">
        <v>0</v>
      </c>
      <c r="T41" s="12">
        <f>J41</f>
        <v>232567</v>
      </c>
      <c r="U41" s="18" t="s">
        <v>133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"/>
      <c r="AC41" s="1"/>
      <c r="AD41" s="12">
        <v>0</v>
      </c>
      <c r="AE41" s="1"/>
      <c r="AF41" s="1"/>
      <c r="AG41" s="1"/>
      <c r="AH41" s="6">
        <v>45534</v>
      </c>
    </row>
    <row r="42" spans="1:34" ht="29" x14ac:dyDescent="0.35">
      <c r="A42" s="7">
        <v>891901296</v>
      </c>
      <c r="B42" s="1" t="s">
        <v>12</v>
      </c>
      <c r="C42" s="1" t="s">
        <v>13</v>
      </c>
      <c r="D42" s="1">
        <v>736097</v>
      </c>
      <c r="E42" s="1" t="s">
        <v>112</v>
      </c>
      <c r="F42" s="1" t="s">
        <v>67</v>
      </c>
      <c r="G42" s="6">
        <v>45455</v>
      </c>
      <c r="H42" s="6">
        <v>45458</v>
      </c>
      <c r="I42" s="1">
        <v>46400</v>
      </c>
      <c r="J42" s="12">
        <v>46400</v>
      </c>
      <c r="K42" s="5" t="s">
        <v>14</v>
      </c>
      <c r="L42" s="8" t="s">
        <v>15</v>
      </c>
      <c r="M42" s="5" t="s">
        <v>17</v>
      </c>
      <c r="N42" s="1"/>
      <c r="O42" s="1" t="s">
        <v>21</v>
      </c>
      <c r="P42" s="1" t="s">
        <v>152</v>
      </c>
      <c r="Q42" s="1" t="s">
        <v>121</v>
      </c>
      <c r="R42" s="1" t="s">
        <v>140</v>
      </c>
      <c r="S42" s="12">
        <v>46400</v>
      </c>
      <c r="T42" s="12">
        <v>0</v>
      </c>
      <c r="U42" s="12"/>
      <c r="V42" s="12">
        <v>46400</v>
      </c>
      <c r="W42" s="12">
        <v>0</v>
      </c>
      <c r="X42" s="12">
        <v>0</v>
      </c>
      <c r="Y42" s="12">
        <v>0</v>
      </c>
      <c r="Z42" s="12">
        <v>0</v>
      </c>
      <c r="AA42" s="12">
        <v>46400</v>
      </c>
      <c r="AB42" s="1"/>
      <c r="AC42" s="1"/>
      <c r="AD42" s="12">
        <v>46400</v>
      </c>
      <c r="AE42" s="1">
        <f>VLOOKUP(F42,[1]pc!$D:$F,3,0)</f>
        <v>2201539630</v>
      </c>
      <c r="AF42" s="1" t="s">
        <v>147</v>
      </c>
      <c r="AG42" s="12">
        <v>470273</v>
      </c>
      <c r="AH42" s="6">
        <v>45534</v>
      </c>
    </row>
    <row r="43" spans="1:34" ht="29" x14ac:dyDescent="0.35">
      <c r="A43" s="7">
        <v>891901296</v>
      </c>
      <c r="B43" s="1" t="s">
        <v>12</v>
      </c>
      <c r="C43" s="1" t="s">
        <v>13</v>
      </c>
      <c r="D43" s="1">
        <v>736103</v>
      </c>
      <c r="E43" s="1" t="s">
        <v>113</v>
      </c>
      <c r="F43" s="1" t="s">
        <v>68</v>
      </c>
      <c r="G43" s="6">
        <v>45455</v>
      </c>
      <c r="H43" s="6">
        <v>45458</v>
      </c>
      <c r="I43" s="1">
        <v>42300</v>
      </c>
      <c r="J43" s="12">
        <v>42300</v>
      </c>
      <c r="K43" s="5" t="s">
        <v>14</v>
      </c>
      <c r="L43" s="8" t="s">
        <v>15</v>
      </c>
      <c r="M43" s="5" t="s">
        <v>17</v>
      </c>
      <c r="N43" s="1"/>
      <c r="O43" s="1" t="s">
        <v>21</v>
      </c>
      <c r="P43" s="1" t="s">
        <v>152</v>
      </c>
      <c r="Q43" s="1" t="s">
        <v>121</v>
      </c>
      <c r="R43" s="1" t="s">
        <v>140</v>
      </c>
      <c r="S43" s="12">
        <v>46400</v>
      </c>
      <c r="T43" s="12">
        <v>0</v>
      </c>
      <c r="U43" s="12"/>
      <c r="V43" s="12">
        <v>46400</v>
      </c>
      <c r="W43" s="12">
        <v>0</v>
      </c>
      <c r="X43" s="12">
        <v>0</v>
      </c>
      <c r="Y43" s="12">
        <v>0</v>
      </c>
      <c r="Z43" s="12">
        <v>0</v>
      </c>
      <c r="AA43" s="12">
        <v>42300</v>
      </c>
      <c r="AB43" s="1"/>
      <c r="AC43" s="1"/>
      <c r="AD43" s="12">
        <v>42300</v>
      </c>
      <c r="AE43" s="1">
        <f>VLOOKUP(F43,[1]pc!$D:$F,3,0)</f>
        <v>2201539630</v>
      </c>
      <c r="AF43" s="1" t="s">
        <v>147</v>
      </c>
      <c r="AG43" s="12">
        <v>470273</v>
      </c>
      <c r="AH43" s="6">
        <v>45534</v>
      </c>
    </row>
    <row r="44" spans="1:34" x14ac:dyDescent="0.35">
      <c r="A44" s="7">
        <v>891901296</v>
      </c>
      <c r="B44" s="1" t="s">
        <v>12</v>
      </c>
      <c r="C44" s="1" t="s">
        <v>13</v>
      </c>
      <c r="D44" s="1">
        <v>736113</v>
      </c>
      <c r="E44" s="1" t="s">
        <v>114</v>
      </c>
      <c r="F44" s="1" t="s">
        <v>69</v>
      </c>
      <c r="G44" s="6">
        <v>45455</v>
      </c>
      <c r="H44" s="6">
        <v>45458</v>
      </c>
      <c r="I44" s="1">
        <v>73400</v>
      </c>
      <c r="J44" s="12">
        <v>73400</v>
      </c>
      <c r="K44" s="5" t="s">
        <v>14</v>
      </c>
      <c r="L44" s="8" t="s">
        <v>15</v>
      </c>
      <c r="M44" s="5" t="s">
        <v>16</v>
      </c>
      <c r="N44" s="1"/>
      <c r="O44" s="1" t="s">
        <v>21</v>
      </c>
      <c r="P44" s="1" t="s">
        <v>135</v>
      </c>
      <c r="Q44" s="1" t="s">
        <v>123</v>
      </c>
      <c r="R44" s="1" t="s">
        <v>140</v>
      </c>
      <c r="S44" s="12">
        <v>0</v>
      </c>
      <c r="T44" s="12">
        <f t="shared" ref="T44:T45" si="2">J44</f>
        <v>73400</v>
      </c>
      <c r="U44" s="18" t="s">
        <v>133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"/>
      <c r="AC44" s="1"/>
      <c r="AD44" s="12">
        <v>0</v>
      </c>
      <c r="AE44" s="1"/>
      <c r="AF44" s="1"/>
      <c r="AG44" s="1"/>
      <c r="AH44" s="6">
        <v>45534</v>
      </c>
    </row>
    <row r="45" spans="1:34" x14ac:dyDescent="0.35">
      <c r="A45" s="7">
        <v>891901296</v>
      </c>
      <c r="B45" s="1" t="s">
        <v>12</v>
      </c>
      <c r="C45" s="1" t="s">
        <v>13</v>
      </c>
      <c r="D45" s="1">
        <v>736118</v>
      </c>
      <c r="E45" s="1" t="s">
        <v>115</v>
      </c>
      <c r="F45" s="1" t="s">
        <v>70</v>
      </c>
      <c r="G45" s="6">
        <v>45455</v>
      </c>
      <c r="H45" s="6">
        <v>45458</v>
      </c>
      <c r="I45" s="1">
        <v>156444</v>
      </c>
      <c r="J45" s="12">
        <v>156444</v>
      </c>
      <c r="K45" s="5" t="s">
        <v>14</v>
      </c>
      <c r="L45" s="8" t="s">
        <v>15</v>
      </c>
      <c r="M45" s="5" t="s">
        <v>16</v>
      </c>
      <c r="N45" s="1"/>
      <c r="O45" s="1" t="s">
        <v>21</v>
      </c>
      <c r="P45" s="1" t="s">
        <v>135</v>
      </c>
      <c r="Q45" s="1" t="s">
        <v>123</v>
      </c>
      <c r="R45" s="1" t="s">
        <v>140</v>
      </c>
      <c r="S45" s="12">
        <v>0</v>
      </c>
      <c r="T45" s="12">
        <f t="shared" si="2"/>
        <v>156444</v>
      </c>
      <c r="U45" s="18" t="s">
        <v>133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"/>
      <c r="AC45" s="1"/>
      <c r="AD45" s="12">
        <v>0</v>
      </c>
      <c r="AE45" s="1"/>
      <c r="AF45" s="1"/>
      <c r="AG45" s="1"/>
      <c r="AH45" s="6">
        <v>45534</v>
      </c>
    </row>
    <row r="46" spans="1:34" x14ac:dyDescent="0.35">
      <c r="A46" s="7">
        <v>891901296</v>
      </c>
      <c r="B46" s="1" t="s">
        <v>12</v>
      </c>
      <c r="C46" s="1" t="s">
        <v>13</v>
      </c>
      <c r="D46" s="1">
        <v>736125</v>
      </c>
      <c r="E46" s="1" t="s">
        <v>116</v>
      </c>
      <c r="F46" s="1" t="s">
        <v>71</v>
      </c>
      <c r="G46" s="6">
        <v>45455</v>
      </c>
      <c r="H46" s="6">
        <v>45458</v>
      </c>
      <c r="I46" s="1">
        <v>152989</v>
      </c>
      <c r="J46" s="12">
        <v>152989</v>
      </c>
      <c r="K46" s="5" t="s">
        <v>14</v>
      </c>
      <c r="L46" s="8" t="s">
        <v>15</v>
      </c>
      <c r="M46" s="5" t="s">
        <v>16</v>
      </c>
      <c r="N46" s="1"/>
      <c r="O46" s="1" t="s">
        <v>21</v>
      </c>
      <c r="P46" s="1" t="s">
        <v>137</v>
      </c>
      <c r="Q46" s="1" t="e">
        <v>#N/A</v>
      </c>
      <c r="R46" s="1" t="s">
        <v>137</v>
      </c>
      <c r="S46" s="12">
        <v>0</v>
      </c>
      <c r="T46" s="12">
        <v>0</v>
      </c>
      <c r="U46" s="12"/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"/>
      <c r="AC46" s="1"/>
      <c r="AD46" s="12">
        <v>0</v>
      </c>
      <c r="AE46" s="1"/>
      <c r="AF46" s="1"/>
      <c r="AG46" s="1"/>
      <c r="AH46" s="6">
        <v>45534</v>
      </c>
    </row>
    <row r="47" spans="1:34" x14ac:dyDescent="0.35">
      <c r="A47" s="7">
        <v>891901296</v>
      </c>
      <c r="B47" s="1" t="s">
        <v>12</v>
      </c>
      <c r="C47" s="1" t="s">
        <v>13</v>
      </c>
      <c r="D47" s="1">
        <v>736131</v>
      </c>
      <c r="E47" s="1" t="s">
        <v>117</v>
      </c>
      <c r="F47" s="1" t="s">
        <v>72</v>
      </c>
      <c r="G47" s="6">
        <v>45455</v>
      </c>
      <c r="H47" s="6">
        <v>45458</v>
      </c>
      <c r="I47" s="1">
        <v>93475</v>
      </c>
      <c r="J47" s="12">
        <v>93475</v>
      </c>
      <c r="K47" s="5" t="s">
        <v>14</v>
      </c>
      <c r="L47" s="8" t="s">
        <v>15</v>
      </c>
      <c r="M47" s="5" t="s">
        <v>16</v>
      </c>
      <c r="N47" s="1"/>
      <c r="O47" s="1" t="s">
        <v>21</v>
      </c>
      <c r="P47" s="1" t="s">
        <v>137</v>
      </c>
      <c r="Q47" s="1" t="e">
        <v>#N/A</v>
      </c>
      <c r="R47" s="1" t="s">
        <v>137</v>
      </c>
      <c r="S47" s="12">
        <v>0</v>
      </c>
      <c r="T47" s="12">
        <v>0</v>
      </c>
      <c r="U47" s="12"/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"/>
      <c r="AC47" s="1"/>
      <c r="AD47" s="12">
        <v>0</v>
      </c>
      <c r="AE47" s="1"/>
      <c r="AF47" s="1"/>
      <c r="AG47" s="1"/>
      <c r="AH47" s="6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I1:J1048576 S1:AB1 AD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zoomScale="80" zoomScaleNormal="80" workbookViewId="0">
      <selection activeCell="F18" sqref="F17:F18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158</v>
      </c>
      <c r="E2" s="33"/>
      <c r="F2" s="33"/>
      <c r="G2" s="33"/>
      <c r="H2" s="33"/>
      <c r="I2" s="34"/>
      <c r="J2" s="35" t="s">
        <v>159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160</v>
      </c>
      <c r="E4" s="33"/>
      <c r="F4" s="33"/>
      <c r="G4" s="33"/>
      <c r="H4" s="33"/>
      <c r="I4" s="34"/>
      <c r="J4" s="35" t="s">
        <v>161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183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181</v>
      </c>
      <c r="J11" s="49"/>
    </row>
    <row r="12" spans="2:10" ht="13" x14ac:dyDescent="0.3">
      <c r="B12" s="48"/>
      <c r="C12" s="50" t="s">
        <v>182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162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184</v>
      </c>
      <c r="D16" s="51"/>
      <c r="G16" s="53"/>
      <c r="H16" s="55" t="s">
        <v>163</v>
      </c>
      <c r="I16" s="55" t="s">
        <v>164</v>
      </c>
      <c r="J16" s="49"/>
    </row>
    <row r="17" spans="2:14" ht="13" x14ac:dyDescent="0.3">
      <c r="B17" s="48"/>
      <c r="C17" s="50" t="s">
        <v>165</v>
      </c>
      <c r="D17" s="50"/>
      <c r="E17" s="50"/>
      <c r="F17" s="50"/>
      <c r="G17" s="53"/>
      <c r="H17" s="56">
        <v>45</v>
      </c>
      <c r="I17" s="57">
        <v>3588809</v>
      </c>
      <c r="J17" s="49"/>
    </row>
    <row r="18" spans="2:14" x14ac:dyDescent="0.25">
      <c r="B18" s="48"/>
      <c r="C18" s="29" t="s">
        <v>166</v>
      </c>
      <c r="G18" s="53"/>
      <c r="H18" s="59">
        <v>6</v>
      </c>
      <c r="I18" s="60">
        <v>473973</v>
      </c>
      <c r="J18" s="49"/>
    </row>
    <row r="19" spans="2:14" x14ac:dyDescent="0.25">
      <c r="B19" s="48"/>
      <c r="C19" s="29" t="s">
        <v>167</v>
      </c>
      <c r="G19" s="53"/>
      <c r="H19" s="59">
        <v>7</v>
      </c>
      <c r="I19" s="60">
        <v>839495</v>
      </c>
      <c r="J19" s="49"/>
    </row>
    <row r="20" spans="2:14" x14ac:dyDescent="0.25">
      <c r="B20" s="48"/>
      <c r="C20" s="29" t="s">
        <v>168</v>
      </c>
      <c r="H20" s="61">
        <v>29</v>
      </c>
      <c r="I20" s="62">
        <v>2254441</v>
      </c>
      <c r="J20" s="49"/>
    </row>
    <row r="21" spans="2:14" x14ac:dyDescent="0.25">
      <c r="B21" s="48"/>
      <c r="C21" s="29" t="s">
        <v>169</v>
      </c>
      <c r="H21" s="61">
        <v>0</v>
      </c>
      <c r="I21" s="62">
        <v>0</v>
      </c>
      <c r="J21" s="49"/>
      <c r="N21" s="63"/>
    </row>
    <row r="22" spans="2:14" ht="13" thickBot="1" x14ac:dyDescent="0.3">
      <c r="B22" s="48"/>
      <c r="C22" s="29" t="s">
        <v>170</v>
      </c>
      <c r="H22" s="64">
        <v>2</v>
      </c>
      <c r="I22" s="65">
        <v>15400</v>
      </c>
      <c r="J22" s="49"/>
    </row>
    <row r="23" spans="2:14" ht="13" x14ac:dyDescent="0.3">
      <c r="B23" s="48"/>
      <c r="C23" s="50" t="s">
        <v>171</v>
      </c>
      <c r="D23" s="50"/>
      <c r="E23" s="50"/>
      <c r="F23" s="50"/>
      <c r="H23" s="66">
        <f>H18+H19+H20+H21+H22</f>
        <v>44</v>
      </c>
      <c r="I23" s="67">
        <f>I18+I19+I20+I21+I22</f>
        <v>3583309</v>
      </c>
      <c r="J23" s="49"/>
    </row>
    <row r="24" spans="2:14" x14ac:dyDescent="0.25">
      <c r="B24" s="48"/>
      <c r="C24" s="29" t="s">
        <v>172</v>
      </c>
      <c r="H24" s="61">
        <v>1</v>
      </c>
      <c r="I24" s="62">
        <v>5500</v>
      </c>
      <c r="J24" s="49"/>
    </row>
    <row r="25" spans="2:14" ht="13" thickBot="1" x14ac:dyDescent="0.3">
      <c r="B25" s="48"/>
      <c r="C25" s="29" t="s">
        <v>140</v>
      </c>
      <c r="H25" s="64">
        <v>0</v>
      </c>
      <c r="I25" s="65">
        <v>0</v>
      </c>
      <c r="J25" s="49"/>
    </row>
    <row r="26" spans="2:14" ht="13" x14ac:dyDescent="0.3">
      <c r="B26" s="48"/>
      <c r="C26" s="50" t="s">
        <v>173</v>
      </c>
      <c r="D26" s="50"/>
      <c r="E26" s="50"/>
      <c r="F26" s="50"/>
      <c r="H26" s="66">
        <f>H24+H25</f>
        <v>1</v>
      </c>
      <c r="I26" s="67">
        <f>I24+I25</f>
        <v>5500</v>
      </c>
      <c r="J26" s="49"/>
    </row>
    <row r="27" spans="2:14" ht="13.5" thickBot="1" x14ac:dyDescent="0.35">
      <c r="B27" s="48"/>
      <c r="C27" s="53" t="s">
        <v>174</v>
      </c>
      <c r="D27" s="68"/>
      <c r="E27" s="68"/>
      <c r="F27" s="68"/>
      <c r="G27" s="53"/>
      <c r="H27" s="69">
        <v>0</v>
      </c>
      <c r="I27" s="70">
        <v>0</v>
      </c>
      <c r="J27" s="71"/>
    </row>
    <row r="28" spans="2:14" ht="13" x14ac:dyDescent="0.3">
      <c r="B28" s="48"/>
      <c r="C28" s="68" t="s">
        <v>175</v>
      </c>
      <c r="D28" s="68"/>
      <c r="E28" s="68"/>
      <c r="F28" s="68"/>
      <c r="G28" s="53"/>
      <c r="H28" s="72">
        <f>H27</f>
        <v>0</v>
      </c>
      <c r="I28" s="60">
        <f>I27</f>
        <v>0</v>
      </c>
      <c r="J28" s="71"/>
    </row>
    <row r="29" spans="2:14" ht="13" x14ac:dyDescent="0.3">
      <c r="B29" s="48"/>
      <c r="C29" s="68"/>
      <c r="D29" s="68"/>
      <c r="E29" s="68"/>
      <c r="F29" s="68"/>
      <c r="G29" s="53"/>
      <c r="H29" s="59"/>
      <c r="I29" s="57"/>
      <c r="J29" s="71"/>
    </row>
    <row r="30" spans="2:14" ht="13.5" thickBot="1" x14ac:dyDescent="0.35">
      <c r="B30" s="48"/>
      <c r="C30" s="68" t="s">
        <v>176</v>
      </c>
      <c r="D30" s="68"/>
      <c r="E30" s="53"/>
      <c r="F30" s="53"/>
      <c r="G30" s="53"/>
      <c r="H30" s="73"/>
      <c r="I30" s="74"/>
      <c r="J30" s="71"/>
    </row>
    <row r="31" spans="2:14" ht="13.5" thickTop="1" x14ac:dyDescent="0.3">
      <c r="B31" s="48"/>
      <c r="C31" s="68"/>
      <c r="D31" s="68"/>
      <c r="E31" s="53"/>
      <c r="F31" s="53"/>
      <c r="G31" s="53"/>
      <c r="H31" s="60">
        <f>H23+H26+H28</f>
        <v>45</v>
      </c>
      <c r="I31" s="60">
        <f>I23+I26+I28</f>
        <v>3588809</v>
      </c>
      <c r="J31" s="71"/>
    </row>
    <row r="32" spans="2:14" ht="9.75" customHeight="1" x14ac:dyDescent="0.25">
      <c r="B32" s="48"/>
      <c r="C32" s="53"/>
      <c r="D32" s="53"/>
      <c r="E32" s="53"/>
      <c r="F32" s="53"/>
      <c r="G32" s="75"/>
      <c r="H32" s="76"/>
      <c r="I32" s="77"/>
      <c r="J32" s="71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13.5" thickBot="1" x14ac:dyDescent="0.35">
      <c r="B37" s="48"/>
      <c r="C37" s="78"/>
      <c r="D37" s="79"/>
      <c r="E37" s="53"/>
      <c r="F37" s="53"/>
      <c r="G37" s="53"/>
      <c r="H37" s="80"/>
      <c r="I37" s="81"/>
      <c r="J37" s="71"/>
    </row>
    <row r="38" spans="2:10" ht="13" x14ac:dyDescent="0.3">
      <c r="B38" s="48"/>
      <c r="C38" s="68" t="s">
        <v>185</v>
      </c>
      <c r="D38" s="75"/>
      <c r="E38" s="53"/>
      <c r="F38" s="53"/>
      <c r="G38" s="53"/>
      <c r="H38" s="82" t="s">
        <v>177</v>
      </c>
      <c r="I38" s="75"/>
      <c r="J38" s="71"/>
    </row>
    <row r="39" spans="2:10" ht="13" x14ac:dyDescent="0.3">
      <c r="B39" s="48"/>
      <c r="C39" s="68" t="s">
        <v>186</v>
      </c>
      <c r="D39" s="53"/>
      <c r="E39" s="53"/>
      <c r="F39" s="53"/>
      <c r="G39" s="53"/>
      <c r="H39" s="68" t="s">
        <v>178</v>
      </c>
      <c r="I39" s="75"/>
      <c r="J39" s="71"/>
    </row>
    <row r="40" spans="2:10" ht="13" x14ac:dyDescent="0.3">
      <c r="B40" s="48"/>
      <c r="C40" s="53"/>
      <c r="D40" s="53"/>
      <c r="E40" s="53"/>
      <c r="F40" s="53"/>
      <c r="G40" s="53"/>
      <c r="H40" s="68" t="s">
        <v>179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68"/>
      <c r="H41" s="75"/>
      <c r="I41" s="75"/>
      <c r="J41" s="71"/>
    </row>
    <row r="42" spans="2:10" x14ac:dyDescent="0.25">
      <c r="B42" s="48"/>
      <c r="C42" s="83" t="s">
        <v>180</v>
      </c>
      <c r="D42" s="83"/>
      <c r="E42" s="83"/>
      <c r="F42" s="83"/>
      <c r="G42" s="83"/>
      <c r="H42" s="83"/>
      <c r="I42" s="83"/>
      <c r="J42" s="71"/>
    </row>
    <row r="43" spans="2:10" x14ac:dyDescent="0.25">
      <c r="B43" s="48"/>
      <c r="C43" s="83"/>
      <c r="D43" s="83"/>
      <c r="E43" s="83"/>
      <c r="F43" s="83"/>
      <c r="G43" s="83"/>
      <c r="H43" s="83"/>
      <c r="I43" s="83"/>
      <c r="J43" s="71"/>
    </row>
    <row r="44" spans="2:10" ht="7.5" customHeight="1" thickBot="1" x14ac:dyDescent="0.3">
      <c r="B44" s="84"/>
      <c r="C44" s="85"/>
      <c r="D44" s="85"/>
      <c r="E44" s="85"/>
      <c r="F44" s="85"/>
      <c r="G44" s="86"/>
      <c r="H44" s="86"/>
      <c r="I44" s="86"/>
      <c r="J44" s="8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I29"/>
  <sheetViews>
    <sheetView showGridLines="0" zoomScale="80" zoomScaleNormal="80" workbookViewId="0">
      <selection activeCell="E19" sqref="E1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8"/>
      <c r="B1" s="89"/>
      <c r="C1" s="90" t="s">
        <v>187</v>
      </c>
      <c r="D1" s="91"/>
      <c r="E1" s="91"/>
      <c r="F1" s="91"/>
      <c r="G1" s="91"/>
      <c r="H1" s="92"/>
      <c r="I1" s="93" t="s">
        <v>159</v>
      </c>
    </row>
    <row r="2" spans="1:9" ht="53.5" customHeight="1" thickBot="1" x14ac:dyDescent="0.4">
      <c r="A2" s="94"/>
      <c r="B2" s="95"/>
      <c r="C2" s="96" t="s">
        <v>188</v>
      </c>
      <c r="D2" s="97"/>
      <c r="E2" s="97"/>
      <c r="F2" s="97"/>
      <c r="G2" s="97"/>
      <c r="H2" s="98"/>
      <c r="I2" s="99" t="s">
        <v>189</v>
      </c>
    </row>
    <row r="3" spans="1:9" x14ac:dyDescent="0.35">
      <c r="A3" s="100"/>
      <c r="B3" s="53"/>
      <c r="C3" s="53"/>
      <c r="D3" s="53"/>
      <c r="E3" s="53"/>
      <c r="F3" s="53"/>
      <c r="G3" s="53"/>
      <c r="H3" s="53"/>
      <c r="I3" s="71"/>
    </row>
    <row r="4" spans="1:9" x14ac:dyDescent="0.35">
      <c r="A4" s="100"/>
      <c r="B4" s="53"/>
      <c r="C4" s="53"/>
      <c r="D4" s="53"/>
      <c r="E4" s="53"/>
      <c r="F4" s="53"/>
      <c r="G4" s="53"/>
      <c r="H4" s="53"/>
      <c r="I4" s="71"/>
    </row>
    <row r="5" spans="1:9" x14ac:dyDescent="0.35">
      <c r="A5" s="100"/>
      <c r="B5" s="50" t="s">
        <v>183</v>
      </c>
      <c r="C5" s="101"/>
      <c r="D5" s="102"/>
      <c r="E5" s="53"/>
      <c r="F5" s="53"/>
      <c r="G5" s="53"/>
      <c r="H5" s="53"/>
      <c r="I5" s="71"/>
    </row>
    <row r="6" spans="1:9" x14ac:dyDescent="0.35">
      <c r="A6" s="100"/>
      <c r="B6" s="29"/>
      <c r="C6" s="53"/>
      <c r="D6" s="53"/>
      <c r="E6" s="53"/>
      <c r="F6" s="53"/>
      <c r="G6" s="53"/>
      <c r="H6" s="53"/>
      <c r="I6" s="71"/>
    </row>
    <row r="7" spans="1:9" x14ac:dyDescent="0.35">
      <c r="A7" s="100"/>
      <c r="B7" s="50" t="s">
        <v>181</v>
      </c>
      <c r="C7" s="53"/>
      <c r="D7" s="53"/>
      <c r="E7" s="53"/>
      <c r="F7" s="53"/>
      <c r="G7" s="53"/>
      <c r="H7" s="53"/>
      <c r="I7" s="71"/>
    </row>
    <row r="8" spans="1:9" x14ac:dyDescent="0.35">
      <c r="A8" s="100"/>
      <c r="B8" s="50" t="s">
        <v>182</v>
      </c>
      <c r="C8" s="53"/>
      <c r="D8" s="53"/>
      <c r="E8" s="53"/>
      <c r="F8" s="53"/>
      <c r="G8" s="53"/>
      <c r="H8" s="53"/>
      <c r="I8" s="71"/>
    </row>
    <row r="9" spans="1:9" x14ac:dyDescent="0.35">
      <c r="A9" s="100"/>
      <c r="B9" s="53"/>
      <c r="C9" s="53"/>
      <c r="D9" s="53"/>
      <c r="E9" s="53"/>
      <c r="F9" s="53"/>
      <c r="G9" s="53"/>
      <c r="H9" s="53"/>
      <c r="I9" s="71"/>
    </row>
    <row r="10" spans="1:9" x14ac:dyDescent="0.35">
      <c r="A10" s="100"/>
      <c r="B10" s="53" t="s">
        <v>190</v>
      </c>
      <c r="C10" s="53"/>
      <c r="D10" s="53"/>
      <c r="E10" s="53"/>
      <c r="F10" s="53"/>
      <c r="G10" s="53"/>
      <c r="H10" s="53"/>
      <c r="I10" s="71"/>
    </row>
    <row r="11" spans="1:9" x14ac:dyDescent="0.35">
      <c r="A11" s="100"/>
      <c r="B11" s="103"/>
      <c r="C11" s="53"/>
      <c r="D11" s="53"/>
      <c r="E11" s="53"/>
      <c r="F11" s="53"/>
      <c r="G11" s="53"/>
      <c r="H11" s="53"/>
      <c r="I11" s="71"/>
    </row>
    <row r="12" spans="1:9" x14ac:dyDescent="0.35">
      <c r="A12" s="100"/>
      <c r="B12" s="29" t="s">
        <v>184</v>
      </c>
      <c r="C12" s="102"/>
      <c r="D12" s="53"/>
      <c r="E12" s="53"/>
      <c r="F12" s="53"/>
      <c r="G12" s="55" t="s">
        <v>191</v>
      </c>
      <c r="H12" s="55" t="s">
        <v>192</v>
      </c>
      <c r="I12" s="71"/>
    </row>
    <row r="13" spans="1:9" x14ac:dyDescent="0.35">
      <c r="A13" s="100"/>
      <c r="B13" s="68" t="s">
        <v>165</v>
      </c>
      <c r="C13" s="68"/>
      <c r="D13" s="68"/>
      <c r="E13" s="68"/>
      <c r="F13" s="53"/>
      <c r="G13" s="104">
        <f>G19</f>
        <v>44</v>
      </c>
      <c r="H13" s="105">
        <f>H19</f>
        <v>3583309</v>
      </c>
      <c r="I13" s="71"/>
    </row>
    <row r="14" spans="1:9" x14ac:dyDescent="0.35">
      <c r="A14" s="100"/>
      <c r="B14" s="53" t="s">
        <v>166</v>
      </c>
      <c r="C14" s="53"/>
      <c r="D14" s="53"/>
      <c r="E14" s="53"/>
      <c r="F14" s="53"/>
      <c r="G14" s="106">
        <v>6</v>
      </c>
      <c r="H14" s="107">
        <v>473973</v>
      </c>
      <c r="I14" s="71"/>
    </row>
    <row r="15" spans="1:9" x14ac:dyDescent="0.35">
      <c r="A15" s="100"/>
      <c r="B15" s="53" t="s">
        <v>167</v>
      </c>
      <c r="C15" s="53"/>
      <c r="D15" s="53"/>
      <c r="E15" s="53"/>
      <c r="F15" s="53"/>
      <c r="G15" s="106">
        <v>7</v>
      </c>
      <c r="H15" s="107">
        <v>839495</v>
      </c>
      <c r="I15" s="71"/>
    </row>
    <row r="16" spans="1:9" x14ac:dyDescent="0.35">
      <c r="A16" s="100"/>
      <c r="B16" s="53" t="s">
        <v>168</v>
      </c>
      <c r="C16" s="53"/>
      <c r="D16" s="53"/>
      <c r="E16" s="53"/>
      <c r="F16" s="53"/>
      <c r="G16" s="106">
        <v>29</v>
      </c>
      <c r="H16" s="107">
        <v>2254441</v>
      </c>
      <c r="I16" s="71"/>
    </row>
    <row r="17" spans="1:9" x14ac:dyDescent="0.35">
      <c r="A17" s="100"/>
      <c r="B17" s="53" t="s">
        <v>169</v>
      </c>
      <c r="C17" s="53"/>
      <c r="D17" s="53"/>
      <c r="E17" s="53"/>
      <c r="F17" s="53"/>
      <c r="G17" s="106">
        <v>0</v>
      </c>
      <c r="H17" s="107">
        <v>0</v>
      </c>
      <c r="I17" s="71"/>
    </row>
    <row r="18" spans="1:9" x14ac:dyDescent="0.35">
      <c r="A18" s="100"/>
      <c r="B18" s="53" t="s">
        <v>193</v>
      </c>
      <c r="C18" s="53"/>
      <c r="D18" s="53"/>
      <c r="E18" s="53"/>
      <c r="F18" s="53"/>
      <c r="G18" s="108">
        <v>2</v>
      </c>
      <c r="H18" s="109">
        <v>15400</v>
      </c>
      <c r="I18" s="71"/>
    </row>
    <row r="19" spans="1:9" x14ac:dyDescent="0.35">
      <c r="A19" s="100"/>
      <c r="B19" s="68" t="s">
        <v>194</v>
      </c>
      <c r="C19" s="68"/>
      <c r="D19" s="68"/>
      <c r="E19" s="68"/>
      <c r="F19" s="53"/>
      <c r="G19" s="106">
        <f>SUM(G14:G18)</f>
        <v>44</v>
      </c>
      <c r="H19" s="105">
        <f>(H14+H15+H16+H17+H18)</f>
        <v>3583309</v>
      </c>
      <c r="I19" s="71"/>
    </row>
    <row r="20" spans="1:9" ht="15" thickBot="1" x14ac:dyDescent="0.4">
      <c r="A20" s="100"/>
      <c r="B20" s="68"/>
      <c r="C20" s="68"/>
      <c r="D20" s="53"/>
      <c r="E20" s="53"/>
      <c r="F20" s="53"/>
      <c r="G20" s="110"/>
      <c r="H20" s="111"/>
      <c r="I20" s="71"/>
    </row>
    <row r="21" spans="1:9" ht="15" thickTop="1" x14ac:dyDescent="0.35">
      <c r="A21" s="100"/>
      <c r="B21" s="68"/>
      <c r="C21" s="68"/>
      <c r="D21" s="53"/>
      <c r="E21" s="53"/>
      <c r="F21" s="53"/>
      <c r="G21" s="75"/>
      <c r="H21" s="112"/>
      <c r="I21" s="71"/>
    </row>
    <row r="22" spans="1:9" x14ac:dyDescent="0.35">
      <c r="A22" s="100"/>
      <c r="B22" s="53"/>
      <c r="C22" s="53"/>
      <c r="D22" s="53"/>
      <c r="E22" s="53"/>
      <c r="F22" s="75"/>
      <c r="G22" s="75"/>
      <c r="H22" s="75"/>
      <c r="I22" s="71"/>
    </row>
    <row r="23" spans="1:9" ht="15" thickBot="1" x14ac:dyDescent="0.4">
      <c r="A23" s="100"/>
      <c r="B23" s="79"/>
      <c r="C23" s="79"/>
      <c r="D23" s="53"/>
      <c r="E23" s="53"/>
      <c r="F23" s="79"/>
      <c r="G23" s="79"/>
      <c r="H23" s="75"/>
      <c r="I23" s="71"/>
    </row>
    <row r="24" spans="1:9" x14ac:dyDescent="0.35">
      <c r="A24" s="100"/>
      <c r="B24" s="75" t="s">
        <v>195</v>
      </c>
      <c r="C24" s="75"/>
      <c r="D24" s="53"/>
      <c r="E24" s="53"/>
      <c r="F24" s="75"/>
      <c r="G24" s="75"/>
      <c r="H24" s="75"/>
      <c r="I24" s="71"/>
    </row>
    <row r="25" spans="1:9" x14ac:dyDescent="0.35">
      <c r="A25" s="100"/>
      <c r="B25" s="75" t="s">
        <v>199</v>
      </c>
      <c r="C25" s="75"/>
      <c r="D25" s="53"/>
      <c r="E25" s="53"/>
      <c r="F25" s="75" t="s">
        <v>196</v>
      </c>
      <c r="G25" s="75"/>
      <c r="H25" s="75"/>
      <c r="I25" s="71"/>
    </row>
    <row r="26" spans="1:9" x14ac:dyDescent="0.35">
      <c r="A26" s="100"/>
      <c r="B26" s="75" t="s">
        <v>186</v>
      </c>
      <c r="C26" s="75"/>
      <c r="D26" s="53"/>
      <c r="E26" s="53"/>
      <c r="F26" s="75" t="s">
        <v>197</v>
      </c>
      <c r="G26" s="75"/>
      <c r="H26" s="75"/>
      <c r="I26" s="71"/>
    </row>
    <row r="27" spans="1:9" x14ac:dyDescent="0.35">
      <c r="A27" s="100"/>
      <c r="B27" s="75"/>
      <c r="C27" s="75"/>
      <c r="D27" s="53"/>
      <c r="E27" s="53"/>
      <c r="F27" s="75"/>
      <c r="G27" s="75"/>
      <c r="H27" s="75"/>
      <c r="I27" s="71"/>
    </row>
    <row r="28" spans="1:9" ht="18.5" customHeight="1" x14ac:dyDescent="0.35">
      <c r="A28" s="100"/>
      <c r="B28" s="113" t="s">
        <v>198</v>
      </c>
      <c r="C28" s="113"/>
      <c r="D28" s="113"/>
      <c r="E28" s="113"/>
      <c r="F28" s="113"/>
      <c r="G28" s="113"/>
      <c r="H28" s="113"/>
      <c r="I28" s="71"/>
    </row>
    <row r="29" spans="1:9" ht="15" thickBot="1" x14ac:dyDescent="0.4">
      <c r="A29" s="114"/>
      <c r="B29" s="115"/>
      <c r="C29" s="115"/>
      <c r="D29" s="115"/>
      <c r="E29" s="115"/>
      <c r="F29" s="79"/>
      <c r="G29" s="79"/>
      <c r="H29" s="79"/>
      <c r="I29" s="11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2024-09-24T22:04:31Z</cp:lastPrinted>
  <dcterms:created xsi:type="dcterms:W3CDTF">2022-06-01T14:39:12Z</dcterms:created>
  <dcterms:modified xsi:type="dcterms:W3CDTF">2024-09-24T22:26:25Z</dcterms:modified>
</cp:coreProperties>
</file>