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890480135 HOSP INFANTIL NAPOLEON FRANCO PAREJA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FACTURA'!$A$2:$AA$20</definedName>
    <definedName name="_xlnm._FilterDatabase" localSheetId="0" hidden="1">'INFO IPS'!$A$3:$G$3</definedName>
  </definedNames>
  <calcPr calcId="152511"/>
  <pivotCaches>
    <pivotCache cacheId="76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I31" i="4" s="1"/>
  <c r="H23" i="4"/>
  <c r="H31" i="4" l="1"/>
  <c r="Q1" i="2" l="1"/>
  <c r="V1" i="2" l="1"/>
  <c r="U1" i="2"/>
  <c r="T1" i="2"/>
  <c r="P1" i="2"/>
  <c r="O1" i="2"/>
  <c r="K1" i="2" l="1"/>
</calcChain>
</file>

<file path=xl/comments1.xml><?xml version="1.0" encoding="utf-8"?>
<comments xmlns="http://schemas.openxmlformats.org/spreadsheetml/2006/main">
  <authors>
    <author>Paola Andrea Jimenez Prado</author>
  </authors>
  <commentList>
    <comment ref="W19" authorId="0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</commentList>
</comments>
</file>

<file path=xl/sharedStrings.xml><?xml version="1.0" encoding="utf-8"?>
<sst xmlns="http://schemas.openxmlformats.org/spreadsheetml/2006/main" count="276" uniqueCount="152">
  <si>
    <t>FUNDACION HOSPITAL INFANTIL NAPOLEON FRANCO PAREJA NIT: 890.480.135</t>
  </si>
  <si>
    <t>ESTADO DE CARTERA A CORTE 30-06-2024</t>
  </si>
  <si>
    <t>Nit</t>
  </si>
  <si>
    <t>Cliente</t>
  </si>
  <si>
    <t>Factura</t>
  </si>
  <si>
    <t>Fecha</t>
  </si>
  <si>
    <t>Fecha Radicación Entidad</t>
  </si>
  <si>
    <t>Valor Inicial</t>
  </si>
  <si>
    <t>Saldo CxC</t>
  </si>
  <si>
    <t>COMFENALCO VALLE EPS</t>
  </si>
  <si>
    <t>HINF0000686084</t>
  </si>
  <si>
    <t>HINF0000704157</t>
  </si>
  <si>
    <t>HINF0001223078</t>
  </si>
  <si>
    <t>EHIN0000966267</t>
  </si>
  <si>
    <t>EHIN0000123356</t>
  </si>
  <si>
    <t>EHIN0000164463</t>
  </si>
  <si>
    <t>EHIN0000196400</t>
  </si>
  <si>
    <t>EHIN0000206227</t>
  </si>
  <si>
    <t>EHIN0000226613</t>
  </si>
  <si>
    <t>EHIN0000263895</t>
  </si>
  <si>
    <t>EHIN0000267699</t>
  </si>
  <si>
    <t>EHIN0000277702</t>
  </si>
  <si>
    <t>EHIN0000290554</t>
  </si>
  <si>
    <t>EHIN0000606604</t>
  </si>
  <si>
    <t>EHIN0000706752</t>
  </si>
  <si>
    <t>EHIN0001028594</t>
  </si>
  <si>
    <t>EHIN0001048518</t>
  </si>
  <si>
    <t>EHIN0001067459</t>
  </si>
  <si>
    <t>TOTAL</t>
  </si>
  <si>
    <t>HOSP INFANTIL NAPOLEON FRANCO PAREJA</t>
  </si>
  <si>
    <t>Saldo CxC IPS</t>
  </si>
  <si>
    <t xml:space="preserve">Fecha Radicación Entidad </t>
  </si>
  <si>
    <t xml:space="preserve">Fecha de radicacion EPS </t>
  </si>
  <si>
    <t>Alf</t>
  </si>
  <si>
    <t>Fac</t>
  </si>
  <si>
    <t>HINF</t>
  </si>
  <si>
    <t>EHIN</t>
  </si>
  <si>
    <t>Alf+Fac</t>
  </si>
  <si>
    <t>HINF686084</t>
  </si>
  <si>
    <t>HINF704157</t>
  </si>
  <si>
    <t>HINF1223078</t>
  </si>
  <si>
    <t>EHIN966267</t>
  </si>
  <si>
    <t>EHIN1048518</t>
  </si>
  <si>
    <t>EHIN123356</t>
  </si>
  <si>
    <t>EHIN164463</t>
  </si>
  <si>
    <t>EHIN196400</t>
  </si>
  <si>
    <t>EHIN206227</t>
  </si>
  <si>
    <t>EHIN226613</t>
  </si>
  <si>
    <t>EHIN263895</t>
  </si>
  <si>
    <t>EHIN267699</t>
  </si>
  <si>
    <t>EHIN277702</t>
  </si>
  <si>
    <t>EHIN290554</t>
  </si>
  <si>
    <t>EHIN606604</t>
  </si>
  <si>
    <t>EHIN706752</t>
  </si>
  <si>
    <t>EHIN1028594</t>
  </si>
  <si>
    <t>EHIN1067459</t>
  </si>
  <si>
    <t>Llave</t>
  </si>
  <si>
    <t>890480135_HINF686084</t>
  </si>
  <si>
    <t>890480135_HINF704157</t>
  </si>
  <si>
    <t>890480135_HINF1223078</t>
  </si>
  <si>
    <t>890480135_EHIN966267</t>
  </si>
  <si>
    <t>890480135_EHIN1048518</t>
  </si>
  <si>
    <t>890480135_EHIN123356</t>
  </si>
  <si>
    <t>890480135_EHIN164463</t>
  </si>
  <si>
    <t>890480135_EHIN196400</t>
  </si>
  <si>
    <t>890480135_EHIN206227</t>
  </si>
  <si>
    <t>890480135_EHIN226613</t>
  </si>
  <si>
    <t>890480135_EHIN263895</t>
  </si>
  <si>
    <t>890480135_EHIN267699</t>
  </si>
  <si>
    <t>890480135_EHIN277702</t>
  </si>
  <si>
    <t>890480135_EHIN290554</t>
  </si>
  <si>
    <t>890480135_EHIN606604</t>
  </si>
  <si>
    <t>890480135_EHIN706752</t>
  </si>
  <si>
    <t>890480135_EHIN1028594</t>
  </si>
  <si>
    <t>890480135_EHIN1067459</t>
  </si>
  <si>
    <t>Estado de Factura EPS Julio 16</t>
  </si>
  <si>
    <t>boxalud</t>
  </si>
  <si>
    <t>Finalizada</t>
  </si>
  <si>
    <t>N/A</t>
  </si>
  <si>
    <t>Devuelta</t>
  </si>
  <si>
    <t>Para respuesta a prestador</t>
  </si>
  <si>
    <t>Valor Total Bruto</t>
  </si>
  <si>
    <t>Valor Radicado</t>
  </si>
  <si>
    <t>Valor Glosa Aceptada</t>
  </si>
  <si>
    <t>ValorPagar</t>
  </si>
  <si>
    <t>Valor compensacion SAP</t>
  </si>
  <si>
    <t xml:space="preserve">Doc compensacion </t>
  </si>
  <si>
    <t xml:space="preserve">Fecha de compensacion </t>
  </si>
  <si>
    <t>Fecha de corte</t>
  </si>
  <si>
    <t>29.04.2024</t>
  </si>
  <si>
    <t>26.06.2024</t>
  </si>
  <si>
    <t>Valor TF</t>
  </si>
  <si>
    <t>Estado de Factura EPS Mayo 12</t>
  </si>
  <si>
    <t>FACTURA NO RADICADA</t>
  </si>
  <si>
    <t xml:space="preserve">FACTURA PENDIENTE EN PROGRAMACION DE PAGO </t>
  </si>
  <si>
    <t>FACTURA DEVUELTA</t>
  </si>
  <si>
    <t>FACTURA PENDIENTE EN PROGRAMACION DE PAGO - GLOSA PENDIENTE POR CONCILIAR</t>
  </si>
  <si>
    <t>FACTURA CERRADA POR EXTEMPORANEIDAD</t>
  </si>
  <si>
    <t>Valor glosa pendiente</t>
  </si>
  <si>
    <t>Observacion objeccion</t>
  </si>
  <si>
    <t>FACTURACIÓN: SE REALIZA GLOSA A CUPS: 873206-RADIOGRAFÍA DE PUÑO O MUÑECA, CANT: 1, VLR UNITARIO $ 76051, SE OBJETA RX DE TOBILLO DE ENERO 16/2023 POR NO EVIDENCIAR LA LECTURA EN EL DOCUMENTO ADJUNTO. NO TIENE DETALLADO POST QCO., VALOR GLOSA $ 76051 // 879520-TOMOGRAFÍA COMPUTADA DE MIEMBROS INFERIORES Y ARTICULACIONES, CANT: 1, VLR UNITARIO $ 642587, SE OBJETA TAC MIEMBROS INFERIORES POR NO SOPORTAR INFORME, VALOR GLOSA $ 642.587 // 890409-INTERCONSULTA POR TRABAJO SOCIAL, CANT: 1, VLR UNITARIO $ 56961, SE OBJETA INTERCONSULTA DE TRABAJO SOCIAL PORQUE NO HAY EVIDENCIA DEL SERVICIO, NO SE ENCUENTRA SOPORTADO, VLR GLOSA $ 56961 // 890411-INTERCONSULTA POR FISIOTERAPIA, CANT: 1 , VLR UNITARIO $ 208628, SE OBJETA INTERCONSULTA FISIOTERAPIA POR NO SOPORTAR LA EVALUACION Y EL COSTO DE LA MISMA. SOLO HAY REGISTRO DE LAS 4 TERAPIAS., VLR GLOSA $ 208628 // VALOR TOTAL GLOSA $ 984227</t>
  </si>
  <si>
    <t xml:space="preserve">Retencion </t>
  </si>
  <si>
    <t>FACTURA CANCELADA PARCIALMENTE - GLOSA PENDIENTE POR CONCILIAR</t>
  </si>
  <si>
    <t>FACTURA CANCELADA</t>
  </si>
  <si>
    <t>Valor devolucion</t>
  </si>
  <si>
    <t>AUT: SE REALIZA DEVOLUCIÓN DE FACTURA CON SOPORTES COMPLETOS, FACTURA NO CUENTA CON AUTORIZACIÓN PARA LOS SERVICIOS FACTURADOS, FAVOR COMUNICARSE CON EL ÁREA 
ENCARGADA, SOLICITARLA A LA capautorizaciones@epsdelagente.com.co</t>
  </si>
  <si>
    <t>Total general</t>
  </si>
  <si>
    <t xml:space="preserve">Cant. Facturas </t>
  </si>
  <si>
    <t xml:space="preserve">Saldo Ips </t>
  </si>
  <si>
    <t xml:space="preserve">Valor glosa pendiente </t>
  </si>
  <si>
    <t>Tipificación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</si>
  <si>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</si>
  <si>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</si>
  <si>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</si>
  <si>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</si>
  <si>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</si>
  <si>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</si>
  <si>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</si>
  <si>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</si>
  <si>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</si>
  <si>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</si>
  <si>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</si>
  <si>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</si>
  <si>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</si>
  <si>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</si>
  <si>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</si>
  <si>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</si>
  <si>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</si>
  <si>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</si>
  <si>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</si>
  <si>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</si>
  <si>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</si>
  <si>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</si>
  <si>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HOSP INFANTIL NAPOLEON FRANCO PAREJA</t>
  </si>
  <si>
    <t>NIT: 890480135</t>
  </si>
  <si>
    <t>Santiago de Cali, Julio 16 del 2024</t>
  </si>
  <si>
    <t>Con Corte al dia: 30/06/2024</t>
  </si>
  <si>
    <t>Yulieth Gomez Rodriguez</t>
  </si>
  <si>
    <t>Analista de Cartera</t>
  </si>
  <si>
    <t>A continuacion me permito remitir nuestra respuesta al estado de cartera presentado en la fecha:11/07/2024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</si>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</sst>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5" formatCode="[$$-240A]\ #,##0;\-[$$-240A]\ #,##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1" fillId="0" borderId="0"/>
    <xf numFmtId="167" fontId="1" fillId="0" borderId="0" applyFont="0" applyFill="0" applyBorder="0" applyAlignment="0" applyProtection="0"/>
  </cellStyleXfs>
  <cellXfs count="146">
    <xf numFmtId="0" fontId="0" fillId="0" borderId="0" xfId="0"/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14" fontId="5" fillId="0" borderId="1" xfId="0" applyNumberFormat="1" applyFont="1" applyBorder="1" applyAlignment="1">
      <alignment horizontal="center"/>
    </xf>
    <xf numFmtId="3" fontId="5" fillId="0" borderId="1" xfId="0" applyNumberFormat="1" applyFont="1" applyBorder="1"/>
    <xf numFmtId="0" fontId="4" fillId="2" borderId="1" xfId="0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3" fontId="4" fillId="2" borderId="1" xfId="1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/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0" fillId="3" borderId="1" xfId="0" applyFont="1" applyFill="1" applyBorder="1" applyAlignment="1">
      <alignment horizontal="right" vertical="center"/>
    </xf>
    <xf numFmtId="0" fontId="6" fillId="0" borderId="1" xfId="0" applyFont="1" applyBorder="1" applyAlignment="1">
      <alignment horizontal="left" vertical="center"/>
    </xf>
    <xf numFmtId="0" fontId="0" fillId="0" borderId="0" xfId="0" applyFont="1" applyFill="1"/>
    <xf numFmtId="0" fontId="0" fillId="0" borderId="0" xfId="0" applyFont="1"/>
    <xf numFmtId="14" fontId="0" fillId="0" borderId="0" xfId="0" applyNumberFormat="1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 wrapText="1"/>
    </xf>
    <xf numFmtId="3" fontId="2" fillId="0" borderId="1" xfId="1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14" fontId="0" fillId="0" borderId="1" xfId="0" applyNumberFormat="1" applyFont="1" applyBorder="1" applyAlignment="1">
      <alignment horizontal="center"/>
    </xf>
    <xf numFmtId="3" fontId="0" fillId="0" borderId="1" xfId="0" applyNumberFormat="1" applyFont="1" applyBorder="1"/>
    <xf numFmtId="14" fontId="2" fillId="2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165" fontId="0" fillId="0" borderId="0" xfId="1" applyNumberFormat="1" applyFont="1"/>
    <xf numFmtId="165" fontId="2" fillId="4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/>
    <xf numFmtId="165" fontId="2" fillId="0" borderId="0" xfId="1" applyNumberFormat="1" applyFont="1"/>
    <xf numFmtId="165" fontId="7" fillId="0" borderId="1" xfId="1" applyNumberFormat="1" applyFont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165" fontId="7" fillId="7" borderId="1" xfId="1" applyNumberFormat="1" applyFont="1" applyFill="1" applyBorder="1" applyAlignment="1">
      <alignment horizontal="center" vertical="center" wrapText="1"/>
    </xf>
    <xf numFmtId="14" fontId="0" fillId="0" borderId="1" xfId="0" applyNumberFormat="1" applyFont="1" applyBorder="1"/>
    <xf numFmtId="0" fontId="0" fillId="0" borderId="1" xfId="0" applyFont="1" applyBorder="1" applyAlignment="1">
      <alignment wrapText="1"/>
    </xf>
    <xf numFmtId="0" fontId="0" fillId="3" borderId="1" xfId="0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wrapText="1"/>
    </xf>
    <xf numFmtId="14" fontId="0" fillId="0" borderId="1" xfId="0" applyNumberFormat="1" applyFont="1" applyBorder="1" applyAlignment="1">
      <alignment horizontal="center" wrapText="1"/>
    </xf>
    <xf numFmtId="3" fontId="0" fillId="0" borderId="1" xfId="0" applyNumberFormat="1" applyFont="1" applyBorder="1" applyAlignment="1">
      <alignment wrapText="1"/>
    </xf>
    <xf numFmtId="165" fontId="0" fillId="0" borderId="1" xfId="1" applyNumberFormat="1" applyFont="1" applyBorder="1" applyAlignment="1">
      <alignment wrapText="1"/>
    </xf>
    <xf numFmtId="14" fontId="0" fillId="0" borderId="1" xfId="0" applyNumberFormat="1" applyFont="1" applyBorder="1" applyAlignment="1">
      <alignment wrapText="1"/>
    </xf>
    <xf numFmtId="0" fontId="0" fillId="0" borderId="0" xfId="0" applyFont="1" applyAlignment="1">
      <alignment wrapText="1"/>
    </xf>
    <xf numFmtId="165" fontId="8" fillId="7" borderId="1" xfId="1" applyNumberFormat="1" applyFont="1" applyFill="1" applyBorder="1" applyAlignment="1">
      <alignment horizontal="center" vertical="center" wrapText="1"/>
    </xf>
    <xf numFmtId="165" fontId="7" fillId="8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 applyAlignment="1"/>
    <xf numFmtId="165" fontId="0" fillId="0" borderId="8" xfId="1" applyNumberFormat="1" applyFont="1" applyBorder="1"/>
    <xf numFmtId="0" fontId="0" fillId="0" borderId="13" xfId="0" applyBorder="1" applyAlignment="1">
      <alignment horizontal="left"/>
    </xf>
    <xf numFmtId="0" fontId="0" fillId="0" borderId="13" xfId="0" applyNumberFormat="1" applyBorder="1"/>
    <xf numFmtId="165" fontId="0" fillId="0" borderId="13" xfId="1" applyNumberFormat="1" applyFont="1" applyBorder="1"/>
    <xf numFmtId="165" fontId="0" fillId="0" borderId="3" xfId="1" applyNumberFormat="1" applyFont="1" applyBorder="1"/>
    <xf numFmtId="165" fontId="0" fillId="0" borderId="15" xfId="1" applyNumberFormat="1" applyFont="1" applyBorder="1"/>
    <xf numFmtId="0" fontId="0" fillId="0" borderId="3" xfId="0" applyBorder="1" applyAlignment="1">
      <alignment horizontal="left"/>
    </xf>
    <xf numFmtId="0" fontId="0" fillId="0" borderId="3" xfId="0" applyNumberFormat="1" applyBorder="1"/>
    <xf numFmtId="0" fontId="0" fillId="0" borderId="3" xfId="0" pivotButton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5" fontId="0" fillId="0" borderId="3" xfId="1" applyNumberFormat="1" applyFont="1" applyBorder="1" applyAlignment="1">
      <alignment horizontal="center" vertical="center"/>
    </xf>
    <xf numFmtId="165" fontId="0" fillId="0" borderId="15" xfId="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3" applyFont="1"/>
    <xf numFmtId="0" fontId="12" fillId="0" borderId="4" xfId="3" applyFont="1" applyBorder="1" applyAlignment="1">
      <alignment horizontal="centerContinuous"/>
    </xf>
    <xf numFmtId="0" fontId="12" fillId="0" borderId="6" xfId="3" applyFont="1" applyBorder="1" applyAlignment="1">
      <alignment horizontal="centerContinuous"/>
    </xf>
    <xf numFmtId="0" fontId="13" fillId="0" borderId="4" xfId="3" applyFont="1" applyBorder="1" applyAlignment="1">
      <alignment horizontal="centerContinuous" vertical="center"/>
    </xf>
    <xf numFmtId="0" fontId="13" fillId="0" borderId="5" xfId="3" applyFont="1" applyBorder="1" applyAlignment="1">
      <alignment horizontal="centerContinuous" vertical="center"/>
    </xf>
    <xf numFmtId="0" fontId="13" fillId="0" borderId="6" xfId="3" applyFont="1" applyBorder="1" applyAlignment="1">
      <alignment horizontal="centerContinuous" vertical="center"/>
    </xf>
    <xf numFmtId="0" fontId="13" fillId="0" borderId="12" xfId="3" applyFont="1" applyBorder="1" applyAlignment="1">
      <alignment horizontal="centerContinuous" vertical="center"/>
    </xf>
    <xf numFmtId="0" fontId="12" fillId="0" borderId="7" xfId="3" applyFont="1" applyBorder="1" applyAlignment="1">
      <alignment horizontal="centerContinuous"/>
    </xf>
    <xf numFmtId="0" fontId="12" fillId="0" borderId="8" xfId="3" applyFont="1" applyBorder="1" applyAlignment="1">
      <alignment horizontal="centerContinuous"/>
    </xf>
    <xf numFmtId="0" fontId="13" fillId="0" borderId="9" xfId="3" applyFont="1" applyBorder="1" applyAlignment="1">
      <alignment horizontal="centerContinuous" vertical="center"/>
    </xf>
    <xf numFmtId="0" fontId="13" fillId="0" borderId="10" xfId="3" applyFont="1" applyBorder="1" applyAlignment="1">
      <alignment horizontal="centerContinuous" vertical="center"/>
    </xf>
    <xf numFmtId="0" fontId="13" fillId="0" borderId="11" xfId="3" applyFont="1" applyBorder="1" applyAlignment="1">
      <alignment horizontal="centerContinuous" vertical="center"/>
    </xf>
    <xf numFmtId="0" fontId="13" fillId="0" borderId="14" xfId="3" applyFont="1" applyBorder="1" applyAlignment="1">
      <alignment horizontal="centerContinuous" vertical="center"/>
    </xf>
    <xf numFmtId="0" fontId="13" fillId="0" borderId="7" xfId="3" applyFont="1" applyBorder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13" fillId="0" borderId="8" xfId="3" applyFont="1" applyBorder="1" applyAlignment="1">
      <alignment horizontal="centerContinuous" vertical="center"/>
    </xf>
    <xf numFmtId="0" fontId="13" fillId="0" borderId="13" xfId="3" applyFont="1" applyBorder="1" applyAlignment="1">
      <alignment horizontal="centerContinuous" vertical="center"/>
    </xf>
    <xf numFmtId="0" fontId="12" fillId="0" borderId="9" xfId="3" applyFont="1" applyBorder="1" applyAlignment="1">
      <alignment horizontal="centerContinuous"/>
    </xf>
    <xf numFmtId="0" fontId="12" fillId="0" borderId="11" xfId="3" applyFont="1" applyBorder="1" applyAlignment="1">
      <alignment horizontal="centerContinuous"/>
    </xf>
    <xf numFmtId="0" fontId="12" fillId="0" borderId="7" xfId="3" applyFont="1" applyBorder="1"/>
    <xf numFmtId="0" fontId="12" fillId="0" borderId="8" xfId="3" applyFont="1" applyBorder="1"/>
    <xf numFmtId="0" fontId="13" fillId="0" borderId="0" xfId="3" applyFont="1"/>
    <xf numFmtId="14" fontId="12" fillId="0" borderId="0" xfId="3" applyNumberFormat="1" applyFont="1"/>
    <xf numFmtId="166" fontId="12" fillId="0" borderId="0" xfId="3" applyNumberFormat="1" applyFont="1"/>
    <xf numFmtId="0" fontId="11" fillId="0" borderId="0" xfId="3" applyFont="1"/>
    <xf numFmtId="14" fontId="12" fillId="0" borderId="0" xfId="3" applyNumberFormat="1" applyFont="1" applyAlignment="1">
      <alignment horizontal="left"/>
    </xf>
    <xf numFmtId="0" fontId="14" fillId="0" borderId="0" xfId="3" applyFont="1" applyAlignment="1">
      <alignment horizontal="center"/>
    </xf>
    <xf numFmtId="168" fontId="14" fillId="0" borderId="0" xfId="4" applyNumberFormat="1" applyFont="1" applyAlignment="1">
      <alignment horizontal="center"/>
    </xf>
    <xf numFmtId="169" fontId="14" fillId="0" borderId="0" xfId="2" applyNumberFormat="1" applyFont="1" applyAlignment="1">
      <alignment horizontal="right"/>
    </xf>
    <xf numFmtId="168" fontId="11" fillId="0" borderId="0" xfId="4" applyNumberFormat="1" applyFont="1" applyAlignment="1">
      <alignment horizontal="center"/>
    </xf>
    <xf numFmtId="169" fontId="11" fillId="0" borderId="0" xfId="2" applyNumberFormat="1" applyFont="1" applyAlignment="1">
      <alignment horizontal="right"/>
    </xf>
    <xf numFmtId="168" fontId="12" fillId="0" borderId="0" xfId="4" applyNumberFormat="1" applyFont="1" applyAlignment="1">
      <alignment horizontal="center"/>
    </xf>
    <xf numFmtId="169" fontId="12" fillId="0" borderId="0" xfId="2" applyNumberFormat="1" applyFont="1" applyAlignment="1">
      <alignment horizontal="right"/>
    </xf>
    <xf numFmtId="168" fontId="12" fillId="0" borderId="10" xfId="4" applyNumberFormat="1" applyFont="1" applyBorder="1" applyAlignment="1">
      <alignment horizontal="center"/>
    </xf>
    <xf numFmtId="169" fontId="12" fillId="0" borderId="10" xfId="2" applyNumberFormat="1" applyFont="1" applyBorder="1" applyAlignment="1">
      <alignment horizontal="right"/>
    </xf>
    <xf numFmtId="168" fontId="13" fillId="0" borderId="0" xfId="2" applyNumberFormat="1" applyFont="1" applyAlignment="1">
      <alignment horizontal="right"/>
    </xf>
    <xf numFmtId="169" fontId="13" fillId="0" borderId="0" xfId="2" applyNumberFormat="1" applyFont="1" applyAlignment="1">
      <alignment horizontal="right"/>
    </xf>
    <xf numFmtId="0" fontId="14" fillId="0" borderId="0" xfId="3" applyFont="1"/>
    <xf numFmtId="168" fontId="11" fillId="0" borderId="10" xfId="4" applyNumberFormat="1" applyFont="1" applyBorder="1" applyAlignment="1">
      <alignment horizontal="center"/>
    </xf>
    <xf numFmtId="169" fontId="11" fillId="0" borderId="10" xfId="2" applyNumberFormat="1" applyFont="1" applyBorder="1" applyAlignment="1">
      <alignment horizontal="right"/>
    </xf>
    <xf numFmtId="0" fontId="11" fillId="0" borderId="8" xfId="3" applyFont="1" applyBorder="1"/>
    <xf numFmtId="168" fontId="11" fillId="0" borderId="0" xfId="2" applyNumberFormat="1" applyFont="1" applyAlignment="1">
      <alignment horizontal="right"/>
    </xf>
    <xf numFmtId="168" fontId="14" fillId="0" borderId="16" xfId="4" applyNumberFormat="1" applyFont="1" applyBorder="1" applyAlignment="1">
      <alignment horizontal="center"/>
    </xf>
    <xf numFmtId="169" fontId="14" fillId="0" borderId="16" xfId="2" applyNumberFormat="1" applyFont="1" applyBorder="1" applyAlignment="1">
      <alignment horizontal="right"/>
    </xf>
    <xf numFmtId="170" fontId="11" fillId="0" borderId="0" xfId="3" applyNumberFormat="1" applyFont="1"/>
    <xf numFmtId="167" fontId="11" fillId="0" borderId="0" xfId="4" applyFont="1"/>
    <xf numFmtId="169" fontId="11" fillId="0" borderId="0" xfId="2" applyNumberFormat="1" applyFont="1"/>
    <xf numFmtId="170" fontId="14" fillId="0" borderId="10" xfId="3" applyNumberFormat="1" applyFont="1" applyBorder="1"/>
    <xf numFmtId="170" fontId="11" fillId="0" borderId="10" xfId="3" applyNumberFormat="1" applyFont="1" applyBorder="1"/>
    <xf numFmtId="167" fontId="14" fillId="0" borderId="10" xfId="4" applyFont="1" applyBorder="1"/>
    <xf numFmtId="169" fontId="11" fillId="0" borderId="10" xfId="2" applyNumberFormat="1" applyFont="1" applyBorder="1"/>
    <xf numFmtId="170" fontId="14" fillId="0" borderId="0" xfId="3" applyNumberFormat="1" applyFont="1"/>
    <xf numFmtId="0" fontId="15" fillId="0" borderId="0" xfId="3" applyFont="1" applyAlignment="1">
      <alignment horizontal="center" vertical="center" wrapText="1"/>
    </xf>
    <xf numFmtId="0" fontId="12" fillId="0" borderId="9" xfId="3" applyFont="1" applyBorder="1"/>
    <xf numFmtId="0" fontId="12" fillId="0" borderId="10" xfId="3" applyFont="1" applyBorder="1"/>
    <xf numFmtId="170" fontId="12" fillId="0" borderId="10" xfId="3" applyNumberFormat="1" applyFont="1" applyBorder="1"/>
    <xf numFmtId="0" fontId="12" fillId="0" borderId="11" xfId="3" applyFont="1" applyBorder="1"/>
    <xf numFmtId="0" fontId="11" fillId="0" borderId="4" xfId="3" applyFont="1" applyBorder="1" applyAlignment="1">
      <alignment horizontal="center"/>
    </xf>
    <xf numFmtId="0" fontId="11" fillId="0" borderId="6" xfId="3" applyFont="1" applyBorder="1" applyAlignment="1">
      <alignment horizontal="center"/>
    </xf>
    <xf numFmtId="0" fontId="14" fillId="0" borderId="4" xfId="3" applyFont="1" applyBorder="1" applyAlignment="1">
      <alignment horizontal="center" vertical="center"/>
    </xf>
    <xf numFmtId="0" fontId="14" fillId="0" borderId="5" xfId="3" applyFont="1" applyBorder="1" applyAlignment="1">
      <alignment horizontal="center" vertical="center"/>
    </xf>
    <xf numFmtId="0" fontId="14" fillId="0" borderId="6" xfId="3" applyFont="1" applyBorder="1" applyAlignment="1">
      <alignment horizontal="center" vertical="center"/>
    </xf>
    <xf numFmtId="0" fontId="14" fillId="0" borderId="12" xfId="3" applyFont="1" applyBorder="1" applyAlignment="1">
      <alignment horizontal="center" vertical="center"/>
    </xf>
    <xf numFmtId="0" fontId="11" fillId="0" borderId="9" xfId="3" applyFont="1" applyBorder="1" applyAlignment="1">
      <alignment horizontal="center"/>
    </xf>
    <xf numFmtId="0" fontId="11" fillId="0" borderId="11" xfId="3" applyFont="1" applyBorder="1" applyAlignment="1">
      <alignment horizontal="center"/>
    </xf>
    <xf numFmtId="0" fontId="14" fillId="0" borderId="17" xfId="3" applyFont="1" applyBorder="1" applyAlignment="1">
      <alignment horizontal="center" vertical="center" wrapText="1"/>
    </xf>
    <xf numFmtId="0" fontId="14" fillId="0" borderId="18" xfId="3" applyFont="1" applyBorder="1" applyAlignment="1">
      <alignment horizontal="center" vertical="center" wrapText="1"/>
    </xf>
    <xf numFmtId="0" fontId="14" fillId="0" borderId="15" xfId="3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vertical="center"/>
    </xf>
    <xf numFmtId="0" fontId="11" fillId="0" borderId="7" xfId="3" applyFont="1" applyBorder="1"/>
    <xf numFmtId="166" fontId="11" fillId="0" borderId="0" xfId="3" applyNumberFormat="1" applyFont="1"/>
    <xf numFmtId="14" fontId="11" fillId="0" borderId="0" xfId="3" applyNumberFormat="1" applyFont="1"/>
    <xf numFmtId="14" fontId="11" fillId="0" borderId="0" xfId="3" applyNumberFormat="1" applyFont="1" applyAlignment="1">
      <alignment horizontal="left"/>
    </xf>
    <xf numFmtId="165" fontId="14" fillId="0" borderId="0" xfId="1" applyNumberFormat="1" applyFont="1"/>
    <xf numFmtId="175" fontId="14" fillId="0" borderId="0" xfId="1" applyNumberFormat="1" applyFont="1" applyAlignment="1">
      <alignment horizontal="right"/>
    </xf>
    <xf numFmtId="165" fontId="11" fillId="0" borderId="0" xfId="1" applyNumberFormat="1" applyFont="1" applyAlignment="1">
      <alignment horizontal="center"/>
    </xf>
    <xf numFmtId="175" fontId="11" fillId="0" borderId="0" xfId="1" applyNumberFormat="1" applyFont="1" applyAlignment="1">
      <alignment horizontal="right"/>
    </xf>
    <xf numFmtId="165" fontId="11" fillId="0" borderId="2" xfId="1" applyNumberFormat="1" applyFont="1" applyBorder="1" applyAlignment="1">
      <alignment horizontal="center"/>
    </xf>
    <xf numFmtId="175" fontId="11" fillId="0" borderId="2" xfId="1" applyNumberFormat="1" applyFont="1" applyBorder="1" applyAlignment="1">
      <alignment horizontal="right"/>
    </xf>
    <xf numFmtId="165" fontId="11" fillId="0" borderId="16" xfId="1" applyNumberFormat="1" applyFont="1" applyBorder="1" applyAlignment="1">
      <alignment horizontal="center"/>
    </xf>
    <xf numFmtId="175" fontId="11" fillId="0" borderId="16" xfId="1" applyNumberFormat="1" applyFont="1" applyBorder="1" applyAlignment="1">
      <alignment horizontal="right"/>
    </xf>
    <xf numFmtId="170" fontId="11" fillId="0" borderId="0" xfId="3" applyNumberFormat="1" applyFont="1" applyAlignment="1">
      <alignment horizontal="right"/>
    </xf>
    <xf numFmtId="0" fontId="15" fillId="0" borderId="0" xfId="0" applyFont="1" applyAlignment="1">
      <alignment horizontal="center" vertical="center" wrapText="1"/>
    </xf>
    <xf numFmtId="0" fontId="11" fillId="0" borderId="9" xfId="3" applyFont="1" applyBorder="1"/>
    <xf numFmtId="0" fontId="11" fillId="0" borderId="10" xfId="3" applyFont="1" applyBorder="1"/>
    <xf numFmtId="0" fontId="11" fillId="0" borderId="11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23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89.471506944443" createdVersion="5" refreshedVersion="5" minRefreshableVersion="3" recordCount="18">
  <cacheSource type="worksheet">
    <worksheetSource ref="A2:AA20" sheet="ESTADO DE CADA FACTURA"/>
  </cacheSource>
  <cacheFields count="27">
    <cacheField name="Nit" numFmtId="0">
      <sharedItems containsSemiMixedTypes="0" containsString="0" containsNumber="1" containsInteger="1" minValue="890480135" maxValue="890480135"/>
    </cacheField>
    <cacheField name="Cliente" numFmtId="0">
      <sharedItems/>
    </cacheField>
    <cacheField name="Alf" numFmtId="0">
      <sharedItems/>
    </cacheField>
    <cacheField name="Fac" numFmtId="0">
      <sharedItems containsSemiMixedTypes="0" containsString="0" containsNumber="1" containsInteger="1" minValue="123356" maxValue="1223078"/>
    </cacheField>
    <cacheField name="Alf+Fac" numFmtId="0">
      <sharedItems/>
    </cacheField>
    <cacheField name="Llave" numFmtId="0">
      <sharedItems/>
    </cacheField>
    <cacheField name="Fecha" numFmtId="14">
      <sharedItems containsSemiMixedTypes="0" containsNonDate="0" containsDate="1" containsString="0" minDate="2013-07-06T14:57:00" maxDate="2024-05-12T10:33:00"/>
    </cacheField>
    <cacheField name="Fecha Radicación Entidad " numFmtId="14">
      <sharedItems containsSemiMixedTypes="0" containsNonDate="0" containsDate="1" containsString="0" minDate="2013-11-15T00:00:00" maxDate="2024-05-12T10:33:00"/>
    </cacheField>
    <cacheField name="Fecha de radicacion EPS " numFmtId="14">
      <sharedItems containsNonDate="0" containsDate="1" containsString="0" containsBlank="1" minDate="2013-11-25T00:00:00" maxDate="2024-04-11T00:00:00"/>
    </cacheField>
    <cacheField name="Valor Inicial" numFmtId="3">
      <sharedItems containsSemiMixedTypes="0" containsString="0" containsNumber="1" containsInteger="1" minValue="66262" maxValue="20875845"/>
    </cacheField>
    <cacheField name="Saldo CxC IPS" numFmtId="165">
      <sharedItems containsSemiMixedTypes="0" containsString="0" containsNumber="1" containsInteger="1" minValue="66262" maxValue="20571246"/>
    </cacheField>
    <cacheField name="Estado de Factura EPS Julio 16" numFmtId="0">
      <sharedItems count="5">
        <s v="FACTURA CERRADA POR EXTEMPORANEIDAD"/>
        <s v="FACTURA CANCELADA"/>
        <s v="FACTURA NO RADICADA"/>
        <s v="FACTURA DEVUELTA"/>
        <s v="FACTURA CANCELADA PARCIALMENTE - GLOSA PENDIENTE POR CONCILIAR"/>
      </sharedItems>
    </cacheField>
    <cacheField name="boxalud" numFmtId="0">
      <sharedItems/>
    </cacheField>
    <cacheField name="Estado de Factura EPS Mayo 12" numFmtId="0">
      <sharedItems/>
    </cacheField>
    <cacheField name="Valor Total Bruto" numFmtId="165">
      <sharedItems containsSemiMixedTypes="0" containsString="0" containsNumber="1" containsInteger="1" minValue="0" maxValue="20875845"/>
    </cacheField>
    <cacheField name="Valor Radicado" numFmtId="165">
      <sharedItems containsSemiMixedTypes="0" containsString="0" containsNumber="1" containsInteger="1" minValue="0" maxValue="20875845"/>
    </cacheField>
    <cacheField name="Valor devolucion" numFmtId="165">
      <sharedItems containsString="0" containsBlank="1" containsNumber="1" containsInteger="1" minValue="66296" maxValue="479831"/>
    </cacheField>
    <cacheField name="Valor glosa pendiente" numFmtId="165">
      <sharedItems containsString="0" containsBlank="1" containsNumber="1" containsInteger="1" minValue="984227" maxValue="984227" count="2">
        <m/>
        <n v="984227"/>
      </sharedItems>
    </cacheField>
    <cacheField name="Observacion objeccion" numFmtId="165">
      <sharedItems containsBlank="1" longText="1"/>
    </cacheField>
    <cacheField name="Valor Glosa Aceptada" numFmtId="165">
      <sharedItems containsSemiMixedTypes="0" containsString="0" containsNumber="1" containsInteger="1" minValue="0" maxValue="9081900"/>
    </cacheField>
    <cacheField name="ValorPagar" numFmtId="165">
      <sharedItems containsSemiMixedTypes="0" containsString="0" containsNumber="1" containsInteger="1" minValue="0" maxValue="19189187"/>
    </cacheField>
    <cacheField name="Valor compensacion SAP" numFmtId="165">
      <sharedItems containsSemiMixedTypes="0" containsString="0" containsNumber="1" containsInteger="1" minValue="0" maxValue="19189187"/>
    </cacheField>
    <cacheField name="Retencion " numFmtId="165">
      <sharedItems containsString="0" containsBlank="1" containsNumber="1" containsInteger="1" minValue="0" maxValue="397832"/>
    </cacheField>
    <cacheField name="Doc compensacion " numFmtId="0">
      <sharedItems containsString="0" containsBlank="1" containsNumber="1" containsInteger="1" minValue="2201506732" maxValue="2201520931"/>
    </cacheField>
    <cacheField name="Valor TF" numFmtId="0">
      <sharedItems containsString="0" containsBlank="1" containsNumber="1" containsInteger="1" minValue="126262" maxValue="21136780"/>
    </cacheField>
    <cacheField name="Fecha de compensacion " numFmtId="0">
      <sharedItems containsBlank="1"/>
    </cacheField>
    <cacheField name="Fecha de corte" numFmtId="14">
      <sharedItems containsSemiMixedTypes="0" containsNonDate="0" containsDate="1" containsString="0" minDate="2024-06-30T00:00:00" maxDate="2024-07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8">
  <r>
    <n v="890480135"/>
    <s v="HOSP INFANTIL NAPOLEON FRANCO PAREJA"/>
    <s v="HINF"/>
    <n v="686084"/>
    <s v="HINF686084"/>
    <s v="890480135_HINF686084"/>
    <d v="2013-07-06T14:57:00"/>
    <d v="2013-11-15T00:00:00"/>
    <d v="2013-11-25T00:00:00"/>
    <n v="109430"/>
    <n v="96830"/>
    <x v="0"/>
    <s v="Finalizada"/>
    <s v="FACTURA NO RADICADA"/>
    <n v="96830"/>
    <n v="96830"/>
    <m/>
    <x v="0"/>
    <m/>
    <n v="96830"/>
    <n v="0"/>
    <n v="0"/>
    <m/>
    <m/>
    <m/>
    <m/>
    <d v="2024-06-30T00:00:00"/>
  </r>
  <r>
    <n v="890480135"/>
    <s v="HOSP INFANTIL NAPOLEON FRANCO PAREJA"/>
    <s v="HINF"/>
    <n v="704157"/>
    <s v="HINF704157"/>
    <s v="890480135_HINF704157"/>
    <d v="2013-10-09T21:02:00"/>
    <d v="2013-11-15T00:00:00"/>
    <d v="2013-11-25T00:00:00"/>
    <n v="86900"/>
    <n v="86900"/>
    <x v="0"/>
    <s v="Finalizada"/>
    <s v="FACTURA NO RADICADA"/>
    <n v="86900"/>
    <n v="86900"/>
    <m/>
    <x v="0"/>
    <m/>
    <n v="86900"/>
    <n v="0"/>
    <n v="0"/>
    <m/>
    <m/>
    <m/>
    <m/>
    <d v="2024-06-30T00:00:00"/>
  </r>
  <r>
    <n v="890480135"/>
    <s v="HOSP INFANTIL NAPOLEON FRANCO PAREJA"/>
    <s v="HINF"/>
    <n v="1223078"/>
    <s v="HINF1223078"/>
    <s v="890480135_HINF1223078"/>
    <d v="2020-01-28T17:42:00"/>
    <d v="2020-02-19T00:00:00"/>
    <d v="2020-03-03T00:00:00"/>
    <n v="9333800"/>
    <n v="8675500"/>
    <x v="0"/>
    <s v="Finalizada"/>
    <s v="FACTURA NO RADICADA"/>
    <n v="9081900"/>
    <n v="9081900"/>
    <m/>
    <x v="0"/>
    <m/>
    <n v="9081900"/>
    <n v="0"/>
    <n v="0"/>
    <m/>
    <m/>
    <m/>
    <m/>
    <d v="2024-06-30T00:00:00"/>
  </r>
  <r>
    <n v="890480135"/>
    <s v="HOSP INFANTIL NAPOLEON FRANCO PAREJA"/>
    <s v="EHIN"/>
    <n v="966267"/>
    <s v="EHIN966267"/>
    <s v="890480135_EHIN966267"/>
    <d v="2023-10-24T16:38:00"/>
    <d v="2024-03-14T00:00:00"/>
    <d v="2024-03-12T00:00:00"/>
    <n v="66262"/>
    <n v="66262"/>
    <x v="1"/>
    <s v="Finalizada"/>
    <s v="FACTURA PENDIENTE EN PROGRAMACION DE PAGO "/>
    <n v="66262"/>
    <n v="66262"/>
    <m/>
    <x v="0"/>
    <m/>
    <n v="0"/>
    <n v="66262"/>
    <n v="66262"/>
    <m/>
    <n v="2201506732"/>
    <n v="126262"/>
    <s v="29.04.2024"/>
    <d v="2024-06-30T00:00:00"/>
  </r>
  <r>
    <n v="890480135"/>
    <s v="HOSP INFANTIL NAPOLEON FRANCO PAREJA"/>
    <s v="EHIN"/>
    <n v="1048518"/>
    <s v="EHIN1048518"/>
    <s v="890480135_EHIN1048518"/>
    <d v="2024-04-03T16:58:00"/>
    <d v="2024-04-03T16:58:00"/>
    <m/>
    <n v="4330173"/>
    <n v="4330173"/>
    <x v="2"/>
    <s v="N/A"/>
    <s v="FACTURA NO RADICADA"/>
    <n v="0"/>
    <n v="0"/>
    <m/>
    <x v="0"/>
    <m/>
    <n v="0"/>
    <n v="0"/>
    <n v="0"/>
    <m/>
    <m/>
    <m/>
    <m/>
    <d v="2024-06-30T00:00:00"/>
  </r>
  <r>
    <n v="890480135"/>
    <s v="HOSP INFANTIL NAPOLEON FRANCO PAREJA"/>
    <s v="EHIN"/>
    <n v="123356"/>
    <s v="EHIN123356"/>
    <s v="890480135_EHIN123356"/>
    <d v="2021-08-18T05:53:00"/>
    <d v="2024-04-09T00:00:00"/>
    <d v="2024-04-09T00:00:00"/>
    <n v="396794"/>
    <n v="396794"/>
    <x v="1"/>
    <s v="Finalizada"/>
    <s v="FACTURA PENDIENTE EN PROGRAMACION DE PAGO "/>
    <n v="396794"/>
    <n v="396794"/>
    <m/>
    <x v="0"/>
    <m/>
    <n v="0"/>
    <n v="388858"/>
    <n v="388858"/>
    <n v="7936"/>
    <n v="2201520931"/>
    <n v="21136780"/>
    <s v="26.06.2024"/>
    <d v="2024-06-30T00:00:00"/>
  </r>
  <r>
    <n v="890480135"/>
    <s v="HOSP INFANTIL NAPOLEON FRANCO PAREJA"/>
    <s v="EHIN"/>
    <n v="164463"/>
    <s v="EHIN164463"/>
    <s v="890480135_EHIN164463"/>
    <d v="2021-10-30T21:00:00"/>
    <d v="2024-04-09T00:00:00"/>
    <d v="2024-04-09T00:00:00"/>
    <n v="256298"/>
    <n v="256298"/>
    <x v="1"/>
    <s v="Finalizada"/>
    <s v="FACTURA PENDIENTE EN PROGRAMACION DE PAGO "/>
    <n v="256298"/>
    <n v="256298"/>
    <m/>
    <x v="0"/>
    <m/>
    <n v="0"/>
    <n v="251172"/>
    <n v="251172"/>
    <n v="5126"/>
    <n v="2201520931"/>
    <n v="21136780"/>
    <s v="26.06.2024"/>
    <d v="2024-06-30T00:00:00"/>
  </r>
  <r>
    <n v="890480135"/>
    <s v="HOSP INFANTIL NAPOLEON FRANCO PAREJA"/>
    <s v="EHIN"/>
    <n v="196400"/>
    <s v="EHIN196400"/>
    <s v="890480135_EHIN196400"/>
    <d v="2022-01-03T14:30:00"/>
    <d v="2024-04-09T00:00:00"/>
    <d v="2024-04-09T00:00:00"/>
    <n v="479831"/>
    <n v="479831"/>
    <x v="3"/>
    <s v="Devuelta"/>
    <s v="FACTURA DEVUELTA"/>
    <n v="0"/>
    <n v="0"/>
    <n v="479831"/>
    <x v="0"/>
    <s v="AUT: SE REALIZA DEVOLUCIÓN DE FACTURA CON SOPORTES COMPLETOS, FACTURA NO CUENTA CON AUTORIZACIÓN PARA LOS SERVICIOS FACTURADOS, FAVOR COMUNICARSE CON EL ÁREA _x000a_ENCARGADA, SOLICITARLA A LA capautorizaciones@epsdelagente.com.co"/>
    <n v="0"/>
    <n v="0"/>
    <n v="0"/>
    <m/>
    <m/>
    <m/>
    <m/>
    <d v="2024-06-30T00:00:00"/>
  </r>
  <r>
    <n v="890480135"/>
    <s v="HOSP INFANTIL NAPOLEON FRANCO PAREJA"/>
    <s v="EHIN"/>
    <n v="206227"/>
    <s v="EHIN206227"/>
    <s v="890480135_EHIN206227"/>
    <d v="2022-01-24T10:33:00"/>
    <d v="2024-04-09T00:00:00"/>
    <d v="2024-04-09T00:00:00"/>
    <n v="755565"/>
    <n v="755565"/>
    <x v="1"/>
    <s v="Finalizada"/>
    <s v="FACTURA PENDIENTE EN PROGRAMACION DE PAGO "/>
    <n v="755565"/>
    <n v="755565"/>
    <m/>
    <x v="0"/>
    <m/>
    <n v="0"/>
    <n v="740454"/>
    <n v="740454"/>
    <n v="15111"/>
    <n v="2201520931"/>
    <n v="21136780"/>
    <s v="26.06.2024"/>
    <d v="2024-06-30T00:00:00"/>
  </r>
  <r>
    <n v="890480135"/>
    <s v="HOSP INFANTIL NAPOLEON FRANCO PAREJA"/>
    <s v="EHIN"/>
    <n v="226613"/>
    <s v="EHIN226613"/>
    <s v="890480135_EHIN226613"/>
    <d v="2022-03-01T12:24:00"/>
    <d v="2024-04-09T00:00:00"/>
    <d v="2024-04-09T00:00:00"/>
    <n v="66300"/>
    <n v="66300"/>
    <x v="3"/>
    <s v="Devuelta"/>
    <s v="FACTURA DEVUELTA"/>
    <n v="0"/>
    <n v="0"/>
    <n v="66300"/>
    <x v="0"/>
    <s v="AUT: SE REALIZA DEVOLUCIÓN DE FACTURA CON SOPORTES COMPLETOS, FACTURA NO CUENTA CON AUTORIZACIÓN PARA LOS SERVICIOS FACTURADOS, FAVOR COMUNICARSE CON EL ÁREA _x000a_ENCARGADA, SOLICITARLA A LA capautorizaciones@epsdelagente.com.co"/>
    <n v="0"/>
    <n v="0"/>
    <n v="0"/>
    <m/>
    <m/>
    <m/>
    <m/>
    <d v="2024-06-30T00:00:00"/>
  </r>
  <r>
    <n v="890480135"/>
    <s v="HOSP INFANTIL NAPOLEON FRANCO PAREJA"/>
    <s v="EHIN"/>
    <n v="263895"/>
    <s v="EHIN263895"/>
    <s v="890480135_EHIN263895"/>
    <d v="2022-04-30T17:27:00"/>
    <d v="2024-04-10T00:00:00"/>
    <d v="2024-04-10T00:00:00"/>
    <n v="66296"/>
    <n v="66296"/>
    <x v="3"/>
    <s v="Devuelta"/>
    <s v="FACTURA DEVUELTA"/>
    <n v="0"/>
    <n v="0"/>
    <n v="66296"/>
    <x v="0"/>
    <s v="AUT: SE REALIZA DEVOLUCIÓN DE FACTURA CON SOPORTES COMPLETOS, FACTURA NO CUENTA CON AUTORIZACIÓN PARA LOS SERVICIOS FACTURADOS, FAVOR COMUNICARSE CON EL ÁREA _x000a_ENCARGADA, SOLICITARLA A LA capautorizaciones@epsdelagente.com.co"/>
    <n v="0"/>
    <n v="0"/>
    <n v="0"/>
    <m/>
    <m/>
    <m/>
    <m/>
    <d v="2024-06-30T00:00:00"/>
  </r>
  <r>
    <n v="890480135"/>
    <s v="HOSP INFANTIL NAPOLEON FRANCO PAREJA"/>
    <s v="EHIN"/>
    <n v="267699"/>
    <s v="EHIN267699"/>
    <s v="890480135_EHIN267699"/>
    <d v="2022-05-08T12:47:00"/>
    <d v="2024-04-10T00:00:00"/>
    <d v="2024-04-10T00:00:00"/>
    <n v="66296"/>
    <n v="66296"/>
    <x v="3"/>
    <s v="Devuelta"/>
    <s v="FACTURA DEVUELTA"/>
    <n v="0"/>
    <n v="0"/>
    <n v="66296"/>
    <x v="0"/>
    <s v="AUT: SE REALIZA DEVOLUCIÓN DE FACTURA CON SOPORTES COMPLETOS, FACTURA NO CUENTA CON AUTORIZACIÓN PARA LOS SERVICIOS FACTURADOS, FAVOR COMUNICARSE CON EL ÁREA _x000a_ENCARGADA, SOLICITARLA A LA capautorizaciones@epsdelagente.com.co"/>
    <n v="0"/>
    <n v="0"/>
    <n v="0"/>
    <m/>
    <m/>
    <m/>
    <m/>
    <d v="2024-06-30T00:00:00"/>
  </r>
  <r>
    <n v="890480135"/>
    <s v="HOSP INFANTIL NAPOLEON FRANCO PAREJA"/>
    <s v="EHIN"/>
    <n v="277702"/>
    <s v="EHIN277702"/>
    <s v="890480135_EHIN277702"/>
    <d v="2022-05-21T15:58:00"/>
    <d v="2024-04-10T00:00:00"/>
    <d v="2024-04-10T00:00:00"/>
    <n v="511030"/>
    <n v="511030"/>
    <x v="1"/>
    <s v="Finalizada"/>
    <s v="FACTURA PENDIENTE EN PROGRAMACION DE PAGO "/>
    <n v="511030"/>
    <n v="511030"/>
    <m/>
    <x v="0"/>
    <m/>
    <n v="0"/>
    <n v="500809"/>
    <n v="500809"/>
    <n v="10221"/>
    <n v="2201520931"/>
    <n v="21136780"/>
    <s v="26.06.2024"/>
    <d v="2024-06-30T00:00:00"/>
  </r>
  <r>
    <n v="890480135"/>
    <s v="HOSP INFANTIL NAPOLEON FRANCO PAREJA"/>
    <s v="EHIN"/>
    <n v="290554"/>
    <s v="EHIN290554"/>
    <s v="890480135_EHIN290554"/>
    <d v="2022-06-09T10:34:00"/>
    <d v="2024-04-10T00:00:00"/>
    <d v="2024-04-10T00:00:00"/>
    <n v="66296"/>
    <n v="66296"/>
    <x v="3"/>
    <s v="Devuelta"/>
    <s v="FACTURA DEVUELTA"/>
    <n v="0"/>
    <n v="0"/>
    <n v="66296"/>
    <x v="0"/>
    <s v="AUT: SE REALIZA DEVOLUCIÓN DE FACTURA CON SOPORTES COMPLETOS, FACTURA NO CUENTA CON AUTORIZACIÓN PARA LOS SERVICIOS FACTURADOS, FAVOR COMUNICARSE CON EL ÁREA _x000a_ENCARGADA, SOLICITARLA A LA capautorizaciones@epsdelagente.com.co"/>
    <n v="0"/>
    <n v="0"/>
    <n v="0"/>
    <m/>
    <m/>
    <m/>
    <m/>
    <d v="2024-06-30T00:00:00"/>
  </r>
  <r>
    <n v="890480135"/>
    <s v="HOSP INFANTIL NAPOLEON FRANCO PAREJA"/>
    <s v="EHIN"/>
    <n v="606604"/>
    <s v="EHIN606604"/>
    <s v="890480135_EHIN606604"/>
    <d v="2022-08-16T16:06:00"/>
    <d v="2024-04-10T00:00:00"/>
    <d v="2024-04-10T00:00:00"/>
    <n v="66300"/>
    <n v="66300"/>
    <x v="1"/>
    <s v="Finalizada"/>
    <s v="FACTURA PENDIENTE EN PROGRAMACION DE PAGO "/>
    <n v="66300"/>
    <n v="66300"/>
    <m/>
    <x v="0"/>
    <m/>
    <n v="0"/>
    <n v="66300"/>
    <n v="66300"/>
    <n v="0"/>
    <n v="2201520931"/>
    <n v="21136780"/>
    <s v="26.06.2024"/>
    <d v="2024-06-30T00:00:00"/>
  </r>
  <r>
    <n v="890480135"/>
    <s v="HOSP INFANTIL NAPOLEON FRANCO PAREJA"/>
    <s v="EHIN"/>
    <n v="706752"/>
    <s v="EHIN706752"/>
    <s v="890480135_EHIN706752"/>
    <d v="2023-01-09T06:13:00"/>
    <d v="2024-04-10T00:00:00"/>
    <d v="2024-04-10T00:00:00"/>
    <n v="66300"/>
    <n v="66300"/>
    <x v="3"/>
    <s v="Devuelta"/>
    <s v="FACTURA DEVUELTA"/>
    <n v="0"/>
    <n v="0"/>
    <n v="66300"/>
    <x v="0"/>
    <s v="AUT: SE REALIZA DEVOLUCIÓN DE FACTURA CON SOPORTES COMPLETOS, FACTURA NO CUENTA CON AUTORIZACIÓN PARA LOS SERVICIOS FACTURADOS, FAVOR COMUNICARSE CON EL ÁREA _x000a_ENCARGADA, SOLICITARLA A LA capautorizaciones@epsdelagente.com.co"/>
    <n v="0"/>
    <n v="0"/>
    <n v="0"/>
    <m/>
    <m/>
    <m/>
    <m/>
    <d v="2024-06-30T00:00:00"/>
  </r>
  <r>
    <n v="890480135"/>
    <s v="HOSP INFANTIL NAPOLEON FRANCO PAREJA"/>
    <s v="EHIN"/>
    <n v="1028594"/>
    <s v="EHIN1028594"/>
    <s v="890480135_EHIN1028594"/>
    <d v="2024-02-24T09:45:00"/>
    <d v="2024-04-10T00:00:00"/>
    <d v="2024-04-10T00:00:00"/>
    <n v="20875845"/>
    <n v="20571246"/>
    <x v="4"/>
    <s v="Para respuesta a prestador"/>
    <s v="FACTURA PENDIENTE EN PROGRAMACION DE PAGO - GLOSA PENDIENTE POR CONCILIAR"/>
    <n v="20875845"/>
    <n v="20875845"/>
    <m/>
    <x v="1"/>
    <s v="FACTURACIÓN: SE REALIZA GLOSA A CUPS: 873206-RADIOGRAFÍA DE PUÑO O MUÑECA, CANT: 1, VLR UNITARIO $ 76051, SE OBJETA RX DE TOBILLO DE ENERO 16/2023 POR NO EVIDENCIAR LA LECTURA EN EL DOCUMENTO ADJUNTO. NO TIENE DETALLADO POST QCO., VALOR GLOSA $ 76051 // 879520-TOMOGRAFÍA COMPUTADA DE MIEMBROS INFERIORES Y ARTICULACIONES, CANT: 1, VLR UNITARIO $ 642587, SE OBJETA TAC MIEMBROS INFERIORES POR NO SOPORTAR INFORME, VALOR GLOSA $ 642.587 // 890409-INTERCONSULTA POR TRABAJO SOCIAL, CANT: 1, VLR UNITARIO $ 56961, SE OBJETA INTERCONSULTA DE TRABAJO SOCIAL PORQUE NO HAY EVIDENCIA DEL SERVICIO, NO SE ENCUENTRA SOPORTADO, VLR GLOSA $ 56961 // 890411-INTERCONSULTA POR FISIOTERAPIA, CANT: 1 , VLR UNITARIO $ 208628, SE OBJETA INTERCONSULTA FISIOTERAPIA POR NO SOPORTAR LA EVALUACION Y EL COSTO DE LA MISMA. SOLO HAY REGISTRO DE LAS 4 TERAPIAS., VLR GLOSA $ 208628 // VALOR TOTAL GLOSA $ 984227"/>
    <n v="0"/>
    <n v="19189187"/>
    <n v="19189187"/>
    <n v="397832"/>
    <n v="2201520931"/>
    <n v="21136780"/>
    <s v="26.06.2024"/>
    <d v="2024-06-30T00:00:00"/>
  </r>
  <r>
    <n v="890480135"/>
    <s v="HOSP INFANTIL NAPOLEON FRANCO PAREJA"/>
    <s v="EHIN"/>
    <n v="1067459"/>
    <s v="EHIN1067459"/>
    <s v="890480135_EHIN1067459"/>
    <d v="2024-05-12T10:33:00"/>
    <d v="2024-05-12T10:33:00"/>
    <m/>
    <n v="7469358"/>
    <n v="7469358"/>
    <x v="2"/>
    <s v="N/A"/>
    <e v="#N/A"/>
    <n v="0"/>
    <n v="0"/>
    <m/>
    <x v="0"/>
    <m/>
    <n v="0"/>
    <n v="0"/>
    <n v="0"/>
    <m/>
    <m/>
    <m/>
    <m/>
    <d v="2024-06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76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D9" firstHeaderRow="0" firstDataRow="1" firstDataCol="1"/>
  <pivotFields count="27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showAll="0"/>
    <pivotField numFmtId="3" showAll="0"/>
    <pivotField dataField="1" numFmtId="165" showAll="0"/>
    <pivotField axis="axisRow" dataField="1" showAll="0">
      <items count="6">
        <item x="1"/>
        <item x="4"/>
        <item x="0"/>
        <item x="3"/>
        <item x="2"/>
        <item t="default"/>
      </items>
    </pivotField>
    <pivotField showAll="0"/>
    <pivotField showAll="0"/>
    <pivotField numFmtId="165" showAll="0"/>
    <pivotField numFmtId="165" showAll="0"/>
    <pivotField showAll="0"/>
    <pivotField dataField="1" showAll="0">
      <items count="3">
        <item x="1"/>
        <item x="0"/>
        <item t="default"/>
      </items>
    </pivotField>
    <pivotField showAll="0"/>
    <pivotField numFmtId="165" showAll="0"/>
    <pivotField numFmtId="165" showAll="0"/>
    <pivotField numFmtId="165" showAll="0"/>
    <pivotField showAll="0"/>
    <pivotField showAll="0"/>
    <pivotField showAll="0"/>
    <pivotField showAll="0"/>
    <pivotField numFmtId="14" showAll="0"/>
  </pivotFields>
  <rowFields count="1">
    <field x="1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 " fld="11" subtotal="count" baseField="0" baseItem="0"/>
    <dataField name="Saldo Ips " fld="10" baseField="0" baseItem="0" numFmtId="165"/>
    <dataField name="Valor glosa pendiente " fld="17" baseField="11" baseItem="4" numFmtId="165"/>
  </dataFields>
  <formats count="23">
    <format dxfId="22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21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20">
      <pivotArea type="all" dataOnly="0" outline="0" fieldPosition="0"/>
    </format>
    <format dxfId="19">
      <pivotArea outline="0" collapsedLevelsAreSubtotals="1" fieldPosition="0"/>
    </format>
    <format dxfId="18">
      <pivotArea field="11" type="button" dataOnly="0" labelOnly="1" outline="0" axis="axisRow" fieldPosition="0"/>
    </format>
    <format dxfId="17">
      <pivotArea dataOnly="0" labelOnly="1" fieldPosition="0">
        <references count="1">
          <reference field="11" count="0"/>
        </references>
      </pivotArea>
    </format>
    <format dxfId="16">
      <pivotArea dataOnly="0" labelOnly="1" grandRow="1" outline="0" fieldPosition="0"/>
    </format>
    <format dxfId="1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4">
      <pivotArea field="11" type="button" dataOnly="0" labelOnly="1" outline="0" axis="axisRow" fieldPosition="0"/>
    </format>
    <format dxfId="13">
      <pivotArea dataOnly="0" labelOnly="1" fieldPosition="0">
        <references count="1">
          <reference field="11" count="0"/>
        </references>
      </pivotArea>
    </format>
    <format dxfId="12">
      <pivotArea dataOnly="0" labelOnly="1" grandRow="1" outline="0" fieldPosition="0"/>
    </format>
    <format dxfId="1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7">
      <pivotArea field="11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5">
      <pivotArea grandRow="1" outline="0" collapsedLevelsAreSubtotals="1" fieldPosition="0"/>
    </format>
    <format dxfId="4">
      <pivotArea dataOnly="0" labelOnly="1" grandRow="1" outline="0" fieldPosition="0"/>
    </format>
    <format dxfId="3">
      <pivotArea field="11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">
      <pivotArea field="11" type="button" dataOnly="0" labelOnly="1" outline="0" axis="axisRow" fieldPosition="0"/>
    </format>
    <format dxfId="0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opLeftCell="C13" workbookViewId="0">
      <selection activeCell="D26" sqref="D26"/>
    </sheetView>
  </sheetViews>
  <sheetFormatPr baseColWidth="10" defaultRowHeight="14.5" x14ac:dyDescent="0.35"/>
  <cols>
    <col min="2" max="2" width="22.54296875" bestFit="1" customWidth="1"/>
    <col min="3" max="3" width="15.1796875" bestFit="1" customWidth="1"/>
    <col min="5" max="5" width="23.1796875" style="1" customWidth="1"/>
  </cols>
  <sheetData>
    <row r="1" spans="1:7" x14ac:dyDescent="0.35">
      <c r="A1" s="10" t="s">
        <v>0</v>
      </c>
      <c r="B1" s="10"/>
      <c r="C1" s="10"/>
      <c r="D1" s="10"/>
      <c r="E1" s="10"/>
      <c r="F1" s="10"/>
      <c r="G1" s="10"/>
    </row>
    <row r="2" spans="1:7" x14ac:dyDescent="0.35">
      <c r="A2" s="10" t="s">
        <v>1</v>
      </c>
      <c r="B2" s="10"/>
      <c r="C2" s="10"/>
      <c r="D2" s="10"/>
      <c r="E2" s="10"/>
      <c r="F2" s="10"/>
      <c r="G2" s="10"/>
    </row>
    <row r="3" spans="1:7" x14ac:dyDescent="0.35">
      <c r="A3" s="6" t="s">
        <v>2</v>
      </c>
      <c r="B3" s="6" t="s">
        <v>3</v>
      </c>
      <c r="C3" s="6" t="s">
        <v>4</v>
      </c>
      <c r="D3" s="7" t="s">
        <v>5</v>
      </c>
      <c r="E3" s="6" t="s">
        <v>6</v>
      </c>
      <c r="F3" s="8" t="s">
        <v>7</v>
      </c>
      <c r="G3" s="8" t="s">
        <v>8</v>
      </c>
    </row>
    <row r="4" spans="1:7" x14ac:dyDescent="0.35">
      <c r="A4" s="2">
        <v>890303093</v>
      </c>
      <c r="B4" s="3" t="s">
        <v>9</v>
      </c>
      <c r="C4" s="2" t="s">
        <v>10</v>
      </c>
      <c r="D4" s="4">
        <v>41461.622916666667</v>
      </c>
      <c r="E4" s="4">
        <v>41593</v>
      </c>
      <c r="F4" s="5">
        <v>109430</v>
      </c>
      <c r="G4" s="5">
        <v>96830</v>
      </c>
    </row>
    <row r="5" spans="1:7" x14ac:dyDescent="0.35">
      <c r="A5" s="2">
        <v>890303093</v>
      </c>
      <c r="B5" s="3" t="s">
        <v>9</v>
      </c>
      <c r="C5" s="2" t="s">
        <v>11</v>
      </c>
      <c r="D5" s="4">
        <v>41556.876388888886</v>
      </c>
      <c r="E5" s="4">
        <v>41593</v>
      </c>
      <c r="F5" s="5">
        <v>86900</v>
      </c>
      <c r="G5" s="5">
        <v>86900</v>
      </c>
    </row>
    <row r="6" spans="1:7" x14ac:dyDescent="0.35">
      <c r="A6" s="2">
        <v>890303093</v>
      </c>
      <c r="B6" s="3" t="s">
        <v>9</v>
      </c>
      <c r="C6" s="2" t="s">
        <v>12</v>
      </c>
      <c r="D6" s="4">
        <v>43858.737500000003</v>
      </c>
      <c r="E6" s="4">
        <v>43880</v>
      </c>
      <c r="F6" s="5">
        <v>9333800</v>
      </c>
      <c r="G6" s="5">
        <v>8675500</v>
      </c>
    </row>
    <row r="7" spans="1:7" x14ac:dyDescent="0.35">
      <c r="A7" s="2">
        <v>890303093</v>
      </c>
      <c r="B7" s="3" t="s">
        <v>9</v>
      </c>
      <c r="C7" s="2" t="s">
        <v>13</v>
      </c>
      <c r="D7" s="4">
        <v>45223.693055555559</v>
      </c>
      <c r="E7" s="4">
        <v>45365</v>
      </c>
      <c r="F7" s="5">
        <v>66262</v>
      </c>
      <c r="G7" s="5">
        <v>66262</v>
      </c>
    </row>
    <row r="8" spans="1:7" x14ac:dyDescent="0.35">
      <c r="A8" s="2">
        <v>890303093</v>
      </c>
      <c r="B8" s="3" t="s">
        <v>9</v>
      </c>
      <c r="C8" s="2" t="s">
        <v>26</v>
      </c>
      <c r="D8" s="4">
        <v>45385.706944444442</v>
      </c>
      <c r="E8" s="4">
        <v>45385.706944444442</v>
      </c>
      <c r="F8" s="5">
        <v>4330173</v>
      </c>
      <c r="G8" s="5">
        <v>4330173</v>
      </c>
    </row>
    <row r="9" spans="1:7" x14ac:dyDescent="0.35">
      <c r="A9" s="2">
        <v>890303093</v>
      </c>
      <c r="B9" s="3" t="s">
        <v>9</v>
      </c>
      <c r="C9" s="2" t="s">
        <v>14</v>
      </c>
      <c r="D9" s="4">
        <v>44426.245138888888</v>
      </c>
      <c r="E9" s="4">
        <v>45391</v>
      </c>
      <c r="F9" s="5">
        <v>396794</v>
      </c>
      <c r="G9" s="5">
        <v>396794</v>
      </c>
    </row>
    <row r="10" spans="1:7" x14ac:dyDescent="0.35">
      <c r="A10" s="2">
        <v>890303093</v>
      </c>
      <c r="B10" s="3" t="s">
        <v>9</v>
      </c>
      <c r="C10" s="2" t="s">
        <v>15</v>
      </c>
      <c r="D10" s="4">
        <v>44499.875</v>
      </c>
      <c r="E10" s="4">
        <v>45391</v>
      </c>
      <c r="F10" s="5">
        <v>256298</v>
      </c>
      <c r="G10" s="5">
        <v>256298</v>
      </c>
    </row>
    <row r="11" spans="1:7" x14ac:dyDescent="0.35">
      <c r="A11" s="2">
        <v>890303093</v>
      </c>
      <c r="B11" s="3" t="s">
        <v>9</v>
      </c>
      <c r="C11" s="2" t="s">
        <v>16</v>
      </c>
      <c r="D11" s="4">
        <v>44564.604166666664</v>
      </c>
      <c r="E11" s="4">
        <v>45391</v>
      </c>
      <c r="F11" s="5">
        <v>479831</v>
      </c>
      <c r="G11" s="5">
        <v>479831</v>
      </c>
    </row>
    <row r="12" spans="1:7" x14ac:dyDescent="0.35">
      <c r="A12" s="2">
        <v>890303093</v>
      </c>
      <c r="B12" s="3" t="s">
        <v>9</v>
      </c>
      <c r="C12" s="2" t="s">
        <v>17</v>
      </c>
      <c r="D12" s="4">
        <v>44585.439583333333</v>
      </c>
      <c r="E12" s="4">
        <v>45391</v>
      </c>
      <c r="F12" s="5">
        <v>755565</v>
      </c>
      <c r="G12" s="5">
        <v>755565</v>
      </c>
    </row>
    <row r="13" spans="1:7" x14ac:dyDescent="0.35">
      <c r="A13" s="2">
        <v>890303093</v>
      </c>
      <c r="B13" s="3" t="s">
        <v>9</v>
      </c>
      <c r="C13" s="2" t="s">
        <v>18</v>
      </c>
      <c r="D13" s="4">
        <v>44621.51666666667</v>
      </c>
      <c r="E13" s="4">
        <v>45391</v>
      </c>
      <c r="F13" s="5">
        <v>66300</v>
      </c>
      <c r="G13" s="5">
        <v>66300</v>
      </c>
    </row>
    <row r="14" spans="1:7" x14ac:dyDescent="0.35">
      <c r="A14" s="2">
        <v>890303093</v>
      </c>
      <c r="B14" s="3" t="s">
        <v>9</v>
      </c>
      <c r="C14" s="2" t="s">
        <v>19</v>
      </c>
      <c r="D14" s="4">
        <v>44681.727083333331</v>
      </c>
      <c r="E14" s="4">
        <v>45392</v>
      </c>
      <c r="F14" s="5">
        <v>66296</v>
      </c>
      <c r="G14" s="5">
        <v>66296</v>
      </c>
    </row>
    <row r="15" spans="1:7" x14ac:dyDescent="0.35">
      <c r="A15" s="2">
        <v>890303093</v>
      </c>
      <c r="B15" s="3" t="s">
        <v>9</v>
      </c>
      <c r="C15" s="2" t="s">
        <v>20</v>
      </c>
      <c r="D15" s="4">
        <v>44689.532638888886</v>
      </c>
      <c r="E15" s="4">
        <v>45392</v>
      </c>
      <c r="F15" s="5">
        <v>66296</v>
      </c>
      <c r="G15" s="5">
        <v>66296</v>
      </c>
    </row>
    <row r="16" spans="1:7" x14ac:dyDescent="0.35">
      <c r="A16" s="2">
        <v>890303093</v>
      </c>
      <c r="B16" s="3" t="s">
        <v>9</v>
      </c>
      <c r="C16" s="2" t="s">
        <v>21</v>
      </c>
      <c r="D16" s="4">
        <v>44702.665277777778</v>
      </c>
      <c r="E16" s="4">
        <v>45392</v>
      </c>
      <c r="F16" s="5">
        <v>511030</v>
      </c>
      <c r="G16" s="5">
        <v>511030</v>
      </c>
    </row>
    <row r="17" spans="1:7" x14ac:dyDescent="0.35">
      <c r="A17" s="2">
        <v>890303093</v>
      </c>
      <c r="B17" s="3" t="s">
        <v>9</v>
      </c>
      <c r="C17" s="2" t="s">
        <v>22</v>
      </c>
      <c r="D17" s="4">
        <v>44721.44027777778</v>
      </c>
      <c r="E17" s="4">
        <v>45392</v>
      </c>
      <c r="F17" s="5">
        <v>66296</v>
      </c>
      <c r="G17" s="5">
        <v>66296</v>
      </c>
    </row>
    <row r="18" spans="1:7" x14ac:dyDescent="0.35">
      <c r="A18" s="2">
        <v>890303093</v>
      </c>
      <c r="B18" s="3" t="s">
        <v>9</v>
      </c>
      <c r="C18" s="2" t="s">
        <v>23</v>
      </c>
      <c r="D18" s="4">
        <v>44789.67083333333</v>
      </c>
      <c r="E18" s="4">
        <v>45392</v>
      </c>
      <c r="F18" s="5">
        <v>66300</v>
      </c>
      <c r="G18" s="5">
        <v>66300</v>
      </c>
    </row>
    <row r="19" spans="1:7" x14ac:dyDescent="0.35">
      <c r="A19" s="2">
        <v>890303093</v>
      </c>
      <c r="B19" s="3" t="s">
        <v>9</v>
      </c>
      <c r="C19" s="2" t="s">
        <v>24</v>
      </c>
      <c r="D19" s="4">
        <v>44935.259027777778</v>
      </c>
      <c r="E19" s="4">
        <v>45392</v>
      </c>
      <c r="F19" s="5">
        <v>66300</v>
      </c>
      <c r="G19" s="5">
        <v>66300</v>
      </c>
    </row>
    <row r="20" spans="1:7" x14ac:dyDescent="0.35">
      <c r="A20" s="2">
        <v>890303093</v>
      </c>
      <c r="B20" s="3" t="s">
        <v>9</v>
      </c>
      <c r="C20" s="2" t="s">
        <v>25</v>
      </c>
      <c r="D20" s="4">
        <v>45346.40625</v>
      </c>
      <c r="E20" s="4">
        <v>45392</v>
      </c>
      <c r="F20" s="5">
        <v>20875845</v>
      </c>
      <c r="G20" s="5">
        <v>20571246</v>
      </c>
    </row>
    <row r="21" spans="1:7" x14ac:dyDescent="0.35">
      <c r="A21" s="2">
        <v>890303093</v>
      </c>
      <c r="B21" s="3" t="s">
        <v>9</v>
      </c>
      <c r="C21" s="2" t="s">
        <v>27</v>
      </c>
      <c r="D21" s="4">
        <v>45424.439583333333</v>
      </c>
      <c r="E21" s="4">
        <v>45424.439583333333</v>
      </c>
      <c r="F21" s="5">
        <v>7469358</v>
      </c>
      <c r="G21" s="5">
        <v>7469358</v>
      </c>
    </row>
    <row r="22" spans="1:7" x14ac:dyDescent="0.35">
      <c r="A22" s="11" t="s">
        <v>28</v>
      </c>
      <c r="B22" s="11"/>
      <c r="C22" s="11"/>
      <c r="D22" s="11"/>
      <c r="E22" s="11"/>
      <c r="F22" s="9">
        <v>45069074</v>
      </c>
      <c r="G22" s="9">
        <v>44093575</v>
      </c>
    </row>
  </sheetData>
  <autoFilter ref="A3:G3"/>
  <mergeCells count="3">
    <mergeCell ref="A1:G1"/>
    <mergeCell ref="A2:G2"/>
    <mergeCell ref="A22:E2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9"/>
  <sheetViews>
    <sheetView showGridLines="0" topLeftCell="B1" zoomScale="80" zoomScaleNormal="80" workbookViewId="0">
      <selection activeCell="C16" sqref="C16"/>
    </sheetView>
  </sheetViews>
  <sheetFormatPr baseColWidth="10" defaultRowHeight="14.5" x14ac:dyDescent="0.35"/>
  <cols>
    <col min="1" max="1" width="63.6328125" customWidth="1"/>
    <col min="2" max="2" width="13.26953125" bestFit="1" customWidth="1"/>
    <col min="3" max="3" width="13.7265625" style="27" bestFit="1" customWidth="1"/>
    <col min="4" max="4" width="21.7265625" style="27" bestFit="1" customWidth="1"/>
  </cols>
  <sheetData>
    <row r="2" spans="1:4" ht="15" thickBot="1" x14ac:dyDescent="0.4"/>
    <row r="3" spans="1:4" s="59" customFormat="1" ht="15" thickBot="1" x14ac:dyDescent="0.4">
      <c r="A3" s="55" t="s">
        <v>110</v>
      </c>
      <c r="B3" s="56" t="s">
        <v>107</v>
      </c>
      <c r="C3" s="57" t="s">
        <v>108</v>
      </c>
      <c r="D3" s="58" t="s">
        <v>109</v>
      </c>
    </row>
    <row r="4" spans="1:4" x14ac:dyDescent="0.35">
      <c r="A4" s="48" t="s">
        <v>103</v>
      </c>
      <c r="B4" s="49">
        <v>6</v>
      </c>
      <c r="C4" s="50">
        <v>2052249</v>
      </c>
      <c r="D4" s="47"/>
    </row>
    <row r="5" spans="1:4" x14ac:dyDescent="0.35">
      <c r="A5" s="48" t="s">
        <v>102</v>
      </c>
      <c r="B5" s="49">
        <v>1</v>
      </c>
      <c r="C5" s="50">
        <v>20571246</v>
      </c>
      <c r="D5" s="47">
        <v>984227</v>
      </c>
    </row>
    <row r="6" spans="1:4" x14ac:dyDescent="0.35">
      <c r="A6" s="48" t="s">
        <v>97</v>
      </c>
      <c r="B6" s="49">
        <v>3</v>
      </c>
      <c r="C6" s="50">
        <v>8859230</v>
      </c>
      <c r="D6" s="47"/>
    </row>
    <row r="7" spans="1:4" x14ac:dyDescent="0.35">
      <c r="A7" s="48" t="s">
        <v>95</v>
      </c>
      <c r="B7" s="49">
        <v>6</v>
      </c>
      <c r="C7" s="50">
        <v>811319</v>
      </c>
      <c r="D7" s="47"/>
    </row>
    <row r="8" spans="1:4" ht="15" thickBot="1" x14ac:dyDescent="0.4">
      <c r="A8" s="48" t="s">
        <v>93</v>
      </c>
      <c r="B8" s="49">
        <v>2</v>
      </c>
      <c r="C8" s="50">
        <v>11799531</v>
      </c>
      <c r="D8" s="47"/>
    </row>
    <row r="9" spans="1:4" ht="15" thickBot="1" x14ac:dyDescent="0.4">
      <c r="A9" s="53" t="s">
        <v>106</v>
      </c>
      <c r="B9" s="54">
        <v>18</v>
      </c>
      <c r="C9" s="51">
        <v>44093575</v>
      </c>
      <c r="D9" s="52">
        <v>984227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20"/>
  <sheetViews>
    <sheetView showGridLines="0" zoomScale="80" zoomScaleNormal="80" workbookViewId="0">
      <selection activeCell="I3" sqref="I3"/>
    </sheetView>
  </sheetViews>
  <sheetFormatPr baseColWidth="10" defaultRowHeight="14.5" x14ac:dyDescent="0.35"/>
  <cols>
    <col min="1" max="1" width="10.90625" style="15"/>
    <col min="2" max="2" width="38.54296875" style="15" bestFit="1" customWidth="1"/>
    <col min="3" max="3" width="15.1796875" style="15" bestFit="1" customWidth="1"/>
    <col min="4" max="5" width="15.1796875" style="15" customWidth="1"/>
    <col min="6" max="6" width="22.81640625" style="15" bestFit="1" customWidth="1"/>
    <col min="7" max="7" width="10.90625" style="15"/>
    <col min="8" max="9" width="12.7265625" style="16" customWidth="1"/>
    <col min="10" max="10" width="10.90625" style="15"/>
    <col min="11" max="11" width="14.1796875" style="27" bestFit="1" customWidth="1"/>
    <col min="12" max="12" width="21.7265625" style="15" customWidth="1"/>
    <col min="13" max="13" width="10.90625" style="15"/>
    <col min="14" max="14" width="11.7265625" style="15" bestFit="1" customWidth="1"/>
    <col min="15" max="16" width="14.1796875" style="15" bestFit="1" customWidth="1"/>
    <col min="17" max="19" width="14.1796875" style="15" customWidth="1"/>
    <col min="20" max="20" width="13.1796875" style="15" bestFit="1" customWidth="1"/>
    <col min="21" max="21" width="14.1796875" style="15" bestFit="1" customWidth="1"/>
    <col min="22" max="22" width="15.36328125" style="15" customWidth="1"/>
    <col min="23" max="23" width="15.36328125" style="27" customWidth="1"/>
    <col min="24" max="24" width="16.1796875" style="15" customWidth="1"/>
    <col min="25" max="25" width="13.6328125" style="15" bestFit="1" customWidth="1"/>
    <col min="26" max="26" width="15.08984375" style="15" customWidth="1"/>
    <col min="27" max="16384" width="10.90625" style="15"/>
  </cols>
  <sheetData>
    <row r="1" spans="1:27" x14ac:dyDescent="0.35">
      <c r="K1" s="30">
        <f>SUBTOTAL(9,K3:K20)</f>
        <v>44093575</v>
      </c>
      <c r="O1" s="30">
        <f t="shared" ref="O1:V1" si="0">SUBTOTAL(9,O3:O20)</f>
        <v>32193724</v>
      </c>
      <c r="P1" s="30">
        <f t="shared" si="0"/>
        <v>32193724</v>
      </c>
      <c r="Q1" s="30">
        <f t="shared" si="0"/>
        <v>811319</v>
      </c>
      <c r="R1" s="30"/>
      <c r="S1" s="30"/>
      <c r="T1" s="30">
        <f t="shared" si="0"/>
        <v>9265630</v>
      </c>
      <c r="U1" s="30">
        <f t="shared" si="0"/>
        <v>21203042</v>
      </c>
      <c r="V1" s="30">
        <f t="shared" si="0"/>
        <v>21203042</v>
      </c>
      <c r="W1" s="30"/>
    </row>
    <row r="2" spans="1:27" s="14" customFormat="1" ht="43.5" x14ac:dyDescent="0.35">
      <c r="A2" s="17" t="s">
        <v>2</v>
      </c>
      <c r="B2" s="17" t="s">
        <v>3</v>
      </c>
      <c r="C2" s="17" t="s">
        <v>33</v>
      </c>
      <c r="D2" s="17" t="s">
        <v>34</v>
      </c>
      <c r="E2" s="17" t="s">
        <v>37</v>
      </c>
      <c r="F2" s="24" t="s">
        <v>56</v>
      </c>
      <c r="G2" s="18" t="s">
        <v>5</v>
      </c>
      <c r="H2" s="18" t="s">
        <v>31</v>
      </c>
      <c r="I2" s="23" t="s">
        <v>32</v>
      </c>
      <c r="J2" s="19" t="s">
        <v>7</v>
      </c>
      <c r="K2" s="28" t="s">
        <v>30</v>
      </c>
      <c r="L2" s="25" t="s">
        <v>75</v>
      </c>
      <c r="M2" s="17" t="s">
        <v>76</v>
      </c>
      <c r="N2" s="17" t="s">
        <v>92</v>
      </c>
      <c r="O2" s="31" t="s">
        <v>81</v>
      </c>
      <c r="P2" s="31" t="s">
        <v>82</v>
      </c>
      <c r="Q2" s="45" t="s">
        <v>104</v>
      </c>
      <c r="R2" s="45" t="s">
        <v>98</v>
      </c>
      <c r="S2" s="45" t="s">
        <v>99</v>
      </c>
      <c r="T2" s="31" t="s">
        <v>83</v>
      </c>
      <c r="U2" s="31" t="s">
        <v>84</v>
      </c>
      <c r="V2" s="32" t="s">
        <v>85</v>
      </c>
      <c r="W2" s="44" t="s">
        <v>101</v>
      </c>
      <c r="X2" s="32" t="s">
        <v>86</v>
      </c>
      <c r="Y2" s="32" t="s">
        <v>91</v>
      </c>
      <c r="Z2" s="33" t="s">
        <v>87</v>
      </c>
      <c r="AA2" s="17" t="s">
        <v>88</v>
      </c>
    </row>
    <row r="3" spans="1:27" s="43" customFormat="1" ht="29" x14ac:dyDescent="0.35">
      <c r="A3" s="36">
        <v>890480135</v>
      </c>
      <c r="B3" s="37" t="s">
        <v>29</v>
      </c>
      <c r="C3" s="38" t="s">
        <v>35</v>
      </c>
      <c r="D3" s="38">
        <v>686084</v>
      </c>
      <c r="E3" s="38" t="s">
        <v>38</v>
      </c>
      <c r="F3" s="38" t="s">
        <v>57</v>
      </c>
      <c r="G3" s="39">
        <v>41461.622916666667</v>
      </c>
      <c r="H3" s="39">
        <v>41593</v>
      </c>
      <c r="I3" s="39">
        <v>41603</v>
      </c>
      <c r="J3" s="40">
        <v>109430</v>
      </c>
      <c r="K3" s="41">
        <v>96830</v>
      </c>
      <c r="L3" s="35" t="s">
        <v>97</v>
      </c>
      <c r="M3" s="35" t="s">
        <v>77</v>
      </c>
      <c r="N3" s="35" t="s">
        <v>93</v>
      </c>
      <c r="O3" s="41">
        <v>96830</v>
      </c>
      <c r="P3" s="41">
        <v>96830</v>
      </c>
      <c r="Q3" s="41"/>
      <c r="R3" s="41"/>
      <c r="S3" s="41"/>
      <c r="T3" s="41">
        <v>96830</v>
      </c>
      <c r="U3" s="41">
        <v>0</v>
      </c>
      <c r="V3" s="41">
        <v>0</v>
      </c>
      <c r="W3" s="41"/>
      <c r="X3" s="35"/>
      <c r="Y3" s="35"/>
      <c r="Z3" s="35"/>
      <c r="AA3" s="42">
        <v>45473</v>
      </c>
    </row>
    <row r="4" spans="1:27" s="43" customFormat="1" ht="29" x14ac:dyDescent="0.35">
      <c r="A4" s="36">
        <v>890480135</v>
      </c>
      <c r="B4" s="37" t="s">
        <v>29</v>
      </c>
      <c r="C4" s="38" t="s">
        <v>35</v>
      </c>
      <c r="D4" s="38">
        <v>704157</v>
      </c>
      <c r="E4" s="38" t="s">
        <v>39</v>
      </c>
      <c r="F4" s="38" t="s">
        <v>58</v>
      </c>
      <c r="G4" s="39">
        <v>41556.876388888886</v>
      </c>
      <c r="H4" s="39">
        <v>41593</v>
      </c>
      <c r="I4" s="39">
        <v>41603</v>
      </c>
      <c r="J4" s="40">
        <v>86900</v>
      </c>
      <c r="K4" s="41">
        <v>86900</v>
      </c>
      <c r="L4" s="35" t="s">
        <v>97</v>
      </c>
      <c r="M4" s="35" t="s">
        <v>77</v>
      </c>
      <c r="N4" s="35" t="s">
        <v>93</v>
      </c>
      <c r="O4" s="41">
        <v>86900</v>
      </c>
      <c r="P4" s="41">
        <v>86900</v>
      </c>
      <c r="Q4" s="41"/>
      <c r="R4" s="41"/>
      <c r="S4" s="41"/>
      <c r="T4" s="41">
        <v>86900</v>
      </c>
      <c r="U4" s="41">
        <v>0</v>
      </c>
      <c r="V4" s="41">
        <v>0</v>
      </c>
      <c r="W4" s="41"/>
      <c r="X4" s="35"/>
      <c r="Y4" s="35"/>
      <c r="Z4" s="35"/>
      <c r="AA4" s="42">
        <v>45473</v>
      </c>
    </row>
    <row r="5" spans="1:27" s="43" customFormat="1" ht="29" x14ac:dyDescent="0.35">
      <c r="A5" s="36">
        <v>890480135</v>
      </c>
      <c r="B5" s="37" t="s">
        <v>29</v>
      </c>
      <c r="C5" s="38" t="s">
        <v>35</v>
      </c>
      <c r="D5" s="38">
        <v>1223078</v>
      </c>
      <c r="E5" s="38" t="s">
        <v>40</v>
      </c>
      <c r="F5" s="38" t="s">
        <v>59</v>
      </c>
      <c r="G5" s="39">
        <v>43858.737500000003</v>
      </c>
      <c r="H5" s="39">
        <v>43880</v>
      </c>
      <c r="I5" s="39">
        <v>43893</v>
      </c>
      <c r="J5" s="40">
        <v>9333800</v>
      </c>
      <c r="K5" s="41">
        <v>8675500</v>
      </c>
      <c r="L5" s="35" t="s">
        <v>97</v>
      </c>
      <c r="M5" s="35" t="s">
        <v>77</v>
      </c>
      <c r="N5" s="35" t="s">
        <v>93</v>
      </c>
      <c r="O5" s="41">
        <v>9081900</v>
      </c>
      <c r="P5" s="41">
        <v>9081900</v>
      </c>
      <c r="Q5" s="41"/>
      <c r="R5" s="41"/>
      <c r="S5" s="41"/>
      <c r="T5" s="41">
        <v>9081900</v>
      </c>
      <c r="U5" s="41">
        <v>0</v>
      </c>
      <c r="V5" s="41">
        <v>0</v>
      </c>
      <c r="W5" s="41"/>
      <c r="X5" s="35"/>
      <c r="Y5" s="35"/>
      <c r="Z5" s="35"/>
      <c r="AA5" s="42">
        <v>45473</v>
      </c>
    </row>
    <row r="6" spans="1:27" x14ac:dyDescent="0.35">
      <c r="A6" s="12">
        <v>890480135</v>
      </c>
      <c r="B6" s="13" t="s">
        <v>29</v>
      </c>
      <c r="C6" s="20" t="s">
        <v>36</v>
      </c>
      <c r="D6" s="20">
        <v>966267</v>
      </c>
      <c r="E6" s="20" t="s">
        <v>41</v>
      </c>
      <c r="F6" s="20" t="s">
        <v>60</v>
      </c>
      <c r="G6" s="21">
        <v>45223.693055555559</v>
      </c>
      <c r="H6" s="21">
        <v>45365</v>
      </c>
      <c r="I6" s="21">
        <v>45363</v>
      </c>
      <c r="J6" s="22">
        <v>66262</v>
      </c>
      <c r="K6" s="29">
        <v>66262</v>
      </c>
      <c r="L6" s="26" t="s">
        <v>103</v>
      </c>
      <c r="M6" s="26" t="s">
        <v>77</v>
      </c>
      <c r="N6" s="26" t="s">
        <v>94</v>
      </c>
      <c r="O6" s="29">
        <v>66262</v>
      </c>
      <c r="P6" s="29">
        <v>66262</v>
      </c>
      <c r="Q6" s="29"/>
      <c r="R6" s="29"/>
      <c r="S6" s="29"/>
      <c r="T6" s="29">
        <v>0</v>
      </c>
      <c r="U6" s="29">
        <v>66262</v>
      </c>
      <c r="V6" s="29">
        <v>66262</v>
      </c>
      <c r="W6" s="29"/>
      <c r="X6" s="26">
        <v>2201506732</v>
      </c>
      <c r="Y6" s="29">
        <v>126262</v>
      </c>
      <c r="Z6" s="26" t="s">
        <v>89</v>
      </c>
      <c r="AA6" s="34">
        <v>45473</v>
      </c>
    </row>
    <row r="7" spans="1:27" x14ac:dyDescent="0.35">
      <c r="A7" s="12">
        <v>890480135</v>
      </c>
      <c r="B7" s="13" t="s">
        <v>29</v>
      </c>
      <c r="C7" s="20" t="s">
        <v>36</v>
      </c>
      <c r="D7" s="20">
        <v>1048518</v>
      </c>
      <c r="E7" s="20" t="s">
        <v>42</v>
      </c>
      <c r="F7" s="20" t="s">
        <v>61</v>
      </c>
      <c r="G7" s="21">
        <v>45385.706944444442</v>
      </c>
      <c r="H7" s="21">
        <v>45385.706944444442</v>
      </c>
      <c r="I7" s="21"/>
      <c r="J7" s="22">
        <v>4330173</v>
      </c>
      <c r="K7" s="29">
        <v>4330173</v>
      </c>
      <c r="L7" s="26" t="s">
        <v>93</v>
      </c>
      <c r="M7" s="26" t="s">
        <v>78</v>
      </c>
      <c r="N7" s="26" t="s">
        <v>93</v>
      </c>
      <c r="O7" s="29">
        <v>0</v>
      </c>
      <c r="P7" s="29">
        <v>0</v>
      </c>
      <c r="Q7" s="29"/>
      <c r="R7" s="29"/>
      <c r="S7" s="29"/>
      <c r="T7" s="29">
        <v>0</v>
      </c>
      <c r="U7" s="29">
        <v>0</v>
      </c>
      <c r="V7" s="29">
        <v>0</v>
      </c>
      <c r="W7" s="29"/>
      <c r="X7" s="26"/>
      <c r="Y7" s="26"/>
      <c r="Z7" s="26"/>
      <c r="AA7" s="34">
        <v>45473</v>
      </c>
    </row>
    <row r="8" spans="1:27" x14ac:dyDescent="0.35">
      <c r="A8" s="12">
        <v>890480135</v>
      </c>
      <c r="B8" s="13" t="s">
        <v>29</v>
      </c>
      <c r="C8" s="20" t="s">
        <v>36</v>
      </c>
      <c r="D8" s="20">
        <v>123356</v>
      </c>
      <c r="E8" s="20" t="s">
        <v>43</v>
      </c>
      <c r="F8" s="20" t="s">
        <v>62</v>
      </c>
      <c r="G8" s="21">
        <v>44426.245138888888</v>
      </c>
      <c r="H8" s="21">
        <v>45391</v>
      </c>
      <c r="I8" s="21">
        <v>45391</v>
      </c>
      <c r="J8" s="22">
        <v>396794</v>
      </c>
      <c r="K8" s="29">
        <v>396794</v>
      </c>
      <c r="L8" s="26" t="s">
        <v>103</v>
      </c>
      <c r="M8" s="26" t="s">
        <v>77</v>
      </c>
      <c r="N8" s="26" t="s">
        <v>94</v>
      </c>
      <c r="O8" s="29">
        <v>396794</v>
      </c>
      <c r="P8" s="29">
        <v>396794</v>
      </c>
      <c r="Q8" s="29"/>
      <c r="R8" s="29"/>
      <c r="S8" s="29"/>
      <c r="T8" s="29">
        <v>0</v>
      </c>
      <c r="U8" s="29">
        <v>388858</v>
      </c>
      <c r="V8" s="29">
        <v>388858</v>
      </c>
      <c r="W8" s="29">
        <v>7936</v>
      </c>
      <c r="X8" s="26">
        <v>2201520931</v>
      </c>
      <c r="Y8" s="29">
        <v>21136780</v>
      </c>
      <c r="Z8" s="26" t="s">
        <v>90</v>
      </c>
      <c r="AA8" s="34">
        <v>45473</v>
      </c>
    </row>
    <row r="9" spans="1:27" x14ac:dyDescent="0.35">
      <c r="A9" s="12">
        <v>890480135</v>
      </c>
      <c r="B9" s="13" t="s">
        <v>29</v>
      </c>
      <c r="C9" s="20" t="s">
        <v>36</v>
      </c>
      <c r="D9" s="20">
        <v>164463</v>
      </c>
      <c r="E9" s="20" t="s">
        <v>44</v>
      </c>
      <c r="F9" s="20" t="s">
        <v>63</v>
      </c>
      <c r="G9" s="21">
        <v>44499.875</v>
      </c>
      <c r="H9" s="21">
        <v>45391</v>
      </c>
      <c r="I9" s="21">
        <v>45391</v>
      </c>
      <c r="J9" s="22">
        <v>256298</v>
      </c>
      <c r="K9" s="29">
        <v>256298</v>
      </c>
      <c r="L9" s="26" t="s">
        <v>103</v>
      </c>
      <c r="M9" s="26" t="s">
        <v>77</v>
      </c>
      <c r="N9" s="26" t="s">
        <v>94</v>
      </c>
      <c r="O9" s="29">
        <v>256298</v>
      </c>
      <c r="P9" s="29">
        <v>256298</v>
      </c>
      <c r="Q9" s="29"/>
      <c r="R9" s="29"/>
      <c r="S9" s="29"/>
      <c r="T9" s="29">
        <v>0</v>
      </c>
      <c r="U9" s="29">
        <v>251172</v>
      </c>
      <c r="V9" s="29">
        <v>251172</v>
      </c>
      <c r="W9" s="29">
        <v>5126</v>
      </c>
      <c r="X9" s="26">
        <v>2201520931</v>
      </c>
      <c r="Y9" s="29">
        <v>21136780</v>
      </c>
      <c r="Z9" s="26" t="s">
        <v>90</v>
      </c>
      <c r="AA9" s="34">
        <v>45473</v>
      </c>
    </row>
    <row r="10" spans="1:27" x14ac:dyDescent="0.35">
      <c r="A10" s="12">
        <v>890480135</v>
      </c>
      <c r="B10" s="13" t="s">
        <v>29</v>
      </c>
      <c r="C10" s="20" t="s">
        <v>36</v>
      </c>
      <c r="D10" s="20">
        <v>196400</v>
      </c>
      <c r="E10" s="20" t="s">
        <v>45</v>
      </c>
      <c r="F10" s="20" t="s">
        <v>64</v>
      </c>
      <c r="G10" s="21">
        <v>44564.604166666664</v>
      </c>
      <c r="H10" s="21">
        <v>45391</v>
      </c>
      <c r="I10" s="21">
        <v>45391</v>
      </c>
      <c r="J10" s="22">
        <v>479831</v>
      </c>
      <c r="K10" s="29">
        <v>479831</v>
      </c>
      <c r="L10" s="26" t="s">
        <v>95</v>
      </c>
      <c r="M10" s="26" t="s">
        <v>79</v>
      </c>
      <c r="N10" s="26" t="s">
        <v>95</v>
      </c>
      <c r="O10" s="29">
        <v>0</v>
      </c>
      <c r="P10" s="29">
        <v>0</v>
      </c>
      <c r="Q10" s="29">
        <v>479831</v>
      </c>
      <c r="R10" s="29"/>
      <c r="S10" s="46" t="s">
        <v>105</v>
      </c>
      <c r="T10" s="29">
        <v>0</v>
      </c>
      <c r="U10" s="29">
        <v>0</v>
      </c>
      <c r="V10" s="29">
        <v>0</v>
      </c>
      <c r="W10" s="29"/>
      <c r="X10" s="26"/>
      <c r="Y10" s="26"/>
      <c r="Z10" s="26"/>
      <c r="AA10" s="34">
        <v>45473</v>
      </c>
    </row>
    <row r="11" spans="1:27" x14ac:dyDescent="0.35">
      <c r="A11" s="12">
        <v>890480135</v>
      </c>
      <c r="B11" s="13" t="s">
        <v>29</v>
      </c>
      <c r="C11" s="20" t="s">
        <v>36</v>
      </c>
      <c r="D11" s="20">
        <v>206227</v>
      </c>
      <c r="E11" s="20" t="s">
        <v>46</v>
      </c>
      <c r="F11" s="20" t="s">
        <v>65</v>
      </c>
      <c r="G11" s="21">
        <v>44585.439583333333</v>
      </c>
      <c r="H11" s="21">
        <v>45391</v>
      </c>
      <c r="I11" s="21">
        <v>45391</v>
      </c>
      <c r="J11" s="22">
        <v>755565</v>
      </c>
      <c r="K11" s="29">
        <v>755565</v>
      </c>
      <c r="L11" s="26" t="s">
        <v>103</v>
      </c>
      <c r="M11" s="26" t="s">
        <v>77</v>
      </c>
      <c r="N11" s="26" t="s">
        <v>94</v>
      </c>
      <c r="O11" s="29">
        <v>755565</v>
      </c>
      <c r="P11" s="29">
        <v>755565</v>
      </c>
      <c r="Q11" s="29"/>
      <c r="R11" s="29"/>
      <c r="S11" s="29"/>
      <c r="T11" s="29">
        <v>0</v>
      </c>
      <c r="U11" s="29">
        <v>740454</v>
      </c>
      <c r="V11" s="29">
        <v>740454</v>
      </c>
      <c r="W11" s="29">
        <v>15111</v>
      </c>
      <c r="X11" s="26">
        <v>2201520931</v>
      </c>
      <c r="Y11" s="29">
        <v>21136780</v>
      </c>
      <c r="Z11" s="26" t="s">
        <v>90</v>
      </c>
      <c r="AA11" s="34">
        <v>45473</v>
      </c>
    </row>
    <row r="12" spans="1:27" x14ac:dyDescent="0.35">
      <c r="A12" s="12">
        <v>890480135</v>
      </c>
      <c r="B12" s="13" t="s">
        <v>29</v>
      </c>
      <c r="C12" s="20" t="s">
        <v>36</v>
      </c>
      <c r="D12" s="20">
        <v>226613</v>
      </c>
      <c r="E12" s="20" t="s">
        <v>47</v>
      </c>
      <c r="F12" s="20" t="s">
        <v>66</v>
      </c>
      <c r="G12" s="21">
        <v>44621.51666666667</v>
      </c>
      <c r="H12" s="21">
        <v>45391</v>
      </c>
      <c r="I12" s="21">
        <v>45391</v>
      </c>
      <c r="J12" s="22">
        <v>66300</v>
      </c>
      <c r="K12" s="29">
        <v>66300</v>
      </c>
      <c r="L12" s="26" t="s">
        <v>95</v>
      </c>
      <c r="M12" s="26" t="s">
        <v>79</v>
      </c>
      <c r="N12" s="26" t="s">
        <v>95</v>
      </c>
      <c r="O12" s="29">
        <v>0</v>
      </c>
      <c r="P12" s="29">
        <v>0</v>
      </c>
      <c r="Q12" s="29">
        <v>66300</v>
      </c>
      <c r="R12" s="29"/>
      <c r="S12" s="46" t="s">
        <v>105</v>
      </c>
      <c r="T12" s="29">
        <v>0</v>
      </c>
      <c r="U12" s="29">
        <v>0</v>
      </c>
      <c r="V12" s="29">
        <v>0</v>
      </c>
      <c r="W12" s="29"/>
      <c r="X12" s="26"/>
      <c r="Y12" s="26"/>
      <c r="Z12" s="26"/>
      <c r="AA12" s="34">
        <v>45473</v>
      </c>
    </row>
    <row r="13" spans="1:27" x14ac:dyDescent="0.35">
      <c r="A13" s="12">
        <v>890480135</v>
      </c>
      <c r="B13" s="13" t="s">
        <v>29</v>
      </c>
      <c r="C13" s="20" t="s">
        <v>36</v>
      </c>
      <c r="D13" s="20">
        <v>263895</v>
      </c>
      <c r="E13" s="20" t="s">
        <v>48</v>
      </c>
      <c r="F13" s="20" t="s">
        <v>67</v>
      </c>
      <c r="G13" s="21">
        <v>44681.727083333331</v>
      </c>
      <c r="H13" s="21">
        <v>45392</v>
      </c>
      <c r="I13" s="21">
        <v>45392</v>
      </c>
      <c r="J13" s="22">
        <v>66296</v>
      </c>
      <c r="K13" s="29">
        <v>66296</v>
      </c>
      <c r="L13" s="26" t="s">
        <v>95</v>
      </c>
      <c r="M13" s="26" t="s">
        <v>79</v>
      </c>
      <c r="N13" s="26" t="s">
        <v>95</v>
      </c>
      <c r="O13" s="29">
        <v>0</v>
      </c>
      <c r="P13" s="29">
        <v>0</v>
      </c>
      <c r="Q13" s="29">
        <v>66296</v>
      </c>
      <c r="R13" s="29"/>
      <c r="S13" s="46" t="s">
        <v>105</v>
      </c>
      <c r="T13" s="29">
        <v>0</v>
      </c>
      <c r="U13" s="29">
        <v>0</v>
      </c>
      <c r="V13" s="29">
        <v>0</v>
      </c>
      <c r="W13" s="29"/>
      <c r="X13" s="26"/>
      <c r="Y13" s="26"/>
      <c r="Z13" s="26"/>
      <c r="AA13" s="34">
        <v>45473</v>
      </c>
    </row>
    <row r="14" spans="1:27" x14ac:dyDescent="0.35">
      <c r="A14" s="12">
        <v>890480135</v>
      </c>
      <c r="B14" s="13" t="s">
        <v>29</v>
      </c>
      <c r="C14" s="20" t="s">
        <v>36</v>
      </c>
      <c r="D14" s="20">
        <v>267699</v>
      </c>
      <c r="E14" s="20" t="s">
        <v>49</v>
      </c>
      <c r="F14" s="20" t="s">
        <v>68</v>
      </c>
      <c r="G14" s="21">
        <v>44689.532638888886</v>
      </c>
      <c r="H14" s="21">
        <v>45392</v>
      </c>
      <c r="I14" s="21">
        <v>45392</v>
      </c>
      <c r="J14" s="22">
        <v>66296</v>
      </c>
      <c r="K14" s="29">
        <v>66296</v>
      </c>
      <c r="L14" s="26" t="s">
        <v>95</v>
      </c>
      <c r="M14" s="26" t="s">
        <v>79</v>
      </c>
      <c r="N14" s="26" t="s">
        <v>95</v>
      </c>
      <c r="O14" s="29">
        <v>0</v>
      </c>
      <c r="P14" s="29">
        <v>0</v>
      </c>
      <c r="Q14" s="29">
        <v>66296</v>
      </c>
      <c r="R14" s="29"/>
      <c r="S14" s="46" t="s">
        <v>105</v>
      </c>
      <c r="T14" s="29">
        <v>0</v>
      </c>
      <c r="U14" s="29">
        <v>0</v>
      </c>
      <c r="V14" s="29">
        <v>0</v>
      </c>
      <c r="W14" s="29"/>
      <c r="X14" s="26"/>
      <c r="Y14" s="26"/>
      <c r="Z14" s="26"/>
      <c r="AA14" s="34">
        <v>45473</v>
      </c>
    </row>
    <row r="15" spans="1:27" x14ac:dyDescent="0.35">
      <c r="A15" s="12">
        <v>890480135</v>
      </c>
      <c r="B15" s="13" t="s">
        <v>29</v>
      </c>
      <c r="C15" s="20" t="s">
        <v>36</v>
      </c>
      <c r="D15" s="20">
        <v>277702</v>
      </c>
      <c r="E15" s="20" t="s">
        <v>50</v>
      </c>
      <c r="F15" s="20" t="s">
        <v>69</v>
      </c>
      <c r="G15" s="21">
        <v>44702.665277777778</v>
      </c>
      <c r="H15" s="21">
        <v>45392</v>
      </c>
      <c r="I15" s="21">
        <v>45392</v>
      </c>
      <c r="J15" s="22">
        <v>511030</v>
      </c>
      <c r="K15" s="29">
        <v>511030</v>
      </c>
      <c r="L15" s="26" t="s">
        <v>103</v>
      </c>
      <c r="M15" s="26" t="s">
        <v>77</v>
      </c>
      <c r="N15" s="26" t="s">
        <v>94</v>
      </c>
      <c r="O15" s="29">
        <v>511030</v>
      </c>
      <c r="P15" s="29">
        <v>511030</v>
      </c>
      <c r="Q15" s="29"/>
      <c r="R15" s="29"/>
      <c r="S15" s="29"/>
      <c r="T15" s="29">
        <v>0</v>
      </c>
      <c r="U15" s="29">
        <v>500809</v>
      </c>
      <c r="V15" s="29">
        <v>500809</v>
      </c>
      <c r="W15" s="29">
        <v>10221</v>
      </c>
      <c r="X15" s="26">
        <v>2201520931</v>
      </c>
      <c r="Y15" s="29">
        <v>21136780</v>
      </c>
      <c r="Z15" s="26" t="s">
        <v>90</v>
      </c>
      <c r="AA15" s="34">
        <v>45473</v>
      </c>
    </row>
    <row r="16" spans="1:27" x14ac:dyDescent="0.35">
      <c r="A16" s="12">
        <v>890480135</v>
      </c>
      <c r="B16" s="13" t="s">
        <v>29</v>
      </c>
      <c r="C16" s="20" t="s">
        <v>36</v>
      </c>
      <c r="D16" s="20">
        <v>290554</v>
      </c>
      <c r="E16" s="20" t="s">
        <v>51</v>
      </c>
      <c r="F16" s="20" t="s">
        <v>70</v>
      </c>
      <c r="G16" s="21">
        <v>44721.44027777778</v>
      </c>
      <c r="H16" s="21">
        <v>45392</v>
      </c>
      <c r="I16" s="21">
        <v>45392</v>
      </c>
      <c r="J16" s="22">
        <v>66296</v>
      </c>
      <c r="K16" s="29">
        <v>66296</v>
      </c>
      <c r="L16" s="26" t="s">
        <v>95</v>
      </c>
      <c r="M16" s="26" t="s">
        <v>79</v>
      </c>
      <c r="N16" s="26" t="s">
        <v>95</v>
      </c>
      <c r="O16" s="29">
        <v>0</v>
      </c>
      <c r="P16" s="29">
        <v>0</v>
      </c>
      <c r="Q16" s="29">
        <v>66296</v>
      </c>
      <c r="R16" s="29"/>
      <c r="S16" s="46" t="s">
        <v>105</v>
      </c>
      <c r="T16" s="29">
        <v>0</v>
      </c>
      <c r="U16" s="29">
        <v>0</v>
      </c>
      <c r="V16" s="29">
        <v>0</v>
      </c>
      <c r="W16" s="29"/>
      <c r="X16" s="26"/>
      <c r="Y16" s="26"/>
      <c r="Z16" s="26"/>
      <c r="AA16" s="34">
        <v>45473</v>
      </c>
    </row>
    <row r="17" spans="1:27" x14ac:dyDescent="0.35">
      <c r="A17" s="12">
        <v>890480135</v>
      </c>
      <c r="B17" s="13" t="s">
        <v>29</v>
      </c>
      <c r="C17" s="20" t="s">
        <v>36</v>
      </c>
      <c r="D17" s="20">
        <v>606604</v>
      </c>
      <c r="E17" s="20" t="s">
        <v>52</v>
      </c>
      <c r="F17" s="20" t="s">
        <v>71</v>
      </c>
      <c r="G17" s="21">
        <v>44789.67083333333</v>
      </c>
      <c r="H17" s="21">
        <v>45392</v>
      </c>
      <c r="I17" s="21">
        <v>45392</v>
      </c>
      <c r="J17" s="22">
        <v>66300</v>
      </c>
      <c r="K17" s="29">
        <v>66300</v>
      </c>
      <c r="L17" s="26" t="s">
        <v>103</v>
      </c>
      <c r="M17" s="26" t="s">
        <v>77</v>
      </c>
      <c r="N17" s="26" t="s">
        <v>94</v>
      </c>
      <c r="O17" s="29">
        <v>66300</v>
      </c>
      <c r="P17" s="29">
        <v>66300</v>
      </c>
      <c r="Q17" s="29"/>
      <c r="R17" s="29"/>
      <c r="S17" s="29"/>
      <c r="T17" s="29">
        <v>0</v>
      </c>
      <c r="U17" s="29">
        <v>66300</v>
      </c>
      <c r="V17" s="29">
        <v>66300</v>
      </c>
      <c r="W17" s="29">
        <v>0</v>
      </c>
      <c r="X17" s="26">
        <v>2201520931</v>
      </c>
      <c r="Y17" s="29">
        <v>21136780</v>
      </c>
      <c r="Z17" s="26" t="s">
        <v>90</v>
      </c>
      <c r="AA17" s="34">
        <v>45473</v>
      </c>
    </row>
    <row r="18" spans="1:27" x14ac:dyDescent="0.35">
      <c r="A18" s="12">
        <v>890480135</v>
      </c>
      <c r="B18" s="13" t="s">
        <v>29</v>
      </c>
      <c r="C18" s="20" t="s">
        <v>36</v>
      </c>
      <c r="D18" s="20">
        <v>706752</v>
      </c>
      <c r="E18" s="20" t="s">
        <v>53</v>
      </c>
      <c r="F18" s="20" t="s">
        <v>72</v>
      </c>
      <c r="G18" s="21">
        <v>44935.259027777778</v>
      </c>
      <c r="H18" s="21">
        <v>45392</v>
      </c>
      <c r="I18" s="21">
        <v>45392</v>
      </c>
      <c r="J18" s="22">
        <v>66300</v>
      </c>
      <c r="K18" s="29">
        <v>66300</v>
      </c>
      <c r="L18" s="26" t="s">
        <v>95</v>
      </c>
      <c r="M18" s="26" t="s">
        <v>79</v>
      </c>
      <c r="N18" s="26" t="s">
        <v>95</v>
      </c>
      <c r="O18" s="29">
        <v>0</v>
      </c>
      <c r="P18" s="29">
        <v>0</v>
      </c>
      <c r="Q18" s="29">
        <v>66300</v>
      </c>
      <c r="R18" s="29"/>
      <c r="S18" s="46" t="s">
        <v>105</v>
      </c>
      <c r="T18" s="29">
        <v>0</v>
      </c>
      <c r="U18" s="29">
        <v>0</v>
      </c>
      <c r="V18" s="29">
        <v>0</v>
      </c>
      <c r="W18" s="29"/>
      <c r="X18" s="26"/>
      <c r="Y18" s="26"/>
      <c r="Z18" s="26"/>
      <c r="AA18" s="34">
        <v>45473</v>
      </c>
    </row>
    <row r="19" spans="1:27" x14ac:dyDescent="0.35">
      <c r="A19" s="12">
        <v>890480135</v>
      </c>
      <c r="B19" s="13" t="s">
        <v>29</v>
      </c>
      <c r="C19" s="20" t="s">
        <v>36</v>
      </c>
      <c r="D19" s="20">
        <v>1028594</v>
      </c>
      <c r="E19" s="20" t="s">
        <v>54</v>
      </c>
      <c r="F19" s="20" t="s">
        <v>73</v>
      </c>
      <c r="G19" s="21">
        <v>45346.40625</v>
      </c>
      <c r="H19" s="21">
        <v>45392</v>
      </c>
      <c r="I19" s="21">
        <v>45392</v>
      </c>
      <c r="J19" s="22">
        <v>20875845</v>
      </c>
      <c r="K19" s="29">
        <v>20571246</v>
      </c>
      <c r="L19" s="26" t="s">
        <v>102</v>
      </c>
      <c r="M19" s="26" t="s">
        <v>80</v>
      </c>
      <c r="N19" s="26" t="s">
        <v>96</v>
      </c>
      <c r="O19" s="29">
        <v>20875845</v>
      </c>
      <c r="P19" s="29">
        <v>20875845</v>
      </c>
      <c r="Q19" s="29"/>
      <c r="R19" s="29">
        <v>984227</v>
      </c>
      <c r="S19" s="29" t="s">
        <v>100</v>
      </c>
      <c r="T19" s="29">
        <v>0</v>
      </c>
      <c r="U19" s="29">
        <v>19189187</v>
      </c>
      <c r="V19" s="29">
        <v>19189187</v>
      </c>
      <c r="W19" s="29">
        <v>397832</v>
      </c>
      <c r="X19" s="26">
        <v>2201520931</v>
      </c>
      <c r="Y19" s="29">
        <v>21136780</v>
      </c>
      <c r="Z19" s="26" t="s">
        <v>90</v>
      </c>
      <c r="AA19" s="34">
        <v>45473</v>
      </c>
    </row>
    <row r="20" spans="1:27" x14ac:dyDescent="0.35">
      <c r="A20" s="12">
        <v>890480135</v>
      </c>
      <c r="B20" s="13" t="s">
        <v>29</v>
      </c>
      <c r="C20" s="20" t="s">
        <v>36</v>
      </c>
      <c r="D20" s="20">
        <v>1067459</v>
      </c>
      <c r="E20" s="20" t="s">
        <v>55</v>
      </c>
      <c r="F20" s="20" t="s">
        <v>74</v>
      </c>
      <c r="G20" s="21">
        <v>45424.439583333333</v>
      </c>
      <c r="H20" s="21">
        <v>45424.439583333333</v>
      </c>
      <c r="I20" s="21"/>
      <c r="J20" s="22">
        <v>7469358</v>
      </c>
      <c r="K20" s="29">
        <v>7469358</v>
      </c>
      <c r="L20" s="26" t="s">
        <v>93</v>
      </c>
      <c r="M20" s="26" t="s">
        <v>78</v>
      </c>
      <c r="N20" s="26" t="e">
        <v>#N/A</v>
      </c>
      <c r="O20" s="29">
        <v>0</v>
      </c>
      <c r="P20" s="29">
        <v>0</v>
      </c>
      <c r="Q20" s="29"/>
      <c r="R20" s="29"/>
      <c r="S20" s="29"/>
      <c r="T20" s="29">
        <v>0</v>
      </c>
      <c r="U20" s="29">
        <v>0</v>
      </c>
      <c r="V20" s="29">
        <v>0</v>
      </c>
      <c r="W20" s="29"/>
      <c r="X20" s="26"/>
      <c r="Y20" s="26"/>
      <c r="Z20" s="26"/>
      <c r="AA20" s="34">
        <v>45473</v>
      </c>
    </row>
  </sheetData>
  <protectedRanges>
    <protectedRange algorithmName="SHA-512" hashValue="9+ah9tJAD1d4FIK7boMSAp9ZhkqWOsKcliwsS35JSOsk0Aea+c/2yFVjBeVDsv7trYxT+iUP9dPVCIbjcjaMoQ==" saltValue="Z7GArlXd1BdcXotzmJqK/w==" spinCount="100000" sqref="B3:B20" name="Rango1_7"/>
  </protectedRange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4"/>
  <sheetViews>
    <sheetView showGridLines="0" tabSelected="1" zoomScale="80" zoomScaleNormal="80" workbookViewId="0">
      <selection activeCell="F31" sqref="F31"/>
    </sheetView>
  </sheetViews>
  <sheetFormatPr baseColWidth="10" defaultRowHeight="12.5" x14ac:dyDescent="0.25"/>
  <cols>
    <col min="1" max="1" width="1" style="60" customWidth="1"/>
    <col min="2" max="2" width="7.81640625" style="60" customWidth="1"/>
    <col min="3" max="3" width="17.54296875" style="60" customWidth="1"/>
    <col min="4" max="4" width="11.54296875" style="60" customWidth="1"/>
    <col min="5" max="6" width="11.453125" style="60" customWidth="1"/>
    <col min="7" max="7" width="8.1796875" style="60" customWidth="1"/>
    <col min="8" max="8" width="20.81640625" style="60" customWidth="1"/>
    <col min="9" max="9" width="25.453125" style="60" customWidth="1"/>
    <col min="10" max="10" width="12.453125" style="60" customWidth="1"/>
    <col min="11" max="11" width="1.7265625" style="60" customWidth="1"/>
    <col min="12" max="16384" width="10.90625" style="60"/>
  </cols>
  <sheetData>
    <row r="1" spans="2:10" ht="6" customHeight="1" thickBot="1" x14ac:dyDescent="0.3"/>
    <row r="2" spans="2:10" ht="19.5" customHeight="1" x14ac:dyDescent="0.25">
      <c r="B2" s="61"/>
      <c r="C2" s="62"/>
      <c r="D2" s="63" t="s">
        <v>111</v>
      </c>
      <c r="E2" s="64"/>
      <c r="F2" s="64"/>
      <c r="G2" s="64"/>
      <c r="H2" s="64"/>
      <c r="I2" s="65"/>
      <c r="J2" s="66" t="s">
        <v>112</v>
      </c>
    </row>
    <row r="3" spans="2:10" ht="4.5" customHeight="1" thickBot="1" x14ac:dyDescent="0.3">
      <c r="B3" s="67"/>
      <c r="C3" s="68"/>
      <c r="D3" s="69"/>
      <c r="E3" s="70"/>
      <c r="F3" s="70"/>
      <c r="G3" s="70"/>
      <c r="H3" s="70"/>
      <c r="I3" s="71"/>
      <c r="J3" s="72"/>
    </row>
    <row r="4" spans="2:10" ht="13" x14ac:dyDescent="0.25">
      <c r="B4" s="67"/>
      <c r="C4" s="68"/>
      <c r="D4" s="63" t="s">
        <v>113</v>
      </c>
      <c r="E4" s="64"/>
      <c r="F4" s="64"/>
      <c r="G4" s="64"/>
      <c r="H4" s="64"/>
      <c r="I4" s="65"/>
      <c r="J4" s="66" t="s">
        <v>114</v>
      </c>
    </row>
    <row r="5" spans="2:10" ht="5.25" customHeight="1" x14ac:dyDescent="0.25">
      <c r="B5" s="67"/>
      <c r="C5" s="68"/>
      <c r="D5" s="73"/>
      <c r="E5" s="74"/>
      <c r="F5" s="74"/>
      <c r="G5" s="74"/>
      <c r="H5" s="74"/>
      <c r="I5" s="75"/>
      <c r="J5" s="76"/>
    </row>
    <row r="6" spans="2:10" ht="4.5" customHeight="1" thickBot="1" x14ac:dyDescent="0.3">
      <c r="B6" s="77"/>
      <c r="C6" s="78"/>
      <c r="D6" s="69"/>
      <c r="E6" s="70"/>
      <c r="F6" s="70"/>
      <c r="G6" s="70"/>
      <c r="H6" s="70"/>
      <c r="I6" s="71"/>
      <c r="J6" s="72"/>
    </row>
    <row r="7" spans="2:10" ht="6" customHeight="1" x14ac:dyDescent="0.25">
      <c r="B7" s="79"/>
      <c r="J7" s="80"/>
    </row>
    <row r="8" spans="2:10" ht="9" customHeight="1" x14ac:dyDescent="0.25">
      <c r="B8" s="79"/>
      <c r="J8" s="80"/>
    </row>
    <row r="9" spans="2:10" ht="13" x14ac:dyDescent="0.3">
      <c r="B9" s="79"/>
      <c r="C9" s="81" t="s">
        <v>135</v>
      </c>
      <c r="E9" s="82"/>
      <c r="H9" s="83"/>
      <c r="J9" s="80"/>
    </row>
    <row r="10" spans="2:10" ht="8.25" customHeight="1" x14ac:dyDescent="0.25">
      <c r="B10" s="79"/>
      <c r="J10" s="80"/>
    </row>
    <row r="11" spans="2:10" ht="13" x14ac:dyDescent="0.3">
      <c r="B11" s="79"/>
      <c r="C11" s="81" t="s">
        <v>133</v>
      </c>
      <c r="J11" s="80"/>
    </row>
    <row r="12" spans="2:10" ht="13" x14ac:dyDescent="0.3">
      <c r="B12" s="79"/>
      <c r="C12" s="81" t="s">
        <v>134</v>
      </c>
      <c r="J12" s="80"/>
    </row>
    <row r="13" spans="2:10" x14ac:dyDescent="0.25">
      <c r="B13" s="79"/>
      <c r="J13" s="80"/>
    </row>
    <row r="14" spans="2:10" x14ac:dyDescent="0.25">
      <c r="B14" s="79"/>
      <c r="C14" s="60" t="s">
        <v>139</v>
      </c>
      <c r="G14" s="84"/>
      <c r="H14" s="84"/>
      <c r="I14" s="84"/>
      <c r="J14" s="80"/>
    </row>
    <row r="15" spans="2:10" ht="9" customHeight="1" x14ac:dyDescent="0.25">
      <c r="B15" s="79"/>
      <c r="C15" s="85"/>
      <c r="G15" s="84"/>
      <c r="H15" s="84"/>
      <c r="I15" s="84"/>
      <c r="J15" s="80"/>
    </row>
    <row r="16" spans="2:10" ht="13" x14ac:dyDescent="0.3">
      <c r="B16" s="79"/>
      <c r="C16" s="60" t="s">
        <v>136</v>
      </c>
      <c r="D16" s="82"/>
      <c r="G16" s="84"/>
      <c r="H16" s="86" t="s">
        <v>115</v>
      </c>
      <c r="I16" s="86" t="s">
        <v>116</v>
      </c>
      <c r="J16" s="80"/>
    </row>
    <row r="17" spans="2:10" ht="13" x14ac:dyDescent="0.3">
      <c r="B17" s="79"/>
      <c r="C17" s="81" t="s">
        <v>117</v>
      </c>
      <c r="D17" s="81"/>
      <c r="E17" s="81"/>
      <c r="F17" s="81"/>
      <c r="G17" s="84"/>
      <c r="H17" s="87">
        <v>18</v>
      </c>
      <c r="I17" s="88">
        <v>44093575</v>
      </c>
      <c r="J17" s="80"/>
    </row>
    <row r="18" spans="2:10" x14ac:dyDescent="0.25">
      <c r="B18" s="79"/>
      <c r="C18" s="60" t="s">
        <v>118</v>
      </c>
      <c r="G18" s="84"/>
      <c r="H18" s="89">
        <v>6</v>
      </c>
      <c r="I18" s="90">
        <v>21639268</v>
      </c>
      <c r="J18" s="80"/>
    </row>
    <row r="19" spans="2:10" x14ac:dyDescent="0.25">
      <c r="B19" s="79"/>
      <c r="C19" s="60" t="s">
        <v>119</v>
      </c>
      <c r="G19" s="84"/>
      <c r="H19" s="89">
        <v>6</v>
      </c>
      <c r="I19" s="90">
        <v>811319</v>
      </c>
      <c r="J19" s="80"/>
    </row>
    <row r="20" spans="2:10" x14ac:dyDescent="0.25">
      <c r="B20" s="79"/>
      <c r="C20" s="60" t="s">
        <v>120</v>
      </c>
      <c r="H20" s="91">
        <v>2</v>
      </c>
      <c r="I20" s="92">
        <v>11799531</v>
      </c>
      <c r="J20" s="80"/>
    </row>
    <row r="21" spans="2:10" x14ac:dyDescent="0.25">
      <c r="B21" s="79"/>
      <c r="C21" s="60" t="s">
        <v>97</v>
      </c>
      <c r="H21" s="91">
        <v>3</v>
      </c>
      <c r="I21" s="92">
        <v>8859230</v>
      </c>
      <c r="J21" s="80"/>
    </row>
    <row r="22" spans="2:10" ht="13" thickBot="1" x14ac:dyDescent="0.3">
      <c r="B22" s="79"/>
      <c r="C22" s="60" t="s">
        <v>121</v>
      </c>
      <c r="H22" s="93">
        <v>1</v>
      </c>
      <c r="I22" s="94">
        <v>984227</v>
      </c>
      <c r="J22" s="80"/>
    </row>
    <row r="23" spans="2:10" ht="13" x14ac:dyDescent="0.3">
      <c r="B23" s="79"/>
      <c r="C23" s="81" t="s">
        <v>122</v>
      </c>
      <c r="D23" s="81"/>
      <c r="E23" s="81"/>
      <c r="F23" s="81"/>
      <c r="H23" s="95">
        <f>H18+H19+H20+H21+H22</f>
        <v>18</v>
      </c>
      <c r="I23" s="96">
        <f>I18+I19+I20+I21+I22</f>
        <v>44093575</v>
      </c>
      <c r="J23" s="80"/>
    </row>
    <row r="24" spans="2:10" x14ac:dyDescent="0.25">
      <c r="B24" s="79"/>
      <c r="C24" s="60" t="s">
        <v>123</v>
      </c>
      <c r="H24" s="91">
        <v>0</v>
      </c>
      <c r="I24" s="92">
        <v>0</v>
      </c>
      <c r="J24" s="80"/>
    </row>
    <row r="25" spans="2:10" ht="13" thickBot="1" x14ac:dyDescent="0.3">
      <c r="B25" s="79"/>
      <c r="C25" s="60" t="s">
        <v>124</v>
      </c>
      <c r="H25" s="93">
        <v>0</v>
      </c>
      <c r="I25" s="94">
        <v>0</v>
      </c>
      <c r="J25" s="80"/>
    </row>
    <row r="26" spans="2:10" ht="13" x14ac:dyDescent="0.3">
      <c r="B26" s="79"/>
      <c r="C26" s="81" t="s">
        <v>125</v>
      </c>
      <c r="D26" s="81"/>
      <c r="E26" s="81"/>
      <c r="F26" s="81"/>
      <c r="H26" s="95">
        <f>H24+H25</f>
        <v>0</v>
      </c>
      <c r="I26" s="96">
        <f>I24+I25</f>
        <v>0</v>
      </c>
      <c r="J26" s="80"/>
    </row>
    <row r="27" spans="2:10" ht="13.5" thickBot="1" x14ac:dyDescent="0.35">
      <c r="B27" s="79"/>
      <c r="C27" s="84" t="s">
        <v>126</v>
      </c>
      <c r="D27" s="97"/>
      <c r="E27" s="97"/>
      <c r="F27" s="97"/>
      <c r="G27" s="84"/>
      <c r="H27" s="98">
        <v>0</v>
      </c>
      <c r="I27" s="99">
        <v>0</v>
      </c>
      <c r="J27" s="100"/>
    </row>
    <row r="28" spans="2:10" ht="13" x14ac:dyDescent="0.3">
      <c r="B28" s="79"/>
      <c r="C28" s="97" t="s">
        <v>127</v>
      </c>
      <c r="D28" s="97"/>
      <c r="E28" s="97"/>
      <c r="F28" s="97"/>
      <c r="G28" s="84"/>
      <c r="H28" s="101">
        <f>H27</f>
        <v>0</v>
      </c>
      <c r="I28" s="90">
        <f>I27</f>
        <v>0</v>
      </c>
      <c r="J28" s="100"/>
    </row>
    <row r="29" spans="2:10" ht="13" x14ac:dyDescent="0.3">
      <c r="B29" s="79"/>
      <c r="C29" s="97"/>
      <c r="D29" s="97"/>
      <c r="E29" s="97"/>
      <c r="F29" s="97"/>
      <c r="G29" s="84"/>
      <c r="H29" s="89"/>
      <c r="I29" s="88"/>
      <c r="J29" s="100"/>
    </row>
    <row r="30" spans="2:10" ht="13.5" thickBot="1" x14ac:dyDescent="0.35">
      <c r="B30" s="79"/>
      <c r="C30" s="97" t="s">
        <v>128</v>
      </c>
      <c r="D30" s="97"/>
      <c r="E30" s="84"/>
      <c r="F30" s="84"/>
      <c r="G30" s="84"/>
      <c r="H30" s="102"/>
      <c r="I30" s="103"/>
      <c r="J30" s="100"/>
    </row>
    <row r="31" spans="2:10" ht="13.5" thickTop="1" x14ac:dyDescent="0.3">
      <c r="B31" s="79"/>
      <c r="C31" s="97"/>
      <c r="D31" s="97"/>
      <c r="E31" s="84"/>
      <c r="F31" s="84"/>
      <c r="G31" s="84"/>
      <c r="H31" s="90">
        <f>H23+H26+H28</f>
        <v>18</v>
      </c>
      <c r="I31" s="90">
        <f>I23+I26+I28</f>
        <v>44093575</v>
      </c>
      <c r="J31" s="100"/>
    </row>
    <row r="32" spans="2:10" ht="9.75" customHeight="1" x14ac:dyDescent="0.25">
      <c r="B32" s="79"/>
      <c r="C32" s="84"/>
      <c r="D32" s="84"/>
      <c r="E32" s="84"/>
      <c r="F32" s="84"/>
      <c r="G32" s="104"/>
      <c r="H32" s="105"/>
      <c r="I32" s="106"/>
      <c r="J32" s="100"/>
    </row>
    <row r="33" spans="2:10" ht="9.75" customHeight="1" x14ac:dyDescent="0.25">
      <c r="B33" s="79"/>
      <c r="C33" s="84"/>
      <c r="D33" s="84"/>
      <c r="E33" s="84"/>
      <c r="F33" s="84"/>
      <c r="G33" s="104"/>
      <c r="H33" s="105"/>
      <c r="I33" s="106"/>
      <c r="J33" s="100"/>
    </row>
    <row r="34" spans="2:10" ht="9.75" customHeight="1" x14ac:dyDescent="0.25">
      <c r="B34" s="79"/>
      <c r="C34" s="84"/>
      <c r="D34" s="84"/>
      <c r="E34" s="84"/>
      <c r="F34" s="84"/>
      <c r="G34" s="104"/>
      <c r="H34" s="105"/>
      <c r="I34" s="106"/>
      <c r="J34" s="100"/>
    </row>
    <row r="35" spans="2:10" ht="9.75" customHeight="1" x14ac:dyDescent="0.25">
      <c r="B35" s="79"/>
      <c r="C35" s="84"/>
      <c r="D35" s="84"/>
      <c r="E35" s="84"/>
      <c r="F35" s="84"/>
      <c r="G35" s="104"/>
      <c r="H35" s="105"/>
      <c r="I35" s="106"/>
      <c r="J35" s="100"/>
    </row>
    <row r="36" spans="2:10" ht="9.75" customHeight="1" x14ac:dyDescent="0.25">
      <c r="B36" s="79"/>
      <c r="C36" s="84"/>
      <c r="D36" s="84"/>
      <c r="E36" s="84"/>
      <c r="F36" s="84"/>
      <c r="G36" s="104"/>
      <c r="H36" s="105"/>
      <c r="I36" s="106"/>
      <c r="J36" s="100"/>
    </row>
    <row r="37" spans="2:10" ht="13.5" thickBot="1" x14ac:dyDescent="0.35">
      <c r="B37" s="79"/>
      <c r="C37" s="107"/>
      <c r="D37" s="108"/>
      <c r="E37" s="84"/>
      <c r="F37" s="84"/>
      <c r="G37" s="84"/>
      <c r="H37" s="109"/>
      <c r="I37" s="110"/>
      <c r="J37" s="100"/>
    </row>
    <row r="38" spans="2:10" ht="13" x14ac:dyDescent="0.3">
      <c r="B38" s="79"/>
      <c r="C38" s="97" t="s">
        <v>137</v>
      </c>
      <c r="D38" s="104"/>
      <c r="E38" s="84"/>
      <c r="F38" s="84"/>
      <c r="G38" s="84"/>
      <c r="H38" s="111" t="s">
        <v>129</v>
      </c>
      <c r="I38" s="104"/>
      <c r="J38" s="100"/>
    </row>
    <row r="39" spans="2:10" ht="13" x14ac:dyDescent="0.3">
      <c r="B39" s="79"/>
      <c r="C39" s="97" t="s">
        <v>138</v>
      </c>
      <c r="D39" s="84"/>
      <c r="E39" s="84"/>
      <c r="F39" s="84"/>
      <c r="G39" s="84"/>
      <c r="H39" s="97" t="s">
        <v>130</v>
      </c>
      <c r="I39" s="104"/>
      <c r="J39" s="100"/>
    </row>
    <row r="40" spans="2:10" ht="13" x14ac:dyDescent="0.3">
      <c r="B40" s="79"/>
      <c r="C40" s="84"/>
      <c r="D40" s="84"/>
      <c r="E40" s="84"/>
      <c r="F40" s="84"/>
      <c r="G40" s="84"/>
      <c r="H40" s="97" t="s">
        <v>131</v>
      </c>
      <c r="I40" s="104"/>
      <c r="J40" s="100"/>
    </row>
    <row r="41" spans="2:10" ht="13" x14ac:dyDescent="0.3">
      <c r="B41" s="79"/>
      <c r="C41" s="84"/>
      <c r="D41" s="84"/>
      <c r="E41" s="84"/>
      <c r="F41" s="84"/>
      <c r="G41" s="97"/>
      <c r="H41" s="104"/>
      <c r="I41" s="104"/>
      <c r="J41" s="100"/>
    </row>
    <row r="42" spans="2:10" x14ac:dyDescent="0.25">
      <c r="B42" s="79"/>
      <c r="C42" s="112" t="s">
        <v>132</v>
      </c>
      <c r="D42" s="112"/>
      <c r="E42" s="112"/>
      <c r="F42" s="112"/>
      <c r="G42" s="112"/>
      <c r="H42" s="112"/>
      <c r="I42" s="112"/>
      <c r="J42" s="100"/>
    </row>
    <row r="43" spans="2:10" x14ac:dyDescent="0.25">
      <c r="B43" s="79"/>
      <c r="C43" s="112"/>
      <c r="D43" s="112"/>
      <c r="E43" s="112"/>
      <c r="F43" s="112"/>
      <c r="G43" s="112"/>
      <c r="H43" s="112"/>
      <c r="I43" s="112"/>
      <c r="J43" s="100"/>
    </row>
    <row r="44" spans="2:10" ht="7.5" customHeight="1" thickBot="1" x14ac:dyDescent="0.3">
      <c r="B44" s="113"/>
      <c r="C44" s="114"/>
      <c r="D44" s="114"/>
      <c r="E44" s="114"/>
      <c r="F44" s="114"/>
      <c r="G44" s="115"/>
      <c r="H44" s="115"/>
      <c r="I44" s="115"/>
      <c r="J44" s="11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F16" sqref="F16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117"/>
      <c r="B1" s="118"/>
      <c r="C1" s="119" t="s">
        <v>140</v>
      </c>
      <c r="D1" s="120"/>
      <c r="E1" s="120"/>
      <c r="F1" s="120"/>
      <c r="G1" s="120"/>
      <c r="H1" s="121"/>
      <c r="I1" s="122" t="s">
        <v>112</v>
      </c>
    </row>
    <row r="2" spans="1:9" ht="53.5" customHeight="1" thickBot="1" x14ac:dyDescent="0.4">
      <c r="A2" s="123"/>
      <c r="B2" s="124"/>
      <c r="C2" s="125" t="s">
        <v>141</v>
      </c>
      <c r="D2" s="126"/>
      <c r="E2" s="126"/>
      <c r="F2" s="126"/>
      <c r="G2" s="126"/>
      <c r="H2" s="127"/>
      <c r="I2" s="128" t="s">
        <v>142</v>
      </c>
    </row>
    <row r="3" spans="1:9" x14ac:dyDescent="0.35">
      <c r="A3" s="129"/>
      <c r="B3" s="84"/>
      <c r="C3" s="84"/>
      <c r="D3" s="84"/>
      <c r="E3" s="84"/>
      <c r="F3" s="84"/>
      <c r="G3" s="84"/>
      <c r="H3" s="84"/>
      <c r="I3" s="100"/>
    </row>
    <row r="4" spans="1:9" x14ac:dyDescent="0.35">
      <c r="A4" s="129"/>
      <c r="B4" s="84"/>
      <c r="C4" s="84"/>
      <c r="D4" s="84"/>
      <c r="E4" s="84"/>
      <c r="F4" s="84"/>
      <c r="G4" s="84"/>
      <c r="H4" s="84"/>
      <c r="I4" s="100"/>
    </row>
    <row r="5" spans="1:9" x14ac:dyDescent="0.35">
      <c r="A5" s="129"/>
      <c r="B5" s="81" t="s">
        <v>135</v>
      </c>
      <c r="C5" s="130"/>
      <c r="D5" s="131"/>
      <c r="E5" s="84"/>
      <c r="F5" s="84"/>
      <c r="G5" s="84"/>
      <c r="H5" s="84"/>
      <c r="I5" s="100"/>
    </row>
    <row r="6" spans="1:9" x14ac:dyDescent="0.35">
      <c r="A6" s="129"/>
      <c r="B6" s="60"/>
      <c r="C6" s="84"/>
      <c r="D6" s="84"/>
      <c r="E6" s="84"/>
      <c r="F6" s="84"/>
      <c r="G6" s="84"/>
      <c r="H6" s="84"/>
      <c r="I6" s="100"/>
    </row>
    <row r="7" spans="1:9" x14ac:dyDescent="0.35">
      <c r="A7" s="129"/>
      <c r="B7" s="81" t="s">
        <v>133</v>
      </c>
      <c r="C7" s="84"/>
      <c r="D7" s="84"/>
      <c r="E7" s="84"/>
      <c r="F7" s="84"/>
      <c r="G7" s="84"/>
      <c r="H7" s="84"/>
      <c r="I7" s="100"/>
    </row>
    <row r="8" spans="1:9" x14ac:dyDescent="0.35">
      <c r="A8" s="129"/>
      <c r="B8" s="81" t="s">
        <v>134</v>
      </c>
      <c r="C8" s="84"/>
      <c r="D8" s="84"/>
      <c r="E8" s="84"/>
      <c r="F8" s="84"/>
      <c r="G8" s="84"/>
      <c r="H8" s="84"/>
      <c r="I8" s="100"/>
    </row>
    <row r="9" spans="1:9" x14ac:dyDescent="0.35">
      <c r="A9" s="129"/>
      <c r="B9" s="84"/>
      <c r="C9" s="84"/>
      <c r="D9" s="84"/>
      <c r="E9" s="84"/>
      <c r="F9" s="84"/>
      <c r="G9" s="84"/>
      <c r="H9" s="84"/>
      <c r="I9" s="100"/>
    </row>
    <row r="10" spans="1:9" x14ac:dyDescent="0.35">
      <c r="A10" s="129"/>
      <c r="B10" s="84" t="s">
        <v>143</v>
      </c>
      <c r="C10" s="84"/>
      <c r="D10" s="84"/>
      <c r="E10" s="84"/>
      <c r="F10" s="84"/>
      <c r="G10" s="84"/>
      <c r="H10" s="84"/>
      <c r="I10" s="100"/>
    </row>
    <row r="11" spans="1:9" x14ac:dyDescent="0.35">
      <c r="A11" s="129"/>
      <c r="B11" s="132"/>
      <c r="C11" s="84"/>
      <c r="D11" s="84"/>
      <c r="E11" s="84"/>
      <c r="F11" s="84"/>
      <c r="G11" s="84"/>
      <c r="H11" s="84"/>
      <c r="I11" s="100"/>
    </row>
    <row r="12" spans="1:9" x14ac:dyDescent="0.35">
      <c r="A12" s="129"/>
      <c r="B12" s="60" t="s">
        <v>136</v>
      </c>
      <c r="C12" s="131"/>
      <c r="D12" s="84"/>
      <c r="E12" s="84"/>
      <c r="F12" s="84"/>
      <c r="G12" s="86" t="s">
        <v>144</v>
      </c>
      <c r="H12" s="86" t="s">
        <v>145</v>
      </c>
      <c r="I12" s="100"/>
    </row>
    <row r="13" spans="1:9" x14ac:dyDescent="0.35">
      <c r="A13" s="129"/>
      <c r="B13" s="97" t="s">
        <v>117</v>
      </c>
      <c r="C13" s="97"/>
      <c r="D13" s="97"/>
      <c r="E13" s="97"/>
      <c r="F13" s="84"/>
      <c r="G13" s="133">
        <f>G19</f>
        <v>18</v>
      </c>
      <c r="H13" s="134">
        <f>H19</f>
        <v>44093575</v>
      </c>
      <c r="I13" s="100"/>
    </row>
    <row r="14" spans="1:9" x14ac:dyDescent="0.35">
      <c r="A14" s="129"/>
      <c r="B14" s="84" t="s">
        <v>118</v>
      </c>
      <c r="C14" s="84"/>
      <c r="D14" s="84"/>
      <c r="E14" s="84"/>
      <c r="F14" s="84"/>
      <c r="G14" s="135">
        <v>6</v>
      </c>
      <c r="H14" s="136">
        <v>21639268</v>
      </c>
      <c r="I14" s="100"/>
    </row>
    <row r="15" spans="1:9" x14ac:dyDescent="0.35">
      <c r="A15" s="129"/>
      <c r="B15" s="84" t="s">
        <v>119</v>
      </c>
      <c r="C15" s="84"/>
      <c r="D15" s="84"/>
      <c r="E15" s="84"/>
      <c r="F15" s="84"/>
      <c r="G15" s="135">
        <v>6</v>
      </c>
      <c r="H15" s="136">
        <v>811319</v>
      </c>
      <c r="I15" s="100"/>
    </row>
    <row r="16" spans="1:9" x14ac:dyDescent="0.35">
      <c r="A16" s="129"/>
      <c r="B16" s="84" t="s">
        <v>120</v>
      </c>
      <c r="C16" s="84"/>
      <c r="D16" s="84"/>
      <c r="E16" s="84"/>
      <c r="F16" s="84"/>
      <c r="G16" s="135">
        <v>2</v>
      </c>
      <c r="H16" s="136">
        <v>11799531</v>
      </c>
      <c r="I16" s="100"/>
    </row>
    <row r="17" spans="1:9" x14ac:dyDescent="0.35">
      <c r="A17" s="129"/>
      <c r="B17" s="60" t="s">
        <v>97</v>
      </c>
      <c r="C17" s="84"/>
      <c r="D17" s="84"/>
      <c r="E17" s="84"/>
      <c r="F17" s="84"/>
      <c r="G17" s="135">
        <v>3</v>
      </c>
      <c r="H17" s="136">
        <v>8859230</v>
      </c>
      <c r="I17" s="100"/>
    </row>
    <row r="18" spans="1:9" x14ac:dyDescent="0.35">
      <c r="A18" s="129"/>
      <c r="B18" s="84" t="s">
        <v>146</v>
      </c>
      <c r="C18" s="84"/>
      <c r="D18" s="84"/>
      <c r="E18" s="84"/>
      <c r="F18" s="84"/>
      <c r="G18" s="137">
        <v>1</v>
      </c>
      <c r="H18" s="138">
        <v>984227</v>
      </c>
      <c r="I18" s="100"/>
    </row>
    <row r="19" spans="1:9" x14ac:dyDescent="0.35">
      <c r="A19" s="129"/>
      <c r="B19" s="97" t="s">
        <v>147</v>
      </c>
      <c r="C19" s="97"/>
      <c r="D19" s="97"/>
      <c r="E19" s="97"/>
      <c r="F19" s="84"/>
      <c r="G19" s="135">
        <f>SUM(G14:G18)</f>
        <v>18</v>
      </c>
      <c r="H19" s="134">
        <f>(H14+H15+H16+H17+H18)</f>
        <v>44093575</v>
      </c>
      <c r="I19" s="100"/>
    </row>
    <row r="20" spans="1:9" ht="15" thickBot="1" x14ac:dyDescent="0.4">
      <c r="A20" s="129"/>
      <c r="B20" s="97"/>
      <c r="C20" s="97"/>
      <c r="D20" s="84"/>
      <c r="E20" s="84"/>
      <c r="F20" s="84"/>
      <c r="G20" s="139"/>
      <c r="H20" s="140"/>
      <c r="I20" s="100"/>
    </row>
    <row r="21" spans="1:9" ht="15" thickTop="1" x14ac:dyDescent="0.35">
      <c r="A21" s="129"/>
      <c r="B21" s="97"/>
      <c r="C21" s="97"/>
      <c r="D21" s="84"/>
      <c r="E21" s="84"/>
      <c r="F21" s="84"/>
      <c r="G21" s="104"/>
      <c r="H21" s="141"/>
      <c r="I21" s="100"/>
    </row>
    <row r="22" spans="1:9" x14ac:dyDescent="0.35">
      <c r="A22" s="129"/>
      <c r="B22" s="84"/>
      <c r="C22" s="84"/>
      <c r="D22" s="84"/>
      <c r="E22" s="84"/>
      <c r="F22" s="104"/>
      <c r="G22" s="104"/>
      <c r="H22" s="104"/>
      <c r="I22" s="100"/>
    </row>
    <row r="23" spans="1:9" ht="15" thickBot="1" x14ac:dyDescent="0.4">
      <c r="A23" s="129"/>
      <c r="B23" s="108"/>
      <c r="C23" s="108"/>
      <c r="D23" s="84"/>
      <c r="E23" s="84"/>
      <c r="F23" s="108"/>
      <c r="G23" s="108"/>
      <c r="H23" s="104"/>
      <c r="I23" s="100"/>
    </row>
    <row r="24" spans="1:9" x14ac:dyDescent="0.35">
      <c r="A24" s="129"/>
      <c r="B24" s="104" t="s">
        <v>148</v>
      </c>
      <c r="C24" s="104"/>
      <c r="D24" s="84"/>
      <c r="E24" s="84"/>
      <c r="F24" s="104"/>
      <c r="G24" s="104"/>
      <c r="H24" s="104"/>
      <c r="I24" s="100"/>
    </row>
    <row r="25" spans="1:9" x14ac:dyDescent="0.35">
      <c r="A25" s="129"/>
      <c r="B25" s="104" t="s">
        <v>137</v>
      </c>
      <c r="C25" s="104"/>
      <c r="D25" s="84"/>
      <c r="E25" s="84"/>
      <c r="F25" s="104" t="s">
        <v>149</v>
      </c>
      <c r="G25" s="104"/>
      <c r="H25" s="104"/>
      <c r="I25" s="100"/>
    </row>
    <row r="26" spans="1:9" x14ac:dyDescent="0.35">
      <c r="A26" s="129"/>
      <c r="B26" s="104" t="s">
        <v>138</v>
      </c>
      <c r="C26" s="104"/>
      <c r="D26" s="84"/>
      <c r="E26" s="84"/>
      <c r="F26" s="104" t="s">
        <v>150</v>
      </c>
      <c r="G26" s="104"/>
      <c r="H26" s="104"/>
      <c r="I26" s="100"/>
    </row>
    <row r="27" spans="1:9" x14ac:dyDescent="0.35">
      <c r="A27" s="129"/>
      <c r="B27" s="104"/>
      <c r="C27" s="104"/>
      <c r="D27" s="84"/>
      <c r="E27" s="84"/>
      <c r="F27" s="104"/>
      <c r="G27" s="104"/>
      <c r="H27" s="104"/>
      <c r="I27" s="100"/>
    </row>
    <row r="28" spans="1:9" ht="18.5" customHeight="1" x14ac:dyDescent="0.35">
      <c r="A28" s="129"/>
      <c r="B28" s="142" t="s">
        <v>151</v>
      </c>
      <c r="C28" s="142"/>
      <c r="D28" s="142"/>
      <c r="E28" s="142"/>
      <c r="F28" s="142"/>
      <c r="G28" s="142"/>
      <c r="H28" s="142"/>
      <c r="I28" s="100"/>
    </row>
    <row r="29" spans="1:9" ht="15" thickBot="1" x14ac:dyDescent="0.4">
      <c r="A29" s="143"/>
      <c r="B29" s="144"/>
      <c r="C29" s="144"/>
      <c r="D29" s="144"/>
      <c r="E29" s="144"/>
      <c r="F29" s="108"/>
      <c r="G29" s="108"/>
      <c r="H29" s="108"/>
      <c r="I29" s="145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Analista de Cartera</dc:creator>
  <cp:lastModifiedBy>Paola Andrea Jimenez Prado</cp:lastModifiedBy>
  <cp:lastPrinted>2024-07-16T16:46:05Z</cp:lastPrinted>
  <dcterms:created xsi:type="dcterms:W3CDTF">2024-07-11T19:17:14Z</dcterms:created>
  <dcterms:modified xsi:type="dcterms:W3CDTF">2024-07-16T16:49:03Z</dcterms:modified>
</cp:coreProperties>
</file>