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5001140 E.S.E HOSP DIVINO NIÑO\"/>
    </mc:Choice>
  </mc:AlternateContent>
  <bookViews>
    <workbookView xWindow="0" yWindow="0" windowWidth="19200" windowHeight="702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FACTURA'!$A$2:$AV$7</definedName>
  </definedNames>
  <calcPr calcId="152511" iterateDelta="1E-4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" i="3" l="1"/>
  <c r="AI1" i="3"/>
  <c r="AH1" i="3"/>
  <c r="AG1" i="3"/>
  <c r="AF1" i="3"/>
  <c r="AE1" i="3"/>
  <c r="AD1" i="3"/>
  <c r="AC1" i="3"/>
  <c r="AB1" i="3"/>
  <c r="AA1" i="3"/>
  <c r="Z1" i="3"/>
  <c r="Y1" i="3"/>
  <c r="X1" i="3"/>
  <c r="W1" i="3"/>
  <c r="V1" i="3"/>
  <c r="H19" i="6" l="1"/>
  <c r="G19" i="6"/>
  <c r="H13" i="6"/>
  <c r="G13" i="6"/>
  <c r="I28" i="5"/>
  <c r="H28" i="5"/>
  <c r="I26" i="5"/>
  <c r="H26" i="5"/>
  <c r="I23" i="5"/>
  <c r="I31" i="5" s="1"/>
  <c r="H23" i="5"/>
  <c r="H31" i="5" l="1"/>
  <c r="J1" i="3" l="1"/>
  <c r="AO1" i="3" l="1"/>
  <c r="H7" i="2"/>
  <c r="G7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<sst xmlns="http://schemas.openxmlformats.org/spreadsheetml/2006/main" count="184" uniqueCount="113">
  <si>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</si>
  <si>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</si>
  <si>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</si>
  <si>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</si>
  <si>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</si>
  <si>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</si>
  <si>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</si>
  <si>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</si>
  <si>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</si>
  <si>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</si>
  <si>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</si>
  <si>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</si>
  <si>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</si>
  <si>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</si>
  <si>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</si>
  <si>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</si>
  <si>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Llave</t>
  </si>
  <si>
    <t>815001140_20225757</t>
  </si>
  <si>
    <t>815001140_20226585</t>
  </si>
  <si>
    <t>815001140_20235997</t>
  </si>
  <si>
    <t>815001140_20144195</t>
  </si>
  <si>
    <t>815001140_20226045</t>
  </si>
  <si>
    <t xml:space="preserve">Fecha de radicacion EPS </t>
  </si>
  <si>
    <t>Estado de Factura EPS Octubre 28</t>
  </si>
  <si>
    <t>Boxalud</t>
  </si>
  <si>
    <t>Finalizada</t>
  </si>
  <si>
    <t>Devuelta CA</t>
  </si>
  <si>
    <t>Valor Total Bruto</t>
  </si>
  <si>
    <t>Valor Devolucion</t>
  </si>
  <si>
    <t>Valor Radicado</t>
  </si>
  <si>
    <t>Valor Glosa Aceptada</t>
  </si>
  <si>
    <t>Valor Pagar</t>
  </si>
  <si>
    <t>FACTURA PENDIENTE EN PROGRAMACION DE PAGO</t>
  </si>
  <si>
    <t>FACTURA COVID-19</t>
  </si>
  <si>
    <t>FACTURA ACEPTADA POR LA IPS</t>
  </si>
  <si>
    <t>Covid-19</t>
  </si>
  <si>
    <t>ESTADO DOS</t>
  </si>
  <si>
    <t>Por pagar SAP</t>
  </si>
  <si>
    <t>P. abiertas doc</t>
  </si>
  <si>
    <t>Fecha de corte</t>
  </si>
  <si>
    <t>Etiquetas de fila</t>
  </si>
  <si>
    <t>Total general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</si>
  <si>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</si>
  <si>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</si>
  <si>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</si>
  <si>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</si>
  <si>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</si>
  <si>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</si>
  <si>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</si>
  <si>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</si>
  <si>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</si>
  <si>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</si>
  <si>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</si>
  <si>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</si>
  <si>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</si>
  <si>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</si>
  <si>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</si>
  <si>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</si>
  <si>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</si>
  <si>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</si>
  <si>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</si>
  <si>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</si>
  <si>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</si>
  <si>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</si>
  <si>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</si>
  <si>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</si>
  <si>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</si>
  <si>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ESE HOSPITAL DIVINO NIÑO</t>
  </si>
  <si>
    <t>NIT: 815001140</t>
  </si>
  <si>
    <t>Con Corte al dia: 30/09/2024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</si>
  <si>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</si>
  <si>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</si>
  <si>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</si>
  <si>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</si>
  <si>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</si>
  <si>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</si>
  <si>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</si>
  <si>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</si>
  <si>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</si>
  <si>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</si>
  <si>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</si>
  <si>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</si>
  <si>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</si>
  <si>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</si>
  <si>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Estado de Factura EPS 13/11/2024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</si>
  <si>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</si>
  <si>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</si>
  <si>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</si>
  <si>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</si>
  <si>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</si>
  <si>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</si>
  <si>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</si>
  <si>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</si>
  <si>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</si>
  <si>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</si>
  <si>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Nota Credito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</si>
  <si>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</si>
  <si>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</si>
  <si>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</si>
  <si>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</si>
  <si>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</si>
  <si>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</si>
  <si>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</si>
  <si>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</si>
  <si>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</si>
  <si>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</si>
  <si>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</si>
  <si>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30.10.2024</t>
  </si>
  <si>
    <t>FACTURA CANCELADA</t>
  </si>
  <si>
    <t>Cant. Facturas</t>
  </si>
  <si>
    <t>Santiago de Cali, Noviembre 13 del 2024</t>
  </si>
  <si>
    <t>Con Corte al dia: 31/10/2024</t>
  </si>
  <si>
    <t>A continuacion me permito remitir nuestra respuesta al estado de cartera presentado en la fecha: 01/11/2024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</si>
</sst>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4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 vertical="center"/>
    </xf>
    <xf numFmtId="0" fontId="0" fillId="0" borderId="6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/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14" fontId="4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4" fontId="0" fillId="0" borderId="6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22" xfId="0" applyBorder="1"/>
    <xf numFmtId="0" fontId="0" fillId="0" borderId="23" xfId="0" applyNumberFormat="1" applyBorder="1"/>
    <xf numFmtId="0" fontId="8" fillId="0" borderId="0" xfId="3" applyFont="1"/>
    <xf numFmtId="0" fontId="8" fillId="0" borderId="14" xfId="3" applyFont="1" applyBorder="1" applyAlignment="1">
      <alignment horizontal="centerContinuous"/>
    </xf>
    <xf numFmtId="0" fontId="8" fillId="0" borderId="16" xfId="3" applyFont="1" applyBorder="1" applyAlignment="1">
      <alignment horizontal="centerContinuous"/>
    </xf>
    <xf numFmtId="0" fontId="9" fillId="0" borderId="14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9" fillId="0" borderId="22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/>
    </xf>
    <xf numFmtId="0" fontId="8" fillId="0" borderId="18" xfId="3" applyFont="1" applyBorder="1" applyAlignment="1">
      <alignment horizontal="centerContinuous"/>
    </xf>
    <xf numFmtId="0" fontId="9" fillId="0" borderId="19" xfId="3" applyFont="1" applyBorder="1" applyAlignment="1">
      <alignment horizontal="centerContinuous" vertical="center"/>
    </xf>
    <xf numFmtId="0" fontId="9" fillId="0" borderId="20" xfId="3" applyFont="1" applyBorder="1" applyAlignment="1">
      <alignment horizontal="centerContinuous" vertical="center"/>
    </xf>
    <xf numFmtId="0" fontId="9" fillId="0" borderId="21" xfId="3" applyFont="1" applyBorder="1" applyAlignment="1">
      <alignment horizontal="centerContinuous" vertical="center"/>
    </xf>
    <xf numFmtId="0" fontId="9" fillId="0" borderId="24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8" xfId="3" applyFont="1" applyBorder="1" applyAlignment="1">
      <alignment horizontal="centerContinuous" vertical="center"/>
    </xf>
    <xf numFmtId="0" fontId="9" fillId="0" borderId="23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/>
    </xf>
    <xf numFmtId="0" fontId="8" fillId="0" borderId="21" xfId="3" applyFont="1" applyBorder="1" applyAlignment="1">
      <alignment horizontal="centerContinuous"/>
    </xf>
    <xf numFmtId="0" fontId="8" fillId="0" borderId="17" xfId="3" applyFont="1" applyBorder="1"/>
    <xf numFmtId="0" fontId="8" fillId="0" borderId="1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20" xfId="4" applyNumberFormat="1" applyFont="1" applyBorder="1" applyAlignment="1">
      <alignment horizontal="center"/>
    </xf>
    <xf numFmtId="169" fontId="8" fillId="0" borderId="2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20" xfId="4" applyNumberFormat="1" applyFont="1" applyBorder="1" applyAlignment="1">
      <alignment horizontal="center"/>
    </xf>
    <xf numFmtId="169" fontId="7" fillId="0" borderId="20" xfId="2" applyNumberFormat="1" applyFont="1" applyBorder="1" applyAlignment="1">
      <alignment horizontal="right"/>
    </xf>
    <xf numFmtId="0" fontId="7" fillId="0" borderId="18" xfId="3" applyFont="1" applyBorder="1"/>
    <xf numFmtId="168" fontId="7" fillId="0" borderId="0" xfId="2" applyNumberFormat="1" applyFont="1" applyAlignment="1">
      <alignment horizontal="right"/>
    </xf>
    <xf numFmtId="168" fontId="10" fillId="0" borderId="25" xfId="4" applyNumberFormat="1" applyFont="1" applyBorder="1" applyAlignment="1">
      <alignment horizontal="center"/>
    </xf>
    <xf numFmtId="169" fontId="10" fillId="0" borderId="2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20" xfId="3" applyNumberFormat="1" applyFont="1" applyBorder="1"/>
    <xf numFmtId="170" fontId="7" fillId="0" borderId="20" xfId="3" applyNumberFormat="1" applyFont="1" applyBorder="1"/>
    <xf numFmtId="167" fontId="10" fillId="0" borderId="20" xfId="4" applyFont="1" applyBorder="1"/>
    <xf numFmtId="169" fontId="7" fillId="0" borderId="20" xfId="2" applyNumberFormat="1" applyFont="1" applyBorder="1"/>
    <xf numFmtId="170" fontId="10" fillId="0" borderId="0" xfId="3" applyNumberFormat="1" applyFont="1"/>
    <xf numFmtId="0" fontId="8" fillId="0" borderId="19" xfId="3" applyFont="1" applyBorder="1"/>
    <xf numFmtId="0" fontId="8" fillId="0" borderId="20" xfId="3" applyFont="1" applyBorder="1"/>
    <xf numFmtId="170" fontId="8" fillId="0" borderId="20" xfId="3" applyNumberFormat="1" applyFont="1" applyBorder="1"/>
    <xf numFmtId="0" fontId="8" fillId="0" borderId="21" xfId="3" applyFont="1" applyBorder="1"/>
    <xf numFmtId="0" fontId="10" fillId="0" borderId="22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7" fillId="0" borderId="1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12" xfId="1" applyNumberFormat="1" applyFont="1" applyBorder="1" applyAlignment="1">
      <alignment horizontal="center"/>
    </xf>
    <xf numFmtId="171" fontId="7" fillId="0" borderId="12" xfId="1" applyNumberFormat="1" applyFont="1" applyBorder="1" applyAlignment="1">
      <alignment horizontal="right"/>
    </xf>
    <xf numFmtId="165" fontId="7" fillId="0" borderId="25" xfId="1" applyNumberFormat="1" applyFont="1" applyBorder="1" applyAlignment="1">
      <alignment horizontal="center"/>
    </xf>
    <xf numFmtId="171" fontId="7" fillId="0" borderId="25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7" fillId="0" borderId="19" xfId="3" applyFont="1" applyBorder="1"/>
    <xf numFmtId="0" fontId="7" fillId="0" borderId="20" xfId="3" applyFont="1" applyBorder="1"/>
    <xf numFmtId="0" fontId="7" fillId="0" borderId="21" xfId="3" applyFont="1" applyBorder="1"/>
    <xf numFmtId="0" fontId="11" fillId="0" borderId="0" xfId="3" applyFont="1" applyAlignment="1">
      <alignment horizontal="center" vertical="center" wrapText="1"/>
    </xf>
    <xf numFmtId="0" fontId="7" fillId="0" borderId="14" xfId="3" applyFont="1" applyBorder="1" applyAlignment="1">
      <alignment horizontal="center"/>
    </xf>
    <xf numFmtId="0" fontId="7" fillId="0" borderId="16" xfId="3" applyFont="1" applyBorder="1" applyAlignment="1">
      <alignment horizontal="center"/>
    </xf>
    <xf numFmtId="0" fontId="7" fillId="0" borderId="19" xfId="3" applyFont="1" applyBorder="1" applyAlignment="1">
      <alignment horizontal="center"/>
    </xf>
    <xf numFmtId="0" fontId="7" fillId="0" borderId="21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10" fillId="0" borderId="26" xfId="3" applyFont="1" applyBorder="1" applyAlignment="1">
      <alignment horizontal="center" vertical="center" wrapText="1"/>
    </xf>
    <xf numFmtId="0" fontId="10" fillId="0" borderId="27" xfId="3" applyFont="1" applyBorder="1" applyAlignment="1">
      <alignment horizontal="center" vertical="center" wrapText="1"/>
    </xf>
    <xf numFmtId="0" fontId="10" fillId="0" borderId="28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165" fontId="6" fillId="8" borderId="1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165" fontId="0" fillId="0" borderId="16" xfId="0" applyNumberFormat="1" applyBorder="1"/>
    <xf numFmtId="0" fontId="0" fillId="0" borderId="17" xfId="0" applyBorder="1" applyAlignment="1">
      <alignment horizontal="left"/>
    </xf>
    <xf numFmtId="165" fontId="0" fillId="0" borderId="18" xfId="0" applyNumberFormat="1" applyBorder="1"/>
    <xf numFmtId="165" fontId="0" fillId="0" borderId="28" xfId="0" applyNumberFormat="1" applyBorder="1"/>
    <xf numFmtId="0" fontId="0" fillId="0" borderId="22" xfId="0" applyNumberFormat="1" applyBorder="1"/>
    <xf numFmtId="0" fontId="0" fillId="0" borderId="26" xfId="0" pivotButton="1" applyBorder="1"/>
    <xf numFmtId="0" fontId="0" fillId="0" borderId="26" xfId="0" applyBorder="1" applyAlignment="1">
      <alignment horizontal="left"/>
    </xf>
    <xf numFmtId="0" fontId="0" fillId="0" borderId="13" xfId="0" applyNumberForma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76"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9.398911921293" createdVersion="5" refreshedVersion="5" minRefreshableVersion="3" recordCount="5">
  <cacheSource type="worksheet">
    <worksheetSource ref="A2:AV7" sheet="ESTADO DE CADA FACTURA"/>
  </cacheSource>
  <cacheFields count="48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235997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4-08-06T00:00:00"/>
    </cacheField>
    <cacheField name="IPS Fecha radicado" numFmtId="14">
      <sharedItems containsSemiMixedTypes="0" containsNonDate="0" containsDate="1" containsString="0" minDate="2023-05-21T00:00:00" maxDate="2024-08-09T00:00:00"/>
    </cacheField>
    <cacheField name="Fecha de radicacion EPS " numFmtId="14">
      <sharedItems containsSemiMixedTypes="0" containsNonDate="0" containsDate="1" containsString="0" minDate="2023-05-21T00:00:00" maxDate="2024-08-09T00:00:00"/>
    </cacheField>
    <cacheField name="IPS Valor Factura" numFmtId="165">
      <sharedItems containsSemiMixedTypes="0" containsString="0" containsNumber="1" containsInteger="1" minValue="80832" maxValue="605315"/>
    </cacheField>
    <cacheField name="IPS Saldo Factura" numFmtId="165">
      <sharedItems containsSemiMixedTypes="0" containsString="0" containsNumber="1" containsInteger="1" minValue="80832" maxValue="605315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OBSERVACION IPS" numFmtId="0">
      <sharedItems containsNonDate="0" containsString="0" containsBlank="1"/>
    </cacheField>
    <cacheField name="Estado de Factura EPS 13/11/2024" numFmtId="0">
      <sharedItems count="4">
        <s v="FACTURA PENDIENTE EN PROGRAMACION DE PAGO"/>
        <s v="FACTURA COVID-19"/>
        <s v="FACTURA ACEPTADA POR LA IPS"/>
        <s v="FACTURA CANCELADA"/>
      </sharedItems>
    </cacheField>
    <cacheField name="Boxalud" numFmtId="0">
      <sharedItems/>
    </cacheField>
    <cacheField name="Estado de Factura EPS Octubre 28" numFmtId="0">
      <sharedItems count="3">
        <s v="FACTURA PENDIENTE EN PROGRAMACION DE PAGO"/>
        <s v="FACTURA COVID-19"/>
        <s v="FACTURA ACEPTADA POR LA IPS"/>
      </sharedItems>
    </cacheField>
    <cacheField name="Por pagar SAP" numFmtId="165">
      <sharedItems containsSemiMixedTypes="0" containsString="0" containsNumber="1" containsInteger="1" minValue="0" maxValue="605315"/>
    </cacheField>
    <cacheField name="P. abiertas doc" numFmtId="0">
      <sharedItems containsString="0" containsBlank="1" containsNumber="1" containsInteger="1" minValue="136601538" maxValue="1222511152"/>
    </cacheField>
    <cacheField name="Covid-19" numFmtId="0">
      <sharedItems containsBlank="1"/>
    </cacheField>
    <cacheField name="Validación covid-19" numFmtId="0">
      <sharedItems containsNonDate="0" containsString="0" containsBlank="1"/>
    </cacheField>
    <cacheField name="Valor cancelado " numFmtId="0">
      <sharedItems containsString="0" containsBlank="1" containsNumber="1" containsInteger="1" minValue="388662" maxValue="388662"/>
    </cacheField>
    <cacheField name="Valor devuelto " numFmtId="0">
      <sharedItems containsNonDate="0" containsString="0" containsBlank="1"/>
    </cacheField>
    <cacheField name="Valor no radicado" numFmtId="0">
      <sharedItems containsNonDate="0" containsString="0" containsBlank="1"/>
    </cacheField>
    <cacheField name="Valor aceptado IPS " numFmtId="0">
      <sharedItems containsString="0" containsBlank="1" containsNumber="1" containsInteger="1" minValue="158500" maxValue="158500"/>
    </cacheField>
    <cacheField name="Valor extemporaneo" numFmtId="0">
      <sharedItems containsNonDate="0" containsString="0" containsBlank="1"/>
    </cacheField>
    <cacheField name="Valor glosa por contestar " numFmtId="0">
      <sharedItems containsNonDate="0" containsString="0" containsBlank="1"/>
    </cacheField>
    <cacheField name="Valor pendiente de pago " numFmtId="0">
      <sharedItems containsString="0" containsBlank="1" containsNumber="1" containsInteger="1" minValue="391727" maxValue="605315"/>
    </cacheField>
    <cacheField name="Valor proceso interno" numFmtId="0">
      <sharedItems containsNonDate="0" containsString="0" containsBlank="1"/>
    </cacheField>
    <cacheField name="Valor Covid-19" numFmtId="0">
      <sharedItems containsString="0" containsBlank="1" containsNumber="1" containsInteger="1" minValue="80832" maxValue="80832"/>
    </cacheField>
    <cacheField name="Valor Total Bruto" numFmtId="165">
      <sharedItems containsSemiMixedTypes="0" containsString="0" containsNumber="1" containsInteger="1" minValue="80832" maxValue="605315"/>
    </cacheField>
    <cacheField name="Valor Radicado" numFmtId="165">
      <sharedItems containsSemiMixedTypes="0" containsString="0" containsNumber="1" containsInteger="1" minValue="80832" maxValue="605315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NonDate="0" containsString="0" containsBlank="1"/>
    </cacheField>
    <cacheField name="Valor Devolucion" numFmtId="165">
      <sharedItems containsSemiMixedTypes="0" containsString="0" containsNumber="1" containsInteger="1" minValue="0" maxValue="158500"/>
    </cacheField>
    <cacheField name="Valor Glosa Pendiente" numFmtId="165">
      <sharedItems containsNonDate="0" containsString="0" containsBlank="1"/>
    </cacheField>
    <cacheField name="Observación objeccion " numFmtId="165">
      <sharedItems containsNonDate="0" containsString="0" containsBlank="1"/>
    </cacheField>
    <cacheField name="Tipificación objección " numFmtId="165">
      <sharedItems containsNonDate="0" containsString="0" containsBlank="1"/>
    </cacheField>
    <cacheField name="Tipo servicio" numFmtId="0">
      <sharedItems containsNonDate="0" containsString="0" containsBlank="1"/>
    </cacheField>
    <cacheField name="Ambito " numFmtId="0">
      <sharedItems containsNonDate="0" containsString="0" containsBlank="1"/>
    </cacheField>
    <cacheField name="Valor Pagar" numFmtId="165">
      <sharedItems containsSemiMixedTypes="0" containsString="0" containsNumber="1" containsInteger="1" minValue="0" maxValue="605315"/>
    </cacheField>
    <cacheField name="Valor compensacion SAP " numFmtId="165">
      <sharedItems containsSemiMixedTypes="0" containsString="0" containsNumber="1" containsInteger="1" minValue="0" maxValue="388662"/>
    </cacheField>
    <cacheField name="Retención " numFmtId="165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561952" maxValue="2201561952"/>
    </cacheField>
    <cacheField name="Observación pago" numFmtId="165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88662" maxValue="388662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5001140"/>
    <s v="ESE HOSPITAL DIVINO NIÑO"/>
    <m/>
    <n v="20225757"/>
    <s v="815001140_20225757"/>
    <d v="2024-06-05T00:00:00"/>
    <d v="2024-08-08T00:00:00"/>
    <d v="2024-08-08T00:00:00"/>
    <n v="391727"/>
    <n v="391727"/>
    <s v="S/C"/>
    <s v="GUADALAJARA DE BUGA"/>
    <s v="EVENTO"/>
    <m/>
    <x v="0"/>
    <s v="Finalizada"/>
    <x v="0"/>
    <n v="391727"/>
    <n v="1222511151"/>
    <m/>
    <m/>
    <m/>
    <m/>
    <m/>
    <m/>
    <m/>
    <m/>
    <n v="391727"/>
    <m/>
    <m/>
    <n v="391727"/>
    <n v="391727"/>
    <n v="0"/>
    <m/>
    <n v="0"/>
    <m/>
    <m/>
    <m/>
    <m/>
    <m/>
    <n v="391727"/>
    <n v="0"/>
    <m/>
    <m/>
    <m/>
    <m/>
    <m/>
    <d v="2024-10-31T00:00:00"/>
  </r>
  <r>
    <n v="815001140"/>
    <s v="ESE HOSPITAL DIVINO NIÑO"/>
    <m/>
    <n v="20226585"/>
    <s v="815001140_20226585"/>
    <d v="2024-06-12T00:00:00"/>
    <d v="2024-08-08T00:00:00"/>
    <d v="2024-08-08T00:00:00"/>
    <n v="605315"/>
    <n v="605315"/>
    <s v="S/C"/>
    <s v="GUADALAJARA DE BUGA"/>
    <s v="EVENTO"/>
    <m/>
    <x v="0"/>
    <s v="Finalizada"/>
    <x v="0"/>
    <n v="605315"/>
    <n v="1222511152"/>
    <m/>
    <m/>
    <m/>
    <m/>
    <m/>
    <m/>
    <m/>
    <m/>
    <n v="605315"/>
    <m/>
    <m/>
    <n v="605315"/>
    <n v="605315"/>
    <n v="0"/>
    <m/>
    <n v="0"/>
    <m/>
    <m/>
    <m/>
    <m/>
    <m/>
    <n v="605315"/>
    <n v="0"/>
    <m/>
    <m/>
    <m/>
    <m/>
    <m/>
    <d v="2024-10-31T00:00:00"/>
  </r>
  <r>
    <n v="815001140"/>
    <s v="ESE HOSPITAL DIVINO NIÑO"/>
    <m/>
    <n v="20235997"/>
    <s v="815001140_20235997"/>
    <d v="2024-08-05T00:00:00"/>
    <d v="2024-08-08T00:00:00"/>
    <d v="2024-08-08T00:00:00"/>
    <n v="80832"/>
    <n v="80832"/>
    <s v="S/C"/>
    <s v="GUADALAJARA DE BUGA"/>
    <s v="EVENTO"/>
    <m/>
    <x v="1"/>
    <s v="Finalizada"/>
    <x v="1"/>
    <n v="80832"/>
    <n v="136601538"/>
    <s v="ESTADO DOS"/>
    <m/>
    <m/>
    <m/>
    <m/>
    <m/>
    <m/>
    <m/>
    <m/>
    <m/>
    <n v="80832"/>
    <n v="80832"/>
    <n v="80832"/>
    <n v="0"/>
    <m/>
    <n v="0"/>
    <m/>
    <m/>
    <m/>
    <m/>
    <m/>
    <n v="80832"/>
    <n v="0"/>
    <m/>
    <m/>
    <m/>
    <m/>
    <m/>
    <d v="2024-10-31T00:00:00"/>
  </r>
  <r>
    <n v="815001140"/>
    <s v="ESE HOSPITAL DIVINO NIÑO"/>
    <m/>
    <n v="20144195"/>
    <s v="815001140_20144195"/>
    <d v="2023-02-08T00:00:00"/>
    <d v="2023-05-21T00:00:00"/>
    <d v="2023-05-21T00:00:00"/>
    <n v="158500"/>
    <n v="158500"/>
    <s v="S/C"/>
    <s v="GUADALAJARA DE BUGA"/>
    <s v="EVENTO"/>
    <m/>
    <x v="2"/>
    <s v="Devuelta CA"/>
    <x v="2"/>
    <n v="0"/>
    <m/>
    <m/>
    <m/>
    <m/>
    <m/>
    <m/>
    <n v="158500"/>
    <m/>
    <m/>
    <m/>
    <m/>
    <m/>
    <n v="158500"/>
    <n v="158500"/>
    <n v="0"/>
    <m/>
    <n v="158500"/>
    <m/>
    <m/>
    <m/>
    <m/>
    <m/>
    <n v="0"/>
    <n v="0"/>
    <m/>
    <m/>
    <m/>
    <m/>
    <m/>
    <d v="2024-10-31T00:00:00"/>
  </r>
  <r>
    <n v="815001140"/>
    <s v="ESE HOSPITAL DIVINO NIÑO"/>
    <m/>
    <n v="20226045"/>
    <s v="815001140_20226045"/>
    <d v="2024-06-07T00:00:00"/>
    <d v="2024-08-08T00:00:00"/>
    <d v="2024-08-08T00:00:00"/>
    <n v="388662"/>
    <n v="388662"/>
    <s v="S/C"/>
    <s v="GUADALAJARA DE BUGA"/>
    <s v="EVENTO"/>
    <m/>
    <x v="3"/>
    <s v="Finalizada"/>
    <x v="0"/>
    <n v="0"/>
    <m/>
    <m/>
    <m/>
    <n v="388662"/>
    <m/>
    <m/>
    <m/>
    <m/>
    <m/>
    <m/>
    <m/>
    <m/>
    <n v="388662"/>
    <n v="388662"/>
    <n v="0"/>
    <m/>
    <n v="0"/>
    <m/>
    <m/>
    <m/>
    <m/>
    <m/>
    <n v="388662"/>
    <n v="388662"/>
    <n v="0"/>
    <n v="2201561952"/>
    <m/>
    <s v="30.10.2024"/>
    <n v="388662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8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 defaultSubtotal="0">
      <items count="4">
        <item x="2"/>
        <item x="3"/>
        <item x="1"/>
        <item x="0"/>
      </items>
    </pivotField>
    <pivotField showAll="0"/>
    <pivotField showAll="0">
      <items count="4">
        <item x="2"/>
        <item x="1"/>
        <item x="0"/>
        <item t="default"/>
      </items>
    </pivotField>
    <pivotField numFmtId="165"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65" showAll="0"/>
    <pivotField numFmtId="165" showAll="0"/>
    <pivotField numFmtId="165" showAll="0"/>
    <pivotField showAll="0" defaultSubtotal="0"/>
    <pivotField numFmtId="165"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65" showAll="0"/>
    <pivotField numFmtId="165" showAll="0" defaultSubtota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4" subtotal="count" baseField="0" baseItem="0"/>
    <dataField name="Saldo IPS " fld="9" baseField="0" baseItem="0" numFmtId="165"/>
  </dataFields>
  <formats count="15">
    <format dxfId="7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3">
      <pivotArea type="all" dataOnly="0" outline="0" fieldPosition="0"/>
    </format>
    <format dxfId="72">
      <pivotArea outline="0" collapsedLevelsAreSubtotals="1" fieldPosition="0"/>
    </format>
    <format dxfId="71">
      <pivotArea field="16" type="button" dataOnly="0" labelOnly="1" outline="0"/>
    </format>
    <format dxfId="70">
      <pivotArea dataOnly="0" labelOnly="1" grandRow="1" outline="0" fieldPosition="0"/>
    </format>
    <format dxfId="6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8">
      <pivotArea field="16" type="button" dataOnly="0" labelOnly="1" outline="0"/>
    </format>
    <format dxfId="67">
      <pivotArea dataOnly="0" labelOnly="1" grandRow="1" outline="0" fieldPosition="0"/>
    </format>
    <format dxfId="33">
      <pivotArea field="14" type="button" dataOnly="0" labelOnly="1" outline="0" axis="axisRow" fieldPosition="0"/>
    </format>
    <format dxfId="32">
      <pivotArea dataOnly="0" labelOnly="1" outline="0" axis="axisValues" fieldPosition="0"/>
    </format>
    <format dxfId="31">
      <pivotArea grandRow="1" outline="0" collapsedLevelsAreSubtotals="1" fieldPosition="0"/>
    </format>
    <format dxfId="30">
      <pivotArea dataOnly="0" labelOnly="1" grandRow="1" outline="0" fieldPosition="0"/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"/>
  <sheetViews>
    <sheetView workbookViewId="0">
      <selection activeCell="B13" sqref="B13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2" ht="29" x14ac:dyDescent="0.35">
      <c r="A1" s="10" t="s">
        <v>6</v>
      </c>
      <c r="B1" s="11" t="s">
        <v>8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7</v>
      </c>
      <c r="J1" s="11" t="s">
        <v>9</v>
      </c>
      <c r="K1" s="11" t="s">
        <v>10</v>
      </c>
      <c r="L1" s="13" t="s">
        <v>15</v>
      </c>
    </row>
    <row r="2" spans="1:12" x14ac:dyDescent="0.35">
      <c r="A2" s="12">
        <v>815001140</v>
      </c>
      <c r="B2" s="1" t="s">
        <v>11</v>
      </c>
      <c r="C2" s="4"/>
      <c r="D2" s="16">
        <v>20225757</v>
      </c>
      <c r="E2" s="17">
        <v>45448</v>
      </c>
      <c r="F2" s="17">
        <v>45512</v>
      </c>
      <c r="G2" s="2">
        <v>391727</v>
      </c>
      <c r="H2" s="2">
        <v>391727</v>
      </c>
      <c r="I2" s="4" t="s">
        <v>12</v>
      </c>
      <c r="J2" s="3" t="s">
        <v>13</v>
      </c>
      <c r="K2" s="3" t="s">
        <v>14</v>
      </c>
      <c r="L2" s="14"/>
    </row>
    <row r="3" spans="1:12" x14ac:dyDescent="0.35">
      <c r="A3" s="12">
        <v>815001140</v>
      </c>
      <c r="B3" s="1" t="s">
        <v>11</v>
      </c>
      <c r="C3" s="1"/>
      <c r="D3" s="18">
        <v>20226585</v>
      </c>
      <c r="E3" s="19">
        <v>45455</v>
      </c>
      <c r="F3" s="19">
        <v>45512</v>
      </c>
      <c r="G3" s="2">
        <v>605315</v>
      </c>
      <c r="H3" s="2">
        <v>605315</v>
      </c>
      <c r="I3" s="4" t="s">
        <v>12</v>
      </c>
      <c r="J3" s="3" t="s">
        <v>13</v>
      </c>
      <c r="K3" s="3" t="s">
        <v>14</v>
      </c>
      <c r="L3" s="14"/>
    </row>
    <row r="4" spans="1:12" x14ac:dyDescent="0.35">
      <c r="A4" s="12">
        <v>815001140</v>
      </c>
      <c r="B4" s="1" t="s">
        <v>11</v>
      </c>
      <c r="C4" s="1"/>
      <c r="D4" s="18">
        <v>20235997</v>
      </c>
      <c r="E4" s="19">
        <v>45509</v>
      </c>
      <c r="F4" s="19">
        <v>45512</v>
      </c>
      <c r="G4" s="2">
        <v>80832</v>
      </c>
      <c r="H4" s="2">
        <v>80832</v>
      </c>
      <c r="I4" s="4" t="s">
        <v>12</v>
      </c>
      <c r="J4" s="3" t="s">
        <v>13</v>
      </c>
      <c r="K4" s="3" t="s">
        <v>14</v>
      </c>
      <c r="L4" s="14"/>
    </row>
    <row r="5" spans="1:12" x14ac:dyDescent="0.35">
      <c r="A5" s="12">
        <v>815001140</v>
      </c>
      <c r="B5" s="1" t="s">
        <v>11</v>
      </c>
      <c r="C5" s="1"/>
      <c r="D5" s="18">
        <v>20144195</v>
      </c>
      <c r="E5" s="19">
        <v>44965</v>
      </c>
      <c r="F5" s="19">
        <v>45067</v>
      </c>
      <c r="G5" s="2">
        <v>158500</v>
      </c>
      <c r="H5" s="2">
        <v>158500</v>
      </c>
      <c r="I5" s="4" t="s">
        <v>12</v>
      </c>
      <c r="J5" s="3" t="s">
        <v>13</v>
      </c>
      <c r="K5" s="3" t="s">
        <v>14</v>
      </c>
      <c r="L5" s="14"/>
    </row>
    <row r="6" spans="1:12" ht="15" thickBot="1" x14ac:dyDescent="0.4">
      <c r="A6" s="12">
        <v>815001140</v>
      </c>
      <c r="B6" s="1" t="s">
        <v>11</v>
      </c>
      <c r="C6" s="9"/>
      <c r="D6" s="20">
        <v>20226045</v>
      </c>
      <c r="E6" s="21">
        <v>45450</v>
      </c>
      <c r="F6" s="21">
        <v>45512</v>
      </c>
      <c r="G6" s="2">
        <v>388662</v>
      </c>
      <c r="H6" s="2">
        <v>388662</v>
      </c>
      <c r="I6" s="4" t="s">
        <v>12</v>
      </c>
      <c r="J6" s="3" t="s">
        <v>13</v>
      </c>
      <c r="K6" s="3" t="s">
        <v>14</v>
      </c>
      <c r="L6" s="14"/>
    </row>
    <row r="7" spans="1:12" ht="15" thickBot="1" x14ac:dyDescent="0.4">
      <c r="A7" s="5"/>
      <c r="B7" s="6"/>
      <c r="C7" s="6"/>
      <c r="D7" s="6"/>
      <c r="E7" s="6"/>
      <c r="F7" s="6"/>
      <c r="G7" s="7">
        <f>SUM(G2:G6)</f>
        <v>1625036</v>
      </c>
      <c r="H7" s="7">
        <f>SUM(H2:H6)</f>
        <v>1625036</v>
      </c>
      <c r="I7" s="8"/>
      <c r="J7" s="8"/>
      <c r="K7" s="8"/>
      <c r="L7" s="15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5.1796875" customWidth="1"/>
    <col min="2" max="2" width="13.1796875" bestFit="1" customWidth="1"/>
    <col min="3" max="3" width="10.81640625" style="28" customWidth="1"/>
  </cols>
  <sheetData>
    <row r="2" spans="1:3" ht="15" thickBot="1" x14ac:dyDescent="0.4"/>
    <row r="3" spans="1:3" ht="15" thickBot="1" x14ac:dyDescent="0.4">
      <c r="A3" s="138" t="s">
        <v>40</v>
      </c>
      <c r="B3" s="38" t="s">
        <v>109</v>
      </c>
      <c r="C3" s="136" t="s">
        <v>42</v>
      </c>
    </row>
    <row r="4" spans="1:3" x14ac:dyDescent="0.35">
      <c r="A4" s="134" t="s">
        <v>34</v>
      </c>
      <c r="B4" s="137">
        <v>1</v>
      </c>
      <c r="C4" s="133">
        <v>158500</v>
      </c>
    </row>
    <row r="5" spans="1:3" x14ac:dyDescent="0.35">
      <c r="A5" s="134" t="s">
        <v>108</v>
      </c>
      <c r="B5" s="39">
        <v>1</v>
      </c>
      <c r="C5" s="135">
        <v>388662</v>
      </c>
    </row>
    <row r="6" spans="1:3" x14ac:dyDescent="0.35">
      <c r="A6" s="134" t="s">
        <v>33</v>
      </c>
      <c r="B6" s="39">
        <v>1</v>
      </c>
      <c r="C6" s="135">
        <v>80832</v>
      </c>
    </row>
    <row r="7" spans="1:3" ht="15" thickBot="1" x14ac:dyDescent="0.4">
      <c r="A7" s="134" t="s">
        <v>32</v>
      </c>
      <c r="B7" s="39">
        <v>2</v>
      </c>
      <c r="C7" s="135">
        <v>997042</v>
      </c>
    </row>
    <row r="8" spans="1:3" ht="15" thickBot="1" x14ac:dyDescent="0.4">
      <c r="A8" s="139" t="s">
        <v>41</v>
      </c>
      <c r="B8" s="140">
        <v>5</v>
      </c>
      <c r="C8" s="136">
        <v>1625036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17"/>
  <sheetViews>
    <sheetView showGridLines="0" topLeftCell="B1" zoomScale="80" zoomScaleNormal="80" workbookViewId="0">
      <selection activeCell="F2" sqref="F2"/>
    </sheetView>
  </sheetViews>
  <sheetFormatPr baseColWidth="10" defaultRowHeight="14.5" x14ac:dyDescent="0.35"/>
  <cols>
    <col min="2" max="2" width="25.54296875" bestFit="1" customWidth="1"/>
    <col min="3" max="3" width="13.81640625" bestFit="1" customWidth="1"/>
    <col min="5" max="5" width="19.54296875" bestFit="1" customWidth="1"/>
    <col min="8" max="8" width="20.7265625" customWidth="1"/>
    <col min="9" max="10" width="13.1796875" style="28" bestFit="1" customWidth="1"/>
    <col min="12" max="12" width="22.453125" bestFit="1" customWidth="1"/>
    <col min="13" max="13" width="11.26953125" customWidth="1"/>
    <col min="14" max="14" width="16.90625" bestFit="1" customWidth="1"/>
    <col min="15" max="15" width="20" bestFit="1" customWidth="1"/>
    <col min="17" max="17" width="17.36328125" customWidth="1"/>
    <col min="18" max="18" width="11.54296875" style="28" bestFit="1" customWidth="1"/>
    <col min="19" max="19" width="13.6328125" bestFit="1" customWidth="1"/>
    <col min="20" max="20" width="11.7265625" bestFit="1" customWidth="1"/>
    <col min="21" max="30" width="11.7265625" customWidth="1"/>
    <col min="31" max="32" width="11.54296875" bestFit="1" customWidth="1"/>
    <col min="33" max="33" width="11" bestFit="1" customWidth="1"/>
    <col min="34" max="34" width="11" customWidth="1"/>
    <col min="35" max="35" width="11.54296875" bestFit="1" customWidth="1"/>
    <col min="36" max="36" width="11.54296875" customWidth="1"/>
    <col min="37" max="37" width="13.6328125" customWidth="1"/>
    <col min="38" max="38" width="11.54296875" customWidth="1"/>
    <col min="41" max="41" width="11.54296875" bestFit="1" customWidth="1"/>
    <col min="42" max="42" width="14.6328125" customWidth="1"/>
    <col min="43" max="43" width="11.54296875" customWidth="1"/>
    <col min="44" max="44" width="14.26953125" bestFit="1" customWidth="1"/>
    <col min="45" max="45" width="15" customWidth="1"/>
    <col min="46" max="46" width="13.6328125" customWidth="1"/>
  </cols>
  <sheetData>
    <row r="1" spans="1:48" x14ac:dyDescent="0.35">
      <c r="J1" s="28">
        <f>SUBTOTAL(9,J3:J7)</f>
        <v>1625036</v>
      </c>
      <c r="V1" s="28">
        <f t="shared" ref="V1:AH1" si="0">SUBTOTAL(9,V3:V7)</f>
        <v>388662</v>
      </c>
      <c r="W1" s="28">
        <f t="shared" si="0"/>
        <v>0</v>
      </c>
      <c r="X1" s="28">
        <f t="shared" si="0"/>
        <v>0</v>
      </c>
      <c r="Y1" s="28">
        <f t="shared" si="0"/>
        <v>158500</v>
      </c>
      <c r="Z1" s="28">
        <f t="shared" si="0"/>
        <v>0</v>
      </c>
      <c r="AA1" s="28">
        <f t="shared" si="0"/>
        <v>0</v>
      </c>
      <c r="AB1" s="28">
        <f t="shared" si="0"/>
        <v>997042</v>
      </c>
      <c r="AC1" s="28">
        <f t="shared" si="0"/>
        <v>0</v>
      </c>
      <c r="AD1" s="28">
        <f t="shared" si="0"/>
        <v>80832</v>
      </c>
      <c r="AE1" s="28">
        <f t="shared" si="0"/>
        <v>1625036</v>
      </c>
      <c r="AF1" s="28">
        <f t="shared" si="0"/>
        <v>1625036</v>
      </c>
      <c r="AG1" s="28">
        <f t="shared" si="0"/>
        <v>0</v>
      </c>
      <c r="AH1" s="28">
        <f t="shared" si="0"/>
        <v>0</v>
      </c>
      <c r="AI1" s="28">
        <f>SUBTOTAL(9,AI3:AI7)</f>
        <v>158500</v>
      </c>
      <c r="AJ1" s="28"/>
      <c r="AK1" s="28"/>
      <c r="AL1" s="28"/>
      <c r="AO1" s="28">
        <f t="shared" ref="AE1:AO1" si="1">SUBTOTAL(9,AO3:AO7)</f>
        <v>1466536</v>
      </c>
      <c r="AP1" s="28">
        <f>SUBTOTAL(9,AP3:AP7)</f>
        <v>388662</v>
      </c>
      <c r="AQ1" s="28"/>
      <c r="AR1" s="28"/>
      <c r="AS1" s="28"/>
    </row>
    <row r="2" spans="1:48" ht="43.5" x14ac:dyDescent="0.35">
      <c r="A2" s="22" t="s">
        <v>6</v>
      </c>
      <c r="B2" s="22" t="s">
        <v>8</v>
      </c>
      <c r="C2" s="22" t="s">
        <v>0</v>
      </c>
      <c r="D2" s="22" t="s">
        <v>1</v>
      </c>
      <c r="E2" s="26" t="s">
        <v>16</v>
      </c>
      <c r="F2" s="22" t="s">
        <v>2</v>
      </c>
      <c r="G2" s="22" t="s">
        <v>3</v>
      </c>
      <c r="H2" s="27" t="s">
        <v>22</v>
      </c>
      <c r="I2" s="29" t="s">
        <v>4</v>
      </c>
      <c r="J2" s="31" t="s">
        <v>5</v>
      </c>
      <c r="K2" s="22" t="s">
        <v>7</v>
      </c>
      <c r="L2" s="22" t="s">
        <v>9</v>
      </c>
      <c r="M2" s="22" t="s">
        <v>10</v>
      </c>
      <c r="N2" s="23" t="s">
        <v>15</v>
      </c>
      <c r="O2" s="32" t="s">
        <v>84</v>
      </c>
      <c r="P2" s="33" t="s">
        <v>24</v>
      </c>
      <c r="Q2" s="33" t="s">
        <v>23</v>
      </c>
      <c r="R2" s="35" t="s">
        <v>37</v>
      </c>
      <c r="S2" s="32" t="s">
        <v>38</v>
      </c>
      <c r="T2" s="34" t="s">
        <v>35</v>
      </c>
      <c r="U2" s="34" t="s">
        <v>85</v>
      </c>
      <c r="V2" s="128" t="s">
        <v>86</v>
      </c>
      <c r="W2" s="128" t="s">
        <v>87</v>
      </c>
      <c r="X2" s="128" t="s">
        <v>88</v>
      </c>
      <c r="Y2" s="128" t="s">
        <v>89</v>
      </c>
      <c r="Z2" s="128" t="s">
        <v>90</v>
      </c>
      <c r="AA2" s="128" t="s">
        <v>91</v>
      </c>
      <c r="AB2" s="128" t="s">
        <v>92</v>
      </c>
      <c r="AC2" s="128" t="s">
        <v>93</v>
      </c>
      <c r="AD2" s="128" t="s">
        <v>94</v>
      </c>
      <c r="AE2" s="129" t="s">
        <v>27</v>
      </c>
      <c r="AF2" s="129" t="s">
        <v>29</v>
      </c>
      <c r="AG2" s="130" t="s">
        <v>30</v>
      </c>
      <c r="AH2" s="130" t="s">
        <v>95</v>
      </c>
      <c r="AI2" s="130" t="s">
        <v>28</v>
      </c>
      <c r="AJ2" s="130" t="s">
        <v>96</v>
      </c>
      <c r="AK2" s="130" t="s">
        <v>97</v>
      </c>
      <c r="AL2" s="130" t="s">
        <v>98</v>
      </c>
      <c r="AM2" s="130" t="s">
        <v>99</v>
      </c>
      <c r="AN2" s="130" t="s">
        <v>100</v>
      </c>
      <c r="AO2" s="129" t="s">
        <v>31</v>
      </c>
      <c r="AP2" s="131" t="s">
        <v>101</v>
      </c>
      <c r="AQ2" s="131" t="s">
        <v>102</v>
      </c>
      <c r="AR2" s="131" t="s">
        <v>103</v>
      </c>
      <c r="AS2" s="131" t="s">
        <v>104</v>
      </c>
      <c r="AT2" s="131" t="s">
        <v>105</v>
      </c>
      <c r="AU2" s="131" t="s">
        <v>106</v>
      </c>
      <c r="AV2" s="36" t="s">
        <v>39</v>
      </c>
    </row>
    <row r="3" spans="1:48" x14ac:dyDescent="0.35">
      <c r="A3" s="1">
        <v>815001140</v>
      </c>
      <c r="B3" s="1" t="s">
        <v>11</v>
      </c>
      <c r="C3" s="4"/>
      <c r="D3" s="18">
        <v>20225757</v>
      </c>
      <c r="E3" s="18" t="s">
        <v>17</v>
      </c>
      <c r="F3" s="19">
        <v>45448</v>
      </c>
      <c r="G3" s="19">
        <v>45512</v>
      </c>
      <c r="H3" s="19">
        <v>45512</v>
      </c>
      <c r="I3" s="30">
        <v>391727</v>
      </c>
      <c r="J3" s="30">
        <v>391727</v>
      </c>
      <c r="K3" s="4" t="s">
        <v>12</v>
      </c>
      <c r="L3" s="3" t="s">
        <v>13</v>
      </c>
      <c r="M3" s="3" t="s">
        <v>14</v>
      </c>
      <c r="N3" s="3"/>
      <c r="O3" s="1" t="s">
        <v>32</v>
      </c>
      <c r="P3" s="1" t="s">
        <v>25</v>
      </c>
      <c r="Q3" s="1" t="s">
        <v>32</v>
      </c>
      <c r="R3" s="30">
        <v>391727</v>
      </c>
      <c r="S3" s="1">
        <v>1222511151</v>
      </c>
      <c r="T3" s="1"/>
      <c r="U3" s="1"/>
      <c r="V3" s="1"/>
      <c r="W3" s="1"/>
      <c r="X3" s="1"/>
      <c r="Y3" s="1"/>
      <c r="Z3" s="1"/>
      <c r="AA3" s="1"/>
      <c r="AB3" s="30">
        <v>391727</v>
      </c>
      <c r="AC3" s="1"/>
      <c r="AD3" s="1"/>
      <c r="AE3" s="30">
        <v>391727</v>
      </c>
      <c r="AF3" s="30">
        <v>391727</v>
      </c>
      <c r="AG3" s="30">
        <v>0</v>
      </c>
      <c r="AH3" s="30"/>
      <c r="AI3" s="30">
        <v>0</v>
      </c>
      <c r="AJ3" s="30"/>
      <c r="AK3" s="30"/>
      <c r="AL3" s="30"/>
      <c r="AM3" s="1"/>
      <c r="AN3" s="1"/>
      <c r="AO3" s="30">
        <v>391727</v>
      </c>
      <c r="AP3" s="30">
        <v>0</v>
      </c>
      <c r="AQ3" s="30"/>
      <c r="AR3" s="30"/>
      <c r="AS3" s="30"/>
      <c r="AT3" s="1"/>
      <c r="AU3" s="1"/>
      <c r="AV3" s="37">
        <v>45596</v>
      </c>
    </row>
    <row r="4" spans="1:48" x14ac:dyDescent="0.35">
      <c r="A4" s="1">
        <v>815001140</v>
      </c>
      <c r="B4" s="1" t="s">
        <v>11</v>
      </c>
      <c r="C4" s="1"/>
      <c r="D4" s="18">
        <v>20226585</v>
      </c>
      <c r="E4" s="18" t="s">
        <v>18</v>
      </c>
      <c r="F4" s="19">
        <v>45455</v>
      </c>
      <c r="G4" s="19">
        <v>45512</v>
      </c>
      <c r="H4" s="19">
        <v>45512</v>
      </c>
      <c r="I4" s="30">
        <v>605315</v>
      </c>
      <c r="J4" s="30">
        <v>605315</v>
      </c>
      <c r="K4" s="4" t="s">
        <v>12</v>
      </c>
      <c r="L4" s="3" t="s">
        <v>13</v>
      </c>
      <c r="M4" s="3" t="s">
        <v>14</v>
      </c>
      <c r="N4" s="3"/>
      <c r="O4" s="1" t="s">
        <v>32</v>
      </c>
      <c r="P4" s="1" t="s">
        <v>25</v>
      </c>
      <c r="Q4" s="1" t="s">
        <v>32</v>
      </c>
      <c r="R4" s="30">
        <v>605315</v>
      </c>
      <c r="S4" s="1">
        <v>1222511152</v>
      </c>
      <c r="T4" s="1"/>
      <c r="U4" s="1"/>
      <c r="V4" s="1"/>
      <c r="W4" s="1"/>
      <c r="X4" s="1"/>
      <c r="Y4" s="1"/>
      <c r="Z4" s="1"/>
      <c r="AA4" s="1"/>
      <c r="AB4" s="30">
        <v>605315</v>
      </c>
      <c r="AC4" s="1"/>
      <c r="AD4" s="1"/>
      <c r="AE4" s="30">
        <v>605315</v>
      </c>
      <c r="AF4" s="30">
        <v>605315</v>
      </c>
      <c r="AG4" s="30">
        <v>0</v>
      </c>
      <c r="AH4" s="30"/>
      <c r="AI4" s="30">
        <v>0</v>
      </c>
      <c r="AJ4" s="30"/>
      <c r="AK4" s="30"/>
      <c r="AL4" s="30"/>
      <c r="AM4" s="1"/>
      <c r="AN4" s="1"/>
      <c r="AO4" s="30">
        <v>605315</v>
      </c>
      <c r="AP4" s="30">
        <v>0</v>
      </c>
      <c r="AQ4" s="30"/>
      <c r="AR4" s="30"/>
      <c r="AS4" s="30"/>
      <c r="AT4" s="1"/>
      <c r="AU4" s="1"/>
      <c r="AV4" s="37">
        <v>45596</v>
      </c>
    </row>
    <row r="5" spans="1:48" x14ac:dyDescent="0.35">
      <c r="A5" s="1">
        <v>815001140</v>
      </c>
      <c r="B5" s="1" t="s">
        <v>11</v>
      </c>
      <c r="C5" s="1"/>
      <c r="D5" s="18">
        <v>20235997</v>
      </c>
      <c r="E5" s="18" t="s">
        <v>19</v>
      </c>
      <c r="F5" s="19">
        <v>45509</v>
      </c>
      <c r="G5" s="19">
        <v>45512</v>
      </c>
      <c r="H5" s="19">
        <v>45512</v>
      </c>
      <c r="I5" s="30">
        <v>80832</v>
      </c>
      <c r="J5" s="30">
        <v>80832</v>
      </c>
      <c r="K5" s="4" t="s">
        <v>12</v>
      </c>
      <c r="L5" s="3" t="s">
        <v>13</v>
      </c>
      <c r="M5" s="3" t="s">
        <v>14</v>
      </c>
      <c r="N5" s="3"/>
      <c r="O5" s="1" t="s">
        <v>33</v>
      </c>
      <c r="P5" s="1" t="s">
        <v>25</v>
      </c>
      <c r="Q5" s="1" t="s">
        <v>33</v>
      </c>
      <c r="R5" s="30">
        <v>80832</v>
      </c>
      <c r="S5" s="1">
        <v>136601538</v>
      </c>
      <c r="T5" s="3" t="s">
        <v>36</v>
      </c>
      <c r="U5" s="3"/>
      <c r="V5" s="3"/>
      <c r="W5" s="3"/>
      <c r="X5" s="3"/>
      <c r="Y5" s="3"/>
      <c r="Z5" s="3"/>
      <c r="AA5" s="3"/>
      <c r="AB5" s="3"/>
      <c r="AC5" s="3"/>
      <c r="AD5" s="30">
        <v>80832</v>
      </c>
      <c r="AE5" s="30">
        <v>80832</v>
      </c>
      <c r="AF5" s="30">
        <v>80832</v>
      </c>
      <c r="AG5" s="30">
        <v>0</v>
      </c>
      <c r="AH5" s="30"/>
      <c r="AI5" s="30">
        <v>0</v>
      </c>
      <c r="AJ5" s="30"/>
      <c r="AK5" s="30"/>
      <c r="AL5" s="30"/>
      <c r="AM5" s="1"/>
      <c r="AN5" s="1"/>
      <c r="AO5" s="30">
        <v>80832</v>
      </c>
      <c r="AP5" s="30">
        <v>0</v>
      </c>
      <c r="AQ5" s="30"/>
      <c r="AR5" s="30"/>
      <c r="AS5" s="30"/>
      <c r="AT5" s="1"/>
      <c r="AU5" s="1"/>
      <c r="AV5" s="37">
        <v>45596</v>
      </c>
    </row>
    <row r="6" spans="1:48" x14ac:dyDescent="0.35">
      <c r="A6" s="1">
        <v>815001140</v>
      </c>
      <c r="B6" s="1" t="s">
        <v>11</v>
      </c>
      <c r="C6" s="1"/>
      <c r="D6" s="18">
        <v>20144195</v>
      </c>
      <c r="E6" s="18" t="s">
        <v>20</v>
      </c>
      <c r="F6" s="19">
        <v>44965</v>
      </c>
      <c r="G6" s="19">
        <v>45067</v>
      </c>
      <c r="H6" s="19">
        <v>45067</v>
      </c>
      <c r="I6" s="30">
        <v>158500</v>
      </c>
      <c r="J6" s="30">
        <v>158500</v>
      </c>
      <c r="K6" s="4" t="s">
        <v>12</v>
      </c>
      <c r="L6" s="3" t="s">
        <v>13</v>
      </c>
      <c r="M6" s="3" t="s">
        <v>14</v>
      </c>
      <c r="N6" s="3"/>
      <c r="O6" s="1" t="s">
        <v>34</v>
      </c>
      <c r="P6" s="1" t="s">
        <v>26</v>
      </c>
      <c r="Q6" s="1" t="s">
        <v>34</v>
      </c>
      <c r="R6" s="30">
        <v>0</v>
      </c>
      <c r="S6" s="1"/>
      <c r="T6" s="1"/>
      <c r="U6" s="1"/>
      <c r="V6" s="1"/>
      <c r="W6" s="1"/>
      <c r="X6" s="1"/>
      <c r="Y6" s="30">
        <v>158500</v>
      </c>
      <c r="Z6" s="1"/>
      <c r="AA6" s="1"/>
      <c r="AB6" s="1"/>
      <c r="AC6" s="1"/>
      <c r="AD6" s="1"/>
      <c r="AE6" s="30">
        <v>158500</v>
      </c>
      <c r="AF6" s="30">
        <v>158500</v>
      </c>
      <c r="AG6" s="30">
        <v>0</v>
      </c>
      <c r="AH6" s="30"/>
      <c r="AI6" s="30">
        <v>158500</v>
      </c>
      <c r="AJ6" s="30"/>
      <c r="AK6" s="30"/>
      <c r="AL6" s="30"/>
      <c r="AM6" s="1"/>
      <c r="AN6" s="1"/>
      <c r="AO6" s="30">
        <v>0</v>
      </c>
      <c r="AP6" s="30">
        <v>0</v>
      </c>
      <c r="AQ6" s="30"/>
      <c r="AR6" s="30"/>
      <c r="AS6" s="30"/>
      <c r="AT6" s="1"/>
      <c r="AU6" s="1"/>
      <c r="AV6" s="37">
        <v>45596</v>
      </c>
    </row>
    <row r="7" spans="1:48" x14ac:dyDescent="0.35">
      <c r="A7" s="1">
        <v>815001140</v>
      </c>
      <c r="B7" s="1" t="s">
        <v>11</v>
      </c>
      <c r="C7" s="1"/>
      <c r="D7" s="24">
        <v>20226045</v>
      </c>
      <c r="E7" s="18" t="s">
        <v>21</v>
      </c>
      <c r="F7" s="25">
        <v>45450</v>
      </c>
      <c r="G7" s="25">
        <v>45512</v>
      </c>
      <c r="H7" s="25">
        <v>45512</v>
      </c>
      <c r="I7" s="30">
        <v>388662</v>
      </c>
      <c r="J7" s="30">
        <v>388662</v>
      </c>
      <c r="K7" s="4" t="s">
        <v>12</v>
      </c>
      <c r="L7" s="3" t="s">
        <v>13</v>
      </c>
      <c r="M7" s="3" t="s">
        <v>14</v>
      </c>
      <c r="N7" s="3"/>
      <c r="O7" s="3" t="s">
        <v>108</v>
      </c>
      <c r="P7" s="1" t="s">
        <v>25</v>
      </c>
      <c r="Q7" s="1" t="s">
        <v>32</v>
      </c>
      <c r="R7" s="30">
        <v>0</v>
      </c>
      <c r="S7" s="1"/>
      <c r="T7" s="1"/>
      <c r="U7" s="1"/>
      <c r="V7" s="30">
        <v>388662</v>
      </c>
      <c r="W7" s="1"/>
      <c r="X7" s="1"/>
      <c r="Y7" s="1"/>
      <c r="Z7" s="1"/>
      <c r="AA7" s="1"/>
      <c r="AB7" s="1"/>
      <c r="AC7" s="1"/>
      <c r="AD7" s="1"/>
      <c r="AE7" s="30">
        <v>388662</v>
      </c>
      <c r="AF7" s="30">
        <v>388662</v>
      </c>
      <c r="AG7" s="30">
        <v>0</v>
      </c>
      <c r="AH7" s="30"/>
      <c r="AI7" s="30">
        <v>0</v>
      </c>
      <c r="AJ7" s="30"/>
      <c r="AK7" s="30"/>
      <c r="AL7" s="30"/>
      <c r="AM7" s="1"/>
      <c r="AN7" s="1"/>
      <c r="AO7" s="30">
        <v>388662</v>
      </c>
      <c r="AP7" s="30">
        <v>388662</v>
      </c>
      <c r="AQ7" s="30">
        <v>0</v>
      </c>
      <c r="AR7" s="132">
        <v>2201561952</v>
      </c>
      <c r="AS7" s="30"/>
      <c r="AT7" s="1" t="s">
        <v>107</v>
      </c>
      <c r="AU7" s="30">
        <v>388662</v>
      </c>
      <c r="AV7" s="37">
        <v>45596</v>
      </c>
    </row>
    <row r="14" spans="1:48" x14ac:dyDescent="0.35">
      <c r="B14" s="28"/>
      <c r="C14" s="28"/>
      <c r="D14" s="28"/>
      <c r="E14" s="28"/>
    </row>
    <row r="15" spans="1:48" x14ac:dyDescent="0.35">
      <c r="B15" s="28"/>
      <c r="C15" s="28"/>
      <c r="D15" s="28"/>
      <c r="E15" s="28"/>
    </row>
    <row r="16" spans="1:48" x14ac:dyDescent="0.35">
      <c r="B16" s="28"/>
      <c r="C16" s="28"/>
      <c r="D16" s="28"/>
      <c r="E16" s="28"/>
    </row>
    <row r="17" spans="2:5" x14ac:dyDescent="0.35">
      <c r="B17" s="28"/>
      <c r="C17" s="28"/>
      <c r="D17" s="28"/>
      <c r="E17" s="28"/>
    </row>
  </sheetData>
  <dataValidations count="1">
    <dataValidation type="whole" operator="greaterThan" allowBlank="1" showInputMessage="1" showErrorMessage="1" errorTitle="DATO ERRADO" error="El valor debe ser diferente de cero" sqref="I2:J3 AB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G28" sqref="G28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43</v>
      </c>
      <c r="E2" s="44"/>
      <c r="F2" s="44"/>
      <c r="G2" s="44"/>
      <c r="H2" s="44"/>
      <c r="I2" s="45"/>
      <c r="J2" s="46" t="s">
        <v>44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45</v>
      </c>
      <c r="E4" s="44"/>
      <c r="F4" s="44"/>
      <c r="G4" s="44"/>
      <c r="H4" s="44"/>
      <c r="I4" s="45"/>
      <c r="J4" s="46" t="s">
        <v>46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110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67</v>
      </c>
      <c r="J11" s="60"/>
    </row>
    <row r="12" spans="2:10" ht="13" x14ac:dyDescent="0.3">
      <c r="B12" s="59"/>
      <c r="C12" s="61" t="s">
        <v>68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112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111</v>
      </c>
      <c r="D16" s="62"/>
      <c r="G16" s="64"/>
      <c r="H16" s="66" t="s">
        <v>47</v>
      </c>
      <c r="I16" s="66" t="s">
        <v>48</v>
      </c>
      <c r="J16" s="60"/>
    </row>
    <row r="17" spans="2:14" ht="13" x14ac:dyDescent="0.3">
      <c r="B17" s="59"/>
      <c r="C17" s="61" t="s">
        <v>49</v>
      </c>
      <c r="D17" s="61"/>
      <c r="E17" s="61"/>
      <c r="F17" s="61"/>
      <c r="G17" s="64"/>
      <c r="H17" s="67">
        <v>5</v>
      </c>
      <c r="I17" s="68">
        <v>1625036</v>
      </c>
      <c r="J17" s="60"/>
    </row>
    <row r="18" spans="2:14" x14ac:dyDescent="0.25">
      <c r="B18" s="59"/>
      <c r="C18" s="40" t="s">
        <v>50</v>
      </c>
      <c r="G18" s="64"/>
      <c r="H18" s="70">
        <v>1</v>
      </c>
      <c r="I18" s="71">
        <v>388662</v>
      </c>
      <c r="J18" s="60"/>
    </row>
    <row r="19" spans="2:14" x14ac:dyDescent="0.25">
      <c r="B19" s="59"/>
      <c r="C19" s="40" t="s">
        <v>51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52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66</v>
      </c>
      <c r="H21" s="72">
        <v>1</v>
      </c>
      <c r="I21" s="73">
        <v>158500</v>
      </c>
      <c r="J21" s="60"/>
      <c r="N21" s="74"/>
    </row>
    <row r="22" spans="2:14" ht="13" thickBot="1" x14ac:dyDescent="0.3">
      <c r="B22" s="59"/>
      <c r="C22" s="40" t="s">
        <v>53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54</v>
      </c>
      <c r="D23" s="61"/>
      <c r="E23" s="61"/>
      <c r="F23" s="61"/>
      <c r="H23" s="77">
        <f>H18+H19+H20+H21+H22</f>
        <v>2</v>
      </c>
      <c r="I23" s="78">
        <f>I18+I19+I20+I21+I22</f>
        <v>547162</v>
      </c>
      <c r="J23" s="60"/>
    </row>
    <row r="24" spans="2:14" x14ac:dyDescent="0.25">
      <c r="B24" s="59"/>
      <c r="C24" s="40" t="s">
        <v>55</v>
      </c>
      <c r="H24" s="72">
        <v>2</v>
      </c>
      <c r="I24" s="73">
        <v>997042</v>
      </c>
      <c r="J24" s="60"/>
    </row>
    <row r="25" spans="2:14" ht="13" thickBot="1" x14ac:dyDescent="0.3">
      <c r="B25" s="59"/>
      <c r="C25" s="40" t="s">
        <v>56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57</v>
      </c>
      <c r="D26" s="61"/>
      <c r="E26" s="61"/>
      <c r="F26" s="61"/>
      <c r="H26" s="77">
        <f>H24+H25</f>
        <v>2</v>
      </c>
      <c r="I26" s="78">
        <f>I24+I25</f>
        <v>997042</v>
      </c>
      <c r="J26" s="60"/>
    </row>
    <row r="27" spans="2:14" ht="13.5" thickBot="1" x14ac:dyDescent="0.35">
      <c r="B27" s="59"/>
      <c r="C27" s="64" t="s">
        <v>58</v>
      </c>
      <c r="D27" s="79"/>
      <c r="E27" s="79"/>
      <c r="F27" s="79"/>
      <c r="G27" s="64"/>
      <c r="H27" s="80">
        <v>1</v>
      </c>
      <c r="I27" s="81">
        <v>80832</v>
      </c>
      <c r="J27" s="82"/>
    </row>
    <row r="28" spans="2:14" ht="13" x14ac:dyDescent="0.3">
      <c r="B28" s="59"/>
      <c r="C28" s="79" t="s">
        <v>59</v>
      </c>
      <c r="D28" s="79"/>
      <c r="E28" s="79"/>
      <c r="F28" s="79"/>
      <c r="G28" s="64"/>
      <c r="H28" s="83">
        <f>H27</f>
        <v>1</v>
      </c>
      <c r="I28" s="71">
        <f>I27</f>
        <v>80832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60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5</v>
      </c>
      <c r="I31" s="71">
        <f>I23+I26+I28</f>
        <v>1625036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61</v>
      </c>
      <c r="D38" s="86"/>
      <c r="E38" s="64"/>
      <c r="F38" s="64"/>
      <c r="G38" s="64"/>
      <c r="H38" s="93" t="s">
        <v>62</v>
      </c>
      <c r="I38" s="86"/>
      <c r="J38" s="82"/>
    </row>
    <row r="39" spans="2:10" ht="13" x14ac:dyDescent="0.3">
      <c r="B39" s="59"/>
      <c r="C39" s="79" t="s">
        <v>70</v>
      </c>
      <c r="D39" s="64"/>
      <c r="E39" s="64"/>
      <c r="F39" s="64"/>
      <c r="G39" s="64"/>
      <c r="H39" s="79" t="s">
        <v>63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64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116" t="s">
        <v>65</v>
      </c>
      <c r="D42" s="116"/>
      <c r="E42" s="116"/>
      <c r="F42" s="116"/>
      <c r="G42" s="116"/>
      <c r="H42" s="116"/>
      <c r="I42" s="116"/>
      <c r="J42" s="82"/>
    </row>
    <row r="43" spans="2:10" x14ac:dyDescent="0.25">
      <c r="B43" s="59"/>
      <c r="C43" s="116"/>
      <c r="D43" s="116"/>
      <c r="E43" s="116"/>
      <c r="F43" s="116"/>
      <c r="G43" s="116"/>
      <c r="H43" s="116"/>
      <c r="I43" s="116"/>
      <c r="J43" s="82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I24" sqref="I2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7"/>
      <c r="B1" s="118"/>
      <c r="C1" s="121" t="s">
        <v>71</v>
      </c>
      <c r="D1" s="122"/>
      <c r="E1" s="122"/>
      <c r="F1" s="122"/>
      <c r="G1" s="122"/>
      <c r="H1" s="123"/>
      <c r="I1" s="98" t="s">
        <v>44</v>
      </c>
    </row>
    <row r="2" spans="1:9" ht="53.5" customHeight="1" thickBot="1" x14ac:dyDescent="0.4">
      <c r="A2" s="119"/>
      <c r="B2" s="120"/>
      <c r="C2" s="124" t="s">
        <v>72</v>
      </c>
      <c r="D2" s="125"/>
      <c r="E2" s="125"/>
      <c r="F2" s="125"/>
      <c r="G2" s="125"/>
      <c r="H2" s="126"/>
      <c r="I2" s="99" t="s">
        <v>73</v>
      </c>
    </row>
    <row r="3" spans="1:9" x14ac:dyDescent="0.35">
      <c r="A3" s="100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00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00"/>
      <c r="B5" s="61" t="s">
        <v>110</v>
      </c>
      <c r="C5" s="101"/>
      <c r="D5" s="102"/>
      <c r="E5" s="64"/>
      <c r="F5" s="64"/>
      <c r="G5" s="64"/>
      <c r="H5" s="64"/>
      <c r="I5" s="82"/>
    </row>
    <row r="6" spans="1:9" x14ac:dyDescent="0.35">
      <c r="A6" s="100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00"/>
      <c r="B7" s="61" t="s">
        <v>67</v>
      </c>
      <c r="C7" s="64"/>
      <c r="D7" s="64"/>
      <c r="E7" s="64"/>
      <c r="F7" s="64"/>
      <c r="G7" s="64"/>
      <c r="H7" s="64"/>
      <c r="I7" s="82"/>
    </row>
    <row r="8" spans="1:9" x14ac:dyDescent="0.35">
      <c r="A8" s="100"/>
      <c r="B8" s="61" t="s">
        <v>68</v>
      </c>
      <c r="C8" s="64"/>
      <c r="D8" s="64"/>
      <c r="E8" s="64"/>
      <c r="F8" s="64"/>
      <c r="G8" s="64"/>
      <c r="H8" s="64"/>
      <c r="I8" s="82"/>
    </row>
    <row r="9" spans="1:9" x14ac:dyDescent="0.35">
      <c r="A9" s="100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00"/>
      <c r="B10" s="64" t="s">
        <v>74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00"/>
      <c r="B11" s="103"/>
      <c r="C11" s="64"/>
      <c r="D11" s="64"/>
      <c r="E11" s="64"/>
      <c r="F11" s="64"/>
      <c r="G11" s="64"/>
      <c r="H11" s="64"/>
      <c r="I11" s="82"/>
    </row>
    <row r="12" spans="1:9" x14ac:dyDescent="0.35">
      <c r="A12" s="100"/>
      <c r="B12" s="40" t="s">
        <v>69</v>
      </c>
      <c r="C12" s="102"/>
      <c r="D12" s="64"/>
      <c r="E12" s="64"/>
      <c r="F12" s="64"/>
      <c r="G12" s="66" t="s">
        <v>75</v>
      </c>
      <c r="H12" s="66" t="s">
        <v>76</v>
      </c>
      <c r="I12" s="82"/>
    </row>
    <row r="13" spans="1:9" x14ac:dyDescent="0.35">
      <c r="A13" s="100"/>
      <c r="B13" s="79" t="s">
        <v>49</v>
      </c>
      <c r="C13" s="79"/>
      <c r="D13" s="79"/>
      <c r="E13" s="79"/>
      <c r="F13" s="64"/>
      <c r="G13" s="104">
        <f>G19</f>
        <v>2</v>
      </c>
      <c r="H13" s="105">
        <f>H19</f>
        <v>547162</v>
      </c>
      <c r="I13" s="82"/>
    </row>
    <row r="14" spans="1:9" x14ac:dyDescent="0.35">
      <c r="A14" s="100"/>
      <c r="B14" s="64" t="s">
        <v>50</v>
      </c>
      <c r="C14" s="64"/>
      <c r="D14" s="64"/>
      <c r="E14" s="64"/>
      <c r="F14" s="64"/>
      <c r="G14" s="106">
        <v>1</v>
      </c>
      <c r="H14" s="107">
        <v>388662</v>
      </c>
      <c r="I14" s="82"/>
    </row>
    <row r="15" spans="1:9" x14ac:dyDescent="0.35">
      <c r="A15" s="100"/>
      <c r="B15" s="64" t="s">
        <v>51</v>
      </c>
      <c r="C15" s="64"/>
      <c r="D15" s="64"/>
      <c r="E15" s="64"/>
      <c r="F15" s="64"/>
      <c r="G15" s="106">
        <v>0</v>
      </c>
      <c r="H15" s="107">
        <v>0</v>
      </c>
      <c r="I15" s="82"/>
    </row>
    <row r="16" spans="1:9" x14ac:dyDescent="0.35">
      <c r="A16" s="100"/>
      <c r="B16" s="64" t="s">
        <v>52</v>
      </c>
      <c r="C16" s="64"/>
      <c r="D16" s="64"/>
      <c r="E16" s="64"/>
      <c r="F16" s="64"/>
      <c r="G16" s="106">
        <v>0</v>
      </c>
      <c r="H16" s="107">
        <v>0</v>
      </c>
      <c r="I16" s="82"/>
    </row>
    <row r="17" spans="1:9" x14ac:dyDescent="0.35">
      <c r="A17" s="100"/>
      <c r="B17" s="40" t="s">
        <v>66</v>
      </c>
      <c r="C17" s="64"/>
      <c r="D17" s="64"/>
      <c r="E17" s="64"/>
      <c r="F17" s="64"/>
      <c r="G17" s="106">
        <v>1</v>
      </c>
      <c r="H17" s="107">
        <v>158500</v>
      </c>
      <c r="I17" s="82"/>
    </row>
    <row r="18" spans="1:9" x14ac:dyDescent="0.35">
      <c r="A18" s="100"/>
      <c r="B18" s="64" t="s">
        <v>77</v>
      </c>
      <c r="C18" s="64"/>
      <c r="D18" s="64"/>
      <c r="E18" s="64"/>
      <c r="F18" s="64"/>
      <c r="G18" s="108">
        <v>0</v>
      </c>
      <c r="H18" s="109">
        <v>0</v>
      </c>
      <c r="I18" s="82"/>
    </row>
    <row r="19" spans="1:9" x14ac:dyDescent="0.35">
      <c r="A19" s="100"/>
      <c r="B19" s="79" t="s">
        <v>78</v>
      </c>
      <c r="C19" s="79"/>
      <c r="D19" s="79"/>
      <c r="E19" s="79"/>
      <c r="F19" s="64"/>
      <c r="G19" s="106">
        <f>SUM(G14:G18)</f>
        <v>2</v>
      </c>
      <c r="H19" s="105">
        <f>(H14+H15+H16+H17+H18)</f>
        <v>547162</v>
      </c>
      <c r="I19" s="82"/>
    </row>
    <row r="20" spans="1:9" ht="15" thickBot="1" x14ac:dyDescent="0.4">
      <c r="A20" s="100"/>
      <c r="B20" s="79"/>
      <c r="C20" s="79"/>
      <c r="D20" s="64"/>
      <c r="E20" s="64"/>
      <c r="F20" s="64"/>
      <c r="G20" s="110"/>
      <c r="H20" s="111"/>
      <c r="I20" s="82"/>
    </row>
    <row r="21" spans="1:9" ht="15" thickTop="1" x14ac:dyDescent="0.35">
      <c r="A21" s="100"/>
      <c r="B21" s="79"/>
      <c r="C21" s="79"/>
      <c r="D21" s="64"/>
      <c r="E21" s="64"/>
      <c r="F21" s="64"/>
      <c r="G21" s="86"/>
      <c r="H21" s="112"/>
      <c r="I21" s="82"/>
    </row>
    <row r="22" spans="1:9" x14ac:dyDescent="0.35">
      <c r="A22" s="100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00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00"/>
      <c r="B24" s="86" t="s">
        <v>79</v>
      </c>
      <c r="C24" s="86"/>
      <c r="D24" s="64"/>
      <c r="E24" s="64"/>
      <c r="F24" s="86"/>
      <c r="G24" s="86"/>
      <c r="H24" s="86"/>
      <c r="I24" s="82"/>
    </row>
    <row r="25" spans="1:9" x14ac:dyDescent="0.35">
      <c r="A25" s="100"/>
      <c r="B25" s="86" t="s">
        <v>80</v>
      </c>
      <c r="C25" s="86"/>
      <c r="D25" s="64"/>
      <c r="E25" s="64"/>
      <c r="F25" s="86" t="s">
        <v>81</v>
      </c>
      <c r="G25" s="86"/>
      <c r="H25" s="86"/>
      <c r="I25" s="82"/>
    </row>
    <row r="26" spans="1:9" x14ac:dyDescent="0.35">
      <c r="A26" s="100"/>
      <c r="B26" s="86" t="s">
        <v>70</v>
      </c>
      <c r="C26" s="86"/>
      <c r="D26" s="64"/>
      <c r="E26" s="64"/>
      <c r="F26" s="86" t="s">
        <v>82</v>
      </c>
      <c r="G26" s="86"/>
      <c r="H26" s="86"/>
      <c r="I26" s="82"/>
    </row>
    <row r="27" spans="1:9" x14ac:dyDescent="0.35">
      <c r="A27" s="100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00"/>
      <c r="B28" s="127" t="s">
        <v>83</v>
      </c>
      <c r="C28" s="127"/>
      <c r="D28" s="127"/>
      <c r="E28" s="127"/>
      <c r="F28" s="127"/>
      <c r="G28" s="127"/>
      <c r="H28" s="127"/>
      <c r="I28" s="82"/>
    </row>
    <row r="29" spans="1:9" ht="15" thickBot="1" x14ac:dyDescent="0.4">
      <c r="A29" s="113"/>
      <c r="B29" s="114"/>
      <c r="C29" s="114"/>
      <c r="D29" s="114"/>
      <c r="E29" s="114"/>
      <c r="F29" s="90"/>
      <c r="G29" s="90"/>
      <c r="H29" s="90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2024-11-13T14:37:48Z</cp:lastPrinted>
  <dcterms:created xsi:type="dcterms:W3CDTF">2022-06-01T14:39:12Z</dcterms:created>
  <dcterms:modified xsi:type="dcterms:W3CDTF">2024-11-13T14:55:49Z</dcterms:modified>
</cp:coreProperties>
</file>