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90000905 ESE HOSP PIO X DE LA TEBAIDA\"/>
    </mc:Choice>
  </mc:AlternateContent>
  <bookViews>
    <workbookView xWindow="0" yWindow="0" windowWidth="19200" windowHeight="7310" firstSheet="1" activeTab="4"/>
  </bookViews>
  <sheets>
    <sheet name="CONTRIBUTIVO" sheetId="2" r:id="rId1"/>
    <sheet name="SUBSIDIADO" sheetId="3" r:id="rId2"/>
    <sheet name="TD" sheetId="5" r:id="rId3"/>
    <sheet name="ESTADO DE CADA FACTURA" sheetId="4" r:id="rId4"/>
    <sheet name="FOR-CSA-018 " sheetId="6" r:id="rId5"/>
    <sheet name="FOR CSA 004" sheetId="7" r:id="rId6"/>
  </sheets>
  <externalReferences>
    <externalReference r:id="rId7"/>
  </externalReferences>
  <definedNames>
    <definedName name="_xlnm._FilterDatabase" localSheetId="3" hidden="1">'ESTADO DE CADA FACTURA'!$A$2:$AA$40</definedName>
  </definedNames>
  <calcPr calcId="152511"/>
  <pivotCaches>
    <pivotCache cacheId="20" r:id="rId8"/>
  </pivotCaches>
</workbook>
</file>

<file path=xl/calcChain.xml><?xml version="1.0" encoding="utf-8"?>
<calcChain xmlns="http://schemas.openxmlformats.org/spreadsheetml/2006/main">
  <c r="H19" i="7" l="1"/>
  <c r="G19" i="7"/>
  <c r="G13" i="7" s="1"/>
  <c r="H13" i="7"/>
  <c r="I28" i="6"/>
  <c r="H28" i="6"/>
  <c r="I26" i="6"/>
  <c r="H26" i="6"/>
  <c r="I23" i="6"/>
  <c r="I31" i="6" s="1"/>
  <c r="H23" i="6"/>
  <c r="H31" i="6" s="1"/>
  <c r="Z35" i="4" l="1"/>
  <c r="Z34" i="4"/>
  <c r="Z33" i="4"/>
  <c r="Z32" i="4"/>
  <c r="Z31" i="4"/>
  <c r="Z30" i="4"/>
  <c r="Z29" i="4"/>
  <c r="Z17" i="4"/>
  <c r="Y35" i="4"/>
  <c r="Y34" i="4"/>
  <c r="Y33" i="4"/>
  <c r="Y32" i="4"/>
  <c r="Y31" i="4"/>
  <c r="Y30" i="4"/>
  <c r="Y29" i="4"/>
  <c r="Y17" i="4"/>
  <c r="X35" i="4"/>
  <c r="X34" i="4"/>
  <c r="X33" i="4"/>
  <c r="X32" i="4"/>
  <c r="X31" i="4"/>
  <c r="X30" i="4"/>
  <c r="X29" i="4"/>
  <c r="X17" i="4"/>
  <c r="W35" i="4"/>
  <c r="W34" i="4"/>
  <c r="W33" i="4"/>
  <c r="W32" i="4"/>
  <c r="W31" i="4"/>
  <c r="W30" i="4"/>
  <c r="W29" i="4"/>
  <c r="W17" i="4"/>
  <c r="W1" i="4" l="1"/>
  <c r="U1" i="4"/>
  <c r="T1" i="4"/>
  <c r="S1" i="4"/>
  <c r="R1" i="4"/>
  <c r="O1" i="4"/>
  <c r="N1" i="4"/>
  <c r="J1" i="4"/>
  <c r="E38" i="2"/>
  <c r="F38" i="2"/>
  <c r="F8" i="3" l="1"/>
  <c r="E8" i="3"/>
</calcChain>
</file>

<file path=xl/sharedStrings.xml><?xml version="1.0" encoding="utf-8"?>
<sst xmlns="http://schemas.openxmlformats.org/spreadsheetml/2006/main" count="429" uniqueCount="190">
  <si>
    <t>FECHA GENERACIÓN</t>
  </si>
  <si>
    <t># RADICACIÓN</t>
  </si>
  <si>
    <t>FECHA RADICACIÓN</t>
  </si>
  <si>
    <r>
      <rPr>
        <b/>
        <sz val="8"/>
        <color rgb="FF000000"/>
        <rFont val="Arial Narrow"/>
        <family val="2"/>
      </rPr>
      <t>VALOR NETO</t>
    </r>
  </si>
  <si>
    <t>TOTAL</t>
  </si>
  <si>
    <t>FE106184</t>
  </si>
  <si>
    <t>2538</t>
  </si>
  <si>
    <t>FE114005</t>
  </si>
  <si>
    <t>2718</t>
  </si>
  <si>
    <t>FE117581</t>
  </si>
  <si>
    <t>2925</t>
  </si>
  <si>
    <t>FE121087</t>
  </si>
  <si>
    <t>3020</t>
  </si>
  <si>
    <t>FE121093</t>
  </si>
  <si>
    <t>FE121319</t>
  </si>
  <si>
    <t>FE124807</t>
  </si>
  <si>
    <t>3191</t>
  </si>
  <si>
    <t>FE128739</t>
  </si>
  <si>
    <t>3328</t>
  </si>
  <si>
    <t>FE128740</t>
  </si>
  <si>
    <t>FE131873</t>
  </si>
  <si>
    <t>3476</t>
  </si>
  <si>
    <t>FE132592</t>
  </si>
  <si>
    <t>FE134471</t>
  </si>
  <si>
    <t>3559</t>
  </si>
  <si>
    <t>FE138325</t>
  </si>
  <si>
    <t>3796</t>
  </si>
  <si>
    <t>FE139216</t>
  </si>
  <si>
    <t>3849</t>
  </si>
  <si>
    <t>FE139354</t>
  </si>
  <si>
    <t>FE144659</t>
  </si>
  <si>
    <t>4120</t>
  </si>
  <si>
    <t>FE145032</t>
  </si>
  <si>
    <t>4172</t>
  </si>
  <si>
    <t>FE150779</t>
  </si>
  <si>
    <t>4376</t>
  </si>
  <si>
    <t>FE152245</t>
  </si>
  <si>
    <t>4435</t>
  </si>
  <si>
    <t>FE155585</t>
  </si>
  <si>
    <t>4638</t>
  </si>
  <si>
    <t>FE155594</t>
  </si>
  <si>
    <t>4640</t>
  </si>
  <si>
    <t>FE157946</t>
  </si>
  <si>
    <t>FE89429</t>
  </si>
  <si>
    <t>1724</t>
  </si>
  <si>
    <t>FE89430</t>
  </si>
  <si>
    <t>FE98458</t>
  </si>
  <si>
    <t>2401</t>
  </si>
  <si>
    <t>FE99635</t>
  </si>
  <si>
    <t>PIOX48860</t>
  </si>
  <si>
    <t>241</t>
  </si>
  <si>
    <t>PIOX48861</t>
  </si>
  <si>
    <t>PIOX55776</t>
  </si>
  <si>
    <t>566</t>
  </si>
  <si>
    <t>PIOX56794</t>
  </si>
  <si>
    <t>PIOX58303</t>
  </si>
  <si>
    <t>PIOX59792</t>
  </si>
  <si>
    <t>753</t>
  </si>
  <si>
    <t>PIOX63051</t>
  </si>
  <si>
    <t>PIOX81891</t>
  </si>
  <si>
    <t>1524</t>
  </si>
  <si>
    <t>FE138972</t>
  </si>
  <si>
    <t>3850</t>
  </si>
  <si>
    <t>FE148935</t>
  </si>
  <si>
    <t>4280</t>
  </si>
  <si>
    <t>FE150373</t>
  </si>
  <si>
    <t>4377</t>
  </si>
  <si>
    <t>FE157403</t>
  </si>
  <si>
    <t>4743</t>
  </si>
  <si>
    <t>CARTERA CORTE A 31 DE MAYO 2024 ESE HOSPITAL PIO X NIT 890,000,905</t>
  </si>
  <si>
    <t>N. DE FACTURA</t>
  </si>
  <si>
    <t>CAJA DE COMPENSACION FAMILIAR COMFENALCO VALLE CONTRIBUTIVO NIT 890303093-5</t>
  </si>
  <si>
    <t>CAJA DE COMPENSACION FAMILIAR COMFENALCO VALLE SUBSIDIADO NIT 890303093-5</t>
  </si>
  <si>
    <t>VALOR NETO</t>
  </si>
  <si>
    <t>NIT</t>
  </si>
  <si>
    <t>PRESTADOR</t>
  </si>
  <si>
    <t>TOTAL IPS</t>
  </si>
  <si>
    <t>ESE HOSP PIO X DE LA TEBAIDA</t>
  </si>
  <si>
    <t>Estado de Factura EPS Junio 30</t>
  </si>
  <si>
    <t>Boxalud</t>
  </si>
  <si>
    <t>Fecha de radicacion EPS</t>
  </si>
  <si>
    <t>Llave</t>
  </si>
  <si>
    <t>890000905_FE106184</t>
  </si>
  <si>
    <t>890000905_FE114005</t>
  </si>
  <si>
    <t>890000905_FE117581</t>
  </si>
  <si>
    <t>890000905_FE121087</t>
  </si>
  <si>
    <t>890000905_FE121093</t>
  </si>
  <si>
    <t>890000905_FE121319</t>
  </si>
  <si>
    <t>890000905_FE124807</t>
  </si>
  <si>
    <t>890000905_FE128739</t>
  </si>
  <si>
    <t>890000905_FE128740</t>
  </si>
  <si>
    <t>890000905_FE131873</t>
  </si>
  <si>
    <t>890000905_FE132592</t>
  </si>
  <si>
    <t>890000905_FE134471</t>
  </si>
  <si>
    <t>890000905_FE138325</t>
  </si>
  <si>
    <t>890000905_FE139216</t>
  </si>
  <si>
    <t>890000905_FE139354</t>
  </si>
  <si>
    <t>890000905_FE144659</t>
  </si>
  <si>
    <t>890000905_FE145032</t>
  </si>
  <si>
    <t>890000905_FE150779</t>
  </si>
  <si>
    <t>890000905_FE152245</t>
  </si>
  <si>
    <t>890000905_FE155585</t>
  </si>
  <si>
    <t>890000905_FE155594</t>
  </si>
  <si>
    <t>890000905_FE157946</t>
  </si>
  <si>
    <t>890000905_FE89429</t>
  </si>
  <si>
    <t>890000905_FE89430</t>
  </si>
  <si>
    <t>890000905_FE98458</t>
  </si>
  <si>
    <t>890000905_FE99635</t>
  </si>
  <si>
    <t>890000905_PIOX48860</t>
  </si>
  <si>
    <t>890000905_PIOX48861</t>
  </si>
  <si>
    <t>890000905_PIOX55776</t>
  </si>
  <si>
    <t>890000905_PIOX56794</t>
  </si>
  <si>
    <t>890000905_PIOX58303</t>
  </si>
  <si>
    <t>890000905_PIOX59792</t>
  </si>
  <si>
    <t>890000905_PIOX63051</t>
  </si>
  <si>
    <t>890000905_PIOX81891</t>
  </si>
  <si>
    <t>890000905_FE138972</t>
  </si>
  <si>
    <t>890000905_FE148935</t>
  </si>
  <si>
    <t>890000905_FE150373</t>
  </si>
  <si>
    <t>890000905_FE157403</t>
  </si>
  <si>
    <t>Devuelta</t>
  </si>
  <si>
    <t>Finalizada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</si>
  <si>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</si>
  <si>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</si>
  <si>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</si>
  <si>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</si>
  <si>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</si>
  <si>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</si>
  <si>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</si>
  <si>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Observacion objeccion</t>
  </si>
  <si>
    <t>Tipificacion Objeccion</t>
  </si>
  <si>
    <t>Para cargar rips o soportes</t>
  </si>
  <si>
    <t xml:space="preserve">Estado de Factura EPS Mayo 31 </t>
  </si>
  <si>
    <t>FACTURA NO RADICADA</t>
  </si>
  <si>
    <t>FACTURA DEVUELTA</t>
  </si>
  <si>
    <t>FACTURA PENDIENTE EN PROGRAMACION DE PAGO</t>
  </si>
  <si>
    <t>FACTURA CANCELADA</t>
  </si>
  <si>
    <t>MIGRACION: AUT: SE OBJETA FACTURA, NO SE EVIDENCIA AUTORIZACION PARAEL SERVICIO PRESTADO, POR FAVOR SOLICITAR AUTORIZACION AL NUEVO CORREO capautorizaciones@epsdelagente.com.co, PARA CONTINUAR CON EL TRAMITE DE PAGO.            NANCY</t>
  </si>
  <si>
    <t>AUTORIZACION</t>
  </si>
  <si>
    <t>Valor compensacion SAP</t>
  </si>
  <si>
    <t>Doc compensacion</t>
  </si>
  <si>
    <t>Valor TF</t>
  </si>
  <si>
    <t xml:space="preserve">Fecha de compensacion </t>
  </si>
  <si>
    <t>Fecha de corte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</si>
  <si>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</si>
  <si>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</si>
  <si>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</si>
  <si>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</si>
  <si>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</si>
  <si>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</si>
  <si>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</si>
  <si>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</si>
  <si>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</si>
  <si>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</si>
  <si>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</si>
  <si>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</si>
  <si>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</si>
  <si>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</si>
  <si>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</si>
  <si>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</si>
  <si>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</si>
  <si>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</si>
  <si>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</si>
  <si>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</si>
  <si>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</si>
  <si>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</si>
  <si>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</si>
  <si>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</si>
  <si>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</si>
  <si>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</si>
  <si>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</si>
  <si>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</si>
  <si>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PIO X</t>
  </si>
  <si>
    <t>NIT: 890000905</t>
  </si>
  <si>
    <t>Santiago de Cali, Junio 30 del 2024</t>
  </si>
  <si>
    <t>Con Corte al dia: 31/05/2024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</si>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</sst>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1240A]#,##0.00;\-#,##0.00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7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b/>
      <sz val="10"/>
      <name val="Arial Narrow"/>
      <family val="2"/>
    </font>
    <font>
      <b/>
      <sz val="10"/>
      <color rgb="FF000000"/>
      <name val="Arial Narrow"/>
      <family val="2"/>
    </font>
    <font>
      <b/>
      <sz val="11"/>
      <name val="Calibri"/>
      <family val="2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36">
    <border>
      <left/>
      <right/>
      <top/>
      <bottom/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/>
      <right style="thin">
        <color rgb="FFD3D3D3"/>
      </right>
      <top style="medium">
        <color rgb="FFD3D3D3"/>
      </top>
      <bottom style="medium">
        <color rgb="FFD3D3D3"/>
      </bottom>
      <diagonal/>
    </border>
    <border>
      <left style="thin">
        <color rgb="FFD3D3D3"/>
      </left>
      <right style="thin">
        <color rgb="FFD3D3D3"/>
      </right>
      <top style="medium">
        <color rgb="FFD3D3D3"/>
      </top>
      <bottom style="medium">
        <color rgb="FFD3D3D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D3D3D3"/>
      </right>
      <top/>
      <bottom style="medium">
        <color rgb="FFD3D3D3"/>
      </bottom>
      <diagonal/>
    </border>
    <border>
      <left style="thin">
        <color rgb="FFD3D3D3"/>
      </left>
      <right style="thin">
        <color rgb="FFD3D3D3"/>
      </right>
      <top/>
      <bottom style="medium">
        <color rgb="FFD3D3D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8" fillId="0" borderId="0" applyFont="0" applyFill="0" applyBorder="0" applyAlignment="0" applyProtection="0"/>
    <xf numFmtId="0" fontId="12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6"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4" fillId="0" borderId="3" xfId="0" applyNumberFormat="1" applyFont="1" applyBorder="1" applyAlignment="1">
      <alignment horizontal="center" vertical="top" wrapText="1" readingOrder="1"/>
    </xf>
    <xf numFmtId="0" fontId="3" fillId="0" borderId="7" xfId="0" applyFont="1" applyBorder="1" applyAlignment="1">
      <alignment horizontal="center" vertical="center" wrapText="1" readingOrder="1"/>
    </xf>
    <xf numFmtId="0" fontId="3" fillId="0" borderId="2" xfId="0" applyFont="1" applyBorder="1" applyAlignment="1">
      <alignment vertical="top" wrapText="1" readingOrder="1"/>
    </xf>
    <xf numFmtId="164" fontId="4" fillId="0" borderId="3" xfId="0" applyNumberFormat="1" applyFont="1" applyBorder="1" applyAlignment="1">
      <alignment vertical="top" wrapText="1" readingOrder="1"/>
    </xf>
    <xf numFmtId="0" fontId="3" fillId="0" borderId="9" xfId="0" applyFont="1" applyBorder="1" applyAlignment="1">
      <alignment vertical="top" wrapText="1" readingOrder="1"/>
    </xf>
    <xf numFmtId="164" fontId="4" fillId="0" borderId="10" xfId="0" applyNumberFormat="1" applyFont="1" applyBorder="1" applyAlignment="1">
      <alignment vertical="top" wrapText="1" readingOrder="1"/>
    </xf>
    <xf numFmtId="164" fontId="4" fillId="0" borderId="10" xfId="0" applyNumberFormat="1" applyFont="1" applyBorder="1" applyAlignment="1">
      <alignment horizontal="center" vertical="top" wrapText="1" readingOrder="1"/>
    </xf>
    <xf numFmtId="14" fontId="4" fillId="0" borderId="8" xfId="0" applyNumberFormat="1" applyFont="1" applyBorder="1" applyAlignment="1">
      <alignment horizontal="center" vertical="top" wrapText="1" readingOrder="1"/>
    </xf>
    <xf numFmtId="0" fontId="4" fillId="0" borderId="8" xfId="0" applyFont="1" applyBorder="1" applyAlignment="1">
      <alignment horizontal="center" vertical="top" wrapText="1" readingOrder="1"/>
    </xf>
    <xf numFmtId="164" fontId="4" fillId="0" borderId="8" xfId="0" applyNumberFormat="1" applyFont="1" applyBorder="1" applyAlignment="1">
      <alignment vertical="top" wrapText="1" readingOrder="1"/>
    </xf>
    <xf numFmtId="0" fontId="4" fillId="0" borderId="12" xfId="0" applyFont="1" applyBorder="1" applyAlignment="1">
      <alignment vertical="top" wrapText="1" readingOrder="1"/>
    </xf>
    <xf numFmtId="14" fontId="4" fillId="0" borderId="13" xfId="0" applyNumberFormat="1" applyFont="1" applyBorder="1" applyAlignment="1">
      <alignment horizontal="center" vertical="top" wrapText="1" readingOrder="1"/>
    </xf>
    <xf numFmtId="0" fontId="4" fillId="0" borderId="13" xfId="0" applyFont="1" applyBorder="1" applyAlignment="1">
      <alignment horizontal="center" vertical="top" wrapText="1" readingOrder="1"/>
    </xf>
    <xf numFmtId="164" fontId="4" fillId="0" borderId="13" xfId="0" applyNumberFormat="1" applyFont="1" applyBorder="1" applyAlignment="1">
      <alignment vertical="top" wrapText="1" readingOrder="1"/>
    </xf>
    <xf numFmtId="164" fontId="4" fillId="0" borderId="14" xfId="0" applyNumberFormat="1" applyFont="1" applyBorder="1" applyAlignment="1">
      <alignment horizontal="center" vertical="top" wrapText="1" readingOrder="1"/>
    </xf>
    <xf numFmtId="0" fontId="4" fillId="0" borderId="15" xfId="0" applyFont="1" applyBorder="1" applyAlignment="1">
      <alignment vertical="top" wrapText="1" readingOrder="1"/>
    </xf>
    <xf numFmtId="164" fontId="4" fillId="0" borderId="16" xfId="0" applyNumberFormat="1" applyFont="1" applyBorder="1" applyAlignment="1">
      <alignment horizontal="center" vertical="top" wrapText="1" readingOrder="1"/>
    </xf>
    <xf numFmtId="0" fontId="4" fillId="0" borderId="17" xfId="0" applyFont="1" applyBorder="1" applyAlignment="1">
      <alignment vertical="top" wrapText="1" readingOrder="1"/>
    </xf>
    <xf numFmtId="14" fontId="4" fillId="0" borderId="18" xfId="0" applyNumberFormat="1" applyFont="1" applyBorder="1" applyAlignment="1">
      <alignment horizontal="center" vertical="top" wrapText="1" readingOrder="1"/>
    </xf>
    <xf numFmtId="0" fontId="4" fillId="0" borderId="18" xfId="0" applyFont="1" applyBorder="1" applyAlignment="1">
      <alignment horizontal="center" vertical="top" wrapText="1" readingOrder="1"/>
    </xf>
    <xf numFmtId="164" fontId="4" fillId="0" borderId="18" xfId="0" applyNumberFormat="1" applyFont="1" applyBorder="1" applyAlignment="1">
      <alignment vertical="top" wrapText="1" readingOrder="1"/>
    </xf>
    <xf numFmtId="164" fontId="6" fillId="0" borderId="11" xfId="0" applyNumberFormat="1" applyFont="1" applyBorder="1" applyAlignment="1">
      <alignment vertical="center" wrapText="1" readingOrder="1"/>
    </xf>
    <xf numFmtId="164" fontId="4" fillId="0" borderId="22" xfId="0" applyNumberFormat="1" applyFont="1" applyBorder="1" applyAlignment="1">
      <alignment horizontal="center" vertical="top" wrapText="1" readingOrder="1"/>
    </xf>
    <xf numFmtId="164" fontId="6" fillId="0" borderId="11" xfId="0" applyNumberFormat="1" applyFont="1" applyBorder="1" applyAlignment="1">
      <alignment horizontal="center" vertical="center" wrapText="1" readingOrder="1"/>
    </xf>
    <xf numFmtId="164" fontId="7" fillId="0" borderId="11" xfId="0" applyNumberFormat="1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horizontal="center" vertical="center" wrapText="1" readingOrder="1"/>
    </xf>
    <xf numFmtId="164" fontId="2" fillId="0" borderId="0" xfId="0" applyNumberFormat="1" applyFont="1" applyBorder="1"/>
    <xf numFmtId="0" fontId="9" fillId="0" borderId="0" xfId="0" applyFont="1"/>
    <xf numFmtId="0" fontId="10" fillId="0" borderId="8" xfId="0" applyFont="1" applyBorder="1" applyAlignment="1">
      <alignment horizontal="center" vertical="center" wrapText="1" readingOrder="1"/>
    </xf>
    <xf numFmtId="165" fontId="9" fillId="0" borderId="0" xfId="1" applyNumberFormat="1" applyFont="1"/>
    <xf numFmtId="165" fontId="10" fillId="0" borderId="8" xfId="1" applyNumberFormat="1" applyFont="1" applyBorder="1" applyAlignment="1">
      <alignment horizontal="center" vertical="center" wrapText="1" readingOrder="1"/>
    </xf>
    <xf numFmtId="0" fontId="9" fillId="0" borderId="0" xfId="0" applyFont="1" applyAlignment="1">
      <alignment wrapText="1"/>
    </xf>
    <xf numFmtId="0" fontId="11" fillId="3" borderId="8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65" fontId="10" fillId="4" borderId="8" xfId="1" applyNumberFormat="1" applyFont="1" applyFill="1" applyBorder="1" applyAlignment="1">
      <alignment horizontal="center" vertical="center" wrapText="1" readingOrder="1"/>
    </xf>
    <xf numFmtId="0" fontId="10" fillId="5" borderId="8" xfId="0" applyFont="1" applyFill="1" applyBorder="1" applyAlignment="1">
      <alignment horizontal="center" vertical="center" wrapText="1" readingOrder="1"/>
    </xf>
    <xf numFmtId="0" fontId="0" fillId="2" borderId="27" xfId="0" applyFont="1" applyFill="1" applyBorder="1" applyAlignment="1">
      <alignment horizontal="right" vertical="center" wrapText="1"/>
    </xf>
    <xf numFmtId="0" fontId="9" fillId="0" borderId="27" xfId="0" applyFont="1" applyBorder="1" applyAlignment="1">
      <alignment horizontal="left" vertical="center" wrapText="1"/>
    </xf>
    <xf numFmtId="0" fontId="0" fillId="0" borderId="8" xfId="0" applyFont="1" applyBorder="1" applyAlignment="1">
      <alignment vertical="top" wrapText="1"/>
    </xf>
    <xf numFmtId="14" fontId="0" fillId="0" borderId="8" xfId="0" applyNumberFormat="1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165" fontId="0" fillId="0" borderId="8" xfId="1" applyNumberFormat="1" applyFont="1" applyBorder="1" applyAlignment="1">
      <alignment vertical="top" wrapText="1"/>
    </xf>
    <xf numFmtId="165" fontId="0" fillId="0" borderId="8" xfId="1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wrapText="1"/>
    </xf>
    <xf numFmtId="0" fontId="10" fillId="6" borderId="8" xfId="0" applyFont="1" applyFill="1" applyBorder="1" applyAlignment="1">
      <alignment horizontal="center" vertical="center" wrapText="1" readingOrder="1"/>
    </xf>
    <xf numFmtId="165" fontId="7" fillId="0" borderId="8" xfId="1" applyNumberFormat="1" applyFont="1" applyBorder="1" applyAlignment="1">
      <alignment horizontal="center" vertical="center" wrapText="1"/>
    </xf>
    <xf numFmtId="165" fontId="9" fillId="0" borderId="8" xfId="1" applyNumberFormat="1" applyFont="1" applyBorder="1" applyAlignment="1">
      <alignment wrapText="1"/>
    </xf>
    <xf numFmtId="165" fontId="7" fillId="7" borderId="8" xfId="1" applyNumberFormat="1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5" fontId="9" fillId="0" borderId="8" xfId="1" applyNumberFormat="1" applyFont="1" applyBorder="1" applyAlignment="1"/>
    <xf numFmtId="0" fontId="11" fillId="8" borderId="8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 readingOrder="1"/>
    </xf>
    <xf numFmtId="0" fontId="6" fillId="0" borderId="25" xfId="0" applyFont="1" applyBorder="1" applyAlignment="1">
      <alignment horizontal="center" vertical="center" wrapText="1" readingOrder="1"/>
    </xf>
    <xf numFmtId="0" fontId="6" fillId="0" borderId="26" xfId="0" applyFont="1" applyBorder="1" applyAlignment="1">
      <alignment horizontal="center" vertical="center" wrapText="1" readingOrder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top" wrapText="1" readingOrder="1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 readingOrder="1"/>
    </xf>
    <xf numFmtId="14" fontId="9" fillId="0" borderId="8" xfId="0" applyNumberFormat="1" applyFont="1" applyBorder="1" applyAlignment="1">
      <alignment wrapText="1"/>
    </xf>
    <xf numFmtId="0" fontId="2" fillId="0" borderId="32" xfId="0" applyFont="1" applyBorder="1" applyAlignment="1">
      <alignment horizontal="left"/>
    </xf>
    <xf numFmtId="0" fontId="2" fillId="0" borderId="11" xfId="0" pivotButton="1" applyFont="1" applyBorder="1"/>
    <xf numFmtId="0" fontId="2" fillId="0" borderId="11" xfId="0" applyFont="1" applyBorder="1" applyAlignment="1">
      <alignment horizontal="left"/>
    </xf>
    <xf numFmtId="165" fontId="2" fillId="0" borderId="0" xfId="1" applyNumberFormat="1" applyFont="1"/>
    <xf numFmtId="165" fontId="2" fillId="0" borderId="26" xfId="1" applyNumberFormat="1" applyFont="1" applyBorder="1"/>
    <xf numFmtId="165" fontId="2" fillId="0" borderId="29" xfId="1" applyNumberFormat="1" applyFont="1" applyBorder="1"/>
    <xf numFmtId="165" fontId="2" fillId="0" borderId="0" xfId="1" applyNumberFormat="1" applyFont="1" applyAlignment="1">
      <alignment horizontal="center" vertical="center"/>
    </xf>
    <xf numFmtId="165" fontId="2" fillId="0" borderId="26" xfId="1" applyNumberFormat="1" applyFont="1" applyBorder="1" applyAlignment="1">
      <alignment horizontal="center" vertical="center"/>
    </xf>
    <xf numFmtId="165" fontId="2" fillId="0" borderId="29" xfId="1" applyNumberFormat="1" applyFont="1" applyBorder="1" applyAlignment="1">
      <alignment horizontal="center" vertical="center"/>
    </xf>
    <xf numFmtId="0" fontId="13" fillId="0" borderId="0" xfId="2" applyFont="1"/>
    <xf numFmtId="0" fontId="13" fillId="0" borderId="4" xfId="2" applyFont="1" applyBorder="1" applyAlignment="1">
      <alignment horizontal="centerContinuous"/>
    </xf>
    <xf numFmtId="0" fontId="13" fillId="0" borderId="6" xfId="2" applyFont="1" applyBorder="1" applyAlignment="1">
      <alignment horizontal="centerContinuous"/>
    </xf>
    <xf numFmtId="0" fontId="14" fillId="0" borderId="4" xfId="2" applyFont="1" applyBorder="1" applyAlignment="1">
      <alignment horizontal="centerContinuous" vertical="center"/>
    </xf>
    <xf numFmtId="0" fontId="14" fillId="0" borderId="5" xfId="2" applyFont="1" applyBorder="1" applyAlignment="1">
      <alignment horizontal="centerContinuous" vertical="center"/>
    </xf>
    <xf numFmtId="0" fontId="14" fillId="0" borderId="6" xfId="2" applyFont="1" applyBorder="1" applyAlignment="1">
      <alignment horizontal="centerContinuous" vertical="center"/>
    </xf>
    <xf numFmtId="0" fontId="14" fillId="0" borderId="7" xfId="2" applyFont="1" applyBorder="1" applyAlignment="1">
      <alignment horizontal="centerContinuous" vertical="center"/>
    </xf>
    <xf numFmtId="0" fontId="13" fillId="0" borderId="28" xfId="2" applyFont="1" applyBorder="1" applyAlignment="1">
      <alignment horizontal="centerContinuous"/>
    </xf>
    <xf numFmtId="0" fontId="13" fillId="0" borderId="29" xfId="2" applyFont="1" applyBorder="1" applyAlignment="1">
      <alignment horizontal="centerContinuous"/>
    </xf>
    <xf numFmtId="0" fontId="14" fillId="0" borderId="30" xfId="2" applyFont="1" applyBorder="1" applyAlignment="1">
      <alignment horizontal="centerContinuous" vertical="center"/>
    </xf>
    <xf numFmtId="0" fontId="14" fillId="0" borderId="23" xfId="2" applyFont="1" applyBorder="1" applyAlignment="1">
      <alignment horizontal="centerContinuous" vertical="center"/>
    </xf>
    <xf numFmtId="0" fontId="14" fillId="0" borderId="31" xfId="2" applyFont="1" applyBorder="1" applyAlignment="1">
      <alignment horizontal="centerContinuous" vertical="center"/>
    </xf>
    <xf numFmtId="0" fontId="14" fillId="0" borderId="33" xfId="2" applyFont="1" applyBorder="1" applyAlignment="1">
      <alignment horizontal="centerContinuous" vertical="center"/>
    </xf>
    <xf numFmtId="0" fontId="14" fillId="0" borderId="28" xfId="2" applyFont="1" applyBorder="1" applyAlignment="1">
      <alignment horizontal="centerContinuous" vertical="center"/>
    </xf>
    <xf numFmtId="0" fontId="14" fillId="0" borderId="0" xfId="2" applyFont="1" applyAlignment="1">
      <alignment horizontal="centerContinuous" vertical="center"/>
    </xf>
    <xf numFmtId="0" fontId="14" fillId="0" borderId="29" xfId="2" applyFont="1" applyBorder="1" applyAlignment="1">
      <alignment horizontal="centerContinuous" vertical="center"/>
    </xf>
    <xf numFmtId="0" fontId="14" fillId="0" borderId="32" xfId="2" applyFont="1" applyBorder="1" applyAlignment="1">
      <alignment horizontal="centerContinuous" vertical="center"/>
    </xf>
    <xf numFmtId="0" fontId="13" fillId="0" borderId="30" xfId="2" applyFont="1" applyBorder="1" applyAlignment="1">
      <alignment horizontal="centerContinuous"/>
    </xf>
    <xf numFmtId="0" fontId="13" fillId="0" borderId="31" xfId="2" applyFont="1" applyBorder="1" applyAlignment="1">
      <alignment horizontal="centerContinuous"/>
    </xf>
    <xf numFmtId="0" fontId="13" fillId="0" borderId="28" xfId="2" applyFont="1" applyBorder="1"/>
    <xf numFmtId="0" fontId="13" fillId="0" borderId="29" xfId="2" applyFont="1" applyBorder="1"/>
    <xf numFmtId="0" fontId="14" fillId="0" borderId="0" xfId="2" applyFont="1"/>
    <xf numFmtId="14" fontId="13" fillId="0" borderId="0" xfId="2" applyNumberFormat="1" applyFont="1"/>
    <xf numFmtId="167" fontId="13" fillId="0" borderId="0" xfId="2" applyNumberFormat="1" applyFont="1"/>
    <xf numFmtId="0" fontId="12" fillId="0" borderId="0" xfId="2" applyFont="1"/>
    <xf numFmtId="14" fontId="13" fillId="0" borderId="0" xfId="2" applyNumberFormat="1" applyFont="1" applyAlignment="1">
      <alignment horizontal="left"/>
    </xf>
    <xf numFmtId="0" fontId="15" fillId="0" borderId="0" xfId="2" applyFont="1" applyAlignment="1">
      <alignment horizontal="center"/>
    </xf>
    <xf numFmtId="169" fontId="15" fillId="0" borderId="0" xfId="3" applyNumberFormat="1" applyFont="1" applyAlignment="1">
      <alignment horizontal="center"/>
    </xf>
    <xf numFmtId="170" fontId="15" fillId="0" borderId="0" xfId="4" applyNumberFormat="1" applyFont="1" applyAlignment="1">
      <alignment horizontal="right"/>
    </xf>
    <xf numFmtId="170" fontId="13" fillId="0" borderId="0" xfId="4" applyNumberFormat="1" applyFont="1"/>
    <xf numFmtId="169" fontId="12" fillId="0" borderId="0" xfId="3" applyNumberFormat="1" applyFont="1" applyAlignment="1">
      <alignment horizontal="center"/>
    </xf>
    <xf numFmtId="170" fontId="12" fillId="0" borderId="0" xfId="4" applyNumberFormat="1" applyFont="1" applyAlignment="1">
      <alignment horizontal="right"/>
    </xf>
    <xf numFmtId="169" fontId="13" fillId="0" borderId="0" xfId="3" applyNumberFormat="1" applyFont="1" applyAlignment="1">
      <alignment horizontal="center"/>
    </xf>
    <xf numFmtId="170" fontId="13" fillId="0" borderId="0" xfId="4" applyNumberFormat="1" applyFont="1" applyAlignment="1">
      <alignment horizontal="right"/>
    </xf>
    <xf numFmtId="170" fontId="13" fillId="0" borderId="0" xfId="2" applyNumberFormat="1" applyFont="1"/>
    <xf numFmtId="169" fontId="13" fillId="0" borderId="23" xfId="3" applyNumberFormat="1" applyFont="1" applyBorder="1" applyAlignment="1">
      <alignment horizontal="center"/>
    </xf>
    <xf numFmtId="170" fontId="13" fillId="0" borderId="23" xfId="4" applyNumberFormat="1" applyFont="1" applyBorder="1" applyAlignment="1">
      <alignment horizontal="right"/>
    </xf>
    <xf numFmtId="169" fontId="14" fillId="0" borderId="0" xfId="4" applyNumberFormat="1" applyFont="1" applyAlignment="1">
      <alignment horizontal="right"/>
    </xf>
    <xf numFmtId="170" fontId="14" fillId="0" borderId="0" xfId="4" applyNumberFormat="1" applyFont="1" applyAlignment="1">
      <alignment horizontal="right"/>
    </xf>
    <xf numFmtId="0" fontId="15" fillId="0" borderId="0" xfId="2" applyFont="1"/>
    <xf numFmtId="169" fontId="12" fillId="0" borderId="23" xfId="3" applyNumberFormat="1" applyFont="1" applyBorder="1" applyAlignment="1">
      <alignment horizontal="center"/>
    </xf>
    <xf numFmtId="170" fontId="12" fillId="0" borderId="23" xfId="4" applyNumberFormat="1" applyFont="1" applyBorder="1" applyAlignment="1">
      <alignment horizontal="right"/>
    </xf>
    <xf numFmtId="0" fontId="12" fillId="0" borderId="29" xfId="2" applyFont="1" applyBorder="1"/>
    <xf numFmtId="169" fontId="12" fillId="0" borderId="0" xfId="4" applyNumberFormat="1" applyFont="1" applyAlignment="1">
      <alignment horizontal="right"/>
    </xf>
    <xf numFmtId="169" fontId="15" fillId="0" borderId="34" xfId="3" applyNumberFormat="1" applyFont="1" applyBorder="1" applyAlignment="1">
      <alignment horizontal="center"/>
    </xf>
    <xf numFmtId="170" fontId="15" fillId="0" borderId="34" xfId="4" applyNumberFormat="1" applyFont="1" applyBorder="1" applyAlignment="1">
      <alignment horizontal="right"/>
    </xf>
    <xf numFmtId="171" fontId="12" fillId="0" borderId="0" xfId="2" applyNumberFormat="1" applyFont="1"/>
    <xf numFmtId="168" fontId="12" fillId="0" borderId="0" xfId="3" applyFont="1"/>
    <xf numFmtId="170" fontId="12" fillId="0" borderId="0" xfId="4" applyNumberFormat="1" applyFont="1"/>
    <xf numFmtId="171" fontId="15" fillId="0" borderId="23" xfId="2" applyNumberFormat="1" applyFont="1" applyBorder="1"/>
    <xf numFmtId="171" fontId="12" fillId="0" borderId="23" xfId="2" applyNumberFormat="1" applyFont="1" applyBorder="1"/>
    <xf numFmtId="168" fontId="15" fillId="0" borderId="23" xfId="3" applyFont="1" applyBorder="1"/>
    <xf numFmtId="170" fontId="12" fillId="0" borderId="23" xfId="4" applyNumberFormat="1" applyFont="1" applyBorder="1"/>
    <xf numFmtId="171" fontId="15" fillId="0" borderId="0" xfId="2" applyNumberFormat="1" applyFont="1"/>
    <xf numFmtId="0" fontId="16" fillId="0" borderId="0" xfId="2" applyFont="1" applyAlignment="1">
      <alignment horizontal="center" vertical="center" wrapText="1"/>
    </xf>
    <xf numFmtId="0" fontId="13" fillId="0" borderId="30" xfId="2" applyFont="1" applyBorder="1"/>
    <xf numFmtId="0" fontId="13" fillId="0" borderId="23" xfId="2" applyFont="1" applyBorder="1"/>
    <xf numFmtId="171" fontId="13" fillId="0" borderId="23" xfId="2" applyNumberFormat="1" applyFont="1" applyBorder="1"/>
    <xf numFmtId="0" fontId="13" fillId="0" borderId="31" xfId="2" applyFont="1" applyBorder="1"/>
    <xf numFmtId="0" fontId="12" fillId="0" borderId="4" xfId="2" applyFont="1" applyBorder="1" applyAlignment="1">
      <alignment horizontal="center"/>
    </xf>
    <xf numFmtId="0" fontId="12" fillId="0" borderId="6" xfId="2" applyFont="1" applyBorder="1" applyAlignment="1">
      <alignment horizontal="center"/>
    </xf>
    <xf numFmtId="0" fontId="15" fillId="0" borderId="4" xfId="2" applyFont="1" applyBorder="1" applyAlignment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5" fillId="0" borderId="7" xfId="2" applyFont="1" applyBorder="1" applyAlignment="1">
      <alignment horizontal="center" vertical="center"/>
    </xf>
    <xf numFmtId="0" fontId="1" fillId="0" borderId="0" xfId="5"/>
    <xf numFmtId="0" fontId="12" fillId="0" borderId="30" xfId="2" applyFont="1" applyBorder="1" applyAlignment="1">
      <alignment horizontal="center"/>
    </xf>
    <xf numFmtId="0" fontId="12" fillId="0" borderId="31" xfId="2" applyFont="1" applyBorder="1" applyAlignment="1">
      <alignment horizontal="center"/>
    </xf>
    <xf numFmtId="0" fontId="15" fillId="0" borderId="24" xfId="2" applyFont="1" applyBorder="1" applyAlignment="1">
      <alignment horizontal="center" vertical="center" wrapText="1"/>
    </xf>
    <xf numFmtId="0" fontId="15" fillId="0" borderId="25" xfId="2" applyFont="1" applyBorder="1" applyAlignment="1">
      <alignment horizontal="center" vertical="center" wrapText="1"/>
    </xf>
    <xf numFmtId="0" fontId="15" fillId="0" borderId="26" xfId="2" applyFont="1" applyBorder="1" applyAlignment="1">
      <alignment horizontal="center" vertical="center" wrapText="1"/>
    </xf>
    <xf numFmtId="0" fontId="15" fillId="0" borderId="11" xfId="2" applyFont="1" applyBorder="1" applyAlignment="1">
      <alignment horizontal="center" vertical="center"/>
    </xf>
    <xf numFmtId="0" fontId="12" fillId="0" borderId="28" xfId="2" applyFont="1" applyBorder="1"/>
    <xf numFmtId="167" fontId="12" fillId="0" borderId="0" xfId="2" applyNumberFormat="1" applyFont="1"/>
    <xf numFmtId="14" fontId="12" fillId="0" borderId="0" xfId="2" applyNumberFormat="1" applyFont="1"/>
    <xf numFmtId="14" fontId="12" fillId="0" borderId="0" xfId="2" applyNumberFormat="1" applyFont="1" applyAlignment="1">
      <alignment horizontal="left"/>
    </xf>
    <xf numFmtId="0" fontId="12" fillId="2" borderId="0" xfId="2" applyFont="1" applyFill="1"/>
    <xf numFmtId="165" fontId="15" fillId="0" borderId="0" xfId="6" applyNumberFormat="1" applyFont="1"/>
    <xf numFmtId="172" fontId="15" fillId="0" borderId="0" xfId="6" applyNumberFormat="1" applyFont="1" applyAlignment="1">
      <alignment horizontal="right"/>
    </xf>
    <xf numFmtId="165" fontId="12" fillId="0" borderId="0" xfId="6" applyNumberFormat="1" applyFont="1" applyAlignment="1">
      <alignment horizontal="center"/>
    </xf>
    <xf numFmtId="172" fontId="12" fillId="0" borderId="0" xfId="6" applyNumberFormat="1" applyFont="1" applyAlignment="1">
      <alignment horizontal="right"/>
    </xf>
    <xf numFmtId="165" fontId="12" fillId="0" borderId="35" xfId="6" applyNumberFormat="1" applyFont="1" applyBorder="1" applyAlignment="1">
      <alignment horizontal="center"/>
    </xf>
    <xf numFmtId="172" fontId="12" fillId="0" borderId="35" xfId="6" applyNumberFormat="1" applyFont="1" applyBorder="1" applyAlignment="1">
      <alignment horizontal="right"/>
    </xf>
    <xf numFmtId="165" fontId="12" fillId="0" borderId="34" xfId="6" applyNumberFormat="1" applyFont="1" applyBorder="1" applyAlignment="1">
      <alignment horizontal="center"/>
    </xf>
    <xf numFmtId="172" fontId="12" fillId="0" borderId="34" xfId="6" applyNumberFormat="1" applyFont="1" applyBorder="1" applyAlignment="1">
      <alignment horizontal="right"/>
    </xf>
    <xf numFmtId="171" fontId="12" fillId="0" borderId="0" xfId="2" applyNumberFormat="1" applyFont="1" applyAlignment="1">
      <alignment horizontal="right"/>
    </xf>
    <xf numFmtId="0" fontId="16" fillId="0" borderId="0" xfId="5" applyFont="1" applyAlignment="1">
      <alignment horizontal="center" vertical="center" wrapText="1"/>
    </xf>
    <xf numFmtId="0" fontId="12" fillId="0" borderId="30" xfId="2" applyFont="1" applyBorder="1"/>
    <xf numFmtId="0" fontId="12" fillId="0" borderId="23" xfId="2" applyFont="1" applyBorder="1"/>
    <xf numFmtId="0" fontId="12" fillId="0" borderId="31" xfId="2" applyFont="1" applyBorder="1"/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114"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6" formatCode="_-* #,##0.0_-;\-* #,##0.0_-;_-* &quot;-&quot;??_-;_-@_-"/>
    </dxf>
    <dxf>
      <numFmt numFmtId="166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bottom" readingOrder="0"/>
    </dxf>
    <dxf>
      <alignment vertical="center" readingOrder="0"/>
    </dxf>
    <dxf>
      <alignment vertical="bottom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6" formatCode="_-* #,##0.0_-;\-* #,##0.0_-;_-* &quot;-&quot;??_-;_-@_-"/>
    </dxf>
    <dxf>
      <numFmt numFmtId="166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xPSalud/CARTERA/CARTERAS%20REVISADAS/REVISI&#211;N%20CARTERAS%20A&#209;O%202024/5.%20MAYO/NIT%20890000905%20ESE%20HOSP%20PIO%20X%20DE%20LA%20TEBAIDA/ESTADO%20DE%20CARTERA%20ESE%20HOSP%20PIO%20X%20(mayo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 IPS"/>
      <sheetName val="TD"/>
      <sheetName val="ESTADO DE CADA FACTURA"/>
      <sheetName val="FOR-CSA-018 "/>
      <sheetName val="FOR CSA 004"/>
    </sheetNames>
    <sheetDataSet>
      <sheetData sheetId="0"/>
      <sheetData sheetId="1"/>
      <sheetData sheetId="2">
        <row r="1">
          <cell r="K1">
            <v>4084887</v>
          </cell>
          <cell r="N1">
            <v>1304787</v>
          </cell>
          <cell r="O1">
            <v>79500</v>
          </cell>
          <cell r="Q1">
            <v>1304787</v>
          </cell>
          <cell r="R1">
            <v>1225287</v>
          </cell>
          <cell r="S1">
            <v>105500</v>
          </cell>
          <cell r="U1">
            <v>1119787</v>
          </cell>
        </row>
        <row r="2">
          <cell r="F2" t="str">
            <v>Llave</v>
          </cell>
          <cell r="G2" t="str">
            <v>IPS Fecha factura</v>
          </cell>
          <cell r="H2" t="str">
            <v>IPS Fecha radicado</v>
          </cell>
          <cell r="I2" t="str">
            <v xml:space="preserve">Fecha de radicacion EPS </v>
          </cell>
          <cell r="J2" t="str">
            <v>IPS Valor Factura</v>
          </cell>
          <cell r="K2" t="str">
            <v>IPS Saldo Factura</v>
          </cell>
          <cell r="L2" t="str">
            <v xml:space="preserve">Estado de Factura EPS Mayo 31 </v>
          </cell>
          <cell r="M2" t="str">
            <v>Boxalud</v>
          </cell>
          <cell r="N2" t="str">
            <v>Valor Total Bruto</v>
          </cell>
          <cell r="O2" t="str">
            <v>Valor Devolucion</v>
          </cell>
          <cell r="P2" t="str">
            <v>Observacion objeccion</v>
          </cell>
          <cell r="Q2" t="str">
            <v>Valor Radicado</v>
          </cell>
          <cell r="R2" t="str">
            <v>Valor Pagar</v>
          </cell>
          <cell r="S2" t="str">
            <v>Por pagar SAP</v>
          </cell>
          <cell r="T2" t="str">
            <v>P. abiertas doc</v>
          </cell>
          <cell r="U2" t="str">
            <v>Valor compensacion SAP</v>
          </cell>
          <cell r="V2" t="str">
            <v>Doc compensacion</v>
          </cell>
          <cell r="W2" t="str">
            <v>Valor TF</v>
          </cell>
          <cell r="X2" t="str">
            <v xml:space="preserve">Fecha de compensacion </v>
          </cell>
        </row>
        <row r="3">
          <cell r="F3" t="str">
            <v>890000905_FE106184</v>
          </cell>
          <cell r="G3">
            <v>44546.536962002298</v>
          </cell>
          <cell r="H3">
            <v>44588.7303046296</v>
          </cell>
          <cell r="I3" t="e">
            <v>#N/A</v>
          </cell>
          <cell r="J3">
            <v>4600</v>
          </cell>
          <cell r="K3">
            <v>4600</v>
          </cell>
          <cell r="L3" t="str">
            <v>FACTURA NO RADICADA</v>
          </cell>
          <cell r="M3" t="e">
            <v>#N/A</v>
          </cell>
          <cell r="N3">
            <v>0</v>
          </cell>
          <cell r="O3">
            <v>0</v>
          </cell>
          <cell r="Q3">
            <v>0</v>
          </cell>
          <cell r="R3">
            <v>0</v>
          </cell>
          <cell r="S3">
            <v>0</v>
          </cell>
        </row>
        <row r="4">
          <cell r="F4" t="str">
            <v>890000905_FE114005</v>
          </cell>
          <cell r="G4">
            <v>44651.947465393503</v>
          </cell>
          <cell r="H4">
            <v>44651</v>
          </cell>
          <cell r="I4" t="e">
            <v>#N/A</v>
          </cell>
          <cell r="J4">
            <v>80300</v>
          </cell>
          <cell r="K4">
            <v>80300</v>
          </cell>
          <cell r="L4" t="str">
            <v>FACTURA NO RADICADA</v>
          </cell>
          <cell r="M4" t="e">
            <v>#N/A</v>
          </cell>
          <cell r="N4">
            <v>0</v>
          </cell>
          <cell r="O4">
            <v>0</v>
          </cell>
          <cell r="Q4">
            <v>0</v>
          </cell>
          <cell r="R4">
            <v>0</v>
          </cell>
          <cell r="S4">
            <v>0</v>
          </cell>
        </row>
        <row r="5">
          <cell r="F5" t="str">
            <v>890000905_FE117581</v>
          </cell>
          <cell r="G5">
            <v>44715.447569942102</v>
          </cell>
          <cell r="H5">
            <v>44742</v>
          </cell>
          <cell r="I5" t="e">
            <v>#N/A</v>
          </cell>
          <cell r="J5">
            <v>129900</v>
          </cell>
          <cell r="K5">
            <v>129900</v>
          </cell>
          <cell r="L5" t="str">
            <v>FACTURA NO RADICADA</v>
          </cell>
          <cell r="M5" t="e">
            <v>#N/A</v>
          </cell>
          <cell r="N5">
            <v>0</v>
          </cell>
          <cell r="O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F6" t="str">
            <v>890000905_FE121087</v>
          </cell>
          <cell r="G6">
            <v>44769.531961840301</v>
          </cell>
          <cell r="H6">
            <v>44773</v>
          </cell>
          <cell r="I6" t="e">
            <v>#N/A</v>
          </cell>
          <cell r="J6">
            <v>81200</v>
          </cell>
          <cell r="K6">
            <v>81200</v>
          </cell>
          <cell r="L6" t="str">
            <v>FACTURA NO RADICADA</v>
          </cell>
          <cell r="M6" t="e">
            <v>#N/A</v>
          </cell>
          <cell r="N6">
            <v>0</v>
          </cell>
          <cell r="O6">
            <v>0</v>
          </cell>
          <cell r="Q6">
            <v>0</v>
          </cell>
          <cell r="R6">
            <v>0</v>
          </cell>
          <cell r="S6">
            <v>0</v>
          </cell>
        </row>
        <row r="7">
          <cell r="F7" t="str">
            <v>890000905_FE121093</v>
          </cell>
          <cell r="G7">
            <v>44769.541646794001</v>
          </cell>
          <cell r="H7">
            <v>44773</v>
          </cell>
          <cell r="I7" t="e">
            <v>#N/A</v>
          </cell>
          <cell r="J7">
            <v>9200</v>
          </cell>
          <cell r="K7">
            <v>9200</v>
          </cell>
          <cell r="L7" t="str">
            <v>FACTURA NO RADICADA</v>
          </cell>
          <cell r="M7" t="e">
            <v>#N/A</v>
          </cell>
          <cell r="N7">
            <v>0</v>
          </cell>
          <cell r="O7">
            <v>0</v>
          </cell>
          <cell r="Q7">
            <v>0</v>
          </cell>
          <cell r="R7">
            <v>0</v>
          </cell>
          <cell r="S7">
            <v>0</v>
          </cell>
        </row>
        <row r="8">
          <cell r="F8" t="str">
            <v>890000905_FE121319</v>
          </cell>
          <cell r="G8">
            <v>44770.654418483799</v>
          </cell>
          <cell r="H8">
            <v>44773</v>
          </cell>
          <cell r="I8" t="e">
            <v>#N/A</v>
          </cell>
          <cell r="J8">
            <v>84900</v>
          </cell>
          <cell r="K8">
            <v>84900</v>
          </cell>
          <cell r="L8" t="str">
            <v>FACTURA NO RADICADA</v>
          </cell>
          <cell r="M8" t="e">
            <v>#N/A</v>
          </cell>
          <cell r="N8">
            <v>0</v>
          </cell>
          <cell r="O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F9" t="str">
            <v>890000905_FE124807</v>
          </cell>
          <cell r="G9">
            <v>44827.771370601899</v>
          </cell>
          <cell r="H9">
            <v>44834</v>
          </cell>
          <cell r="I9" t="e">
            <v>#N/A</v>
          </cell>
          <cell r="J9">
            <v>18400</v>
          </cell>
          <cell r="K9">
            <v>18400</v>
          </cell>
          <cell r="L9" t="str">
            <v>FACTURA NO RADICADA</v>
          </cell>
          <cell r="M9" t="e">
            <v>#N/A</v>
          </cell>
          <cell r="N9">
            <v>0</v>
          </cell>
          <cell r="O9">
            <v>0</v>
          </cell>
          <cell r="Q9">
            <v>0</v>
          </cell>
          <cell r="R9">
            <v>0</v>
          </cell>
          <cell r="S9">
            <v>0</v>
          </cell>
        </row>
        <row r="10">
          <cell r="F10" t="str">
            <v>890000905_FE128739</v>
          </cell>
          <cell r="G10">
            <v>44893.712108182903</v>
          </cell>
          <cell r="H10">
            <v>44895</v>
          </cell>
          <cell r="I10" t="e">
            <v>#N/A</v>
          </cell>
          <cell r="J10">
            <v>139900</v>
          </cell>
          <cell r="K10">
            <v>139900</v>
          </cell>
          <cell r="L10" t="str">
            <v>FACTURA NO RADICADA</v>
          </cell>
          <cell r="M10" t="e">
            <v>#N/A</v>
          </cell>
          <cell r="N10">
            <v>0</v>
          </cell>
          <cell r="O10">
            <v>0</v>
          </cell>
          <cell r="Q10">
            <v>0</v>
          </cell>
          <cell r="R10">
            <v>0</v>
          </cell>
          <cell r="S10">
            <v>0</v>
          </cell>
        </row>
        <row r="11">
          <cell r="F11" t="str">
            <v>890000905_FE128740</v>
          </cell>
          <cell r="G11">
            <v>44893.713648263903</v>
          </cell>
          <cell r="H11">
            <v>44895</v>
          </cell>
          <cell r="I11" t="e">
            <v>#N/A</v>
          </cell>
          <cell r="J11">
            <v>138100</v>
          </cell>
          <cell r="K11">
            <v>138100</v>
          </cell>
          <cell r="L11" t="str">
            <v>FACTURA NO RADICADA</v>
          </cell>
          <cell r="M11" t="e">
            <v>#N/A</v>
          </cell>
          <cell r="N11">
            <v>0</v>
          </cell>
          <cell r="O11">
            <v>0</v>
          </cell>
          <cell r="Q11">
            <v>0</v>
          </cell>
          <cell r="R11">
            <v>0</v>
          </cell>
          <cell r="S11">
            <v>0</v>
          </cell>
        </row>
        <row r="12">
          <cell r="F12" t="str">
            <v>890000905_FE131873</v>
          </cell>
          <cell r="G12">
            <v>44928.661402743099</v>
          </cell>
          <cell r="H12">
            <v>44957</v>
          </cell>
          <cell r="I12">
            <v>44978</v>
          </cell>
          <cell r="J12">
            <v>79500</v>
          </cell>
          <cell r="K12">
            <v>79500</v>
          </cell>
          <cell r="L12" t="str">
            <v>FACTURA DEVUELTA</v>
          </cell>
          <cell r="M12" t="str">
            <v>Devuelta</v>
          </cell>
          <cell r="N12">
            <v>79500</v>
          </cell>
          <cell r="O12">
            <v>79500</v>
          </cell>
          <cell r="P12" t="str">
            <v>MIGRACION: AUT: SE OBJETA FACTURA, NO SE EVIDENCIA AUTORIZACION PARAEL SERVICIO PRESTADO, POR FAVOR SOLICITAR AUTORIZACION AL NUEVO CORREO capautorizaciones@epsdelagente.com.co, PARA CONTINUAR CON EL TRAMITE DE PAGO.            NANCY</v>
          </cell>
          <cell r="Q12">
            <v>79500</v>
          </cell>
          <cell r="R12">
            <v>0</v>
          </cell>
          <cell r="S12">
            <v>0</v>
          </cell>
        </row>
        <row r="13">
          <cell r="F13" t="str">
            <v>890000905_FE132592</v>
          </cell>
          <cell r="G13">
            <v>44951.488672997701</v>
          </cell>
          <cell r="H13">
            <v>44957</v>
          </cell>
          <cell r="I13">
            <v>44985</v>
          </cell>
          <cell r="J13">
            <v>105500</v>
          </cell>
          <cell r="K13">
            <v>105500</v>
          </cell>
          <cell r="L13" t="str">
            <v>FACTURA PENDIENTE EN PROGRAMACION DE PAGO</v>
          </cell>
          <cell r="M13" t="str">
            <v>Finalizada</v>
          </cell>
          <cell r="N13">
            <v>105500</v>
          </cell>
          <cell r="O13">
            <v>0</v>
          </cell>
          <cell r="Q13">
            <v>105500</v>
          </cell>
          <cell r="R13">
            <v>105500</v>
          </cell>
          <cell r="S13">
            <v>105500</v>
          </cell>
          <cell r="T13">
            <v>1222234050</v>
          </cell>
        </row>
        <row r="14">
          <cell r="F14" t="str">
            <v>890000905_FE134471</v>
          </cell>
          <cell r="G14">
            <v>44984.486527349502</v>
          </cell>
          <cell r="H14">
            <v>44985</v>
          </cell>
          <cell r="I14" t="e">
            <v>#N/A</v>
          </cell>
          <cell r="J14">
            <v>222800</v>
          </cell>
          <cell r="K14">
            <v>222800</v>
          </cell>
          <cell r="L14" t="str">
            <v>FACTURA NO RADICADA</v>
          </cell>
          <cell r="M14" t="e">
            <v>#N/A</v>
          </cell>
          <cell r="N14">
            <v>0</v>
          </cell>
          <cell r="O14">
            <v>0</v>
          </cell>
          <cell r="Q14">
            <v>0</v>
          </cell>
          <cell r="R14">
            <v>0</v>
          </cell>
          <cell r="S14">
            <v>0</v>
          </cell>
        </row>
        <row r="15">
          <cell r="F15" t="str">
            <v>890000905_FE138325</v>
          </cell>
          <cell r="G15">
            <v>45098.481788506899</v>
          </cell>
          <cell r="H15">
            <v>45107</v>
          </cell>
          <cell r="I15" t="e">
            <v>#N/A</v>
          </cell>
          <cell r="J15">
            <v>153200</v>
          </cell>
          <cell r="K15">
            <v>153200</v>
          </cell>
          <cell r="L15" t="str">
            <v>FACTURA NO RADICADA</v>
          </cell>
          <cell r="M15" t="e">
            <v>#N/A</v>
          </cell>
          <cell r="N15">
            <v>0</v>
          </cell>
          <cell r="O15">
            <v>0</v>
          </cell>
          <cell r="Q15">
            <v>0</v>
          </cell>
          <cell r="R15">
            <v>0</v>
          </cell>
          <cell r="S15">
            <v>0</v>
          </cell>
        </row>
        <row r="16">
          <cell r="F16" t="str">
            <v>890000905_FE139216</v>
          </cell>
          <cell r="G16">
            <v>45133.641359294001</v>
          </cell>
          <cell r="H16">
            <v>45138</v>
          </cell>
          <cell r="I16" t="e">
            <v>#N/A</v>
          </cell>
          <cell r="J16">
            <v>222900</v>
          </cell>
          <cell r="K16">
            <v>222900</v>
          </cell>
          <cell r="L16" t="str">
            <v>FACTURA NO RADICADA</v>
          </cell>
          <cell r="M16" t="e">
            <v>#N/A</v>
          </cell>
          <cell r="N16">
            <v>0</v>
          </cell>
          <cell r="O16">
            <v>0</v>
          </cell>
          <cell r="Q16">
            <v>0</v>
          </cell>
          <cell r="R16">
            <v>0</v>
          </cell>
          <cell r="S16">
            <v>0</v>
          </cell>
        </row>
        <row r="17">
          <cell r="F17" t="str">
            <v>890000905_FE139354</v>
          </cell>
          <cell r="G17">
            <v>45138.203664351902</v>
          </cell>
          <cell r="H17">
            <v>45138</v>
          </cell>
          <cell r="I17">
            <v>45414.291666666664</v>
          </cell>
          <cell r="J17">
            <v>267600</v>
          </cell>
          <cell r="K17">
            <v>267600</v>
          </cell>
          <cell r="L17" t="str">
            <v>FACTURA CANCELADA</v>
          </cell>
          <cell r="M17" t="str">
            <v>Finalizada</v>
          </cell>
          <cell r="N17">
            <v>267600</v>
          </cell>
          <cell r="O17">
            <v>0</v>
          </cell>
          <cell r="Q17">
            <v>267600</v>
          </cell>
          <cell r="R17">
            <v>267600</v>
          </cell>
          <cell r="S17">
            <v>0</v>
          </cell>
          <cell r="U17">
            <v>267600</v>
          </cell>
          <cell r="V17">
            <v>2201511108</v>
          </cell>
          <cell r="W17">
            <v>267600</v>
          </cell>
          <cell r="X17" t="str">
            <v>28.05.2024</v>
          </cell>
        </row>
        <row r="18">
          <cell r="F18" t="str">
            <v>890000905_FE144659</v>
          </cell>
          <cell r="G18">
            <v>45226.682670601898</v>
          </cell>
          <cell r="H18">
            <v>45230</v>
          </cell>
          <cell r="I18" t="e">
            <v>#N/A</v>
          </cell>
          <cell r="J18">
            <v>79500</v>
          </cell>
          <cell r="K18">
            <v>79500</v>
          </cell>
          <cell r="L18" t="str">
            <v>FACTURA NO RADICADA</v>
          </cell>
          <cell r="M18" t="e">
            <v>#N/A</v>
          </cell>
          <cell r="N18">
            <v>0</v>
          </cell>
          <cell r="O18">
            <v>0</v>
          </cell>
          <cell r="Q18">
            <v>0</v>
          </cell>
          <cell r="R18">
            <v>0</v>
          </cell>
          <cell r="S18">
            <v>0</v>
          </cell>
        </row>
        <row r="19">
          <cell r="F19" t="str">
            <v>890000905_FE145032</v>
          </cell>
          <cell r="G19">
            <v>45240.367850231502</v>
          </cell>
          <cell r="H19">
            <v>45260</v>
          </cell>
          <cell r="I19" t="e">
            <v>#N/A</v>
          </cell>
          <cell r="J19">
            <v>76200</v>
          </cell>
          <cell r="K19">
            <v>76200</v>
          </cell>
          <cell r="L19" t="str">
            <v>FACTURA NO RADICADA</v>
          </cell>
          <cell r="M19" t="e">
            <v>#N/A</v>
          </cell>
          <cell r="N19">
            <v>0</v>
          </cell>
          <cell r="O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F20" t="str">
            <v>890000905_FE150779</v>
          </cell>
          <cell r="G20">
            <v>45320.418437847198</v>
          </cell>
          <cell r="H20">
            <v>45322</v>
          </cell>
          <cell r="I20" t="e">
            <v>#N/A</v>
          </cell>
          <cell r="J20">
            <v>208000</v>
          </cell>
          <cell r="K20">
            <v>208000</v>
          </cell>
          <cell r="L20" t="str">
            <v>FACTURA NO RADICADA</v>
          </cell>
          <cell r="M20" t="e">
            <v>#N/A</v>
          </cell>
          <cell r="N20">
            <v>0</v>
          </cell>
          <cell r="O20">
            <v>0</v>
          </cell>
          <cell r="Q20">
            <v>0</v>
          </cell>
          <cell r="R20">
            <v>0</v>
          </cell>
          <cell r="S20">
            <v>0</v>
          </cell>
        </row>
        <row r="21">
          <cell r="F21" t="str">
            <v>890000905_FE152245</v>
          </cell>
          <cell r="G21">
            <v>45344.631375381898</v>
          </cell>
          <cell r="H21">
            <v>45351</v>
          </cell>
          <cell r="I21" t="e">
            <v>#N/A</v>
          </cell>
          <cell r="J21">
            <v>194800</v>
          </cell>
          <cell r="K21">
            <v>194800</v>
          </cell>
          <cell r="L21" t="str">
            <v>FACTURA NO RADICADA</v>
          </cell>
          <cell r="M21" t="e">
            <v>#N/A</v>
          </cell>
          <cell r="N21">
            <v>0</v>
          </cell>
          <cell r="O21">
            <v>0</v>
          </cell>
          <cell r="Q21">
            <v>0</v>
          </cell>
          <cell r="R21">
            <v>0</v>
          </cell>
          <cell r="S21">
            <v>0</v>
          </cell>
        </row>
        <row r="22">
          <cell r="F22" t="str">
            <v>890000905_FE155585</v>
          </cell>
          <cell r="G22">
            <v>45387.561992743103</v>
          </cell>
          <cell r="H22">
            <v>45412</v>
          </cell>
          <cell r="I22" t="e">
            <v>#N/A</v>
          </cell>
          <cell r="J22">
            <v>129700</v>
          </cell>
          <cell r="K22">
            <v>129700</v>
          </cell>
          <cell r="L22" t="str">
            <v>FACTURA NO RADICADA</v>
          </cell>
          <cell r="M22" t="e">
            <v>#N/A</v>
          </cell>
          <cell r="N22">
            <v>0</v>
          </cell>
          <cell r="O22">
            <v>0</v>
          </cell>
          <cell r="Q22">
            <v>0</v>
          </cell>
          <cell r="R22">
            <v>0</v>
          </cell>
          <cell r="S22">
            <v>0</v>
          </cell>
        </row>
        <row r="23">
          <cell r="F23" t="str">
            <v>890000905_FE155594</v>
          </cell>
          <cell r="G23">
            <v>45387.580881828697</v>
          </cell>
          <cell r="H23">
            <v>45412</v>
          </cell>
          <cell r="I23" t="e">
            <v>#N/A</v>
          </cell>
          <cell r="J23">
            <v>12100</v>
          </cell>
          <cell r="K23">
            <v>12100</v>
          </cell>
          <cell r="L23" t="str">
            <v>FACTURA NO RADICADA</v>
          </cell>
          <cell r="M23" t="e">
            <v>#N/A</v>
          </cell>
          <cell r="N23">
            <v>0</v>
          </cell>
          <cell r="O23">
            <v>0</v>
          </cell>
          <cell r="Q23">
            <v>0</v>
          </cell>
          <cell r="R23">
            <v>0</v>
          </cell>
          <cell r="S23">
            <v>0</v>
          </cell>
        </row>
        <row r="24">
          <cell r="F24" t="str">
            <v>890000905_FE157946</v>
          </cell>
          <cell r="G24">
            <v>45401.340498842597</v>
          </cell>
          <cell r="H24">
            <v>45412</v>
          </cell>
          <cell r="I24" t="e">
            <v>#N/A</v>
          </cell>
          <cell r="J24">
            <v>105500</v>
          </cell>
          <cell r="K24">
            <v>105500</v>
          </cell>
          <cell r="L24" t="str">
            <v>FACTURA NO RADICADA</v>
          </cell>
          <cell r="M24" t="e">
            <v>#N/A</v>
          </cell>
          <cell r="N24">
            <v>0</v>
          </cell>
          <cell r="O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F25" t="str">
            <v>890000905_FE89429</v>
          </cell>
          <cell r="G25">
            <v>44222.581544062501</v>
          </cell>
          <cell r="H25">
            <v>44243.437420451402</v>
          </cell>
          <cell r="I25" t="e">
            <v>#N/A</v>
          </cell>
          <cell r="J25">
            <v>93100</v>
          </cell>
          <cell r="K25">
            <v>93100</v>
          </cell>
          <cell r="L25" t="str">
            <v>FACTURA NO RADICADA</v>
          </cell>
          <cell r="M25" t="e">
            <v>#N/A</v>
          </cell>
          <cell r="N25">
            <v>0</v>
          </cell>
          <cell r="O25">
            <v>0</v>
          </cell>
          <cell r="Q25">
            <v>0</v>
          </cell>
          <cell r="R25">
            <v>0</v>
          </cell>
          <cell r="S25">
            <v>0</v>
          </cell>
        </row>
        <row r="26">
          <cell r="F26" t="str">
            <v>890000905_FE89430</v>
          </cell>
          <cell r="G26">
            <v>44222.583240972199</v>
          </cell>
          <cell r="H26">
            <v>44243.437420451402</v>
          </cell>
          <cell r="I26" t="e">
            <v>#N/A</v>
          </cell>
          <cell r="J26">
            <v>125600</v>
          </cell>
          <cell r="K26">
            <v>125600</v>
          </cell>
          <cell r="L26" t="str">
            <v>FACTURA NO RADICADA</v>
          </cell>
          <cell r="M26" t="e">
            <v>#N/A</v>
          </cell>
          <cell r="N26">
            <v>0</v>
          </cell>
          <cell r="O26">
            <v>0</v>
          </cell>
          <cell r="Q26">
            <v>0</v>
          </cell>
          <cell r="R26">
            <v>0</v>
          </cell>
          <cell r="S26">
            <v>0</v>
          </cell>
        </row>
        <row r="27">
          <cell r="F27" t="str">
            <v>890000905_FE98458</v>
          </cell>
          <cell r="G27">
            <v>44404.664890011598</v>
          </cell>
          <cell r="H27">
            <v>44545.696494756899</v>
          </cell>
          <cell r="I27" t="e">
            <v>#N/A</v>
          </cell>
          <cell r="J27">
            <v>59700</v>
          </cell>
          <cell r="K27">
            <v>59700</v>
          </cell>
          <cell r="L27" t="str">
            <v>FACTURA NO RADICADA</v>
          </cell>
          <cell r="M27" t="e">
            <v>#N/A</v>
          </cell>
          <cell r="N27">
            <v>0</v>
          </cell>
          <cell r="O27">
            <v>0</v>
          </cell>
          <cell r="Q27">
            <v>0</v>
          </cell>
          <cell r="R27">
            <v>0</v>
          </cell>
          <cell r="S27">
            <v>0</v>
          </cell>
        </row>
        <row r="28">
          <cell r="F28" t="str">
            <v>890000905_FE99635</v>
          </cell>
          <cell r="G28">
            <v>44448.585757951398</v>
          </cell>
          <cell r="H28">
            <v>44545.696494756899</v>
          </cell>
          <cell r="I28" t="e">
            <v>#N/A</v>
          </cell>
          <cell r="J28">
            <v>18400</v>
          </cell>
          <cell r="K28">
            <v>18400</v>
          </cell>
          <cell r="L28" t="str">
            <v>FACTURA NO RADICADA</v>
          </cell>
          <cell r="M28" t="e">
            <v>#N/A</v>
          </cell>
          <cell r="N28">
            <v>0</v>
          </cell>
          <cell r="O28">
            <v>0</v>
          </cell>
          <cell r="Q28">
            <v>0</v>
          </cell>
          <cell r="R28">
            <v>0</v>
          </cell>
          <cell r="S28">
            <v>0</v>
          </cell>
        </row>
        <row r="29">
          <cell r="F29" t="str">
            <v>890000905_PIOX48860</v>
          </cell>
          <cell r="G29">
            <v>43476.680964270803</v>
          </cell>
          <cell r="H29">
            <v>43516</v>
          </cell>
          <cell r="I29">
            <v>43516</v>
          </cell>
          <cell r="J29">
            <v>69914</v>
          </cell>
          <cell r="K29">
            <v>69914</v>
          </cell>
          <cell r="L29" t="str">
            <v>FACTURA CANCELADA</v>
          </cell>
          <cell r="M29" t="str">
            <v>Finalizada</v>
          </cell>
          <cell r="N29">
            <v>69914</v>
          </cell>
          <cell r="O29">
            <v>0</v>
          </cell>
          <cell r="Q29">
            <v>69914</v>
          </cell>
          <cell r="R29">
            <v>69914</v>
          </cell>
          <cell r="S29">
            <v>0</v>
          </cell>
          <cell r="U29">
            <v>69914</v>
          </cell>
          <cell r="V29">
            <v>2200618267</v>
          </cell>
          <cell r="W29">
            <v>148689</v>
          </cell>
          <cell r="X29" t="str">
            <v>26.03.2019</v>
          </cell>
        </row>
        <row r="30">
          <cell r="F30" t="str">
            <v>890000905_PIOX48861</v>
          </cell>
          <cell r="G30">
            <v>43476.691832951401</v>
          </cell>
          <cell r="H30">
            <v>43516</v>
          </cell>
          <cell r="I30">
            <v>43516</v>
          </cell>
          <cell r="J30">
            <v>78775</v>
          </cell>
          <cell r="K30">
            <v>78775</v>
          </cell>
          <cell r="L30" t="str">
            <v>FACTURA CANCELADA</v>
          </cell>
          <cell r="M30" t="str">
            <v>Finalizada</v>
          </cell>
          <cell r="N30">
            <v>78775</v>
          </cell>
          <cell r="O30">
            <v>0</v>
          </cell>
          <cell r="Q30">
            <v>78775</v>
          </cell>
          <cell r="R30">
            <v>78775</v>
          </cell>
          <cell r="S30">
            <v>0</v>
          </cell>
          <cell r="U30">
            <v>78775</v>
          </cell>
          <cell r="V30">
            <v>2200618267</v>
          </cell>
          <cell r="W30">
            <v>148689</v>
          </cell>
          <cell r="X30" t="str">
            <v>26.03.2019</v>
          </cell>
        </row>
        <row r="31">
          <cell r="F31" t="str">
            <v>890000905_PIOX55776</v>
          </cell>
          <cell r="G31">
            <v>43627.752140821802</v>
          </cell>
          <cell r="H31">
            <v>43754</v>
          </cell>
          <cell r="I31">
            <v>43754</v>
          </cell>
          <cell r="J31">
            <v>146147</v>
          </cell>
          <cell r="K31">
            <v>146147</v>
          </cell>
          <cell r="L31" t="str">
            <v>FACTURA CANCELADA</v>
          </cell>
          <cell r="M31" t="str">
            <v>Finalizada</v>
          </cell>
          <cell r="N31">
            <v>146147</v>
          </cell>
          <cell r="O31">
            <v>0</v>
          </cell>
          <cell r="Q31">
            <v>146147</v>
          </cell>
          <cell r="R31">
            <v>146147</v>
          </cell>
          <cell r="S31">
            <v>0</v>
          </cell>
          <cell r="U31">
            <v>146147</v>
          </cell>
          <cell r="V31">
            <v>2200753237</v>
          </cell>
          <cell r="W31">
            <v>521884</v>
          </cell>
          <cell r="X31" t="str">
            <v>22.11.2019</v>
          </cell>
        </row>
        <row r="32">
          <cell r="F32" t="str">
            <v>890000905_PIOX56794</v>
          </cell>
          <cell r="G32">
            <v>43646.386580405102</v>
          </cell>
          <cell r="H32">
            <v>43754</v>
          </cell>
          <cell r="I32">
            <v>43754</v>
          </cell>
          <cell r="J32">
            <v>241937</v>
          </cell>
          <cell r="K32">
            <v>241937</v>
          </cell>
          <cell r="L32" t="str">
            <v>FACTURA CANCELADA</v>
          </cell>
          <cell r="M32" t="str">
            <v>Finalizada</v>
          </cell>
          <cell r="N32">
            <v>241937</v>
          </cell>
          <cell r="O32">
            <v>0</v>
          </cell>
          <cell r="Q32">
            <v>241937</v>
          </cell>
          <cell r="R32">
            <v>241937</v>
          </cell>
          <cell r="S32">
            <v>0</v>
          </cell>
          <cell r="U32">
            <v>241937</v>
          </cell>
          <cell r="V32">
            <v>2200753237</v>
          </cell>
          <cell r="W32">
            <v>521884</v>
          </cell>
          <cell r="X32" t="str">
            <v>22.11.2019</v>
          </cell>
        </row>
        <row r="33">
          <cell r="F33" t="str">
            <v>890000905_PIOX58303</v>
          </cell>
          <cell r="G33">
            <v>43673.8989496875</v>
          </cell>
          <cell r="H33">
            <v>43754</v>
          </cell>
          <cell r="I33">
            <v>43754</v>
          </cell>
          <cell r="J33">
            <v>133800</v>
          </cell>
          <cell r="K33">
            <v>133800</v>
          </cell>
          <cell r="L33" t="str">
            <v>FACTURA CANCELADA</v>
          </cell>
          <cell r="M33" t="str">
            <v>Finalizada</v>
          </cell>
          <cell r="N33">
            <v>133800</v>
          </cell>
          <cell r="O33">
            <v>0</v>
          </cell>
          <cell r="Q33">
            <v>133800</v>
          </cell>
          <cell r="R33">
            <v>133800</v>
          </cell>
          <cell r="S33">
            <v>0</v>
          </cell>
          <cell r="U33">
            <v>133800</v>
          </cell>
          <cell r="V33">
            <v>2200753237</v>
          </cell>
          <cell r="W33">
            <v>521884</v>
          </cell>
          <cell r="X33" t="str">
            <v>22.11.2019</v>
          </cell>
        </row>
        <row r="34">
          <cell r="F34" t="str">
            <v>890000905_PIOX59792</v>
          </cell>
          <cell r="G34">
            <v>43696.0327881134</v>
          </cell>
          <cell r="H34">
            <v>43839</v>
          </cell>
          <cell r="I34">
            <v>43839</v>
          </cell>
          <cell r="J34">
            <v>77600</v>
          </cell>
          <cell r="K34">
            <v>77600</v>
          </cell>
          <cell r="L34" t="str">
            <v>FACTURA CANCELADA</v>
          </cell>
          <cell r="M34" t="str">
            <v>Finalizada</v>
          </cell>
          <cell r="N34">
            <v>77600</v>
          </cell>
          <cell r="O34">
            <v>0</v>
          </cell>
          <cell r="Q34">
            <v>77600</v>
          </cell>
          <cell r="R34">
            <v>77600</v>
          </cell>
          <cell r="S34">
            <v>0</v>
          </cell>
          <cell r="U34">
            <v>77600</v>
          </cell>
          <cell r="V34">
            <v>2200810982</v>
          </cell>
          <cell r="W34">
            <v>181614</v>
          </cell>
          <cell r="X34" t="str">
            <v>04.03.2020</v>
          </cell>
        </row>
        <row r="35">
          <cell r="F35" t="str">
            <v>890000905_PIOX63051</v>
          </cell>
          <cell r="G35">
            <v>43748.492280821803</v>
          </cell>
          <cell r="H35">
            <v>43839</v>
          </cell>
          <cell r="I35">
            <v>43839</v>
          </cell>
          <cell r="J35">
            <v>104014</v>
          </cell>
          <cell r="K35">
            <v>104014</v>
          </cell>
          <cell r="L35" t="str">
            <v>FACTURA CANCELADA</v>
          </cell>
          <cell r="M35" t="str">
            <v>Finalizada</v>
          </cell>
          <cell r="N35">
            <v>104014</v>
          </cell>
          <cell r="O35">
            <v>0</v>
          </cell>
          <cell r="Q35">
            <v>104014</v>
          </cell>
          <cell r="R35">
            <v>104014</v>
          </cell>
          <cell r="S35">
            <v>0</v>
          </cell>
          <cell r="U35">
            <v>104014</v>
          </cell>
          <cell r="V35">
            <v>2200810982</v>
          </cell>
          <cell r="W35">
            <v>181614</v>
          </cell>
          <cell r="X35" t="str">
            <v>04.03.2020</v>
          </cell>
        </row>
        <row r="36">
          <cell r="F36" t="str">
            <v>890000905_PIOX81891</v>
          </cell>
          <cell r="G36">
            <v>44070.8690027431</v>
          </cell>
          <cell r="H36">
            <v>44146</v>
          </cell>
          <cell r="I36" t="e">
            <v>#N/A</v>
          </cell>
          <cell r="J36">
            <v>105600</v>
          </cell>
          <cell r="K36">
            <v>105600</v>
          </cell>
          <cell r="L36" t="str">
            <v>FACTURA NO RADICADA</v>
          </cell>
          <cell r="M36" t="e">
            <v>#N/A</v>
          </cell>
          <cell r="N36">
            <v>0</v>
          </cell>
          <cell r="O36">
            <v>0</v>
          </cell>
          <cell r="Q36">
            <v>0</v>
          </cell>
          <cell r="R36">
            <v>0</v>
          </cell>
          <cell r="S36">
            <v>0</v>
          </cell>
        </row>
        <row r="37">
          <cell r="F37" t="str">
            <v>890000905_FE138972</v>
          </cell>
          <cell r="G37">
            <v>45124.591351701398</v>
          </cell>
          <cell r="H37">
            <v>45138</v>
          </cell>
          <cell r="I37" t="e">
            <v>#N/A</v>
          </cell>
          <cell r="J37">
            <v>67000</v>
          </cell>
          <cell r="K37">
            <v>67000</v>
          </cell>
          <cell r="L37" t="str">
            <v>FACTURA NO RADICADA</v>
          </cell>
          <cell r="M37" t="e">
            <v>#N/A</v>
          </cell>
          <cell r="N37">
            <v>0</v>
          </cell>
          <cell r="O37">
            <v>0</v>
          </cell>
          <cell r="Q37">
            <v>0</v>
          </cell>
          <cell r="R37">
            <v>0</v>
          </cell>
          <cell r="S37">
            <v>0</v>
          </cell>
        </row>
        <row r="38">
          <cell r="F38" t="str">
            <v>890000905_FE148935</v>
          </cell>
          <cell r="G38">
            <v>45287.588208368099</v>
          </cell>
          <cell r="H38">
            <v>45289</v>
          </cell>
          <cell r="I38" t="e">
            <v>#N/A</v>
          </cell>
          <cell r="J38">
            <v>127100</v>
          </cell>
          <cell r="K38">
            <v>127100</v>
          </cell>
          <cell r="L38" t="str">
            <v>FACTURA NO RADICADA</v>
          </cell>
          <cell r="M38" t="e">
            <v>#N/A</v>
          </cell>
          <cell r="N38">
            <v>0</v>
          </cell>
          <cell r="O38">
            <v>0</v>
          </cell>
          <cell r="Q38">
            <v>0</v>
          </cell>
          <cell r="R38">
            <v>0</v>
          </cell>
          <cell r="S38">
            <v>0</v>
          </cell>
        </row>
        <row r="39">
          <cell r="F39" t="str">
            <v>890000905_FE150373</v>
          </cell>
          <cell r="G39">
            <v>45314.687056365699</v>
          </cell>
          <cell r="H39">
            <v>45322</v>
          </cell>
          <cell r="I39" t="e">
            <v>#N/A</v>
          </cell>
          <cell r="J39">
            <v>92400</v>
          </cell>
          <cell r="K39">
            <v>92400</v>
          </cell>
          <cell r="L39" t="str">
            <v>FACTURA NO RADICADA</v>
          </cell>
          <cell r="M39" t="e">
            <v>#N/A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</row>
      </sheetData>
      <sheetData sheetId="3"/>
      <sheetData sheetId="4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4.824039814812" createdVersion="5" refreshedVersion="5" minRefreshableVersion="3" recordCount="38">
  <cacheSource type="worksheet">
    <worksheetSource ref="A2:AA40" sheet="ESTADO DE CADA FACTURA"/>
  </cacheSource>
  <cacheFields count="27">
    <cacheField name="NIT" numFmtId="0">
      <sharedItems containsSemiMixedTypes="0" containsString="0" containsNumber="1" containsInteger="1" minValue="890000905" maxValue="890000905"/>
    </cacheField>
    <cacheField name="PRESTADOR" numFmtId="0">
      <sharedItems/>
    </cacheField>
    <cacheField name="N. DE FACTURA" numFmtId="0">
      <sharedItems/>
    </cacheField>
    <cacheField name="Llave" numFmtId="0">
      <sharedItems/>
    </cacheField>
    <cacheField name="FECHA GENERACIÓN" numFmtId="14">
      <sharedItems containsSemiMixedTypes="0" containsNonDate="0" containsDate="1" containsString="0" minDate="2019-01-11T16:20:35" maxDate="2024-04-19T08:10:19"/>
    </cacheField>
    <cacheField name="# RADICACIÓN" numFmtId="0">
      <sharedItems/>
    </cacheField>
    <cacheField name="FECHA RADICACIÓN" numFmtId="14">
      <sharedItems containsSemiMixedTypes="0" containsNonDate="0" containsDate="1" containsString="0" minDate="2019-02-20T00:00:00" maxDate="2024-06-01T00:00:00"/>
    </cacheField>
    <cacheField name="Fecha de radicacion EPS" numFmtId="14">
      <sharedItems containsDate="1" containsMixedTypes="1" minDate="2019-02-20T00:00:00" maxDate="2024-05-02T07:00:00"/>
    </cacheField>
    <cacheField name="VALOR NETO" numFmtId="165">
      <sharedItems containsSemiMixedTypes="0" containsString="0" containsNumber="1" containsInteger="1" minValue="4600" maxValue="267600"/>
    </cacheField>
    <cacheField name="TOTAL IPS" numFmtId="165">
      <sharedItems containsSemiMixedTypes="0" containsString="0" containsNumber="1" containsInteger="1" minValue="4600" maxValue="267600"/>
    </cacheField>
    <cacheField name="Estado de Factura EPS Junio 30" numFmtId="0">
      <sharedItems count="4">
        <s v="FACTURA NO RADICADA"/>
        <s v="FACTURA DEVUELTA"/>
        <s v="FACTURA PENDIENTE EN PROGRAMACION DE PAGO"/>
        <s v="FACTURA CANCELADA"/>
      </sharedItems>
    </cacheField>
    <cacheField name="Boxalud" numFmtId="0">
      <sharedItems/>
    </cacheField>
    <cacheField name="Estado de Factura EPS Mayo 31 " numFmtId="0">
      <sharedItems/>
    </cacheField>
    <cacheField name="Valor Total Bruto" numFmtId="165">
      <sharedItems containsSemiMixedTypes="0" containsString="0" containsNumber="1" containsInteger="1" minValue="0" maxValue="267600"/>
    </cacheField>
    <cacheField name="Valor Devolucion" numFmtId="165">
      <sharedItems containsSemiMixedTypes="0" containsString="0" containsNumber="1" containsInteger="1" minValue="0" maxValue="79500"/>
    </cacheField>
    <cacheField name="Observacion objeccion" numFmtId="165">
      <sharedItems containsBlank="1"/>
    </cacheField>
    <cacheField name="Tipificacion Objeccion" numFmtId="165">
      <sharedItems containsBlank="1"/>
    </cacheField>
    <cacheField name="Valor Radicado" numFmtId="165">
      <sharedItems containsSemiMixedTypes="0" containsString="0" containsNumber="1" containsInteger="1" minValue="0" maxValue="267600"/>
    </cacheField>
    <cacheField name="Valor Glosa Aceptada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267600"/>
    </cacheField>
    <cacheField name="Por pagar SAP" numFmtId="0">
      <sharedItems containsString="0" containsBlank="1" containsNumber="1" containsInteger="1" minValue="105500" maxValue="105500"/>
    </cacheField>
    <cacheField name="P. abiertas doc" numFmtId="0">
      <sharedItems containsString="0" containsBlank="1" containsNumber="1" containsInteger="1" minValue="1222234050" maxValue="1222234050"/>
    </cacheField>
    <cacheField name="Valor compensacion SAP" numFmtId="0">
      <sharedItems containsString="0" containsBlank="1" containsNumber="1" containsInteger="1" minValue="69914" maxValue="267600"/>
    </cacheField>
    <cacheField name="Doc compensacion" numFmtId="0">
      <sharedItems containsString="0" containsBlank="1" containsNumber="1" containsInteger="1" minValue="2200618267" maxValue="2201511108"/>
    </cacheField>
    <cacheField name="Valor TF" numFmtId="0">
      <sharedItems containsString="0" containsBlank="1" containsNumber="1" containsInteger="1" minValue="148689" maxValue="521884"/>
    </cacheField>
    <cacheField name="Fecha de compensacion 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n v="890000905"/>
    <s v="ESE HOSP PIO X DE LA TEBAIDA"/>
    <s v="FE106184"/>
    <s v="890000905_FE106184"/>
    <d v="2021-12-16T12:53:14"/>
    <s v="2538"/>
    <d v="2022-01-27T17:31:38"/>
    <e v="#N/A"/>
    <n v="4600"/>
    <n v="46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14005"/>
    <s v="890000905_FE114005"/>
    <d v="2022-03-31T22:44:21"/>
    <s v="2718"/>
    <d v="2022-03-31T00:00:00"/>
    <e v="#N/A"/>
    <n v="80300"/>
    <n v="803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17581"/>
    <s v="890000905_FE117581"/>
    <d v="2022-06-03T10:44:30"/>
    <s v="2925"/>
    <d v="2022-06-30T00:00:00"/>
    <e v="#N/A"/>
    <n v="129900"/>
    <n v="1299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21087"/>
    <s v="890000905_FE121087"/>
    <d v="2022-07-27T12:46:02"/>
    <s v="3020"/>
    <d v="2022-07-31T00:00:00"/>
    <e v="#N/A"/>
    <n v="81200"/>
    <n v="812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21093"/>
    <s v="890000905_FE121093"/>
    <d v="2022-07-27T12:59:58"/>
    <s v="3020"/>
    <d v="2022-07-31T00:00:00"/>
    <e v="#N/A"/>
    <n v="9200"/>
    <n v="92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21319"/>
    <s v="890000905_FE121319"/>
    <d v="2022-07-28T15:42:22"/>
    <s v="3020"/>
    <d v="2022-07-31T00:00:00"/>
    <e v="#N/A"/>
    <n v="84900"/>
    <n v="849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24807"/>
    <s v="890000905_FE124807"/>
    <d v="2022-09-23T18:30:46"/>
    <s v="3191"/>
    <d v="2022-09-30T00:00:00"/>
    <e v="#N/A"/>
    <n v="18400"/>
    <n v="184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28739"/>
    <s v="890000905_FE128739"/>
    <d v="2022-11-28T17:05:26"/>
    <s v="3328"/>
    <d v="2022-11-30T00:00:00"/>
    <e v="#N/A"/>
    <n v="139900"/>
    <n v="1399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28740"/>
    <s v="890000905_FE128740"/>
    <d v="2022-11-28T17:07:39"/>
    <s v="3328"/>
    <d v="2022-11-30T00:00:00"/>
    <e v="#N/A"/>
    <n v="138100"/>
    <n v="1381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31873"/>
    <s v="890000905_FE131873"/>
    <d v="2023-01-02T15:52:25"/>
    <s v="3476"/>
    <d v="2023-01-31T00:00:00"/>
    <d v="2023-02-21T00:00:00"/>
    <n v="79500"/>
    <n v="79500"/>
    <x v="1"/>
    <s v="Devuelta"/>
    <s v="FACTURA DEVUELTA"/>
    <n v="79500"/>
    <n v="79500"/>
    <s v="MIGRACION: AUT: SE OBJETA FACTURA, NO SE EVIDENCIA AUTORIZACION PARAEL SERVICIO PRESTADO, POR FAVOR SOLICITAR AUTORIZACION AL NUEVO CORREO capautorizaciones@epsdelagente.com.co, PARA CONTINUAR CON EL TRAMITE DE PAGO.            NANCY"/>
    <s v="AUTORIZACION"/>
    <n v="79500"/>
    <n v="0"/>
    <n v="0"/>
    <m/>
    <m/>
    <m/>
    <m/>
    <m/>
    <m/>
    <d v="2024-05-31T00:00:00"/>
  </r>
  <r>
    <n v="890000905"/>
    <s v="ESE HOSP PIO X DE LA TEBAIDA"/>
    <s v="FE132592"/>
    <s v="890000905_FE132592"/>
    <d v="2023-01-25T11:43:41"/>
    <s v="3476"/>
    <d v="2023-01-31T00:00:00"/>
    <d v="2023-02-28T00:00:00"/>
    <n v="105500"/>
    <n v="105500"/>
    <x v="2"/>
    <s v="Finalizada"/>
    <s v="FACTURA PENDIENTE EN PROGRAMACION DE PAGO"/>
    <n v="105500"/>
    <n v="0"/>
    <m/>
    <m/>
    <n v="105500"/>
    <n v="0"/>
    <n v="105500"/>
    <n v="105500"/>
    <n v="1222234050"/>
    <m/>
    <m/>
    <m/>
    <m/>
    <d v="2024-05-31T00:00:00"/>
  </r>
  <r>
    <n v="890000905"/>
    <s v="ESE HOSP PIO X DE LA TEBAIDA"/>
    <s v="FE134471"/>
    <s v="890000905_FE134471"/>
    <d v="2023-02-27T11:40:36"/>
    <s v="3559"/>
    <d v="2023-02-28T00:00:00"/>
    <e v="#N/A"/>
    <n v="222800"/>
    <n v="2228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38325"/>
    <s v="890000905_FE138325"/>
    <d v="2023-06-21T11:33:47"/>
    <s v="3796"/>
    <d v="2023-06-30T00:00:00"/>
    <e v="#N/A"/>
    <n v="153200"/>
    <n v="1532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39216"/>
    <s v="890000905_FE139216"/>
    <d v="2023-07-26T15:23:33"/>
    <s v="3849"/>
    <d v="2023-07-31T00:00:00"/>
    <e v="#N/A"/>
    <n v="222900"/>
    <n v="2229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39354"/>
    <s v="890000905_FE139354"/>
    <d v="2023-07-31T04:53:17"/>
    <s v="3849"/>
    <d v="2023-07-31T00:00:00"/>
    <d v="2024-05-02T07:00:00"/>
    <n v="267600"/>
    <n v="267600"/>
    <x v="3"/>
    <s v="Finalizada"/>
    <s v="FACTURA CANCELADA"/>
    <n v="267600"/>
    <n v="0"/>
    <m/>
    <m/>
    <n v="267600"/>
    <n v="0"/>
    <n v="267600"/>
    <m/>
    <m/>
    <n v="267600"/>
    <n v="2201511108"/>
    <n v="267600"/>
    <s v="28.05.2024"/>
    <d v="2024-05-31T00:00:00"/>
  </r>
  <r>
    <n v="890000905"/>
    <s v="ESE HOSP PIO X DE LA TEBAIDA"/>
    <s v="FE144659"/>
    <s v="890000905_FE144659"/>
    <d v="2023-10-27T16:23:03"/>
    <s v="4120"/>
    <d v="2023-10-31T00:00:00"/>
    <e v="#N/A"/>
    <n v="79500"/>
    <n v="795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45032"/>
    <s v="890000905_FE145032"/>
    <d v="2023-11-10T08:49:42"/>
    <s v="4172"/>
    <d v="2023-11-30T00:00:00"/>
    <e v="#N/A"/>
    <n v="76200"/>
    <n v="762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50779"/>
    <s v="890000905_FE150779"/>
    <d v="2024-01-29T10:02:33"/>
    <s v="4376"/>
    <d v="2024-01-31T00:00:00"/>
    <e v="#N/A"/>
    <n v="208000"/>
    <n v="2080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52245"/>
    <s v="890000905_FE152245"/>
    <d v="2024-02-22T15:09:11"/>
    <s v="4435"/>
    <d v="2024-02-29T00:00:00"/>
    <e v="#N/A"/>
    <n v="194800"/>
    <n v="1948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55585"/>
    <s v="890000905_FE155585"/>
    <d v="2024-04-05T13:29:16"/>
    <s v="4638"/>
    <d v="2024-04-30T00:00:00"/>
    <e v="#N/A"/>
    <n v="129700"/>
    <n v="1297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55594"/>
    <s v="890000905_FE155594"/>
    <d v="2024-04-05T13:56:28"/>
    <s v="4640"/>
    <d v="2024-04-30T00:00:00"/>
    <e v="#N/A"/>
    <n v="12100"/>
    <n v="121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57946"/>
    <s v="890000905_FE157946"/>
    <d v="2024-04-19T08:10:19"/>
    <s v="4638"/>
    <d v="2024-04-30T00:00:00"/>
    <e v="#N/A"/>
    <n v="105500"/>
    <n v="1055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89429"/>
    <s v="890000905_FE89429"/>
    <d v="2021-01-26T13:57:25"/>
    <s v="1724"/>
    <d v="2021-02-16T10:29:53"/>
    <e v="#N/A"/>
    <n v="93100"/>
    <n v="931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89430"/>
    <s v="890000905_FE89430"/>
    <d v="2021-01-26T13:59:52"/>
    <s v="1724"/>
    <d v="2021-02-16T10:29:53"/>
    <e v="#N/A"/>
    <n v="125600"/>
    <n v="1256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98458"/>
    <s v="890000905_FE98458"/>
    <d v="2021-07-27T15:57:26"/>
    <s v="2401"/>
    <d v="2021-12-15T16:42:57"/>
    <e v="#N/A"/>
    <n v="59700"/>
    <n v="597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99635"/>
    <s v="890000905_FE99635"/>
    <d v="2021-09-09T14:03:29"/>
    <s v="2401"/>
    <d v="2021-12-15T16:42:57"/>
    <e v="#N/A"/>
    <n v="18400"/>
    <n v="184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PIOX48860"/>
    <s v="890000905_PIOX48860"/>
    <d v="2019-01-11T16:20:35"/>
    <s v="241"/>
    <d v="2019-02-20T00:00:00"/>
    <d v="2019-02-20T00:00:00"/>
    <n v="69914"/>
    <n v="69914"/>
    <x v="3"/>
    <s v="Finalizada"/>
    <s v="FACTURA CANCELADA"/>
    <n v="69914"/>
    <n v="0"/>
    <m/>
    <m/>
    <n v="69914"/>
    <n v="0"/>
    <n v="69914"/>
    <m/>
    <m/>
    <n v="69914"/>
    <n v="2200618267"/>
    <n v="148689"/>
    <s v="26.03.2019"/>
    <d v="2024-05-31T00:00:00"/>
  </r>
  <r>
    <n v="890000905"/>
    <s v="ESE HOSP PIO X DE LA TEBAIDA"/>
    <s v="PIOX48861"/>
    <s v="890000905_PIOX48861"/>
    <d v="2019-01-11T16:36:14"/>
    <s v="241"/>
    <d v="2019-02-20T00:00:00"/>
    <d v="2019-02-20T00:00:00"/>
    <n v="78775"/>
    <n v="78775"/>
    <x v="3"/>
    <s v="Finalizada"/>
    <s v="FACTURA CANCELADA"/>
    <n v="78775"/>
    <n v="0"/>
    <m/>
    <m/>
    <n v="78775"/>
    <n v="0"/>
    <n v="78775"/>
    <m/>
    <m/>
    <n v="78775"/>
    <n v="2200618267"/>
    <n v="148689"/>
    <s v="26.03.2019"/>
    <d v="2024-05-31T00:00:00"/>
  </r>
  <r>
    <n v="890000905"/>
    <s v="ESE HOSP PIO X DE LA TEBAIDA"/>
    <s v="PIOX55776"/>
    <s v="890000905_PIOX55776"/>
    <d v="2019-06-11T18:03:05"/>
    <s v="566"/>
    <d v="2019-10-16T00:00:00"/>
    <e v="#N/A"/>
    <n v="146147"/>
    <n v="146147"/>
    <x v="3"/>
    <s v="Finalizada"/>
    <s v="FACTURA CANCELADA"/>
    <n v="146147"/>
    <n v="0"/>
    <m/>
    <m/>
    <n v="146147"/>
    <n v="0"/>
    <n v="146147"/>
    <m/>
    <m/>
    <n v="146147"/>
    <n v="2200753237"/>
    <n v="521884"/>
    <s v="22.11.2019"/>
    <d v="2024-05-31T00:00:00"/>
  </r>
  <r>
    <n v="890000905"/>
    <s v="ESE HOSP PIO X DE LA TEBAIDA"/>
    <s v="PIOX56794"/>
    <s v="890000905_PIOX56794"/>
    <d v="2019-06-30T09:16:41"/>
    <s v="566"/>
    <d v="2019-10-16T00:00:00"/>
    <e v="#N/A"/>
    <n v="241937"/>
    <n v="241937"/>
    <x v="3"/>
    <s v="Finalizada"/>
    <s v="FACTURA CANCELADA"/>
    <n v="241937"/>
    <n v="0"/>
    <m/>
    <m/>
    <n v="241937"/>
    <n v="0"/>
    <n v="241937"/>
    <m/>
    <m/>
    <n v="241937"/>
    <n v="2200753237"/>
    <n v="521884"/>
    <s v="22.11.2019"/>
    <d v="2024-05-31T00:00:00"/>
  </r>
  <r>
    <n v="890000905"/>
    <s v="ESE HOSP PIO X DE LA TEBAIDA"/>
    <s v="PIOX58303"/>
    <s v="890000905_PIOX58303"/>
    <d v="2019-07-27T21:34:29"/>
    <s v="566"/>
    <d v="2019-10-16T00:00:00"/>
    <e v="#N/A"/>
    <n v="133800"/>
    <n v="133800"/>
    <x v="3"/>
    <s v="Finalizada"/>
    <s v="FACTURA CANCELADA"/>
    <n v="133800"/>
    <n v="0"/>
    <m/>
    <m/>
    <n v="133800"/>
    <n v="0"/>
    <n v="133800"/>
    <m/>
    <m/>
    <n v="133800"/>
    <n v="2200753237"/>
    <n v="521884"/>
    <s v="22.11.2019"/>
    <d v="2024-05-31T00:00:00"/>
  </r>
  <r>
    <n v="890000905"/>
    <s v="ESE HOSP PIO X DE LA TEBAIDA"/>
    <s v="PIOX59792"/>
    <s v="890000905_PIOX59792"/>
    <d v="2019-08-19T00:47:13"/>
    <s v="753"/>
    <d v="2020-01-09T00:00:00"/>
    <d v="2020-01-09T00:00:00"/>
    <n v="77600"/>
    <n v="77600"/>
    <x v="3"/>
    <s v="Finalizada"/>
    <s v="FACTURA CANCELADA"/>
    <n v="77600"/>
    <n v="0"/>
    <m/>
    <m/>
    <n v="77600"/>
    <n v="0"/>
    <n v="77600"/>
    <m/>
    <m/>
    <n v="77600"/>
    <n v="2200810982"/>
    <n v="181614"/>
    <s v="04.03.2020"/>
    <d v="2024-05-31T00:00:00"/>
  </r>
  <r>
    <n v="890000905"/>
    <s v="ESE HOSP PIO X DE LA TEBAIDA"/>
    <s v="PIOX63051"/>
    <s v="890000905_PIOX63051"/>
    <d v="2019-10-10T11:48:53"/>
    <s v="753"/>
    <d v="2020-01-09T00:00:00"/>
    <d v="2020-01-09T00:00:00"/>
    <n v="104014"/>
    <n v="104014"/>
    <x v="3"/>
    <s v="Finalizada"/>
    <s v="FACTURA CANCELADA"/>
    <n v="104014"/>
    <n v="0"/>
    <m/>
    <m/>
    <n v="104014"/>
    <n v="0"/>
    <n v="104014"/>
    <m/>
    <m/>
    <n v="104014"/>
    <n v="2200810982"/>
    <n v="181614"/>
    <s v="04.03.2020"/>
    <d v="2024-05-31T00:00:00"/>
  </r>
  <r>
    <n v="890000905"/>
    <s v="ESE HOSP PIO X DE LA TEBAIDA"/>
    <s v="PIOX81891"/>
    <s v="890000905_PIOX81891"/>
    <d v="2020-08-27T20:51:22"/>
    <s v="1524"/>
    <d v="2020-11-11T00:00:00"/>
    <e v="#N/A"/>
    <n v="105600"/>
    <n v="1056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38972"/>
    <s v="890000905_FE138972"/>
    <d v="2023-07-17T14:11:33"/>
    <s v="3850"/>
    <d v="2023-07-31T00:00:00"/>
    <e v="#N/A"/>
    <n v="67000"/>
    <n v="670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48935"/>
    <s v="890000905_FE148935"/>
    <d v="2023-12-27T14:07:01"/>
    <s v="4280"/>
    <d v="2023-12-29T00:00:00"/>
    <e v="#N/A"/>
    <n v="127100"/>
    <n v="127100"/>
    <x v="0"/>
    <s v="Para cargar rips o soportes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50373"/>
    <s v="890000905_FE150373"/>
    <d v="2024-01-23T16:29:22"/>
    <s v="4377"/>
    <d v="2024-01-31T00:00:00"/>
    <e v="#N/A"/>
    <n v="92400"/>
    <n v="92400"/>
    <x v="0"/>
    <e v="#N/A"/>
    <s v="FACTURA NO RADICADA"/>
    <n v="0"/>
    <n v="0"/>
    <m/>
    <m/>
    <n v="0"/>
    <n v="0"/>
    <n v="0"/>
    <m/>
    <m/>
    <m/>
    <m/>
    <m/>
    <m/>
    <d v="2024-05-31T00:00:00"/>
  </r>
  <r>
    <n v="890000905"/>
    <s v="ESE HOSP PIO X DE LA TEBAIDA"/>
    <s v="FE157403"/>
    <s v="890000905_FE157403"/>
    <d v="2024-04-16T16:45:04"/>
    <s v="4743"/>
    <d v="2024-05-31T00:00:00"/>
    <e v="#N/A"/>
    <n v="100000"/>
    <n v="100000"/>
    <x v="0"/>
    <s v="Para cargar rips o soportes"/>
    <e v="#N/A"/>
    <n v="0"/>
    <n v="0"/>
    <m/>
    <m/>
    <n v="0"/>
    <n v="0"/>
    <n v="0"/>
    <m/>
    <m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7">
    <pivotField showAll="0"/>
    <pivotField showAll="0"/>
    <pivotField showAll="0"/>
    <pivotField showAll="0"/>
    <pivotField numFmtId="14" showAll="0"/>
    <pivotField showAll="0"/>
    <pivotField numFmtId="14" showAll="0"/>
    <pivotField showAll="0"/>
    <pivotField numFmtId="165" showAll="0"/>
    <pivotField dataField="1" numFmtId="165" showAll="0"/>
    <pivotField axis="axisRow" dataField="1" showAll="0">
      <items count="5">
        <item x="3"/>
        <item x="1"/>
        <item x="0"/>
        <item x="2"/>
        <item t="default"/>
      </items>
    </pivotField>
    <pivotField showAll="0"/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0" subtotal="count" baseField="0" baseItem="0" numFmtId="165"/>
    <dataField name="Saldo IPS " fld="9" baseField="0" baseItem="0" numFmtId="165"/>
  </dataFields>
  <formats count="23">
    <format dxfId="113">
      <pivotArea type="all" dataOnly="0" outline="0" fieldPosition="0"/>
    </format>
    <format dxfId="112">
      <pivotArea outline="0" collapsedLevelsAreSubtotals="1" fieldPosition="0"/>
    </format>
    <format dxfId="111">
      <pivotArea field="10" type="button" dataOnly="0" labelOnly="1" outline="0" axis="axisRow" fieldPosition="0"/>
    </format>
    <format dxfId="110">
      <pivotArea dataOnly="0" labelOnly="1" fieldPosition="0">
        <references count="1">
          <reference field="10" count="0"/>
        </references>
      </pivotArea>
    </format>
    <format dxfId="109">
      <pivotArea dataOnly="0" labelOnly="1" grandRow="1" outline="0" fieldPosition="0"/>
    </format>
    <format dxfId="10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0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5">
      <pivotArea field="10" type="button" dataOnly="0" labelOnly="1" outline="0" axis="axisRow" fieldPosition="0"/>
    </format>
    <format dxfId="103">
      <pivotArea dataOnly="0" labelOnly="1" fieldPosition="0">
        <references count="1">
          <reference field="10" count="0"/>
        </references>
      </pivotArea>
    </format>
    <format dxfId="101">
      <pivotArea dataOnly="0" labelOnly="1" grandRow="1" outline="0" fieldPosition="0"/>
    </format>
    <format dxfId="99">
      <pivotArea field="10" type="button" dataOnly="0" labelOnly="1" outline="0" axis="axisRow" fieldPosition="0"/>
    </format>
    <format dxfId="9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7">
      <pivotArea grandRow="1" outline="0" collapsedLevelsAreSubtotals="1" fieldPosition="0"/>
    </format>
    <format dxfId="96">
      <pivotArea dataOnly="0" labelOnly="1" grandRow="1" outline="0" fieldPosition="0"/>
    </format>
    <format dxfId="6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55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19" workbookViewId="0">
      <selection activeCell="D40" sqref="D40"/>
    </sheetView>
  </sheetViews>
  <sheetFormatPr baseColWidth="10" defaultRowHeight="14.5" x14ac:dyDescent="0.35"/>
  <cols>
    <col min="2" max="2" width="15.54296875" customWidth="1"/>
    <col min="4" max="4" width="15.54296875" customWidth="1"/>
  </cols>
  <sheetData>
    <row r="1" spans="1:7" ht="15.75" customHeight="1" thickBot="1" x14ac:dyDescent="0.4">
      <c r="A1" s="61" t="s">
        <v>71</v>
      </c>
      <c r="B1" s="61"/>
      <c r="C1" s="61"/>
      <c r="D1" s="61"/>
      <c r="E1" s="61"/>
      <c r="F1" s="61"/>
    </row>
    <row r="2" spans="1:7" ht="21" customHeight="1" thickBot="1" x14ac:dyDescent="0.4">
      <c r="A2" s="58" t="s">
        <v>69</v>
      </c>
      <c r="B2" s="59"/>
      <c r="C2" s="59"/>
      <c r="D2" s="59"/>
      <c r="E2" s="59"/>
      <c r="F2" s="60"/>
    </row>
    <row r="3" spans="1:7" ht="15" thickBot="1" x14ac:dyDescent="0.4">
      <c r="A3" s="4" t="s">
        <v>70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</row>
    <row r="4" spans="1:7" x14ac:dyDescent="0.35">
      <c r="A4" s="13" t="s">
        <v>5</v>
      </c>
      <c r="B4" s="14">
        <v>44546.536962002298</v>
      </c>
      <c r="C4" s="15" t="s">
        <v>6</v>
      </c>
      <c r="D4" s="14">
        <v>44588.7303046296</v>
      </c>
      <c r="E4" s="16">
        <v>4600</v>
      </c>
      <c r="F4" s="17">
        <v>4600</v>
      </c>
      <c r="G4" s="1"/>
    </row>
    <row r="5" spans="1:7" x14ac:dyDescent="0.35">
      <c r="A5" s="18" t="s">
        <v>7</v>
      </c>
      <c r="B5" s="10">
        <v>44651.947465393503</v>
      </c>
      <c r="C5" s="11" t="s">
        <v>8</v>
      </c>
      <c r="D5" s="10">
        <v>44651</v>
      </c>
      <c r="E5" s="12">
        <v>80300</v>
      </c>
      <c r="F5" s="19">
        <v>80300</v>
      </c>
      <c r="G5" s="1"/>
    </row>
    <row r="6" spans="1:7" x14ac:dyDescent="0.35">
      <c r="A6" s="18" t="s">
        <v>9</v>
      </c>
      <c r="B6" s="10">
        <v>44715.447569942102</v>
      </c>
      <c r="C6" s="11" t="s">
        <v>10</v>
      </c>
      <c r="D6" s="10">
        <v>44742</v>
      </c>
      <c r="E6" s="12">
        <v>129900</v>
      </c>
      <c r="F6" s="19">
        <v>129900</v>
      </c>
      <c r="G6" s="1"/>
    </row>
    <row r="7" spans="1:7" x14ac:dyDescent="0.35">
      <c r="A7" s="18" t="s">
        <v>11</v>
      </c>
      <c r="B7" s="10">
        <v>44769.531961840301</v>
      </c>
      <c r="C7" s="11" t="s">
        <v>12</v>
      </c>
      <c r="D7" s="10">
        <v>44773</v>
      </c>
      <c r="E7" s="12">
        <v>81200</v>
      </c>
      <c r="F7" s="19">
        <v>81200</v>
      </c>
      <c r="G7" s="1"/>
    </row>
    <row r="8" spans="1:7" x14ac:dyDescent="0.35">
      <c r="A8" s="18" t="s">
        <v>13</v>
      </c>
      <c r="B8" s="10">
        <v>44769.541646794001</v>
      </c>
      <c r="C8" s="11" t="s">
        <v>12</v>
      </c>
      <c r="D8" s="10">
        <v>44773</v>
      </c>
      <c r="E8" s="12">
        <v>9200</v>
      </c>
      <c r="F8" s="19">
        <v>9200</v>
      </c>
      <c r="G8" s="1"/>
    </row>
    <row r="9" spans="1:7" x14ac:dyDescent="0.35">
      <c r="A9" s="18" t="s">
        <v>14</v>
      </c>
      <c r="B9" s="10">
        <v>44770.654418483799</v>
      </c>
      <c r="C9" s="11" t="s">
        <v>12</v>
      </c>
      <c r="D9" s="10">
        <v>44773</v>
      </c>
      <c r="E9" s="12">
        <v>84900</v>
      </c>
      <c r="F9" s="19">
        <v>84900</v>
      </c>
      <c r="G9" s="1"/>
    </row>
    <row r="10" spans="1:7" x14ac:dyDescent="0.35">
      <c r="A10" s="18" t="s">
        <v>15</v>
      </c>
      <c r="B10" s="10">
        <v>44827.771370601899</v>
      </c>
      <c r="C10" s="11" t="s">
        <v>16</v>
      </c>
      <c r="D10" s="10">
        <v>44834</v>
      </c>
      <c r="E10" s="12">
        <v>18400</v>
      </c>
      <c r="F10" s="19">
        <v>18400</v>
      </c>
      <c r="G10" s="1"/>
    </row>
    <row r="11" spans="1:7" x14ac:dyDescent="0.35">
      <c r="A11" s="18" t="s">
        <v>17</v>
      </c>
      <c r="B11" s="10">
        <v>44893.712108182903</v>
      </c>
      <c r="C11" s="11" t="s">
        <v>18</v>
      </c>
      <c r="D11" s="10">
        <v>44895</v>
      </c>
      <c r="E11" s="12">
        <v>139900</v>
      </c>
      <c r="F11" s="19">
        <v>139900</v>
      </c>
      <c r="G11" s="1"/>
    </row>
    <row r="12" spans="1:7" x14ac:dyDescent="0.35">
      <c r="A12" s="18" t="s">
        <v>19</v>
      </c>
      <c r="B12" s="10">
        <v>44893.713648263903</v>
      </c>
      <c r="C12" s="11" t="s">
        <v>18</v>
      </c>
      <c r="D12" s="10">
        <v>44895</v>
      </c>
      <c r="E12" s="12">
        <v>138100</v>
      </c>
      <c r="F12" s="19">
        <v>138100</v>
      </c>
      <c r="G12" s="1"/>
    </row>
    <row r="13" spans="1:7" x14ac:dyDescent="0.35">
      <c r="A13" s="18" t="s">
        <v>20</v>
      </c>
      <c r="B13" s="10">
        <v>44928.661402743099</v>
      </c>
      <c r="C13" s="11" t="s">
        <v>21</v>
      </c>
      <c r="D13" s="10">
        <v>44957</v>
      </c>
      <c r="E13" s="12">
        <v>79500</v>
      </c>
      <c r="F13" s="19">
        <v>79500</v>
      </c>
      <c r="G13" s="1"/>
    </row>
    <row r="14" spans="1:7" x14ac:dyDescent="0.35">
      <c r="A14" s="18" t="s">
        <v>22</v>
      </c>
      <c r="B14" s="10">
        <v>44951.488672997701</v>
      </c>
      <c r="C14" s="11" t="s">
        <v>21</v>
      </c>
      <c r="D14" s="10">
        <v>44957</v>
      </c>
      <c r="E14" s="12">
        <v>105500</v>
      </c>
      <c r="F14" s="19">
        <v>105500</v>
      </c>
      <c r="G14" s="1"/>
    </row>
    <row r="15" spans="1:7" x14ac:dyDescent="0.35">
      <c r="A15" s="18" t="s">
        <v>23</v>
      </c>
      <c r="B15" s="10">
        <v>44984.486527349502</v>
      </c>
      <c r="C15" s="11" t="s">
        <v>24</v>
      </c>
      <c r="D15" s="10">
        <v>44985</v>
      </c>
      <c r="E15" s="12">
        <v>222800</v>
      </c>
      <c r="F15" s="19">
        <v>222800</v>
      </c>
      <c r="G15" s="1"/>
    </row>
    <row r="16" spans="1:7" x14ac:dyDescent="0.35">
      <c r="A16" s="18" t="s">
        <v>25</v>
      </c>
      <c r="B16" s="10">
        <v>45098.481788506899</v>
      </c>
      <c r="C16" s="11" t="s">
        <v>26</v>
      </c>
      <c r="D16" s="10">
        <v>45107</v>
      </c>
      <c r="E16" s="12">
        <v>153200</v>
      </c>
      <c r="F16" s="19">
        <v>153200</v>
      </c>
      <c r="G16" s="1"/>
    </row>
    <row r="17" spans="1:7" x14ac:dyDescent="0.35">
      <c r="A17" s="18" t="s">
        <v>27</v>
      </c>
      <c r="B17" s="10">
        <v>45133.641359294001</v>
      </c>
      <c r="C17" s="11" t="s">
        <v>28</v>
      </c>
      <c r="D17" s="10">
        <v>45138</v>
      </c>
      <c r="E17" s="12">
        <v>222900</v>
      </c>
      <c r="F17" s="19">
        <v>222900</v>
      </c>
      <c r="G17" s="1"/>
    </row>
    <row r="18" spans="1:7" x14ac:dyDescent="0.35">
      <c r="A18" s="18" t="s">
        <v>29</v>
      </c>
      <c r="B18" s="10">
        <v>45138.203664351902</v>
      </c>
      <c r="C18" s="11" t="s">
        <v>28</v>
      </c>
      <c r="D18" s="10">
        <v>45138</v>
      </c>
      <c r="E18" s="12">
        <v>267600</v>
      </c>
      <c r="F18" s="19">
        <v>267600</v>
      </c>
      <c r="G18" s="1"/>
    </row>
    <row r="19" spans="1:7" x14ac:dyDescent="0.35">
      <c r="A19" s="18" t="s">
        <v>30</v>
      </c>
      <c r="B19" s="10">
        <v>45226.682670601898</v>
      </c>
      <c r="C19" s="11" t="s">
        <v>31</v>
      </c>
      <c r="D19" s="10">
        <v>45230</v>
      </c>
      <c r="E19" s="12">
        <v>79500</v>
      </c>
      <c r="F19" s="19">
        <v>79500</v>
      </c>
      <c r="G19" s="1"/>
    </row>
    <row r="20" spans="1:7" x14ac:dyDescent="0.35">
      <c r="A20" s="18" t="s">
        <v>32</v>
      </c>
      <c r="B20" s="10">
        <v>45240.367850231502</v>
      </c>
      <c r="C20" s="11" t="s">
        <v>33</v>
      </c>
      <c r="D20" s="10">
        <v>45260</v>
      </c>
      <c r="E20" s="12">
        <v>76200</v>
      </c>
      <c r="F20" s="19">
        <v>76200</v>
      </c>
      <c r="G20" s="1"/>
    </row>
    <row r="21" spans="1:7" x14ac:dyDescent="0.35">
      <c r="A21" s="18" t="s">
        <v>34</v>
      </c>
      <c r="B21" s="10">
        <v>45320.418437847198</v>
      </c>
      <c r="C21" s="11" t="s">
        <v>35</v>
      </c>
      <c r="D21" s="10">
        <v>45322</v>
      </c>
      <c r="E21" s="12">
        <v>208000</v>
      </c>
      <c r="F21" s="19">
        <v>208000</v>
      </c>
      <c r="G21" s="1"/>
    </row>
    <row r="22" spans="1:7" x14ac:dyDescent="0.35">
      <c r="A22" s="18" t="s">
        <v>36</v>
      </c>
      <c r="B22" s="10">
        <v>45344.631375381898</v>
      </c>
      <c r="C22" s="11" t="s">
        <v>37</v>
      </c>
      <c r="D22" s="10">
        <v>45351</v>
      </c>
      <c r="E22" s="12">
        <v>194800</v>
      </c>
      <c r="F22" s="19">
        <v>194800</v>
      </c>
      <c r="G22" s="1"/>
    </row>
    <row r="23" spans="1:7" x14ac:dyDescent="0.35">
      <c r="A23" s="18" t="s">
        <v>38</v>
      </c>
      <c r="B23" s="10">
        <v>45387.561992743103</v>
      </c>
      <c r="C23" s="11" t="s">
        <v>39</v>
      </c>
      <c r="D23" s="10">
        <v>45412</v>
      </c>
      <c r="E23" s="12">
        <v>129700</v>
      </c>
      <c r="F23" s="19">
        <v>129700</v>
      </c>
      <c r="G23" s="1"/>
    </row>
    <row r="24" spans="1:7" x14ac:dyDescent="0.35">
      <c r="A24" s="18" t="s">
        <v>40</v>
      </c>
      <c r="B24" s="10">
        <v>45387.580881828697</v>
      </c>
      <c r="C24" s="11" t="s">
        <v>41</v>
      </c>
      <c r="D24" s="10">
        <v>45412</v>
      </c>
      <c r="E24" s="12">
        <v>12100</v>
      </c>
      <c r="F24" s="19">
        <v>12100</v>
      </c>
      <c r="G24" s="1"/>
    </row>
    <row r="25" spans="1:7" x14ac:dyDescent="0.35">
      <c r="A25" s="18" t="s">
        <v>42</v>
      </c>
      <c r="B25" s="10">
        <v>45401.340498842597</v>
      </c>
      <c r="C25" s="11" t="s">
        <v>39</v>
      </c>
      <c r="D25" s="10">
        <v>45412</v>
      </c>
      <c r="E25" s="12">
        <v>105500</v>
      </c>
      <c r="F25" s="19">
        <v>105500</v>
      </c>
      <c r="G25" s="1"/>
    </row>
    <row r="26" spans="1:7" x14ac:dyDescent="0.35">
      <c r="A26" s="18" t="s">
        <v>43</v>
      </c>
      <c r="B26" s="10">
        <v>44222.581544062501</v>
      </c>
      <c r="C26" s="11" t="s">
        <v>44</v>
      </c>
      <c r="D26" s="10">
        <v>44243.437420451402</v>
      </c>
      <c r="E26" s="12">
        <v>93100</v>
      </c>
      <c r="F26" s="19">
        <v>93100</v>
      </c>
      <c r="G26" s="1"/>
    </row>
    <row r="27" spans="1:7" x14ac:dyDescent="0.35">
      <c r="A27" s="18" t="s">
        <v>45</v>
      </c>
      <c r="B27" s="10">
        <v>44222.583240972199</v>
      </c>
      <c r="C27" s="11" t="s">
        <v>44</v>
      </c>
      <c r="D27" s="10">
        <v>44243.437420451402</v>
      </c>
      <c r="E27" s="12">
        <v>125600</v>
      </c>
      <c r="F27" s="19">
        <v>125600</v>
      </c>
      <c r="G27" s="1"/>
    </row>
    <row r="28" spans="1:7" x14ac:dyDescent="0.35">
      <c r="A28" s="18" t="s">
        <v>46</v>
      </c>
      <c r="B28" s="10">
        <v>44404.664890011598</v>
      </c>
      <c r="C28" s="11" t="s">
        <v>47</v>
      </c>
      <c r="D28" s="10">
        <v>44545.696494756899</v>
      </c>
      <c r="E28" s="12">
        <v>59700</v>
      </c>
      <c r="F28" s="19">
        <v>59700</v>
      </c>
      <c r="G28" s="1"/>
    </row>
    <row r="29" spans="1:7" x14ac:dyDescent="0.35">
      <c r="A29" s="18" t="s">
        <v>48</v>
      </c>
      <c r="B29" s="10">
        <v>44448.585757951398</v>
      </c>
      <c r="C29" s="11" t="s">
        <v>47</v>
      </c>
      <c r="D29" s="10">
        <v>44545.696494756899</v>
      </c>
      <c r="E29" s="12">
        <v>18400</v>
      </c>
      <c r="F29" s="19">
        <v>18400</v>
      </c>
      <c r="G29" s="1"/>
    </row>
    <row r="30" spans="1:7" x14ac:dyDescent="0.35">
      <c r="A30" s="18" t="s">
        <v>49</v>
      </c>
      <c r="B30" s="10">
        <v>43476.680964270803</v>
      </c>
      <c r="C30" s="11" t="s">
        <v>50</v>
      </c>
      <c r="D30" s="10">
        <v>43516</v>
      </c>
      <c r="E30" s="12">
        <v>69914</v>
      </c>
      <c r="F30" s="19">
        <v>69914</v>
      </c>
      <c r="G30" s="1"/>
    </row>
    <row r="31" spans="1:7" x14ac:dyDescent="0.35">
      <c r="A31" s="18" t="s">
        <v>51</v>
      </c>
      <c r="B31" s="10">
        <v>43476.691832951401</v>
      </c>
      <c r="C31" s="11" t="s">
        <v>50</v>
      </c>
      <c r="D31" s="10">
        <v>43516</v>
      </c>
      <c r="E31" s="12">
        <v>78775</v>
      </c>
      <c r="F31" s="19">
        <v>78775</v>
      </c>
      <c r="G31" s="1"/>
    </row>
    <row r="32" spans="1:7" x14ac:dyDescent="0.35">
      <c r="A32" s="18" t="s">
        <v>52</v>
      </c>
      <c r="B32" s="10">
        <v>43627.752140821802</v>
      </c>
      <c r="C32" s="11" t="s">
        <v>53</v>
      </c>
      <c r="D32" s="10">
        <v>43754</v>
      </c>
      <c r="E32" s="12">
        <v>146147</v>
      </c>
      <c r="F32" s="19">
        <v>146147</v>
      </c>
      <c r="G32" s="1"/>
    </row>
    <row r="33" spans="1:7" x14ac:dyDescent="0.35">
      <c r="A33" s="18" t="s">
        <v>54</v>
      </c>
      <c r="B33" s="10">
        <v>43646.386580405102</v>
      </c>
      <c r="C33" s="11" t="s">
        <v>53</v>
      </c>
      <c r="D33" s="10">
        <v>43754</v>
      </c>
      <c r="E33" s="12">
        <v>241937</v>
      </c>
      <c r="F33" s="19">
        <v>241937</v>
      </c>
      <c r="G33" s="1"/>
    </row>
    <row r="34" spans="1:7" x14ac:dyDescent="0.35">
      <c r="A34" s="18" t="s">
        <v>55</v>
      </c>
      <c r="B34" s="10">
        <v>43673.8989496875</v>
      </c>
      <c r="C34" s="11" t="s">
        <v>53</v>
      </c>
      <c r="D34" s="10">
        <v>43754</v>
      </c>
      <c r="E34" s="12">
        <v>133800</v>
      </c>
      <c r="F34" s="19">
        <v>133800</v>
      </c>
      <c r="G34" s="1"/>
    </row>
    <row r="35" spans="1:7" x14ac:dyDescent="0.35">
      <c r="A35" s="18" t="s">
        <v>56</v>
      </c>
      <c r="B35" s="10">
        <v>43696.0327881134</v>
      </c>
      <c r="C35" s="11" t="s">
        <v>57</v>
      </c>
      <c r="D35" s="10">
        <v>43839</v>
      </c>
      <c r="E35" s="12">
        <v>77600</v>
      </c>
      <c r="F35" s="19">
        <v>77600</v>
      </c>
      <c r="G35" s="1"/>
    </row>
    <row r="36" spans="1:7" x14ac:dyDescent="0.35">
      <c r="A36" s="18" t="s">
        <v>58</v>
      </c>
      <c r="B36" s="10">
        <v>43748.492280821803</v>
      </c>
      <c r="C36" s="11" t="s">
        <v>57</v>
      </c>
      <c r="D36" s="10">
        <v>43839</v>
      </c>
      <c r="E36" s="12">
        <v>104014</v>
      </c>
      <c r="F36" s="19">
        <v>104014</v>
      </c>
      <c r="G36" s="1"/>
    </row>
    <row r="37" spans="1:7" ht="15" thickBot="1" x14ac:dyDescent="0.4">
      <c r="A37" s="20" t="s">
        <v>59</v>
      </c>
      <c r="B37" s="21">
        <v>44070.8690027431</v>
      </c>
      <c r="C37" s="22" t="s">
        <v>60</v>
      </c>
      <c r="D37" s="21">
        <v>44146</v>
      </c>
      <c r="E37" s="23">
        <v>105600</v>
      </c>
      <c r="F37" s="25">
        <v>105600</v>
      </c>
      <c r="G37" s="1"/>
    </row>
    <row r="38" spans="1:7" ht="15" thickBot="1" x14ac:dyDescent="0.4">
      <c r="A38" s="55" t="s">
        <v>4</v>
      </c>
      <c r="B38" s="56"/>
      <c r="C38" s="56"/>
      <c r="D38" s="57"/>
      <c r="E38" s="24">
        <f>SUM(E4:E37)</f>
        <v>3798387</v>
      </c>
      <c r="F38" s="26">
        <f>SUM(F4:F37)</f>
        <v>3798387</v>
      </c>
      <c r="G38" s="2"/>
    </row>
    <row r="39" spans="1:7" ht="15" thickBot="1" x14ac:dyDescent="0.4">
      <c r="A39" s="7"/>
      <c r="E39" s="8"/>
      <c r="F39" s="9"/>
      <c r="G39" s="2"/>
    </row>
    <row r="40" spans="1:7" ht="15" thickBot="1" x14ac:dyDescent="0.4">
      <c r="A40" s="5"/>
      <c r="E40" s="6"/>
      <c r="F40" s="3"/>
      <c r="G40" s="2"/>
    </row>
  </sheetData>
  <mergeCells count="3">
    <mergeCell ref="A38:D38"/>
    <mergeCell ref="A2:F2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A4" sqref="A4:F7"/>
    </sheetView>
  </sheetViews>
  <sheetFormatPr baseColWidth="10" defaultRowHeight="14.5" x14ac:dyDescent="0.35"/>
  <cols>
    <col min="2" max="2" width="15.1796875" customWidth="1"/>
    <col min="4" max="4" width="15.54296875" customWidth="1"/>
  </cols>
  <sheetData>
    <row r="1" spans="1:12" ht="20.25" customHeight="1" thickBot="1" x14ac:dyDescent="0.4">
      <c r="A1" s="65" t="s">
        <v>72</v>
      </c>
      <c r="B1" s="65"/>
      <c r="C1" s="65"/>
      <c r="D1" s="65"/>
      <c r="E1" s="65"/>
      <c r="F1" s="65"/>
    </row>
    <row r="2" spans="1:12" ht="15" thickBot="1" x14ac:dyDescent="0.4">
      <c r="A2" s="58" t="s">
        <v>69</v>
      </c>
      <c r="B2" s="59"/>
      <c r="C2" s="59"/>
      <c r="D2" s="59"/>
      <c r="E2" s="59"/>
      <c r="F2" s="60"/>
    </row>
    <row r="3" spans="1:12" ht="15" thickBot="1" x14ac:dyDescent="0.4">
      <c r="A3" s="4" t="s">
        <v>70</v>
      </c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</row>
    <row r="4" spans="1:12" x14ac:dyDescent="0.35">
      <c r="A4" s="13" t="s">
        <v>61</v>
      </c>
      <c r="B4" s="14">
        <v>45124.591351701398</v>
      </c>
      <c r="C4" s="15" t="s">
        <v>62</v>
      </c>
      <c r="D4" s="14">
        <v>45138</v>
      </c>
      <c r="E4" s="16">
        <v>67000</v>
      </c>
      <c r="F4" s="17">
        <v>67000</v>
      </c>
      <c r="G4" s="1"/>
    </row>
    <row r="5" spans="1:12" x14ac:dyDescent="0.35">
      <c r="A5" s="18" t="s">
        <v>63</v>
      </c>
      <c r="B5" s="10">
        <v>45287.588208368099</v>
      </c>
      <c r="C5" s="11" t="s">
        <v>64</v>
      </c>
      <c r="D5" s="10">
        <v>45289</v>
      </c>
      <c r="E5" s="12">
        <v>127100</v>
      </c>
      <c r="F5" s="19">
        <v>127100</v>
      </c>
      <c r="G5" s="1"/>
    </row>
    <row r="6" spans="1:12" x14ac:dyDescent="0.35">
      <c r="A6" s="18" t="s">
        <v>65</v>
      </c>
      <c r="B6" s="10">
        <v>45314.687056365699</v>
      </c>
      <c r="C6" s="11" t="s">
        <v>66</v>
      </c>
      <c r="D6" s="10">
        <v>45322</v>
      </c>
      <c r="E6" s="12">
        <v>92400</v>
      </c>
      <c r="F6" s="19">
        <v>92400</v>
      </c>
      <c r="G6" s="1"/>
      <c r="L6" s="28"/>
    </row>
    <row r="7" spans="1:12" ht="15" thickBot="1" x14ac:dyDescent="0.4">
      <c r="A7" s="20" t="s">
        <v>67</v>
      </c>
      <c r="B7" s="21">
        <v>45398.697959027799</v>
      </c>
      <c r="C7" s="22" t="s">
        <v>68</v>
      </c>
      <c r="D7" s="21">
        <v>45443</v>
      </c>
      <c r="E7" s="23">
        <v>100000</v>
      </c>
      <c r="F7" s="25">
        <v>100000</v>
      </c>
      <c r="G7" s="1"/>
      <c r="L7" s="29"/>
    </row>
    <row r="8" spans="1:12" ht="15" thickBot="1" x14ac:dyDescent="0.4">
      <c r="A8" s="62" t="s">
        <v>4</v>
      </c>
      <c r="B8" s="63"/>
      <c r="C8" s="63"/>
      <c r="D8" s="64"/>
      <c r="E8" s="27">
        <f>SUM(E4:E7)</f>
        <v>386500</v>
      </c>
      <c r="F8" s="27">
        <f>SUM(F4:F7)</f>
        <v>386500</v>
      </c>
      <c r="L8" s="30"/>
    </row>
  </sheetData>
  <mergeCells count="3">
    <mergeCell ref="A8:D8"/>
    <mergeCell ref="A2:F2"/>
    <mergeCell ref="A1:F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style="73" bestFit="1" customWidth="1"/>
    <col min="3" max="3" width="12.7265625" style="70" bestFit="1" customWidth="1"/>
  </cols>
  <sheetData>
    <row r="2" spans="1:3" ht="15" thickBot="1" x14ac:dyDescent="0.4"/>
    <row r="3" spans="1:3" ht="15" thickBot="1" x14ac:dyDescent="0.4">
      <c r="A3" s="68" t="s">
        <v>147</v>
      </c>
      <c r="B3" s="74" t="s">
        <v>145</v>
      </c>
      <c r="C3" s="71" t="s">
        <v>146</v>
      </c>
    </row>
    <row r="4" spans="1:3" x14ac:dyDescent="0.35">
      <c r="A4" s="67" t="s">
        <v>136</v>
      </c>
      <c r="B4" s="75">
        <v>8</v>
      </c>
      <c r="C4" s="72">
        <v>1119787</v>
      </c>
    </row>
    <row r="5" spans="1:3" x14ac:dyDescent="0.35">
      <c r="A5" s="67" t="s">
        <v>134</v>
      </c>
      <c r="B5" s="75">
        <v>1</v>
      </c>
      <c r="C5" s="72">
        <v>79500</v>
      </c>
    </row>
    <row r="6" spans="1:3" x14ac:dyDescent="0.35">
      <c r="A6" s="67" t="s">
        <v>133</v>
      </c>
      <c r="B6" s="75">
        <v>28</v>
      </c>
      <c r="C6" s="72">
        <v>2880100</v>
      </c>
    </row>
    <row r="7" spans="1:3" ht="15" thickBot="1" x14ac:dyDescent="0.4">
      <c r="A7" s="67" t="s">
        <v>135</v>
      </c>
      <c r="B7" s="75">
        <v>1</v>
      </c>
      <c r="C7" s="72">
        <v>105500</v>
      </c>
    </row>
    <row r="8" spans="1:3" ht="15" thickBot="1" x14ac:dyDescent="0.4">
      <c r="A8" s="69" t="s">
        <v>144</v>
      </c>
      <c r="B8" s="74">
        <v>38</v>
      </c>
      <c r="C8" s="71">
        <v>4184887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0"/>
  <sheetViews>
    <sheetView showGridLines="0" topLeftCell="A2" zoomScale="80" zoomScaleNormal="80" workbookViewId="0">
      <selection activeCell="K2" sqref="K2"/>
    </sheetView>
  </sheetViews>
  <sheetFormatPr baseColWidth="10" defaultRowHeight="14.5" x14ac:dyDescent="0.35"/>
  <cols>
    <col min="1" max="1" width="10.90625" style="31"/>
    <col min="2" max="2" width="27.1796875" style="31" bestFit="1" customWidth="1"/>
    <col min="3" max="3" width="10.90625" style="31"/>
    <col min="4" max="4" width="22.08984375" style="31" customWidth="1"/>
    <col min="5" max="5" width="15.54296875" style="31" customWidth="1"/>
    <col min="6" max="6" width="12.08984375" style="31" customWidth="1"/>
    <col min="7" max="8" width="15.54296875" style="31" customWidth="1"/>
    <col min="9" max="10" width="10.90625" style="33"/>
    <col min="11" max="11" width="15.54296875" style="31" customWidth="1"/>
    <col min="12" max="12" width="10.90625" style="31"/>
    <col min="13" max="13" width="18.26953125" style="31" customWidth="1"/>
    <col min="14" max="14" width="11.54296875" style="31" bestFit="1" customWidth="1"/>
    <col min="15" max="15" width="10.90625" style="31"/>
    <col min="16" max="16" width="13.90625" style="31" customWidth="1"/>
    <col min="17" max="17" width="14.90625" style="31" customWidth="1"/>
    <col min="18" max="21" width="10.90625" style="31"/>
    <col min="22" max="22" width="13.6328125" style="31" bestFit="1" customWidth="1"/>
    <col min="23" max="23" width="16.1796875" style="31" customWidth="1"/>
    <col min="24" max="24" width="14.6328125" style="31" customWidth="1"/>
    <col min="25" max="25" width="10.90625" style="31"/>
    <col min="26" max="26" width="15.36328125" style="31" customWidth="1"/>
    <col min="27" max="16384" width="10.90625" style="31"/>
  </cols>
  <sheetData>
    <row r="1" spans="1:27" x14ac:dyDescent="0.35">
      <c r="J1" s="33">
        <f>SUBTOTAL(9,J3:J40)</f>
        <v>4184887</v>
      </c>
      <c r="N1" s="33">
        <f t="shared" ref="N1:W1" si="0">SUBTOTAL(9,N3:N40)</f>
        <v>1304787</v>
      </c>
      <c r="O1" s="33">
        <f t="shared" si="0"/>
        <v>79500</v>
      </c>
      <c r="P1" s="33"/>
      <c r="Q1" s="33"/>
      <c r="R1" s="33">
        <f t="shared" si="0"/>
        <v>1304787</v>
      </c>
      <c r="S1" s="33">
        <f t="shared" si="0"/>
        <v>0</v>
      </c>
      <c r="T1" s="33">
        <f t="shared" si="0"/>
        <v>1225287</v>
      </c>
      <c r="U1" s="33">
        <f t="shared" si="0"/>
        <v>105500</v>
      </c>
      <c r="W1" s="33">
        <f t="shared" si="0"/>
        <v>1119787</v>
      </c>
    </row>
    <row r="2" spans="1:27" ht="43.5" x14ac:dyDescent="0.35">
      <c r="A2" s="32" t="s">
        <v>74</v>
      </c>
      <c r="B2" s="32" t="s">
        <v>75</v>
      </c>
      <c r="C2" s="32" t="s">
        <v>70</v>
      </c>
      <c r="D2" s="48" t="s">
        <v>81</v>
      </c>
      <c r="E2" s="32" t="s">
        <v>0</v>
      </c>
      <c r="F2" s="32" t="s">
        <v>1</v>
      </c>
      <c r="G2" s="32" t="s">
        <v>2</v>
      </c>
      <c r="H2" s="39" t="s">
        <v>80</v>
      </c>
      <c r="I2" s="34" t="s">
        <v>73</v>
      </c>
      <c r="J2" s="38" t="s">
        <v>76</v>
      </c>
      <c r="K2" s="36" t="s">
        <v>78</v>
      </c>
      <c r="L2" s="37" t="s">
        <v>79</v>
      </c>
      <c r="M2" s="52" t="s">
        <v>132</v>
      </c>
      <c r="N2" s="49" t="s">
        <v>122</v>
      </c>
      <c r="O2" s="51" t="s">
        <v>123</v>
      </c>
      <c r="P2" s="51" t="s">
        <v>129</v>
      </c>
      <c r="Q2" s="51" t="s">
        <v>130</v>
      </c>
      <c r="R2" s="49" t="s">
        <v>124</v>
      </c>
      <c r="S2" s="49" t="s">
        <v>125</v>
      </c>
      <c r="T2" s="49" t="s">
        <v>126</v>
      </c>
      <c r="U2" s="36" t="s">
        <v>127</v>
      </c>
      <c r="V2" s="36" t="s">
        <v>128</v>
      </c>
      <c r="W2" s="54" t="s">
        <v>139</v>
      </c>
      <c r="X2" s="54" t="s">
        <v>140</v>
      </c>
      <c r="Y2" s="54" t="s">
        <v>141</v>
      </c>
      <c r="Z2" s="54" t="s">
        <v>142</v>
      </c>
      <c r="AA2" s="37" t="s">
        <v>143</v>
      </c>
    </row>
    <row r="3" spans="1:27" s="35" customFormat="1" ht="43.5" x14ac:dyDescent="0.35">
      <c r="A3" s="40">
        <v>890000905</v>
      </c>
      <c r="B3" s="41" t="s">
        <v>77</v>
      </c>
      <c r="C3" s="42" t="s">
        <v>5</v>
      </c>
      <c r="D3" s="42" t="s">
        <v>82</v>
      </c>
      <c r="E3" s="43">
        <v>44546.536962002298</v>
      </c>
      <c r="F3" s="44" t="s">
        <v>6</v>
      </c>
      <c r="G3" s="43">
        <v>44588.7303046296</v>
      </c>
      <c r="H3" s="43" t="e">
        <v>#N/A</v>
      </c>
      <c r="I3" s="45">
        <v>4600</v>
      </c>
      <c r="J3" s="46">
        <v>4600</v>
      </c>
      <c r="K3" s="47" t="s">
        <v>133</v>
      </c>
      <c r="L3" s="47" t="e">
        <v>#N/A</v>
      </c>
      <c r="M3" s="47" t="s">
        <v>133</v>
      </c>
      <c r="N3" s="50">
        <v>0</v>
      </c>
      <c r="O3" s="50">
        <v>0</v>
      </c>
      <c r="P3" s="50"/>
      <c r="Q3" s="50"/>
      <c r="R3" s="50">
        <v>0</v>
      </c>
      <c r="S3" s="50">
        <v>0</v>
      </c>
      <c r="T3" s="50">
        <v>0</v>
      </c>
      <c r="U3" s="47"/>
      <c r="V3" s="47"/>
      <c r="W3" s="47"/>
      <c r="X3" s="47"/>
      <c r="Y3" s="47"/>
      <c r="Z3" s="47"/>
      <c r="AA3" s="66">
        <v>45443</v>
      </c>
    </row>
    <row r="4" spans="1:27" s="35" customFormat="1" ht="43.5" x14ac:dyDescent="0.35">
      <c r="A4" s="40">
        <v>890000905</v>
      </c>
      <c r="B4" s="41" t="s">
        <v>77</v>
      </c>
      <c r="C4" s="42" t="s">
        <v>7</v>
      </c>
      <c r="D4" s="42" t="s">
        <v>83</v>
      </c>
      <c r="E4" s="43">
        <v>44651.947465393503</v>
      </c>
      <c r="F4" s="44" t="s">
        <v>8</v>
      </c>
      <c r="G4" s="43">
        <v>44651</v>
      </c>
      <c r="H4" s="43" t="e">
        <v>#N/A</v>
      </c>
      <c r="I4" s="45">
        <v>80300</v>
      </c>
      <c r="J4" s="46">
        <v>80300</v>
      </c>
      <c r="K4" s="47" t="s">
        <v>133</v>
      </c>
      <c r="L4" s="47" t="e">
        <v>#N/A</v>
      </c>
      <c r="M4" s="47" t="s">
        <v>133</v>
      </c>
      <c r="N4" s="50">
        <v>0</v>
      </c>
      <c r="O4" s="50">
        <v>0</v>
      </c>
      <c r="P4" s="50"/>
      <c r="Q4" s="50"/>
      <c r="R4" s="50">
        <v>0</v>
      </c>
      <c r="S4" s="50">
        <v>0</v>
      </c>
      <c r="T4" s="50">
        <v>0</v>
      </c>
      <c r="U4" s="47"/>
      <c r="V4" s="47"/>
      <c r="W4" s="47"/>
      <c r="X4" s="47"/>
      <c r="Y4" s="47"/>
      <c r="Z4" s="47"/>
      <c r="AA4" s="66">
        <v>45443</v>
      </c>
    </row>
    <row r="5" spans="1:27" s="35" customFormat="1" ht="43.5" x14ac:dyDescent="0.35">
      <c r="A5" s="40">
        <v>890000905</v>
      </c>
      <c r="B5" s="41" t="s">
        <v>77</v>
      </c>
      <c r="C5" s="42" t="s">
        <v>9</v>
      </c>
      <c r="D5" s="42" t="s">
        <v>84</v>
      </c>
      <c r="E5" s="43">
        <v>44715.447569942102</v>
      </c>
      <c r="F5" s="44" t="s">
        <v>10</v>
      </c>
      <c r="G5" s="43">
        <v>44742</v>
      </c>
      <c r="H5" s="43" t="e">
        <v>#N/A</v>
      </c>
      <c r="I5" s="45">
        <v>129900</v>
      </c>
      <c r="J5" s="46">
        <v>129900</v>
      </c>
      <c r="K5" s="47" t="s">
        <v>133</v>
      </c>
      <c r="L5" s="47" t="e">
        <v>#N/A</v>
      </c>
      <c r="M5" s="47" t="s">
        <v>133</v>
      </c>
      <c r="N5" s="50">
        <v>0</v>
      </c>
      <c r="O5" s="50">
        <v>0</v>
      </c>
      <c r="P5" s="50"/>
      <c r="Q5" s="50"/>
      <c r="R5" s="50">
        <v>0</v>
      </c>
      <c r="S5" s="50">
        <v>0</v>
      </c>
      <c r="T5" s="50">
        <v>0</v>
      </c>
      <c r="U5" s="47"/>
      <c r="V5" s="47"/>
      <c r="W5" s="47"/>
      <c r="X5" s="47"/>
      <c r="Y5" s="47"/>
      <c r="Z5" s="47"/>
      <c r="AA5" s="66">
        <v>45443</v>
      </c>
    </row>
    <row r="6" spans="1:27" s="35" customFormat="1" ht="43.5" x14ac:dyDescent="0.35">
      <c r="A6" s="40">
        <v>890000905</v>
      </c>
      <c r="B6" s="41" t="s">
        <v>77</v>
      </c>
      <c r="C6" s="42" t="s">
        <v>11</v>
      </c>
      <c r="D6" s="42" t="s">
        <v>85</v>
      </c>
      <c r="E6" s="43">
        <v>44769.531961840301</v>
      </c>
      <c r="F6" s="44" t="s">
        <v>12</v>
      </c>
      <c r="G6" s="43">
        <v>44773</v>
      </c>
      <c r="H6" s="43" t="e">
        <v>#N/A</v>
      </c>
      <c r="I6" s="45">
        <v>81200</v>
      </c>
      <c r="J6" s="46">
        <v>81200</v>
      </c>
      <c r="K6" s="47" t="s">
        <v>133</v>
      </c>
      <c r="L6" s="47" t="e">
        <v>#N/A</v>
      </c>
      <c r="M6" s="47" t="s">
        <v>133</v>
      </c>
      <c r="N6" s="50">
        <v>0</v>
      </c>
      <c r="O6" s="50">
        <v>0</v>
      </c>
      <c r="P6" s="50"/>
      <c r="Q6" s="50"/>
      <c r="R6" s="50">
        <v>0</v>
      </c>
      <c r="S6" s="50">
        <v>0</v>
      </c>
      <c r="T6" s="50">
        <v>0</v>
      </c>
      <c r="U6" s="47"/>
      <c r="V6" s="47"/>
      <c r="W6" s="47"/>
      <c r="X6" s="47"/>
      <c r="Y6" s="47"/>
      <c r="Z6" s="47"/>
      <c r="AA6" s="66">
        <v>45443</v>
      </c>
    </row>
    <row r="7" spans="1:27" s="35" customFormat="1" ht="43.5" x14ac:dyDescent="0.35">
      <c r="A7" s="40">
        <v>890000905</v>
      </c>
      <c r="B7" s="41" t="s">
        <v>77</v>
      </c>
      <c r="C7" s="42" t="s">
        <v>13</v>
      </c>
      <c r="D7" s="42" t="s">
        <v>86</v>
      </c>
      <c r="E7" s="43">
        <v>44769.541646794001</v>
      </c>
      <c r="F7" s="44" t="s">
        <v>12</v>
      </c>
      <c r="G7" s="43">
        <v>44773</v>
      </c>
      <c r="H7" s="43" t="e">
        <v>#N/A</v>
      </c>
      <c r="I7" s="45">
        <v>9200</v>
      </c>
      <c r="J7" s="46">
        <v>9200</v>
      </c>
      <c r="K7" s="47" t="s">
        <v>133</v>
      </c>
      <c r="L7" s="47" t="e">
        <v>#N/A</v>
      </c>
      <c r="M7" s="47" t="s">
        <v>133</v>
      </c>
      <c r="N7" s="50">
        <v>0</v>
      </c>
      <c r="O7" s="50">
        <v>0</v>
      </c>
      <c r="P7" s="50"/>
      <c r="Q7" s="50"/>
      <c r="R7" s="50">
        <v>0</v>
      </c>
      <c r="S7" s="50">
        <v>0</v>
      </c>
      <c r="T7" s="50">
        <v>0</v>
      </c>
      <c r="U7" s="47"/>
      <c r="V7" s="47"/>
      <c r="W7" s="47"/>
      <c r="X7" s="47"/>
      <c r="Y7" s="47"/>
      <c r="Z7" s="47"/>
      <c r="AA7" s="66">
        <v>45443</v>
      </c>
    </row>
    <row r="8" spans="1:27" s="35" customFormat="1" ht="43.5" x14ac:dyDescent="0.35">
      <c r="A8" s="40">
        <v>890000905</v>
      </c>
      <c r="B8" s="41" t="s">
        <v>77</v>
      </c>
      <c r="C8" s="42" t="s">
        <v>14</v>
      </c>
      <c r="D8" s="42" t="s">
        <v>87</v>
      </c>
      <c r="E8" s="43">
        <v>44770.654418483799</v>
      </c>
      <c r="F8" s="44" t="s">
        <v>12</v>
      </c>
      <c r="G8" s="43">
        <v>44773</v>
      </c>
      <c r="H8" s="43" t="e">
        <v>#N/A</v>
      </c>
      <c r="I8" s="45">
        <v>84900</v>
      </c>
      <c r="J8" s="46">
        <v>84900</v>
      </c>
      <c r="K8" s="47" t="s">
        <v>133</v>
      </c>
      <c r="L8" s="47" t="e">
        <v>#N/A</v>
      </c>
      <c r="M8" s="47" t="s">
        <v>133</v>
      </c>
      <c r="N8" s="50">
        <v>0</v>
      </c>
      <c r="O8" s="50">
        <v>0</v>
      </c>
      <c r="P8" s="50"/>
      <c r="Q8" s="50"/>
      <c r="R8" s="50">
        <v>0</v>
      </c>
      <c r="S8" s="50">
        <v>0</v>
      </c>
      <c r="T8" s="50">
        <v>0</v>
      </c>
      <c r="U8" s="47"/>
      <c r="V8" s="47"/>
      <c r="W8" s="47"/>
      <c r="X8" s="47"/>
      <c r="Y8" s="47"/>
      <c r="Z8" s="47"/>
      <c r="AA8" s="66">
        <v>45443</v>
      </c>
    </row>
    <row r="9" spans="1:27" s="35" customFormat="1" ht="43.5" x14ac:dyDescent="0.35">
      <c r="A9" s="40">
        <v>890000905</v>
      </c>
      <c r="B9" s="41" t="s">
        <v>77</v>
      </c>
      <c r="C9" s="42" t="s">
        <v>15</v>
      </c>
      <c r="D9" s="42" t="s">
        <v>88</v>
      </c>
      <c r="E9" s="43">
        <v>44827.771370601899</v>
      </c>
      <c r="F9" s="44" t="s">
        <v>16</v>
      </c>
      <c r="G9" s="43">
        <v>44834</v>
      </c>
      <c r="H9" s="43" t="e">
        <v>#N/A</v>
      </c>
      <c r="I9" s="45">
        <v>18400</v>
      </c>
      <c r="J9" s="46">
        <v>18400</v>
      </c>
      <c r="K9" s="47" t="s">
        <v>133</v>
      </c>
      <c r="L9" s="47" t="e">
        <v>#N/A</v>
      </c>
      <c r="M9" s="47" t="s">
        <v>133</v>
      </c>
      <c r="N9" s="50">
        <v>0</v>
      </c>
      <c r="O9" s="50">
        <v>0</v>
      </c>
      <c r="P9" s="50"/>
      <c r="Q9" s="50"/>
      <c r="R9" s="50">
        <v>0</v>
      </c>
      <c r="S9" s="50">
        <v>0</v>
      </c>
      <c r="T9" s="50">
        <v>0</v>
      </c>
      <c r="U9" s="47"/>
      <c r="V9" s="47"/>
      <c r="W9" s="47"/>
      <c r="X9" s="47"/>
      <c r="Y9" s="47"/>
      <c r="Z9" s="47"/>
      <c r="AA9" s="66">
        <v>45443</v>
      </c>
    </row>
    <row r="10" spans="1:27" s="35" customFormat="1" ht="43.5" x14ac:dyDescent="0.35">
      <c r="A10" s="40">
        <v>890000905</v>
      </c>
      <c r="B10" s="41" t="s">
        <v>77</v>
      </c>
      <c r="C10" s="42" t="s">
        <v>17</v>
      </c>
      <c r="D10" s="42" t="s">
        <v>89</v>
      </c>
      <c r="E10" s="43">
        <v>44893.712108182903</v>
      </c>
      <c r="F10" s="44" t="s">
        <v>18</v>
      </c>
      <c r="G10" s="43">
        <v>44895</v>
      </c>
      <c r="H10" s="43" t="e">
        <v>#N/A</v>
      </c>
      <c r="I10" s="45">
        <v>139900</v>
      </c>
      <c r="J10" s="46">
        <v>139900</v>
      </c>
      <c r="K10" s="47" t="s">
        <v>133</v>
      </c>
      <c r="L10" s="47" t="e">
        <v>#N/A</v>
      </c>
      <c r="M10" s="47" t="s">
        <v>133</v>
      </c>
      <c r="N10" s="50">
        <v>0</v>
      </c>
      <c r="O10" s="50">
        <v>0</v>
      </c>
      <c r="P10" s="50"/>
      <c r="Q10" s="50"/>
      <c r="R10" s="50">
        <v>0</v>
      </c>
      <c r="S10" s="50">
        <v>0</v>
      </c>
      <c r="T10" s="50">
        <v>0</v>
      </c>
      <c r="U10" s="47"/>
      <c r="V10" s="47"/>
      <c r="W10" s="47"/>
      <c r="X10" s="47"/>
      <c r="Y10" s="47"/>
      <c r="Z10" s="47"/>
      <c r="AA10" s="66">
        <v>45443</v>
      </c>
    </row>
    <row r="11" spans="1:27" s="35" customFormat="1" ht="43.5" x14ac:dyDescent="0.35">
      <c r="A11" s="40">
        <v>890000905</v>
      </c>
      <c r="B11" s="41" t="s">
        <v>77</v>
      </c>
      <c r="C11" s="42" t="s">
        <v>19</v>
      </c>
      <c r="D11" s="42" t="s">
        <v>90</v>
      </c>
      <c r="E11" s="43">
        <v>44893.713648263903</v>
      </c>
      <c r="F11" s="44" t="s">
        <v>18</v>
      </c>
      <c r="G11" s="43">
        <v>44895</v>
      </c>
      <c r="H11" s="43" t="e">
        <v>#N/A</v>
      </c>
      <c r="I11" s="45">
        <v>138100</v>
      </c>
      <c r="J11" s="46">
        <v>138100</v>
      </c>
      <c r="K11" s="47" t="s">
        <v>133</v>
      </c>
      <c r="L11" s="47" t="e">
        <v>#N/A</v>
      </c>
      <c r="M11" s="47" t="s">
        <v>133</v>
      </c>
      <c r="N11" s="50">
        <v>0</v>
      </c>
      <c r="O11" s="50">
        <v>0</v>
      </c>
      <c r="P11" s="50"/>
      <c r="Q11" s="50"/>
      <c r="R11" s="50">
        <v>0</v>
      </c>
      <c r="S11" s="50">
        <v>0</v>
      </c>
      <c r="T11" s="50">
        <v>0</v>
      </c>
      <c r="U11" s="47"/>
      <c r="V11" s="47"/>
      <c r="W11" s="47"/>
      <c r="X11" s="47"/>
      <c r="Y11" s="47"/>
      <c r="Z11" s="47"/>
      <c r="AA11" s="66">
        <v>45443</v>
      </c>
    </row>
    <row r="12" spans="1:27" s="35" customFormat="1" ht="29" x14ac:dyDescent="0.35">
      <c r="A12" s="40">
        <v>890000905</v>
      </c>
      <c r="B12" s="41" t="s">
        <v>77</v>
      </c>
      <c r="C12" s="42" t="s">
        <v>20</v>
      </c>
      <c r="D12" s="42" t="s">
        <v>91</v>
      </c>
      <c r="E12" s="43">
        <v>44928.661402743099</v>
      </c>
      <c r="F12" s="44" t="s">
        <v>21</v>
      </c>
      <c r="G12" s="43">
        <v>44957</v>
      </c>
      <c r="H12" s="43">
        <v>44978</v>
      </c>
      <c r="I12" s="45">
        <v>79500</v>
      </c>
      <c r="J12" s="46">
        <v>79500</v>
      </c>
      <c r="K12" s="47" t="s">
        <v>134</v>
      </c>
      <c r="L12" s="47" t="s">
        <v>120</v>
      </c>
      <c r="M12" s="47" t="s">
        <v>134</v>
      </c>
      <c r="N12" s="50">
        <v>79500</v>
      </c>
      <c r="O12" s="50">
        <v>79500</v>
      </c>
      <c r="P12" s="53" t="s">
        <v>137</v>
      </c>
      <c r="Q12" s="50" t="s">
        <v>138</v>
      </c>
      <c r="R12" s="50">
        <v>79500</v>
      </c>
      <c r="S12" s="50">
        <v>0</v>
      </c>
      <c r="T12" s="50">
        <v>0</v>
      </c>
      <c r="U12" s="47"/>
      <c r="V12" s="47"/>
      <c r="W12" s="47"/>
      <c r="X12" s="47"/>
      <c r="Y12" s="47"/>
      <c r="Z12" s="47"/>
      <c r="AA12" s="66">
        <v>45443</v>
      </c>
    </row>
    <row r="13" spans="1:27" s="35" customFormat="1" ht="87" x14ac:dyDescent="0.35">
      <c r="A13" s="40">
        <v>890000905</v>
      </c>
      <c r="B13" s="41" t="s">
        <v>77</v>
      </c>
      <c r="C13" s="42" t="s">
        <v>22</v>
      </c>
      <c r="D13" s="42" t="s">
        <v>92</v>
      </c>
      <c r="E13" s="43">
        <v>44951.488672997701</v>
      </c>
      <c r="F13" s="44" t="s">
        <v>21</v>
      </c>
      <c r="G13" s="43">
        <v>44957</v>
      </c>
      <c r="H13" s="43">
        <v>44985</v>
      </c>
      <c r="I13" s="45">
        <v>105500</v>
      </c>
      <c r="J13" s="46">
        <v>105500</v>
      </c>
      <c r="K13" s="47" t="s">
        <v>135</v>
      </c>
      <c r="L13" s="47" t="s">
        <v>121</v>
      </c>
      <c r="M13" s="47" t="s">
        <v>135</v>
      </c>
      <c r="N13" s="50">
        <v>105500</v>
      </c>
      <c r="O13" s="50">
        <v>0</v>
      </c>
      <c r="P13" s="50"/>
      <c r="Q13" s="50"/>
      <c r="R13" s="50">
        <v>105500</v>
      </c>
      <c r="S13" s="50">
        <v>0</v>
      </c>
      <c r="T13" s="50">
        <v>105500</v>
      </c>
      <c r="U13" s="50">
        <v>105500</v>
      </c>
      <c r="V13" s="47">
        <v>1222234050</v>
      </c>
      <c r="W13" s="47"/>
      <c r="X13" s="47"/>
      <c r="Y13" s="47"/>
      <c r="Z13" s="47"/>
      <c r="AA13" s="66">
        <v>45443</v>
      </c>
    </row>
    <row r="14" spans="1:27" s="35" customFormat="1" ht="43.5" x14ac:dyDescent="0.35">
      <c r="A14" s="40">
        <v>890000905</v>
      </c>
      <c r="B14" s="41" t="s">
        <v>77</v>
      </c>
      <c r="C14" s="42" t="s">
        <v>23</v>
      </c>
      <c r="D14" s="42" t="s">
        <v>93</v>
      </c>
      <c r="E14" s="43">
        <v>44984.486527349502</v>
      </c>
      <c r="F14" s="44" t="s">
        <v>24</v>
      </c>
      <c r="G14" s="43">
        <v>44985</v>
      </c>
      <c r="H14" s="43" t="e">
        <v>#N/A</v>
      </c>
      <c r="I14" s="45">
        <v>222800</v>
      </c>
      <c r="J14" s="46">
        <v>222800</v>
      </c>
      <c r="K14" s="47" t="s">
        <v>133</v>
      </c>
      <c r="L14" s="47" t="e">
        <v>#N/A</v>
      </c>
      <c r="M14" s="47" t="s">
        <v>133</v>
      </c>
      <c r="N14" s="50">
        <v>0</v>
      </c>
      <c r="O14" s="50">
        <v>0</v>
      </c>
      <c r="P14" s="50"/>
      <c r="Q14" s="50"/>
      <c r="R14" s="50">
        <v>0</v>
      </c>
      <c r="S14" s="50">
        <v>0</v>
      </c>
      <c r="T14" s="50">
        <v>0</v>
      </c>
      <c r="U14" s="47"/>
      <c r="V14" s="47"/>
      <c r="W14" s="47"/>
      <c r="X14" s="47"/>
      <c r="Y14" s="47"/>
      <c r="Z14" s="47"/>
      <c r="AA14" s="66">
        <v>45443</v>
      </c>
    </row>
    <row r="15" spans="1:27" s="35" customFormat="1" ht="43.5" x14ac:dyDescent="0.35">
      <c r="A15" s="40">
        <v>890000905</v>
      </c>
      <c r="B15" s="41" t="s">
        <v>77</v>
      </c>
      <c r="C15" s="42" t="s">
        <v>25</v>
      </c>
      <c r="D15" s="42" t="s">
        <v>94</v>
      </c>
      <c r="E15" s="43">
        <v>45098.481788506899</v>
      </c>
      <c r="F15" s="44" t="s">
        <v>26</v>
      </c>
      <c r="G15" s="43">
        <v>45107</v>
      </c>
      <c r="H15" s="43" t="e">
        <v>#N/A</v>
      </c>
      <c r="I15" s="45">
        <v>153200</v>
      </c>
      <c r="J15" s="46">
        <v>153200</v>
      </c>
      <c r="K15" s="47" t="s">
        <v>133</v>
      </c>
      <c r="L15" s="47" t="e">
        <v>#N/A</v>
      </c>
      <c r="M15" s="47" t="s">
        <v>133</v>
      </c>
      <c r="N15" s="50">
        <v>0</v>
      </c>
      <c r="O15" s="50">
        <v>0</v>
      </c>
      <c r="P15" s="50"/>
      <c r="Q15" s="50"/>
      <c r="R15" s="50">
        <v>0</v>
      </c>
      <c r="S15" s="50">
        <v>0</v>
      </c>
      <c r="T15" s="50">
        <v>0</v>
      </c>
      <c r="U15" s="47"/>
      <c r="V15" s="47"/>
      <c r="W15" s="47"/>
      <c r="X15" s="47"/>
      <c r="Y15" s="47"/>
      <c r="Z15" s="47"/>
      <c r="AA15" s="66">
        <v>45443</v>
      </c>
    </row>
    <row r="16" spans="1:27" s="35" customFormat="1" ht="43.5" x14ac:dyDescent="0.35">
      <c r="A16" s="40">
        <v>890000905</v>
      </c>
      <c r="B16" s="41" t="s">
        <v>77</v>
      </c>
      <c r="C16" s="42" t="s">
        <v>27</v>
      </c>
      <c r="D16" s="42" t="s">
        <v>95</v>
      </c>
      <c r="E16" s="43">
        <v>45133.641359294001</v>
      </c>
      <c r="F16" s="44" t="s">
        <v>28</v>
      </c>
      <c r="G16" s="43">
        <v>45138</v>
      </c>
      <c r="H16" s="43" t="e">
        <v>#N/A</v>
      </c>
      <c r="I16" s="45">
        <v>222900</v>
      </c>
      <c r="J16" s="46">
        <v>222900</v>
      </c>
      <c r="K16" s="47" t="s">
        <v>133</v>
      </c>
      <c r="L16" s="47" t="e">
        <v>#N/A</v>
      </c>
      <c r="M16" s="47" t="s">
        <v>133</v>
      </c>
      <c r="N16" s="50">
        <v>0</v>
      </c>
      <c r="O16" s="50">
        <v>0</v>
      </c>
      <c r="P16" s="50"/>
      <c r="Q16" s="50"/>
      <c r="R16" s="50">
        <v>0</v>
      </c>
      <c r="S16" s="50">
        <v>0</v>
      </c>
      <c r="T16" s="50">
        <v>0</v>
      </c>
      <c r="U16" s="47"/>
      <c r="V16" s="47"/>
      <c r="W16" s="47"/>
      <c r="X16" s="47"/>
      <c r="Y16" s="47"/>
      <c r="Z16" s="47"/>
      <c r="AA16" s="66">
        <v>45443</v>
      </c>
    </row>
    <row r="17" spans="1:27" s="35" customFormat="1" ht="29" x14ac:dyDescent="0.35">
      <c r="A17" s="40">
        <v>890000905</v>
      </c>
      <c r="B17" s="41" t="s">
        <v>77</v>
      </c>
      <c r="C17" s="42" t="s">
        <v>29</v>
      </c>
      <c r="D17" s="42" t="s">
        <v>96</v>
      </c>
      <c r="E17" s="43">
        <v>45138.203664351902</v>
      </c>
      <c r="F17" s="44" t="s">
        <v>28</v>
      </c>
      <c r="G17" s="43">
        <v>45138</v>
      </c>
      <c r="H17" s="43">
        <v>45414.291666666664</v>
      </c>
      <c r="I17" s="45">
        <v>267600</v>
      </c>
      <c r="J17" s="46">
        <v>267600</v>
      </c>
      <c r="K17" s="47" t="s">
        <v>136</v>
      </c>
      <c r="L17" s="47" t="s">
        <v>121</v>
      </c>
      <c r="M17" s="47" t="s">
        <v>136</v>
      </c>
      <c r="N17" s="50">
        <v>267600</v>
      </c>
      <c r="O17" s="50">
        <v>0</v>
      </c>
      <c r="P17" s="50"/>
      <c r="Q17" s="50"/>
      <c r="R17" s="50">
        <v>267600</v>
      </c>
      <c r="S17" s="50">
        <v>0</v>
      </c>
      <c r="T17" s="50">
        <v>267600</v>
      </c>
      <c r="U17" s="47"/>
      <c r="V17" s="47"/>
      <c r="W17" s="47">
        <f>VLOOKUP(D17,'[1]ESTADO DE CADA FACTURA'!$F:$U,16,0)</f>
        <v>267600</v>
      </c>
      <c r="X17" s="47">
        <f>VLOOKUP(D17,'[1]ESTADO DE CADA FACTURA'!$F:$V,17,0)</f>
        <v>2201511108</v>
      </c>
      <c r="Y17" s="47">
        <f>VLOOKUP(D17,'[1]ESTADO DE CADA FACTURA'!$F:$W,18,0)</f>
        <v>267600</v>
      </c>
      <c r="Z17" s="47" t="str">
        <f>VLOOKUP(D17,'[1]ESTADO DE CADA FACTURA'!$F:$X,19,0)</f>
        <v>28.05.2024</v>
      </c>
      <c r="AA17" s="66">
        <v>45443</v>
      </c>
    </row>
    <row r="18" spans="1:27" s="35" customFormat="1" ht="43.5" x14ac:dyDescent="0.35">
      <c r="A18" s="40">
        <v>890000905</v>
      </c>
      <c r="B18" s="41" t="s">
        <v>77</v>
      </c>
      <c r="C18" s="42" t="s">
        <v>30</v>
      </c>
      <c r="D18" s="42" t="s">
        <v>97</v>
      </c>
      <c r="E18" s="43">
        <v>45226.682670601898</v>
      </c>
      <c r="F18" s="44" t="s">
        <v>31</v>
      </c>
      <c r="G18" s="43">
        <v>45230</v>
      </c>
      <c r="H18" s="43" t="e">
        <v>#N/A</v>
      </c>
      <c r="I18" s="45">
        <v>79500</v>
      </c>
      <c r="J18" s="46">
        <v>79500</v>
      </c>
      <c r="K18" s="47" t="s">
        <v>133</v>
      </c>
      <c r="L18" s="47" t="s">
        <v>131</v>
      </c>
      <c r="M18" s="47" t="s">
        <v>133</v>
      </c>
      <c r="N18" s="50">
        <v>0</v>
      </c>
      <c r="O18" s="50">
        <v>0</v>
      </c>
      <c r="P18" s="50"/>
      <c r="Q18" s="50"/>
      <c r="R18" s="50">
        <v>0</v>
      </c>
      <c r="S18" s="50">
        <v>0</v>
      </c>
      <c r="T18" s="50">
        <v>0</v>
      </c>
      <c r="U18" s="47"/>
      <c r="V18" s="47"/>
      <c r="W18" s="47"/>
      <c r="X18" s="47"/>
      <c r="Y18" s="47"/>
      <c r="Z18" s="47"/>
      <c r="AA18" s="66">
        <v>45443</v>
      </c>
    </row>
    <row r="19" spans="1:27" s="35" customFormat="1" ht="43.5" x14ac:dyDescent="0.35">
      <c r="A19" s="40">
        <v>890000905</v>
      </c>
      <c r="B19" s="41" t="s">
        <v>77</v>
      </c>
      <c r="C19" s="42" t="s">
        <v>32</v>
      </c>
      <c r="D19" s="42" t="s">
        <v>98</v>
      </c>
      <c r="E19" s="43">
        <v>45240.367850231502</v>
      </c>
      <c r="F19" s="44" t="s">
        <v>33</v>
      </c>
      <c r="G19" s="43">
        <v>45260</v>
      </c>
      <c r="H19" s="43" t="e">
        <v>#N/A</v>
      </c>
      <c r="I19" s="45">
        <v>76200</v>
      </c>
      <c r="J19" s="46">
        <v>76200</v>
      </c>
      <c r="K19" s="47" t="s">
        <v>133</v>
      </c>
      <c r="L19" s="47" t="s">
        <v>131</v>
      </c>
      <c r="M19" s="47" t="s">
        <v>133</v>
      </c>
      <c r="N19" s="50">
        <v>0</v>
      </c>
      <c r="O19" s="50">
        <v>0</v>
      </c>
      <c r="P19" s="50"/>
      <c r="Q19" s="50"/>
      <c r="R19" s="50">
        <v>0</v>
      </c>
      <c r="S19" s="50">
        <v>0</v>
      </c>
      <c r="T19" s="50">
        <v>0</v>
      </c>
      <c r="U19" s="47"/>
      <c r="V19" s="47"/>
      <c r="W19" s="47"/>
      <c r="X19" s="47"/>
      <c r="Y19" s="47"/>
      <c r="Z19" s="47"/>
      <c r="AA19" s="66">
        <v>45443</v>
      </c>
    </row>
    <row r="20" spans="1:27" s="35" customFormat="1" ht="43.5" x14ac:dyDescent="0.35">
      <c r="A20" s="40">
        <v>890000905</v>
      </c>
      <c r="B20" s="41" t="s">
        <v>77</v>
      </c>
      <c r="C20" s="42" t="s">
        <v>34</v>
      </c>
      <c r="D20" s="42" t="s">
        <v>99</v>
      </c>
      <c r="E20" s="43">
        <v>45320.418437847198</v>
      </c>
      <c r="F20" s="44" t="s">
        <v>35</v>
      </c>
      <c r="G20" s="43">
        <v>45322</v>
      </c>
      <c r="H20" s="43" t="e">
        <v>#N/A</v>
      </c>
      <c r="I20" s="45">
        <v>208000</v>
      </c>
      <c r="J20" s="46">
        <v>208000</v>
      </c>
      <c r="K20" s="47" t="s">
        <v>133</v>
      </c>
      <c r="L20" s="47" t="s">
        <v>131</v>
      </c>
      <c r="M20" s="47" t="s">
        <v>133</v>
      </c>
      <c r="N20" s="50">
        <v>0</v>
      </c>
      <c r="O20" s="50">
        <v>0</v>
      </c>
      <c r="P20" s="50"/>
      <c r="Q20" s="50"/>
      <c r="R20" s="50">
        <v>0</v>
      </c>
      <c r="S20" s="50">
        <v>0</v>
      </c>
      <c r="T20" s="50">
        <v>0</v>
      </c>
      <c r="U20" s="47"/>
      <c r="V20" s="47"/>
      <c r="W20" s="47"/>
      <c r="X20" s="47"/>
      <c r="Y20" s="47"/>
      <c r="Z20" s="47"/>
      <c r="AA20" s="66">
        <v>45443</v>
      </c>
    </row>
    <row r="21" spans="1:27" s="35" customFormat="1" ht="43.5" x14ac:dyDescent="0.35">
      <c r="A21" s="40">
        <v>890000905</v>
      </c>
      <c r="B21" s="41" t="s">
        <v>77</v>
      </c>
      <c r="C21" s="42" t="s">
        <v>36</v>
      </c>
      <c r="D21" s="42" t="s">
        <v>100</v>
      </c>
      <c r="E21" s="43">
        <v>45344.631375381898</v>
      </c>
      <c r="F21" s="44" t="s">
        <v>37</v>
      </c>
      <c r="G21" s="43">
        <v>45351</v>
      </c>
      <c r="H21" s="43" t="e">
        <v>#N/A</v>
      </c>
      <c r="I21" s="45">
        <v>194800</v>
      </c>
      <c r="J21" s="46">
        <v>194800</v>
      </c>
      <c r="K21" s="47" t="s">
        <v>133</v>
      </c>
      <c r="L21" s="47" t="s">
        <v>131</v>
      </c>
      <c r="M21" s="47" t="s">
        <v>133</v>
      </c>
      <c r="N21" s="50">
        <v>0</v>
      </c>
      <c r="O21" s="50">
        <v>0</v>
      </c>
      <c r="P21" s="50"/>
      <c r="Q21" s="50"/>
      <c r="R21" s="50">
        <v>0</v>
      </c>
      <c r="S21" s="50">
        <v>0</v>
      </c>
      <c r="T21" s="50">
        <v>0</v>
      </c>
      <c r="U21" s="47"/>
      <c r="V21" s="47"/>
      <c r="W21" s="47"/>
      <c r="X21" s="47"/>
      <c r="Y21" s="47"/>
      <c r="Z21" s="47"/>
      <c r="AA21" s="66">
        <v>45443</v>
      </c>
    </row>
    <row r="22" spans="1:27" s="35" customFormat="1" ht="43.5" x14ac:dyDescent="0.35">
      <c r="A22" s="40">
        <v>890000905</v>
      </c>
      <c r="B22" s="41" t="s">
        <v>77</v>
      </c>
      <c r="C22" s="42" t="s">
        <v>38</v>
      </c>
      <c r="D22" s="42" t="s">
        <v>101</v>
      </c>
      <c r="E22" s="43">
        <v>45387.561992743103</v>
      </c>
      <c r="F22" s="44" t="s">
        <v>39</v>
      </c>
      <c r="G22" s="43">
        <v>45412</v>
      </c>
      <c r="H22" s="43" t="e">
        <v>#N/A</v>
      </c>
      <c r="I22" s="45">
        <v>129700</v>
      </c>
      <c r="J22" s="46">
        <v>129700</v>
      </c>
      <c r="K22" s="47" t="s">
        <v>133</v>
      </c>
      <c r="L22" s="47" t="s">
        <v>131</v>
      </c>
      <c r="M22" s="47" t="s">
        <v>133</v>
      </c>
      <c r="N22" s="50">
        <v>0</v>
      </c>
      <c r="O22" s="50">
        <v>0</v>
      </c>
      <c r="P22" s="50"/>
      <c r="Q22" s="50"/>
      <c r="R22" s="50">
        <v>0</v>
      </c>
      <c r="S22" s="50">
        <v>0</v>
      </c>
      <c r="T22" s="50">
        <v>0</v>
      </c>
      <c r="U22" s="47"/>
      <c r="V22" s="47"/>
      <c r="W22" s="47"/>
      <c r="X22" s="47"/>
      <c r="Y22" s="47"/>
      <c r="Z22" s="47"/>
      <c r="AA22" s="66">
        <v>45443</v>
      </c>
    </row>
    <row r="23" spans="1:27" s="35" customFormat="1" ht="43.5" x14ac:dyDescent="0.35">
      <c r="A23" s="40">
        <v>890000905</v>
      </c>
      <c r="B23" s="41" t="s">
        <v>77</v>
      </c>
      <c r="C23" s="42" t="s">
        <v>40</v>
      </c>
      <c r="D23" s="42" t="s">
        <v>102</v>
      </c>
      <c r="E23" s="43">
        <v>45387.580881828697</v>
      </c>
      <c r="F23" s="44" t="s">
        <v>41</v>
      </c>
      <c r="G23" s="43">
        <v>45412</v>
      </c>
      <c r="H23" s="43" t="e">
        <v>#N/A</v>
      </c>
      <c r="I23" s="45">
        <v>12100</v>
      </c>
      <c r="J23" s="46">
        <v>12100</v>
      </c>
      <c r="K23" s="47" t="s">
        <v>133</v>
      </c>
      <c r="L23" s="47" t="s">
        <v>131</v>
      </c>
      <c r="M23" s="47" t="s">
        <v>133</v>
      </c>
      <c r="N23" s="50">
        <v>0</v>
      </c>
      <c r="O23" s="50">
        <v>0</v>
      </c>
      <c r="P23" s="50"/>
      <c r="Q23" s="50"/>
      <c r="R23" s="50">
        <v>0</v>
      </c>
      <c r="S23" s="50">
        <v>0</v>
      </c>
      <c r="T23" s="50">
        <v>0</v>
      </c>
      <c r="U23" s="47"/>
      <c r="V23" s="47"/>
      <c r="W23" s="47"/>
      <c r="X23" s="47"/>
      <c r="Y23" s="47"/>
      <c r="Z23" s="47"/>
      <c r="AA23" s="66">
        <v>45443</v>
      </c>
    </row>
    <row r="24" spans="1:27" s="35" customFormat="1" ht="43.5" x14ac:dyDescent="0.35">
      <c r="A24" s="40">
        <v>890000905</v>
      </c>
      <c r="B24" s="41" t="s">
        <v>77</v>
      </c>
      <c r="C24" s="42" t="s">
        <v>42</v>
      </c>
      <c r="D24" s="42" t="s">
        <v>103</v>
      </c>
      <c r="E24" s="43">
        <v>45401.340498842597</v>
      </c>
      <c r="F24" s="44" t="s">
        <v>39</v>
      </c>
      <c r="G24" s="43">
        <v>45412</v>
      </c>
      <c r="H24" s="43" t="e">
        <v>#N/A</v>
      </c>
      <c r="I24" s="45">
        <v>105500</v>
      </c>
      <c r="J24" s="46">
        <v>105500</v>
      </c>
      <c r="K24" s="47" t="s">
        <v>133</v>
      </c>
      <c r="L24" s="47" t="s">
        <v>131</v>
      </c>
      <c r="M24" s="47" t="s">
        <v>133</v>
      </c>
      <c r="N24" s="50">
        <v>0</v>
      </c>
      <c r="O24" s="50">
        <v>0</v>
      </c>
      <c r="P24" s="50"/>
      <c r="Q24" s="50"/>
      <c r="R24" s="50">
        <v>0</v>
      </c>
      <c r="S24" s="50">
        <v>0</v>
      </c>
      <c r="T24" s="50">
        <v>0</v>
      </c>
      <c r="U24" s="47"/>
      <c r="V24" s="47"/>
      <c r="W24" s="47"/>
      <c r="X24" s="47"/>
      <c r="Y24" s="47"/>
      <c r="Z24" s="47"/>
      <c r="AA24" s="66">
        <v>45443</v>
      </c>
    </row>
    <row r="25" spans="1:27" s="35" customFormat="1" ht="43.5" x14ac:dyDescent="0.35">
      <c r="A25" s="40">
        <v>890000905</v>
      </c>
      <c r="B25" s="41" t="s">
        <v>77</v>
      </c>
      <c r="C25" s="42" t="s">
        <v>43</v>
      </c>
      <c r="D25" s="42" t="s">
        <v>104</v>
      </c>
      <c r="E25" s="43">
        <v>44222.581544062501</v>
      </c>
      <c r="F25" s="44" t="s">
        <v>44</v>
      </c>
      <c r="G25" s="43">
        <v>44243.437420451402</v>
      </c>
      <c r="H25" s="43" t="e">
        <v>#N/A</v>
      </c>
      <c r="I25" s="45">
        <v>93100</v>
      </c>
      <c r="J25" s="46">
        <v>93100</v>
      </c>
      <c r="K25" s="47" t="s">
        <v>133</v>
      </c>
      <c r="L25" s="47" t="e">
        <v>#N/A</v>
      </c>
      <c r="M25" s="47" t="s">
        <v>133</v>
      </c>
      <c r="N25" s="50">
        <v>0</v>
      </c>
      <c r="O25" s="50">
        <v>0</v>
      </c>
      <c r="P25" s="50"/>
      <c r="Q25" s="50"/>
      <c r="R25" s="50">
        <v>0</v>
      </c>
      <c r="S25" s="50">
        <v>0</v>
      </c>
      <c r="T25" s="50">
        <v>0</v>
      </c>
      <c r="U25" s="47"/>
      <c r="V25" s="47"/>
      <c r="W25" s="47"/>
      <c r="X25" s="47"/>
      <c r="Y25" s="47"/>
      <c r="Z25" s="47"/>
      <c r="AA25" s="66">
        <v>45443</v>
      </c>
    </row>
    <row r="26" spans="1:27" s="35" customFormat="1" ht="43.5" x14ac:dyDescent="0.35">
      <c r="A26" s="40">
        <v>890000905</v>
      </c>
      <c r="B26" s="41" t="s">
        <v>77</v>
      </c>
      <c r="C26" s="42" t="s">
        <v>45</v>
      </c>
      <c r="D26" s="42" t="s">
        <v>105</v>
      </c>
      <c r="E26" s="43">
        <v>44222.583240972199</v>
      </c>
      <c r="F26" s="44" t="s">
        <v>44</v>
      </c>
      <c r="G26" s="43">
        <v>44243.437420451402</v>
      </c>
      <c r="H26" s="43" t="e">
        <v>#N/A</v>
      </c>
      <c r="I26" s="45">
        <v>125600</v>
      </c>
      <c r="J26" s="46">
        <v>125600</v>
      </c>
      <c r="K26" s="47" t="s">
        <v>133</v>
      </c>
      <c r="L26" s="47" t="e">
        <v>#N/A</v>
      </c>
      <c r="M26" s="47" t="s">
        <v>133</v>
      </c>
      <c r="N26" s="50">
        <v>0</v>
      </c>
      <c r="O26" s="50">
        <v>0</v>
      </c>
      <c r="P26" s="50"/>
      <c r="Q26" s="50"/>
      <c r="R26" s="50">
        <v>0</v>
      </c>
      <c r="S26" s="50">
        <v>0</v>
      </c>
      <c r="T26" s="50">
        <v>0</v>
      </c>
      <c r="U26" s="47"/>
      <c r="V26" s="47"/>
      <c r="W26" s="47"/>
      <c r="X26" s="47"/>
      <c r="Y26" s="47"/>
      <c r="Z26" s="47"/>
      <c r="AA26" s="66">
        <v>45443</v>
      </c>
    </row>
    <row r="27" spans="1:27" s="35" customFormat="1" ht="43.5" x14ac:dyDescent="0.35">
      <c r="A27" s="40">
        <v>890000905</v>
      </c>
      <c r="B27" s="41" t="s">
        <v>77</v>
      </c>
      <c r="C27" s="42" t="s">
        <v>46</v>
      </c>
      <c r="D27" s="42" t="s">
        <v>106</v>
      </c>
      <c r="E27" s="43">
        <v>44404.664890011598</v>
      </c>
      <c r="F27" s="44" t="s">
        <v>47</v>
      </c>
      <c r="G27" s="43">
        <v>44545.696494756899</v>
      </c>
      <c r="H27" s="43" t="e">
        <v>#N/A</v>
      </c>
      <c r="I27" s="45">
        <v>59700</v>
      </c>
      <c r="J27" s="46">
        <v>59700</v>
      </c>
      <c r="K27" s="47" t="s">
        <v>133</v>
      </c>
      <c r="L27" s="47" t="e">
        <v>#N/A</v>
      </c>
      <c r="M27" s="47" t="s">
        <v>133</v>
      </c>
      <c r="N27" s="50">
        <v>0</v>
      </c>
      <c r="O27" s="50">
        <v>0</v>
      </c>
      <c r="P27" s="50"/>
      <c r="Q27" s="50"/>
      <c r="R27" s="50">
        <v>0</v>
      </c>
      <c r="S27" s="50">
        <v>0</v>
      </c>
      <c r="T27" s="50">
        <v>0</v>
      </c>
      <c r="U27" s="47"/>
      <c r="V27" s="47"/>
      <c r="W27" s="47"/>
      <c r="X27" s="47"/>
      <c r="Y27" s="47"/>
      <c r="Z27" s="47"/>
      <c r="AA27" s="66">
        <v>45443</v>
      </c>
    </row>
    <row r="28" spans="1:27" s="35" customFormat="1" ht="43.5" x14ac:dyDescent="0.35">
      <c r="A28" s="40">
        <v>890000905</v>
      </c>
      <c r="B28" s="41" t="s">
        <v>77</v>
      </c>
      <c r="C28" s="42" t="s">
        <v>48</v>
      </c>
      <c r="D28" s="42" t="s">
        <v>107</v>
      </c>
      <c r="E28" s="43">
        <v>44448.585757951398</v>
      </c>
      <c r="F28" s="44" t="s">
        <v>47</v>
      </c>
      <c r="G28" s="43">
        <v>44545.696494756899</v>
      </c>
      <c r="H28" s="43" t="e">
        <v>#N/A</v>
      </c>
      <c r="I28" s="45">
        <v>18400</v>
      </c>
      <c r="J28" s="46">
        <v>18400</v>
      </c>
      <c r="K28" s="47" t="s">
        <v>133</v>
      </c>
      <c r="L28" s="47" t="e">
        <v>#N/A</v>
      </c>
      <c r="M28" s="47" t="s">
        <v>133</v>
      </c>
      <c r="N28" s="50">
        <v>0</v>
      </c>
      <c r="O28" s="50">
        <v>0</v>
      </c>
      <c r="P28" s="50"/>
      <c r="Q28" s="50"/>
      <c r="R28" s="50">
        <v>0</v>
      </c>
      <c r="S28" s="50">
        <v>0</v>
      </c>
      <c r="T28" s="50">
        <v>0</v>
      </c>
      <c r="U28" s="47"/>
      <c r="V28" s="47"/>
      <c r="W28" s="47"/>
      <c r="X28" s="47"/>
      <c r="Y28" s="47"/>
      <c r="Z28" s="47"/>
      <c r="AA28" s="66">
        <v>45443</v>
      </c>
    </row>
    <row r="29" spans="1:27" s="35" customFormat="1" ht="29" x14ac:dyDescent="0.35">
      <c r="A29" s="40">
        <v>890000905</v>
      </c>
      <c r="B29" s="41" t="s">
        <v>77</v>
      </c>
      <c r="C29" s="42" t="s">
        <v>49</v>
      </c>
      <c r="D29" s="42" t="s">
        <v>108</v>
      </c>
      <c r="E29" s="43">
        <v>43476.680964270803</v>
      </c>
      <c r="F29" s="44" t="s">
        <v>50</v>
      </c>
      <c r="G29" s="43">
        <v>43516</v>
      </c>
      <c r="H29" s="43">
        <v>43516</v>
      </c>
      <c r="I29" s="45">
        <v>69914</v>
      </c>
      <c r="J29" s="46">
        <v>69914</v>
      </c>
      <c r="K29" s="47" t="s">
        <v>136</v>
      </c>
      <c r="L29" s="47" t="s">
        <v>121</v>
      </c>
      <c r="M29" s="47" t="s">
        <v>136</v>
      </c>
      <c r="N29" s="50">
        <v>69914</v>
      </c>
      <c r="O29" s="50">
        <v>0</v>
      </c>
      <c r="P29" s="50"/>
      <c r="Q29" s="50"/>
      <c r="R29" s="50">
        <v>69914</v>
      </c>
      <c r="S29" s="50">
        <v>0</v>
      </c>
      <c r="T29" s="50">
        <v>69914</v>
      </c>
      <c r="U29" s="47"/>
      <c r="V29" s="47"/>
      <c r="W29" s="47">
        <f>VLOOKUP(D29,'[1]ESTADO DE CADA FACTURA'!$F:$U,16,0)</f>
        <v>69914</v>
      </c>
      <c r="X29" s="47">
        <f>VLOOKUP(D29,'[1]ESTADO DE CADA FACTURA'!$F:$V,17,0)</f>
        <v>2200618267</v>
      </c>
      <c r="Y29" s="47">
        <f>VLOOKUP(D29,'[1]ESTADO DE CADA FACTURA'!$F:$W,18,0)</f>
        <v>148689</v>
      </c>
      <c r="Z29" s="47" t="str">
        <f>VLOOKUP(D29,'[1]ESTADO DE CADA FACTURA'!$F:$X,19,0)</f>
        <v>26.03.2019</v>
      </c>
      <c r="AA29" s="66">
        <v>45443</v>
      </c>
    </row>
    <row r="30" spans="1:27" s="35" customFormat="1" ht="29" x14ac:dyDescent="0.35">
      <c r="A30" s="40">
        <v>890000905</v>
      </c>
      <c r="B30" s="41" t="s">
        <v>77</v>
      </c>
      <c r="C30" s="42" t="s">
        <v>51</v>
      </c>
      <c r="D30" s="42" t="s">
        <v>109</v>
      </c>
      <c r="E30" s="43">
        <v>43476.691832951401</v>
      </c>
      <c r="F30" s="44" t="s">
        <v>50</v>
      </c>
      <c r="G30" s="43">
        <v>43516</v>
      </c>
      <c r="H30" s="43">
        <v>43516</v>
      </c>
      <c r="I30" s="45">
        <v>78775</v>
      </c>
      <c r="J30" s="46">
        <v>78775</v>
      </c>
      <c r="K30" s="47" t="s">
        <v>136</v>
      </c>
      <c r="L30" s="47" t="s">
        <v>121</v>
      </c>
      <c r="M30" s="47" t="s">
        <v>136</v>
      </c>
      <c r="N30" s="50">
        <v>78775</v>
      </c>
      <c r="O30" s="50">
        <v>0</v>
      </c>
      <c r="P30" s="50"/>
      <c r="Q30" s="50"/>
      <c r="R30" s="50">
        <v>78775</v>
      </c>
      <c r="S30" s="50">
        <v>0</v>
      </c>
      <c r="T30" s="50">
        <v>78775</v>
      </c>
      <c r="U30" s="47"/>
      <c r="V30" s="47"/>
      <c r="W30" s="47">
        <f>VLOOKUP(D30,'[1]ESTADO DE CADA FACTURA'!$F:$U,16,0)</f>
        <v>78775</v>
      </c>
      <c r="X30" s="47">
        <f>VLOOKUP(D30,'[1]ESTADO DE CADA FACTURA'!$F:$V,17,0)</f>
        <v>2200618267</v>
      </c>
      <c r="Y30" s="47">
        <f>VLOOKUP(D30,'[1]ESTADO DE CADA FACTURA'!$F:$W,18,0)</f>
        <v>148689</v>
      </c>
      <c r="Z30" s="47" t="str">
        <f>VLOOKUP(D30,'[1]ESTADO DE CADA FACTURA'!$F:$X,19,0)</f>
        <v>26.03.2019</v>
      </c>
      <c r="AA30" s="66">
        <v>45443</v>
      </c>
    </row>
    <row r="31" spans="1:27" s="35" customFormat="1" ht="29" x14ac:dyDescent="0.35">
      <c r="A31" s="40">
        <v>890000905</v>
      </c>
      <c r="B31" s="41" t="s">
        <v>77</v>
      </c>
      <c r="C31" s="42" t="s">
        <v>52</v>
      </c>
      <c r="D31" s="42" t="s">
        <v>110</v>
      </c>
      <c r="E31" s="43">
        <v>43627.752140821802</v>
      </c>
      <c r="F31" s="44" t="s">
        <v>53</v>
      </c>
      <c r="G31" s="43">
        <v>43754</v>
      </c>
      <c r="H31" s="43" t="e">
        <v>#N/A</v>
      </c>
      <c r="I31" s="45">
        <v>146147</v>
      </c>
      <c r="J31" s="46">
        <v>146147</v>
      </c>
      <c r="K31" s="47" t="s">
        <v>136</v>
      </c>
      <c r="L31" s="47" t="s">
        <v>121</v>
      </c>
      <c r="M31" s="47" t="s">
        <v>136</v>
      </c>
      <c r="N31" s="50">
        <v>146147</v>
      </c>
      <c r="O31" s="50">
        <v>0</v>
      </c>
      <c r="P31" s="50"/>
      <c r="Q31" s="50"/>
      <c r="R31" s="50">
        <v>146147</v>
      </c>
      <c r="S31" s="50">
        <v>0</v>
      </c>
      <c r="T31" s="50">
        <v>146147</v>
      </c>
      <c r="U31" s="47"/>
      <c r="V31" s="47"/>
      <c r="W31" s="47">
        <f>VLOOKUP(D31,'[1]ESTADO DE CADA FACTURA'!$F:$U,16,0)</f>
        <v>146147</v>
      </c>
      <c r="X31" s="47">
        <f>VLOOKUP(D31,'[1]ESTADO DE CADA FACTURA'!$F:$V,17,0)</f>
        <v>2200753237</v>
      </c>
      <c r="Y31" s="47">
        <f>VLOOKUP(D31,'[1]ESTADO DE CADA FACTURA'!$F:$W,18,0)</f>
        <v>521884</v>
      </c>
      <c r="Z31" s="47" t="str">
        <f>VLOOKUP(D31,'[1]ESTADO DE CADA FACTURA'!$F:$X,19,0)</f>
        <v>22.11.2019</v>
      </c>
      <c r="AA31" s="66">
        <v>45443</v>
      </c>
    </row>
    <row r="32" spans="1:27" s="35" customFormat="1" ht="29" x14ac:dyDescent="0.35">
      <c r="A32" s="40">
        <v>890000905</v>
      </c>
      <c r="B32" s="41" t="s">
        <v>77</v>
      </c>
      <c r="C32" s="42" t="s">
        <v>54</v>
      </c>
      <c r="D32" s="42" t="s">
        <v>111</v>
      </c>
      <c r="E32" s="43">
        <v>43646.386580405102</v>
      </c>
      <c r="F32" s="44" t="s">
        <v>53</v>
      </c>
      <c r="G32" s="43">
        <v>43754</v>
      </c>
      <c r="H32" s="43" t="e">
        <v>#N/A</v>
      </c>
      <c r="I32" s="45">
        <v>241937</v>
      </c>
      <c r="J32" s="46">
        <v>241937</v>
      </c>
      <c r="K32" s="47" t="s">
        <v>136</v>
      </c>
      <c r="L32" s="47" t="s">
        <v>121</v>
      </c>
      <c r="M32" s="47" t="s">
        <v>136</v>
      </c>
      <c r="N32" s="50">
        <v>241937</v>
      </c>
      <c r="O32" s="50">
        <v>0</v>
      </c>
      <c r="P32" s="50"/>
      <c r="Q32" s="50"/>
      <c r="R32" s="50">
        <v>241937</v>
      </c>
      <c r="S32" s="50">
        <v>0</v>
      </c>
      <c r="T32" s="50">
        <v>241937</v>
      </c>
      <c r="U32" s="47"/>
      <c r="V32" s="47"/>
      <c r="W32" s="47">
        <f>VLOOKUP(D32,'[1]ESTADO DE CADA FACTURA'!$F:$U,16,0)</f>
        <v>241937</v>
      </c>
      <c r="X32" s="47">
        <f>VLOOKUP(D32,'[1]ESTADO DE CADA FACTURA'!$F:$V,17,0)</f>
        <v>2200753237</v>
      </c>
      <c r="Y32" s="47">
        <f>VLOOKUP(D32,'[1]ESTADO DE CADA FACTURA'!$F:$W,18,0)</f>
        <v>521884</v>
      </c>
      <c r="Z32" s="47" t="str">
        <f>VLOOKUP(D32,'[1]ESTADO DE CADA FACTURA'!$F:$X,19,0)</f>
        <v>22.11.2019</v>
      </c>
      <c r="AA32" s="66">
        <v>45443</v>
      </c>
    </row>
    <row r="33" spans="1:27" s="35" customFormat="1" ht="29" x14ac:dyDescent="0.35">
      <c r="A33" s="40">
        <v>890000905</v>
      </c>
      <c r="B33" s="41" t="s">
        <v>77</v>
      </c>
      <c r="C33" s="42" t="s">
        <v>55</v>
      </c>
      <c r="D33" s="42" t="s">
        <v>112</v>
      </c>
      <c r="E33" s="43">
        <v>43673.8989496875</v>
      </c>
      <c r="F33" s="44" t="s">
        <v>53</v>
      </c>
      <c r="G33" s="43">
        <v>43754</v>
      </c>
      <c r="H33" s="43" t="e">
        <v>#N/A</v>
      </c>
      <c r="I33" s="45">
        <v>133800</v>
      </c>
      <c r="J33" s="46">
        <v>133800</v>
      </c>
      <c r="K33" s="47" t="s">
        <v>136</v>
      </c>
      <c r="L33" s="47" t="s">
        <v>121</v>
      </c>
      <c r="M33" s="47" t="s">
        <v>136</v>
      </c>
      <c r="N33" s="50">
        <v>133800</v>
      </c>
      <c r="O33" s="50">
        <v>0</v>
      </c>
      <c r="P33" s="50"/>
      <c r="Q33" s="50"/>
      <c r="R33" s="50">
        <v>133800</v>
      </c>
      <c r="S33" s="50">
        <v>0</v>
      </c>
      <c r="T33" s="50">
        <v>133800</v>
      </c>
      <c r="U33" s="47"/>
      <c r="V33" s="47"/>
      <c r="W33" s="47">
        <f>VLOOKUP(D33,'[1]ESTADO DE CADA FACTURA'!$F:$U,16,0)</f>
        <v>133800</v>
      </c>
      <c r="X33" s="47">
        <f>VLOOKUP(D33,'[1]ESTADO DE CADA FACTURA'!$F:$V,17,0)</f>
        <v>2200753237</v>
      </c>
      <c r="Y33" s="47">
        <f>VLOOKUP(D33,'[1]ESTADO DE CADA FACTURA'!$F:$W,18,0)</f>
        <v>521884</v>
      </c>
      <c r="Z33" s="47" t="str">
        <f>VLOOKUP(D33,'[1]ESTADO DE CADA FACTURA'!$F:$X,19,0)</f>
        <v>22.11.2019</v>
      </c>
      <c r="AA33" s="66">
        <v>45443</v>
      </c>
    </row>
    <row r="34" spans="1:27" s="35" customFormat="1" ht="29" x14ac:dyDescent="0.35">
      <c r="A34" s="40">
        <v>890000905</v>
      </c>
      <c r="B34" s="41" t="s">
        <v>77</v>
      </c>
      <c r="C34" s="42" t="s">
        <v>56</v>
      </c>
      <c r="D34" s="42" t="s">
        <v>113</v>
      </c>
      <c r="E34" s="43">
        <v>43696.0327881134</v>
      </c>
      <c r="F34" s="44" t="s">
        <v>57</v>
      </c>
      <c r="G34" s="43">
        <v>43839</v>
      </c>
      <c r="H34" s="43">
        <v>43839</v>
      </c>
      <c r="I34" s="45">
        <v>77600</v>
      </c>
      <c r="J34" s="46">
        <v>77600</v>
      </c>
      <c r="K34" s="47" t="s">
        <v>136</v>
      </c>
      <c r="L34" s="47" t="s">
        <v>121</v>
      </c>
      <c r="M34" s="47" t="s">
        <v>136</v>
      </c>
      <c r="N34" s="50">
        <v>77600</v>
      </c>
      <c r="O34" s="50">
        <v>0</v>
      </c>
      <c r="P34" s="50"/>
      <c r="Q34" s="50"/>
      <c r="R34" s="50">
        <v>77600</v>
      </c>
      <c r="S34" s="50">
        <v>0</v>
      </c>
      <c r="T34" s="50">
        <v>77600</v>
      </c>
      <c r="U34" s="47"/>
      <c r="V34" s="47"/>
      <c r="W34" s="47">
        <f>VLOOKUP(D34,'[1]ESTADO DE CADA FACTURA'!$F:$U,16,0)</f>
        <v>77600</v>
      </c>
      <c r="X34" s="47">
        <f>VLOOKUP(D34,'[1]ESTADO DE CADA FACTURA'!$F:$V,17,0)</f>
        <v>2200810982</v>
      </c>
      <c r="Y34" s="47">
        <f>VLOOKUP(D34,'[1]ESTADO DE CADA FACTURA'!$F:$W,18,0)</f>
        <v>181614</v>
      </c>
      <c r="Z34" s="47" t="str">
        <f>VLOOKUP(D34,'[1]ESTADO DE CADA FACTURA'!$F:$X,19,0)</f>
        <v>04.03.2020</v>
      </c>
      <c r="AA34" s="66">
        <v>45443</v>
      </c>
    </row>
    <row r="35" spans="1:27" s="35" customFormat="1" ht="29" x14ac:dyDescent="0.35">
      <c r="A35" s="40">
        <v>890000905</v>
      </c>
      <c r="B35" s="41" t="s">
        <v>77</v>
      </c>
      <c r="C35" s="42" t="s">
        <v>58</v>
      </c>
      <c r="D35" s="42" t="s">
        <v>114</v>
      </c>
      <c r="E35" s="43">
        <v>43748.492280821803</v>
      </c>
      <c r="F35" s="44" t="s">
        <v>57</v>
      </c>
      <c r="G35" s="43">
        <v>43839</v>
      </c>
      <c r="H35" s="43">
        <v>43839</v>
      </c>
      <c r="I35" s="45">
        <v>104014</v>
      </c>
      <c r="J35" s="46">
        <v>104014</v>
      </c>
      <c r="K35" s="47" t="s">
        <v>136</v>
      </c>
      <c r="L35" s="47" t="s">
        <v>121</v>
      </c>
      <c r="M35" s="47" t="s">
        <v>136</v>
      </c>
      <c r="N35" s="50">
        <v>104014</v>
      </c>
      <c r="O35" s="50">
        <v>0</v>
      </c>
      <c r="P35" s="50"/>
      <c r="Q35" s="50"/>
      <c r="R35" s="50">
        <v>104014</v>
      </c>
      <c r="S35" s="50">
        <v>0</v>
      </c>
      <c r="T35" s="50">
        <v>104014</v>
      </c>
      <c r="U35" s="47"/>
      <c r="V35" s="47"/>
      <c r="W35" s="47">
        <f>VLOOKUP(D35,'[1]ESTADO DE CADA FACTURA'!$F:$U,16,0)</f>
        <v>104014</v>
      </c>
      <c r="X35" s="47">
        <f>VLOOKUP(D35,'[1]ESTADO DE CADA FACTURA'!$F:$V,17,0)</f>
        <v>2200810982</v>
      </c>
      <c r="Y35" s="47">
        <f>VLOOKUP(D35,'[1]ESTADO DE CADA FACTURA'!$F:$W,18,0)</f>
        <v>181614</v>
      </c>
      <c r="Z35" s="47" t="str">
        <f>VLOOKUP(D35,'[1]ESTADO DE CADA FACTURA'!$F:$X,19,0)</f>
        <v>04.03.2020</v>
      </c>
      <c r="AA35" s="66">
        <v>45443</v>
      </c>
    </row>
    <row r="36" spans="1:27" s="35" customFormat="1" ht="43.5" x14ac:dyDescent="0.35">
      <c r="A36" s="40">
        <v>890000905</v>
      </c>
      <c r="B36" s="41" t="s">
        <v>77</v>
      </c>
      <c r="C36" s="42" t="s">
        <v>59</v>
      </c>
      <c r="D36" s="42" t="s">
        <v>115</v>
      </c>
      <c r="E36" s="43">
        <v>44070.8690027431</v>
      </c>
      <c r="F36" s="44" t="s">
        <v>60</v>
      </c>
      <c r="G36" s="43">
        <v>44146</v>
      </c>
      <c r="H36" s="43" t="e">
        <v>#N/A</v>
      </c>
      <c r="I36" s="45">
        <v>105600</v>
      </c>
      <c r="J36" s="46">
        <v>105600</v>
      </c>
      <c r="K36" s="47" t="s">
        <v>133</v>
      </c>
      <c r="L36" s="47" t="e">
        <v>#N/A</v>
      </c>
      <c r="M36" s="47" t="s">
        <v>133</v>
      </c>
      <c r="N36" s="50">
        <v>0</v>
      </c>
      <c r="O36" s="50">
        <v>0</v>
      </c>
      <c r="P36" s="50"/>
      <c r="Q36" s="50"/>
      <c r="R36" s="50">
        <v>0</v>
      </c>
      <c r="S36" s="50">
        <v>0</v>
      </c>
      <c r="T36" s="50">
        <v>0</v>
      </c>
      <c r="U36" s="47"/>
      <c r="V36" s="47"/>
      <c r="W36" s="47"/>
      <c r="X36" s="47"/>
      <c r="Y36" s="47"/>
      <c r="Z36" s="47"/>
      <c r="AA36" s="66">
        <v>45443</v>
      </c>
    </row>
    <row r="37" spans="1:27" s="35" customFormat="1" ht="43.5" x14ac:dyDescent="0.35">
      <c r="A37" s="40">
        <v>890000905</v>
      </c>
      <c r="B37" s="41" t="s">
        <v>77</v>
      </c>
      <c r="C37" s="42" t="s">
        <v>61</v>
      </c>
      <c r="D37" s="42" t="s">
        <v>116</v>
      </c>
      <c r="E37" s="43">
        <v>45124.591351701398</v>
      </c>
      <c r="F37" s="44" t="s">
        <v>62</v>
      </c>
      <c r="G37" s="43">
        <v>45138</v>
      </c>
      <c r="H37" s="43" t="e">
        <v>#N/A</v>
      </c>
      <c r="I37" s="45">
        <v>67000</v>
      </c>
      <c r="J37" s="46">
        <v>67000</v>
      </c>
      <c r="K37" s="47" t="s">
        <v>133</v>
      </c>
      <c r="L37" s="47" t="e">
        <v>#N/A</v>
      </c>
      <c r="M37" s="47" t="s">
        <v>133</v>
      </c>
      <c r="N37" s="50">
        <v>0</v>
      </c>
      <c r="O37" s="50">
        <v>0</v>
      </c>
      <c r="P37" s="50"/>
      <c r="Q37" s="50"/>
      <c r="R37" s="50">
        <v>0</v>
      </c>
      <c r="S37" s="50">
        <v>0</v>
      </c>
      <c r="T37" s="50">
        <v>0</v>
      </c>
      <c r="U37" s="47"/>
      <c r="V37" s="47"/>
      <c r="W37" s="47"/>
      <c r="X37" s="47"/>
      <c r="Y37" s="47"/>
      <c r="Z37" s="47"/>
      <c r="AA37" s="66">
        <v>45443</v>
      </c>
    </row>
    <row r="38" spans="1:27" s="35" customFormat="1" ht="43.5" x14ac:dyDescent="0.35">
      <c r="A38" s="40">
        <v>890000905</v>
      </c>
      <c r="B38" s="41" t="s">
        <v>77</v>
      </c>
      <c r="C38" s="42" t="s">
        <v>63</v>
      </c>
      <c r="D38" s="42" t="s">
        <v>117</v>
      </c>
      <c r="E38" s="43">
        <v>45287.588208368099</v>
      </c>
      <c r="F38" s="44" t="s">
        <v>64</v>
      </c>
      <c r="G38" s="43">
        <v>45289</v>
      </c>
      <c r="H38" s="43" t="e">
        <v>#N/A</v>
      </c>
      <c r="I38" s="45">
        <v>127100</v>
      </c>
      <c r="J38" s="46">
        <v>127100</v>
      </c>
      <c r="K38" s="47" t="s">
        <v>133</v>
      </c>
      <c r="L38" s="47" t="s">
        <v>131</v>
      </c>
      <c r="M38" s="47" t="s">
        <v>133</v>
      </c>
      <c r="N38" s="50">
        <v>0</v>
      </c>
      <c r="O38" s="50">
        <v>0</v>
      </c>
      <c r="P38" s="50"/>
      <c r="Q38" s="50"/>
      <c r="R38" s="50">
        <v>0</v>
      </c>
      <c r="S38" s="50">
        <v>0</v>
      </c>
      <c r="T38" s="50">
        <v>0</v>
      </c>
      <c r="U38" s="47"/>
      <c r="V38" s="47"/>
      <c r="W38" s="47"/>
      <c r="X38" s="47"/>
      <c r="Y38" s="47"/>
      <c r="Z38" s="47"/>
      <c r="AA38" s="66">
        <v>45443</v>
      </c>
    </row>
    <row r="39" spans="1:27" s="35" customFormat="1" ht="43.5" x14ac:dyDescent="0.35">
      <c r="A39" s="40">
        <v>890000905</v>
      </c>
      <c r="B39" s="41" t="s">
        <v>77</v>
      </c>
      <c r="C39" s="42" t="s">
        <v>65</v>
      </c>
      <c r="D39" s="42" t="s">
        <v>118</v>
      </c>
      <c r="E39" s="43">
        <v>45314.687056365699</v>
      </c>
      <c r="F39" s="44" t="s">
        <v>66</v>
      </c>
      <c r="G39" s="43">
        <v>45322</v>
      </c>
      <c r="H39" s="43" t="e">
        <v>#N/A</v>
      </c>
      <c r="I39" s="45">
        <v>92400</v>
      </c>
      <c r="J39" s="46">
        <v>92400</v>
      </c>
      <c r="K39" s="47" t="s">
        <v>133</v>
      </c>
      <c r="L39" s="47" t="e">
        <v>#N/A</v>
      </c>
      <c r="M39" s="47" t="s">
        <v>133</v>
      </c>
      <c r="N39" s="50">
        <v>0</v>
      </c>
      <c r="O39" s="50">
        <v>0</v>
      </c>
      <c r="P39" s="50"/>
      <c r="Q39" s="50"/>
      <c r="R39" s="50">
        <v>0</v>
      </c>
      <c r="S39" s="50">
        <v>0</v>
      </c>
      <c r="T39" s="50">
        <v>0</v>
      </c>
      <c r="U39" s="47"/>
      <c r="V39" s="47"/>
      <c r="W39" s="47"/>
      <c r="X39" s="47"/>
      <c r="Y39" s="47"/>
      <c r="Z39" s="47"/>
      <c r="AA39" s="66">
        <v>45443</v>
      </c>
    </row>
    <row r="40" spans="1:27" s="35" customFormat="1" ht="43.5" x14ac:dyDescent="0.35">
      <c r="A40" s="40">
        <v>890000905</v>
      </c>
      <c r="B40" s="41" t="s">
        <v>77</v>
      </c>
      <c r="C40" s="42" t="s">
        <v>67</v>
      </c>
      <c r="D40" s="42" t="s">
        <v>119</v>
      </c>
      <c r="E40" s="43">
        <v>45398.697959027799</v>
      </c>
      <c r="F40" s="44" t="s">
        <v>68</v>
      </c>
      <c r="G40" s="43">
        <v>45443</v>
      </c>
      <c r="H40" s="43" t="e">
        <v>#N/A</v>
      </c>
      <c r="I40" s="45">
        <v>100000</v>
      </c>
      <c r="J40" s="46">
        <v>100000</v>
      </c>
      <c r="K40" s="47" t="s">
        <v>133</v>
      </c>
      <c r="L40" s="47" t="s">
        <v>131</v>
      </c>
      <c r="M40" s="47" t="e">
        <v>#N/A</v>
      </c>
      <c r="N40" s="50">
        <v>0</v>
      </c>
      <c r="O40" s="50">
        <v>0</v>
      </c>
      <c r="P40" s="50"/>
      <c r="Q40" s="50"/>
      <c r="R40" s="50">
        <v>0</v>
      </c>
      <c r="S40" s="50">
        <v>0</v>
      </c>
      <c r="T40" s="50">
        <v>0</v>
      </c>
      <c r="U40" s="47"/>
      <c r="V40" s="47"/>
      <c r="W40" s="47"/>
      <c r="X40" s="47"/>
      <c r="Y40" s="47"/>
      <c r="Z40" s="47"/>
      <c r="AA40" s="66">
        <v>45443</v>
      </c>
    </row>
  </sheetData>
  <protectedRanges>
    <protectedRange algorithmName="SHA-512" hashValue="9+ah9tJAD1d4FIK7boMSAp9ZhkqWOsKcliwsS35JSOsk0Aea+c/2yFVjBeVDsv7trYxT+iUP9dPVCIbjcjaMoQ==" saltValue="Z7GArlXd1BdcXotzmJqK/w==" spinCount="100000" sqref="A3:B40" name="Rango1_54"/>
  </protectedRange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1" sqref="M21"/>
    </sheetView>
  </sheetViews>
  <sheetFormatPr baseColWidth="10" defaultRowHeight="12.5" x14ac:dyDescent="0.25"/>
  <cols>
    <col min="1" max="1" width="1" style="76" customWidth="1"/>
    <col min="2" max="2" width="7.81640625" style="76" customWidth="1"/>
    <col min="3" max="3" width="17.54296875" style="76" customWidth="1"/>
    <col min="4" max="4" width="11.54296875" style="76" customWidth="1"/>
    <col min="5" max="6" width="11.453125" style="76" customWidth="1"/>
    <col min="7" max="7" width="8.1796875" style="76" customWidth="1"/>
    <col min="8" max="8" width="20.81640625" style="76" customWidth="1"/>
    <col min="9" max="9" width="25.453125" style="76" customWidth="1"/>
    <col min="10" max="10" width="12.453125" style="76" customWidth="1"/>
    <col min="11" max="11" width="1.7265625" style="76" customWidth="1"/>
    <col min="12" max="12" width="8.7265625" style="76" customWidth="1"/>
    <col min="13" max="13" width="16.54296875" style="105" bestFit="1" customWidth="1"/>
    <col min="14" max="14" width="13.81640625" style="76" bestFit="1" customWidth="1"/>
    <col min="15" max="15" width="7.453125" style="76" bestFit="1" customWidth="1"/>
    <col min="16" max="16" width="13.26953125" style="76" bestFit="1" customWidth="1"/>
    <col min="17" max="225" width="10.90625" style="76"/>
    <col min="226" max="226" width="4.453125" style="76" customWidth="1"/>
    <col min="227" max="227" width="10.90625" style="76"/>
    <col min="228" max="228" width="17.54296875" style="76" customWidth="1"/>
    <col min="229" max="229" width="11.54296875" style="76" customWidth="1"/>
    <col min="230" max="233" width="10.90625" style="76"/>
    <col min="234" max="234" width="22.54296875" style="76" customWidth="1"/>
    <col min="235" max="235" width="14" style="76" customWidth="1"/>
    <col min="236" max="236" width="1.7265625" style="76" customWidth="1"/>
    <col min="237" max="481" width="10.90625" style="76"/>
    <col min="482" max="482" width="4.453125" style="76" customWidth="1"/>
    <col min="483" max="483" width="10.90625" style="76"/>
    <col min="484" max="484" width="17.54296875" style="76" customWidth="1"/>
    <col min="485" max="485" width="11.54296875" style="76" customWidth="1"/>
    <col min="486" max="489" width="10.90625" style="76"/>
    <col min="490" max="490" width="22.54296875" style="76" customWidth="1"/>
    <col min="491" max="491" width="14" style="76" customWidth="1"/>
    <col min="492" max="492" width="1.7265625" style="76" customWidth="1"/>
    <col min="493" max="737" width="10.90625" style="76"/>
    <col min="738" max="738" width="4.453125" style="76" customWidth="1"/>
    <col min="739" max="739" width="10.90625" style="76"/>
    <col min="740" max="740" width="17.54296875" style="76" customWidth="1"/>
    <col min="741" max="741" width="11.54296875" style="76" customWidth="1"/>
    <col min="742" max="745" width="10.90625" style="76"/>
    <col min="746" max="746" width="22.54296875" style="76" customWidth="1"/>
    <col min="747" max="747" width="14" style="76" customWidth="1"/>
    <col min="748" max="748" width="1.7265625" style="76" customWidth="1"/>
    <col min="749" max="993" width="10.90625" style="76"/>
    <col min="994" max="994" width="4.453125" style="76" customWidth="1"/>
    <col min="995" max="995" width="10.90625" style="76"/>
    <col min="996" max="996" width="17.54296875" style="76" customWidth="1"/>
    <col min="997" max="997" width="11.54296875" style="76" customWidth="1"/>
    <col min="998" max="1001" width="10.90625" style="76"/>
    <col min="1002" max="1002" width="22.54296875" style="76" customWidth="1"/>
    <col min="1003" max="1003" width="14" style="76" customWidth="1"/>
    <col min="1004" max="1004" width="1.7265625" style="76" customWidth="1"/>
    <col min="1005" max="1249" width="10.90625" style="76"/>
    <col min="1250" max="1250" width="4.453125" style="76" customWidth="1"/>
    <col min="1251" max="1251" width="10.90625" style="76"/>
    <col min="1252" max="1252" width="17.54296875" style="76" customWidth="1"/>
    <col min="1253" max="1253" width="11.54296875" style="76" customWidth="1"/>
    <col min="1254" max="1257" width="10.90625" style="76"/>
    <col min="1258" max="1258" width="22.54296875" style="76" customWidth="1"/>
    <col min="1259" max="1259" width="14" style="76" customWidth="1"/>
    <col min="1260" max="1260" width="1.7265625" style="76" customWidth="1"/>
    <col min="1261" max="1505" width="10.90625" style="76"/>
    <col min="1506" max="1506" width="4.453125" style="76" customWidth="1"/>
    <col min="1507" max="1507" width="10.90625" style="76"/>
    <col min="1508" max="1508" width="17.54296875" style="76" customWidth="1"/>
    <col min="1509" max="1509" width="11.54296875" style="76" customWidth="1"/>
    <col min="1510" max="1513" width="10.90625" style="76"/>
    <col min="1514" max="1514" width="22.54296875" style="76" customWidth="1"/>
    <col min="1515" max="1515" width="14" style="76" customWidth="1"/>
    <col min="1516" max="1516" width="1.7265625" style="76" customWidth="1"/>
    <col min="1517" max="1761" width="10.90625" style="76"/>
    <col min="1762" max="1762" width="4.453125" style="76" customWidth="1"/>
    <col min="1763" max="1763" width="10.90625" style="76"/>
    <col min="1764" max="1764" width="17.54296875" style="76" customWidth="1"/>
    <col min="1765" max="1765" width="11.54296875" style="76" customWidth="1"/>
    <col min="1766" max="1769" width="10.90625" style="76"/>
    <col min="1770" max="1770" width="22.54296875" style="76" customWidth="1"/>
    <col min="1771" max="1771" width="14" style="76" customWidth="1"/>
    <col min="1772" max="1772" width="1.7265625" style="76" customWidth="1"/>
    <col min="1773" max="2017" width="10.90625" style="76"/>
    <col min="2018" max="2018" width="4.453125" style="76" customWidth="1"/>
    <col min="2019" max="2019" width="10.90625" style="76"/>
    <col min="2020" max="2020" width="17.54296875" style="76" customWidth="1"/>
    <col min="2021" max="2021" width="11.54296875" style="76" customWidth="1"/>
    <col min="2022" max="2025" width="10.90625" style="76"/>
    <col min="2026" max="2026" width="22.54296875" style="76" customWidth="1"/>
    <col min="2027" max="2027" width="14" style="76" customWidth="1"/>
    <col min="2028" max="2028" width="1.7265625" style="76" customWidth="1"/>
    <col min="2029" max="2273" width="10.90625" style="76"/>
    <col min="2274" max="2274" width="4.453125" style="76" customWidth="1"/>
    <col min="2275" max="2275" width="10.90625" style="76"/>
    <col min="2276" max="2276" width="17.54296875" style="76" customWidth="1"/>
    <col min="2277" max="2277" width="11.54296875" style="76" customWidth="1"/>
    <col min="2278" max="2281" width="10.90625" style="76"/>
    <col min="2282" max="2282" width="22.54296875" style="76" customWidth="1"/>
    <col min="2283" max="2283" width="14" style="76" customWidth="1"/>
    <col min="2284" max="2284" width="1.7265625" style="76" customWidth="1"/>
    <col min="2285" max="2529" width="10.90625" style="76"/>
    <col min="2530" max="2530" width="4.453125" style="76" customWidth="1"/>
    <col min="2531" max="2531" width="10.90625" style="76"/>
    <col min="2532" max="2532" width="17.54296875" style="76" customWidth="1"/>
    <col min="2533" max="2533" width="11.54296875" style="76" customWidth="1"/>
    <col min="2534" max="2537" width="10.90625" style="76"/>
    <col min="2538" max="2538" width="22.54296875" style="76" customWidth="1"/>
    <col min="2539" max="2539" width="14" style="76" customWidth="1"/>
    <col min="2540" max="2540" width="1.7265625" style="76" customWidth="1"/>
    <col min="2541" max="2785" width="10.90625" style="76"/>
    <col min="2786" max="2786" width="4.453125" style="76" customWidth="1"/>
    <col min="2787" max="2787" width="10.90625" style="76"/>
    <col min="2788" max="2788" width="17.54296875" style="76" customWidth="1"/>
    <col min="2789" max="2789" width="11.54296875" style="76" customWidth="1"/>
    <col min="2790" max="2793" width="10.90625" style="76"/>
    <col min="2794" max="2794" width="22.54296875" style="76" customWidth="1"/>
    <col min="2795" max="2795" width="14" style="76" customWidth="1"/>
    <col min="2796" max="2796" width="1.7265625" style="76" customWidth="1"/>
    <col min="2797" max="3041" width="10.90625" style="76"/>
    <col min="3042" max="3042" width="4.453125" style="76" customWidth="1"/>
    <col min="3043" max="3043" width="10.90625" style="76"/>
    <col min="3044" max="3044" width="17.54296875" style="76" customWidth="1"/>
    <col min="3045" max="3045" width="11.54296875" style="76" customWidth="1"/>
    <col min="3046" max="3049" width="10.90625" style="76"/>
    <col min="3050" max="3050" width="22.54296875" style="76" customWidth="1"/>
    <col min="3051" max="3051" width="14" style="76" customWidth="1"/>
    <col min="3052" max="3052" width="1.7265625" style="76" customWidth="1"/>
    <col min="3053" max="3297" width="10.90625" style="76"/>
    <col min="3298" max="3298" width="4.453125" style="76" customWidth="1"/>
    <col min="3299" max="3299" width="10.90625" style="76"/>
    <col min="3300" max="3300" width="17.54296875" style="76" customWidth="1"/>
    <col min="3301" max="3301" width="11.54296875" style="76" customWidth="1"/>
    <col min="3302" max="3305" width="10.90625" style="76"/>
    <col min="3306" max="3306" width="22.54296875" style="76" customWidth="1"/>
    <col min="3307" max="3307" width="14" style="76" customWidth="1"/>
    <col min="3308" max="3308" width="1.7265625" style="76" customWidth="1"/>
    <col min="3309" max="3553" width="10.90625" style="76"/>
    <col min="3554" max="3554" width="4.453125" style="76" customWidth="1"/>
    <col min="3555" max="3555" width="10.90625" style="76"/>
    <col min="3556" max="3556" width="17.54296875" style="76" customWidth="1"/>
    <col min="3557" max="3557" width="11.54296875" style="76" customWidth="1"/>
    <col min="3558" max="3561" width="10.90625" style="76"/>
    <col min="3562" max="3562" width="22.54296875" style="76" customWidth="1"/>
    <col min="3563" max="3563" width="14" style="76" customWidth="1"/>
    <col min="3564" max="3564" width="1.7265625" style="76" customWidth="1"/>
    <col min="3565" max="3809" width="10.90625" style="76"/>
    <col min="3810" max="3810" width="4.453125" style="76" customWidth="1"/>
    <col min="3811" max="3811" width="10.90625" style="76"/>
    <col min="3812" max="3812" width="17.54296875" style="76" customWidth="1"/>
    <col min="3813" max="3813" width="11.54296875" style="76" customWidth="1"/>
    <col min="3814" max="3817" width="10.90625" style="76"/>
    <col min="3818" max="3818" width="22.54296875" style="76" customWidth="1"/>
    <col min="3819" max="3819" width="14" style="76" customWidth="1"/>
    <col min="3820" max="3820" width="1.7265625" style="76" customWidth="1"/>
    <col min="3821" max="4065" width="10.90625" style="76"/>
    <col min="4066" max="4066" width="4.453125" style="76" customWidth="1"/>
    <col min="4067" max="4067" width="10.90625" style="76"/>
    <col min="4068" max="4068" width="17.54296875" style="76" customWidth="1"/>
    <col min="4069" max="4069" width="11.54296875" style="76" customWidth="1"/>
    <col min="4070" max="4073" width="10.90625" style="76"/>
    <col min="4074" max="4074" width="22.54296875" style="76" customWidth="1"/>
    <col min="4075" max="4075" width="14" style="76" customWidth="1"/>
    <col min="4076" max="4076" width="1.7265625" style="76" customWidth="1"/>
    <col min="4077" max="4321" width="10.90625" style="76"/>
    <col min="4322" max="4322" width="4.453125" style="76" customWidth="1"/>
    <col min="4323" max="4323" width="10.90625" style="76"/>
    <col min="4324" max="4324" width="17.54296875" style="76" customWidth="1"/>
    <col min="4325" max="4325" width="11.54296875" style="76" customWidth="1"/>
    <col min="4326" max="4329" width="10.90625" style="76"/>
    <col min="4330" max="4330" width="22.54296875" style="76" customWidth="1"/>
    <col min="4331" max="4331" width="14" style="76" customWidth="1"/>
    <col min="4332" max="4332" width="1.7265625" style="76" customWidth="1"/>
    <col min="4333" max="4577" width="10.90625" style="76"/>
    <col min="4578" max="4578" width="4.453125" style="76" customWidth="1"/>
    <col min="4579" max="4579" width="10.90625" style="76"/>
    <col min="4580" max="4580" width="17.54296875" style="76" customWidth="1"/>
    <col min="4581" max="4581" width="11.54296875" style="76" customWidth="1"/>
    <col min="4582" max="4585" width="10.90625" style="76"/>
    <col min="4586" max="4586" width="22.54296875" style="76" customWidth="1"/>
    <col min="4587" max="4587" width="14" style="76" customWidth="1"/>
    <col min="4588" max="4588" width="1.7265625" style="76" customWidth="1"/>
    <col min="4589" max="4833" width="10.90625" style="76"/>
    <col min="4834" max="4834" width="4.453125" style="76" customWidth="1"/>
    <col min="4835" max="4835" width="10.90625" style="76"/>
    <col min="4836" max="4836" width="17.54296875" style="76" customWidth="1"/>
    <col min="4837" max="4837" width="11.54296875" style="76" customWidth="1"/>
    <col min="4838" max="4841" width="10.90625" style="76"/>
    <col min="4842" max="4842" width="22.54296875" style="76" customWidth="1"/>
    <col min="4843" max="4843" width="14" style="76" customWidth="1"/>
    <col min="4844" max="4844" width="1.7265625" style="76" customWidth="1"/>
    <col min="4845" max="5089" width="10.90625" style="76"/>
    <col min="5090" max="5090" width="4.453125" style="76" customWidth="1"/>
    <col min="5091" max="5091" width="10.90625" style="76"/>
    <col min="5092" max="5092" width="17.54296875" style="76" customWidth="1"/>
    <col min="5093" max="5093" width="11.54296875" style="76" customWidth="1"/>
    <col min="5094" max="5097" width="10.90625" style="76"/>
    <col min="5098" max="5098" width="22.54296875" style="76" customWidth="1"/>
    <col min="5099" max="5099" width="14" style="76" customWidth="1"/>
    <col min="5100" max="5100" width="1.7265625" style="76" customWidth="1"/>
    <col min="5101" max="5345" width="10.90625" style="76"/>
    <col min="5346" max="5346" width="4.453125" style="76" customWidth="1"/>
    <col min="5347" max="5347" width="10.90625" style="76"/>
    <col min="5348" max="5348" width="17.54296875" style="76" customWidth="1"/>
    <col min="5349" max="5349" width="11.54296875" style="76" customWidth="1"/>
    <col min="5350" max="5353" width="10.90625" style="76"/>
    <col min="5354" max="5354" width="22.54296875" style="76" customWidth="1"/>
    <col min="5355" max="5355" width="14" style="76" customWidth="1"/>
    <col min="5356" max="5356" width="1.7265625" style="76" customWidth="1"/>
    <col min="5357" max="5601" width="10.90625" style="76"/>
    <col min="5602" max="5602" width="4.453125" style="76" customWidth="1"/>
    <col min="5603" max="5603" width="10.90625" style="76"/>
    <col min="5604" max="5604" width="17.54296875" style="76" customWidth="1"/>
    <col min="5605" max="5605" width="11.54296875" style="76" customWidth="1"/>
    <col min="5606" max="5609" width="10.90625" style="76"/>
    <col min="5610" max="5610" width="22.54296875" style="76" customWidth="1"/>
    <col min="5611" max="5611" width="14" style="76" customWidth="1"/>
    <col min="5612" max="5612" width="1.7265625" style="76" customWidth="1"/>
    <col min="5613" max="5857" width="10.90625" style="76"/>
    <col min="5858" max="5858" width="4.453125" style="76" customWidth="1"/>
    <col min="5859" max="5859" width="10.90625" style="76"/>
    <col min="5860" max="5860" width="17.54296875" style="76" customWidth="1"/>
    <col min="5861" max="5861" width="11.54296875" style="76" customWidth="1"/>
    <col min="5862" max="5865" width="10.90625" style="76"/>
    <col min="5866" max="5866" width="22.54296875" style="76" customWidth="1"/>
    <col min="5867" max="5867" width="14" style="76" customWidth="1"/>
    <col min="5868" max="5868" width="1.7265625" style="76" customWidth="1"/>
    <col min="5869" max="6113" width="10.90625" style="76"/>
    <col min="6114" max="6114" width="4.453125" style="76" customWidth="1"/>
    <col min="6115" max="6115" width="10.90625" style="76"/>
    <col min="6116" max="6116" width="17.54296875" style="76" customWidth="1"/>
    <col min="6117" max="6117" width="11.54296875" style="76" customWidth="1"/>
    <col min="6118" max="6121" width="10.90625" style="76"/>
    <col min="6122" max="6122" width="22.54296875" style="76" customWidth="1"/>
    <col min="6123" max="6123" width="14" style="76" customWidth="1"/>
    <col min="6124" max="6124" width="1.7265625" style="76" customWidth="1"/>
    <col min="6125" max="6369" width="10.90625" style="76"/>
    <col min="6370" max="6370" width="4.453125" style="76" customWidth="1"/>
    <col min="6371" max="6371" width="10.90625" style="76"/>
    <col min="6372" max="6372" width="17.54296875" style="76" customWidth="1"/>
    <col min="6373" max="6373" width="11.54296875" style="76" customWidth="1"/>
    <col min="6374" max="6377" width="10.90625" style="76"/>
    <col min="6378" max="6378" width="22.54296875" style="76" customWidth="1"/>
    <col min="6379" max="6379" width="14" style="76" customWidth="1"/>
    <col min="6380" max="6380" width="1.7265625" style="76" customWidth="1"/>
    <col min="6381" max="6625" width="10.90625" style="76"/>
    <col min="6626" max="6626" width="4.453125" style="76" customWidth="1"/>
    <col min="6627" max="6627" width="10.90625" style="76"/>
    <col min="6628" max="6628" width="17.54296875" style="76" customWidth="1"/>
    <col min="6629" max="6629" width="11.54296875" style="76" customWidth="1"/>
    <col min="6630" max="6633" width="10.90625" style="76"/>
    <col min="6634" max="6634" width="22.54296875" style="76" customWidth="1"/>
    <col min="6635" max="6635" width="14" style="76" customWidth="1"/>
    <col min="6636" max="6636" width="1.7265625" style="76" customWidth="1"/>
    <col min="6637" max="6881" width="10.90625" style="76"/>
    <col min="6882" max="6882" width="4.453125" style="76" customWidth="1"/>
    <col min="6883" max="6883" width="10.90625" style="76"/>
    <col min="6884" max="6884" width="17.54296875" style="76" customWidth="1"/>
    <col min="6885" max="6885" width="11.54296875" style="76" customWidth="1"/>
    <col min="6886" max="6889" width="10.90625" style="76"/>
    <col min="6890" max="6890" width="22.54296875" style="76" customWidth="1"/>
    <col min="6891" max="6891" width="14" style="76" customWidth="1"/>
    <col min="6892" max="6892" width="1.7265625" style="76" customWidth="1"/>
    <col min="6893" max="7137" width="10.90625" style="76"/>
    <col min="7138" max="7138" width="4.453125" style="76" customWidth="1"/>
    <col min="7139" max="7139" width="10.90625" style="76"/>
    <col min="7140" max="7140" width="17.54296875" style="76" customWidth="1"/>
    <col min="7141" max="7141" width="11.54296875" style="76" customWidth="1"/>
    <col min="7142" max="7145" width="10.90625" style="76"/>
    <col min="7146" max="7146" width="22.54296875" style="76" customWidth="1"/>
    <col min="7147" max="7147" width="14" style="76" customWidth="1"/>
    <col min="7148" max="7148" width="1.7265625" style="76" customWidth="1"/>
    <col min="7149" max="7393" width="10.90625" style="76"/>
    <col min="7394" max="7394" width="4.453125" style="76" customWidth="1"/>
    <col min="7395" max="7395" width="10.90625" style="76"/>
    <col min="7396" max="7396" width="17.54296875" style="76" customWidth="1"/>
    <col min="7397" max="7397" width="11.54296875" style="76" customWidth="1"/>
    <col min="7398" max="7401" width="10.90625" style="76"/>
    <col min="7402" max="7402" width="22.54296875" style="76" customWidth="1"/>
    <col min="7403" max="7403" width="14" style="76" customWidth="1"/>
    <col min="7404" max="7404" width="1.7265625" style="76" customWidth="1"/>
    <col min="7405" max="7649" width="10.90625" style="76"/>
    <col min="7650" max="7650" width="4.453125" style="76" customWidth="1"/>
    <col min="7651" max="7651" width="10.90625" style="76"/>
    <col min="7652" max="7652" width="17.54296875" style="76" customWidth="1"/>
    <col min="7653" max="7653" width="11.54296875" style="76" customWidth="1"/>
    <col min="7654" max="7657" width="10.90625" style="76"/>
    <col min="7658" max="7658" width="22.54296875" style="76" customWidth="1"/>
    <col min="7659" max="7659" width="14" style="76" customWidth="1"/>
    <col min="7660" max="7660" width="1.7265625" style="76" customWidth="1"/>
    <col min="7661" max="7905" width="10.90625" style="76"/>
    <col min="7906" max="7906" width="4.453125" style="76" customWidth="1"/>
    <col min="7907" max="7907" width="10.90625" style="76"/>
    <col min="7908" max="7908" width="17.54296875" style="76" customWidth="1"/>
    <col min="7909" max="7909" width="11.54296875" style="76" customWidth="1"/>
    <col min="7910" max="7913" width="10.90625" style="76"/>
    <col min="7914" max="7914" width="22.54296875" style="76" customWidth="1"/>
    <col min="7915" max="7915" width="14" style="76" customWidth="1"/>
    <col min="7916" max="7916" width="1.7265625" style="76" customWidth="1"/>
    <col min="7917" max="8161" width="10.90625" style="76"/>
    <col min="8162" max="8162" width="4.453125" style="76" customWidth="1"/>
    <col min="8163" max="8163" width="10.90625" style="76"/>
    <col min="8164" max="8164" width="17.54296875" style="76" customWidth="1"/>
    <col min="8165" max="8165" width="11.54296875" style="76" customWidth="1"/>
    <col min="8166" max="8169" width="10.90625" style="76"/>
    <col min="8170" max="8170" width="22.54296875" style="76" customWidth="1"/>
    <col min="8171" max="8171" width="14" style="76" customWidth="1"/>
    <col min="8172" max="8172" width="1.7265625" style="76" customWidth="1"/>
    <col min="8173" max="8417" width="10.90625" style="76"/>
    <col min="8418" max="8418" width="4.453125" style="76" customWidth="1"/>
    <col min="8419" max="8419" width="10.90625" style="76"/>
    <col min="8420" max="8420" width="17.54296875" style="76" customWidth="1"/>
    <col min="8421" max="8421" width="11.54296875" style="76" customWidth="1"/>
    <col min="8422" max="8425" width="10.90625" style="76"/>
    <col min="8426" max="8426" width="22.54296875" style="76" customWidth="1"/>
    <col min="8427" max="8427" width="14" style="76" customWidth="1"/>
    <col min="8428" max="8428" width="1.7265625" style="76" customWidth="1"/>
    <col min="8429" max="8673" width="10.90625" style="76"/>
    <col min="8674" max="8674" width="4.453125" style="76" customWidth="1"/>
    <col min="8675" max="8675" width="10.90625" style="76"/>
    <col min="8676" max="8676" width="17.54296875" style="76" customWidth="1"/>
    <col min="8677" max="8677" width="11.54296875" style="76" customWidth="1"/>
    <col min="8678" max="8681" width="10.90625" style="76"/>
    <col min="8682" max="8682" width="22.54296875" style="76" customWidth="1"/>
    <col min="8683" max="8683" width="14" style="76" customWidth="1"/>
    <col min="8684" max="8684" width="1.7265625" style="76" customWidth="1"/>
    <col min="8685" max="8929" width="10.90625" style="76"/>
    <col min="8930" max="8930" width="4.453125" style="76" customWidth="1"/>
    <col min="8931" max="8931" width="10.90625" style="76"/>
    <col min="8932" max="8932" width="17.54296875" style="76" customWidth="1"/>
    <col min="8933" max="8933" width="11.54296875" style="76" customWidth="1"/>
    <col min="8934" max="8937" width="10.90625" style="76"/>
    <col min="8938" max="8938" width="22.54296875" style="76" customWidth="1"/>
    <col min="8939" max="8939" width="14" style="76" customWidth="1"/>
    <col min="8940" max="8940" width="1.7265625" style="76" customWidth="1"/>
    <col min="8941" max="9185" width="10.90625" style="76"/>
    <col min="9186" max="9186" width="4.453125" style="76" customWidth="1"/>
    <col min="9187" max="9187" width="10.90625" style="76"/>
    <col min="9188" max="9188" width="17.54296875" style="76" customWidth="1"/>
    <col min="9189" max="9189" width="11.54296875" style="76" customWidth="1"/>
    <col min="9190" max="9193" width="10.90625" style="76"/>
    <col min="9194" max="9194" width="22.54296875" style="76" customWidth="1"/>
    <col min="9195" max="9195" width="14" style="76" customWidth="1"/>
    <col min="9196" max="9196" width="1.7265625" style="76" customWidth="1"/>
    <col min="9197" max="9441" width="10.90625" style="76"/>
    <col min="9442" max="9442" width="4.453125" style="76" customWidth="1"/>
    <col min="9443" max="9443" width="10.90625" style="76"/>
    <col min="9444" max="9444" width="17.54296875" style="76" customWidth="1"/>
    <col min="9445" max="9445" width="11.54296875" style="76" customWidth="1"/>
    <col min="9446" max="9449" width="10.90625" style="76"/>
    <col min="9450" max="9450" width="22.54296875" style="76" customWidth="1"/>
    <col min="9451" max="9451" width="14" style="76" customWidth="1"/>
    <col min="9452" max="9452" width="1.7265625" style="76" customWidth="1"/>
    <col min="9453" max="9697" width="10.90625" style="76"/>
    <col min="9698" max="9698" width="4.453125" style="76" customWidth="1"/>
    <col min="9699" max="9699" width="10.90625" style="76"/>
    <col min="9700" max="9700" width="17.54296875" style="76" customWidth="1"/>
    <col min="9701" max="9701" width="11.54296875" style="76" customWidth="1"/>
    <col min="9702" max="9705" width="10.90625" style="76"/>
    <col min="9706" max="9706" width="22.54296875" style="76" customWidth="1"/>
    <col min="9707" max="9707" width="14" style="76" customWidth="1"/>
    <col min="9708" max="9708" width="1.7265625" style="76" customWidth="1"/>
    <col min="9709" max="9953" width="10.90625" style="76"/>
    <col min="9954" max="9954" width="4.453125" style="76" customWidth="1"/>
    <col min="9955" max="9955" width="10.90625" style="76"/>
    <col min="9956" max="9956" width="17.54296875" style="76" customWidth="1"/>
    <col min="9957" max="9957" width="11.54296875" style="76" customWidth="1"/>
    <col min="9958" max="9961" width="10.90625" style="76"/>
    <col min="9962" max="9962" width="22.54296875" style="76" customWidth="1"/>
    <col min="9963" max="9963" width="14" style="76" customWidth="1"/>
    <col min="9964" max="9964" width="1.7265625" style="76" customWidth="1"/>
    <col min="9965" max="10209" width="10.90625" style="76"/>
    <col min="10210" max="10210" width="4.453125" style="76" customWidth="1"/>
    <col min="10211" max="10211" width="10.90625" style="76"/>
    <col min="10212" max="10212" width="17.54296875" style="76" customWidth="1"/>
    <col min="10213" max="10213" width="11.54296875" style="76" customWidth="1"/>
    <col min="10214" max="10217" width="10.90625" style="76"/>
    <col min="10218" max="10218" width="22.54296875" style="76" customWidth="1"/>
    <col min="10219" max="10219" width="14" style="76" customWidth="1"/>
    <col min="10220" max="10220" width="1.7265625" style="76" customWidth="1"/>
    <col min="10221" max="10465" width="10.90625" style="76"/>
    <col min="10466" max="10466" width="4.453125" style="76" customWidth="1"/>
    <col min="10467" max="10467" width="10.90625" style="76"/>
    <col min="10468" max="10468" width="17.54296875" style="76" customWidth="1"/>
    <col min="10469" max="10469" width="11.54296875" style="76" customWidth="1"/>
    <col min="10470" max="10473" width="10.90625" style="76"/>
    <col min="10474" max="10474" width="22.54296875" style="76" customWidth="1"/>
    <col min="10475" max="10475" width="14" style="76" customWidth="1"/>
    <col min="10476" max="10476" width="1.7265625" style="76" customWidth="1"/>
    <col min="10477" max="10721" width="10.90625" style="76"/>
    <col min="10722" max="10722" width="4.453125" style="76" customWidth="1"/>
    <col min="10723" max="10723" width="10.90625" style="76"/>
    <col min="10724" max="10724" width="17.54296875" style="76" customWidth="1"/>
    <col min="10725" max="10725" width="11.54296875" style="76" customWidth="1"/>
    <col min="10726" max="10729" width="10.90625" style="76"/>
    <col min="10730" max="10730" width="22.54296875" style="76" customWidth="1"/>
    <col min="10731" max="10731" width="14" style="76" customWidth="1"/>
    <col min="10732" max="10732" width="1.7265625" style="76" customWidth="1"/>
    <col min="10733" max="10977" width="10.90625" style="76"/>
    <col min="10978" max="10978" width="4.453125" style="76" customWidth="1"/>
    <col min="10979" max="10979" width="10.90625" style="76"/>
    <col min="10980" max="10980" width="17.54296875" style="76" customWidth="1"/>
    <col min="10981" max="10981" width="11.54296875" style="76" customWidth="1"/>
    <col min="10982" max="10985" width="10.90625" style="76"/>
    <col min="10986" max="10986" width="22.54296875" style="76" customWidth="1"/>
    <col min="10987" max="10987" width="14" style="76" customWidth="1"/>
    <col min="10988" max="10988" width="1.7265625" style="76" customWidth="1"/>
    <col min="10989" max="11233" width="10.90625" style="76"/>
    <col min="11234" max="11234" width="4.453125" style="76" customWidth="1"/>
    <col min="11235" max="11235" width="10.90625" style="76"/>
    <col min="11236" max="11236" width="17.54296875" style="76" customWidth="1"/>
    <col min="11237" max="11237" width="11.54296875" style="76" customWidth="1"/>
    <col min="11238" max="11241" width="10.90625" style="76"/>
    <col min="11242" max="11242" width="22.54296875" style="76" customWidth="1"/>
    <col min="11243" max="11243" width="14" style="76" customWidth="1"/>
    <col min="11244" max="11244" width="1.7265625" style="76" customWidth="1"/>
    <col min="11245" max="11489" width="10.90625" style="76"/>
    <col min="11490" max="11490" width="4.453125" style="76" customWidth="1"/>
    <col min="11491" max="11491" width="10.90625" style="76"/>
    <col min="11492" max="11492" width="17.54296875" style="76" customWidth="1"/>
    <col min="11493" max="11493" width="11.54296875" style="76" customWidth="1"/>
    <col min="11494" max="11497" width="10.90625" style="76"/>
    <col min="11498" max="11498" width="22.54296875" style="76" customWidth="1"/>
    <col min="11499" max="11499" width="14" style="76" customWidth="1"/>
    <col min="11500" max="11500" width="1.7265625" style="76" customWidth="1"/>
    <col min="11501" max="11745" width="10.90625" style="76"/>
    <col min="11746" max="11746" width="4.453125" style="76" customWidth="1"/>
    <col min="11747" max="11747" width="10.90625" style="76"/>
    <col min="11748" max="11748" width="17.54296875" style="76" customWidth="1"/>
    <col min="11749" max="11749" width="11.54296875" style="76" customWidth="1"/>
    <col min="11750" max="11753" width="10.90625" style="76"/>
    <col min="11754" max="11754" width="22.54296875" style="76" customWidth="1"/>
    <col min="11755" max="11755" width="14" style="76" customWidth="1"/>
    <col min="11756" max="11756" width="1.7265625" style="76" customWidth="1"/>
    <col min="11757" max="12001" width="10.90625" style="76"/>
    <col min="12002" max="12002" width="4.453125" style="76" customWidth="1"/>
    <col min="12003" max="12003" width="10.90625" style="76"/>
    <col min="12004" max="12004" width="17.54296875" style="76" customWidth="1"/>
    <col min="12005" max="12005" width="11.54296875" style="76" customWidth="1"/>
    <col min="12006" max="12009" width="10.90625" style="76"/>
    <col min="12010" max="12010" width="22.54296875" style="76" customWidth="1"/>
    <col min="12011" max="12011" width="14" style="76" customWidth="1"/>
    <col min="12012" max="12012" width="1.7265625" style="76" customWidth="1"/>
    <col min="12013" max="12257" width="10.90625" style="76"/>
    <col min="12258" max="12258" width="4.453125" style="76" customWidth="1"/>
    <col min="12259" max="12259" width="10.90625" style="76"/>
    <col min="12260" max="12260" width="17.54296875" style="76" customWidth="1"/>
    <col min="12261" max="12261" width="11.54296875" style="76" customWidth="1"/>
    <col min="12262" max="12265" width="10.90625" style="76"/>
    <col min="12266" max="12266" width="22.54296875" style="76" customWidth="1"/>
    <col min="12267" max="12267" width="14" style="76" customWidth="1"/>
    <col min="12268" max="12268" width="1.7265625" style="76" customWidth="1"/>
    <col min="12269" max="12513" width="10.90625" style="76"/>
    <col min="12514" max="12514" width="4.453125" style="76" customWidth="1"/>
    <col min="12515" max="12515" width="10.90625" style="76"/>
    <col min="12516" max="12516" width="17.54296875" style="76" customWidth="1"/>
    <col min="12517" max="12517" width="11.54296875" style="76" customWidth="1"/>
    <col min="12518" max="12521" width="10.90625" style="76"/>
    <col min="12522" max="12522" width="22.54296875" style="76" customWidth="1"/>
    <col min="12523" max="12523" width="14" style="76" customWidth="1"/>
    <col min="12524" max="12524" width="1.7265625" style="76" customWidth="1"/>
    <col min="12525" max="12769" width="10.90625" style="76"/>
    <col min="12770" max="12770" width="4.453125" style="76" customWidth="1"/>
    <col min="12771" max="12771" width="10.90625" style="76"/>
    <col min="12772" max="12772" width="17.54296875" style="76" customWidth="1"/>
    <col min="12773" max="12773" width="11.54296875" style="76" customWidth="1"/>
    <col min="12774" max="12777" width="10.90625" style="76"/>
    <col min="12778" max="12778" width="22.54296875" style="76" customWidth="1"/>
    <col min="12779" max="12779" width="14" style="76" customWidth="1"/>
    <col min="12780" max="12780" width="1.7265625" style="76" customWidth="1"/>
    <col min="12781" max="13025" width="10.90625" style="76"/>
    <col min="13026" max="13026" width="4.453125" style="76" customWidth="1"/>
    <col min="13027" max="13027" width="10.90625" style="76"/>
    <col min="13028" max="13028" width="17.54296875" style="76" customWidth="1"/>
    <col min="13029" max="13029" width="11.54296875" style="76" customWidth="1"/>
    <col min="13030" max="13033" width="10.90625" style="76"/>
    <col min="13034" max="13034" width="22.54296875" style="76" customWidth="1"/>
    <col min="13035" max="13035" width="14" style="76" customWidth="1"/>
    <col min="13036" max="13036" width="1.7265625" style="76" customWidth="1"/>
    <col min="13037" max="13281" width="10.90625" style="76"/>
    <col min="13282" max="13282" width="4.453125" style="76" customWidth="1"/>
    <col min="13283" max="13283" width="10.90625" style="76"/>
    <col min="13284" max="13284" width="17.54296875" style="76" customWidth="1"/>
    <col min="13285" max="13285" width="11.54296875" style="76" customWidth="1"/>
    <col min="13286" max="13289" width="10.90625" style="76"/>
    <col min="13290" max="13290" width="22.54296875" style="76" customWidth="1"/>
    <col min="13291" max="13291" width="14" style="76" customWidth="1"/>
    <col min="13292" max="13292" width="1.7265625" style="76" customWidth="1"/>
    <col min="13293" max="13537" width="10.90625" style="76"/>
    <col min="13538" max="13538" width="4.453125" style="76" customWidth="1"/>
    <col min="13539" max="13539" width="10.90625" style="76"/>
    <col min="13540" max="13540" width="17.54296875" style="76" customWidth="1"/>
    <col min="13541" max="13541" width="11.54296875" style="76" customWidth="1"/>
    <col min="13542" max="13545" width="10.90625" style="76"/>
    <col min="13546" max="13546" width="22.54296875" style="76" customWidth="1"/>
    <col min="13547" max="13547" width="14" style="76" customWidth="1"/>
    <col min="13548" max="13548" width="1.7265625" style="76" customWidth="1"/>
    <col min="13549" max="13793" width="10.90625" style="76"/>
    <col min="13794" max="13794" width="4.453125" style="76" customWidth="1"/>
    <col min="13795" max="13795" width="10.90625" style="76"/>
    <col min="13796" max="13796" width="17.54296875" style="76" customWidth="1"/>
    <col min="13797" max="13797" width="11.54296875" style="76" customWidth="1"/>
    <col min="13798" max="13801" width="10.90625" style="76"/>
    <col min="13802" max="13802" width="22.54296875" style="76" customWidth="1"/>
    <col min="13803" max="13803" width="14" style="76" customWidth="1"/>
    <col min="13804" max="13804" width="1.7265625" style="76" customWidth="1"/>
    <col min="13805" max="14049" width="10.90625" style="76"/>
    <col min="14050" max="14050" width="4.453125" style="76" customWidth="1"/>
    <col min="14051" max="14051" width="10.90625" style="76"/>
    <col min="14052" max="14052" width="17.54296875" style="76" customWidth="1"/>
    <col min="14053" max="14053" width="11.54296875" style="76" customWidth="1"/>
    <col min="14054" max="14057" width="10.90625" style="76"/>
    <col min="14058" max="14058" width="22.54296875" style="76" customWidth="1"/>
    <col min="14059" max="14059" width="14" style="76" customWidth="1"/>
    <col min="14060" max="14060" width="1.7265625" style="76" customWidth="1"/>
    <col min="14061" max="14305" width="10.90625" style="76"/>
    <col min="14306" max="14306" width="4.453125" style="76" customWidth="1"/>
    <col min="14307" max="14307" width="10.90625" style="76"/>
    <col min="14308" max="14308" width="17.54296875" style="76" customWidth="1"/>
    <col min="14309" max="14309" width="11.54296875" style="76" customWidth="1"/>
    <col min="14310" max="14313" width="10.90625" style="76"/>
    <col min="14314" max="14314" width="22.54296875" style="76" customWidth="1"/>
    <col min="14315" max="14315" width="14" style="76" customWidth="1"/>
    <col min="14316" max="14316" width="1.7265625" style="76" customWidth="1"/>
    <col min="14317" max="14561" width="10.90625" style="76"/>
    <col min="14562" max="14562" width="4.453125" style="76" customWidth="1"/>
    <col min="14563" max="14563" width="10.90625" style="76"/>
    <col min="14564" max="14564" width="17.54296875" style="76" customWidth="1"/>
    <col min="14565" max="14565" width="11.54296875" style="76" customWidth="1"/>
    <col min="14566" max="14569" width="10.90625" style="76"/>
    <col min="14570" max="14570" width="22.54296875" style="76" customWidth="1"/>
    <col min="14571" max="14571" width="14" style="76" customWidth="1"/>
    <col min="14572" max="14572" width="1.7265625" style="76" customWidth="1"/>
    <col min="14573" max="14817" width="10.90625" style="76"/>
    <col min="14818" max="14818" width="4.453125" style="76" customWidth="1"/>
    <col min="14819" max="14819" width="10.90625" style="76"/>
    <col min="14820" max="14820" width="17.54296875" style="76" customWidth="1"/>
    <col min="14821" max="14821" width="11.54296875" style="76" customWidth="1"/>
    <col min="14822" max="14825" width="10.90625" style="76"/>
    <col min="14826" max="14826" width="22.54296875" style="76" customWidth="1"/>
    <col min="14827" max="14827" width="14" style="76" customWidth="1"/>
    <col min="14828" max="14828" width="1.7265625" style="76" customWidth="1"/>
    <col min="14829" max="15073" width="10.90625" style="76"/>
    <col min="15074" max="15074" width="4.453125" style="76" customWidth="1"/>
    <col min="15075" max="15075" width="10.90625" style="76"/>
    <col min="15076" max="15076" width="17.54296875" style="76" customWidth="1"/>
    <col min="15077" max="15077" width="11.54296875" style="76" customWidth="1"/>
    <col min="15078" max="15081" width="10.90625" style="76"/>
    <col min="15082" max="15082" width="22.54296875" style="76" customWidth="1"/>
    <col min="15083" max="15083" width="14" style="76" customWidth="1"/>
    <col min="15084" max="15084" width="1.7265625" style="76" customWidth="1"/>
    <col min="15085" max="15329" width="10.90625" style="76"/>
    <col min="15330" max="15330" width="4.453125" style="76" customWidth="1"/>
    <col min="15331" max="15331" width="10.90625" style="76"/>
    <col min="15332" max="15332" width="17.54296875" style="76" customWidth="1"/>
    <col min="15333" max="15333" width="11.54296875" style="76" customWidth="1"/>
    <col min="15334" max="15337" width="10.90625" style="76"/>
    <col min="15338" max="15338" width="22.54296875" style="76" customWidth="1"/>
    <col min="15339" max="15339" width="14" style="76" customWidth="1"/>
    <col min="15340" max="15340" width="1.7265625" style="76" customWidth="1"/>
    <col min="15341" max="15585" width="10.90625" style="76"/>
    <col min="15586" max="15586" width="4.453125" style="76" customWidth="1"/>
    <col min="15587" max="15587" width="10.90625" style="76"/>
    <col min="15588" max="15588" width="17.54296875" style="76" customWidth="1"/>
    <col min="15589" max="15589" width="11.54296875" style="76" customWidth="1"/>
    <col min="15590" max="15593" width="10.90625" style="76"/>
    <col min="15594" max="15594" width="22.54296875" style="76" customWidth="1"/>
    <col min="15595" max="15595" width="14" style="76" customWidth="1"/>
    <col min="15596" max="15596" width="1.7265625" style="76" customWidth="1"/>
    <col min="15597" max="15841" width="10.90625" style="76"/>
    <col min="15842" max="15842" width="4.453125" style="76" customWidth="1"/>
    <col min="15843" max="15843" width="10.90625" style="76"/>
    <col min="15844" max="15844" width="17.54296875" style="76" customWidth="1"/>
    <col min="15845" max="15845" width="11.54296875" style="76" customWidth="1"/>
    <col min="15846" max="15849" width="10.90625" style="76"/>
    <col min="15850" max="15850" width="22.54296875" style="76" customWidth="1"/>
    <col min="15851" max="15851" width="14" style="76" customWidth="1"/>
    <col min="15852" max="15852" width="1.7265625" style="76" customWidth="1"/>
    <col min="15853" max="16097" width="10.90625" style="76"/>
    <col min="16098" max="16098" width="4.453125" style="76" customWidth="1"/>
    <col min="16099" max="16099" width="10.90625" style="76"/>
    <col min="16100" max="16100" width="17.54296875" style="76" customWidth="1"/>
    <col min="16101" max="16101" width="11.54296875" style="76" customWidth="1"/>
    <col min="16102" max="16105" width="10.90625" style="76"/>
    <col min="16106" max="16106" width="22.54296875" style="76" customWidth="1"/>
    <col min="16107" max="16107" width="14" style="76" customWidth="1"/>
    <col min="16108" max="16108" width="1.7265625" style="76" customWidth="1"/>
    <col min="16109" max="16384" width="10.90625" style="76"/>
  </cols>
  <sheetData>
    <row r="1" spans="2:10" ht="6" customHeight="1" thickBot="1" x14ac:dyDescent="0.3"/>
    <row r="2" spans="2:10" ht="19.5" customHeight="1" x14ac:dyDescent="0.25">
      <c r="B2" s="77"/>
      <c r="C2" s="78"/>
      <c r="D2" s="79" t="s">
        <v>148</v>
      </c>
      <c r="E2" s="80"/>
      <c r="F2" s="80"/>
      <c r="G2" s="80"/>
      <c r="H2" s="80"/>
      <c r="I2" s="81"/>
      <c r="J2" s="82" t="s">
        <v>149</v>
      </c>
    </row>
    <row r="3" spans="2:10" ht="4.5" customHeight="1" thickBot="1" x14ac:dyDescent="0.3">
      <c r="B3" s="83"/>
      <c r="C3" s="84"/>
      <c r="D3" s="85"/>
      <c r="E3" s="86"/>
      <c r="F3" s="86"/>
      <c r="G3" s="86"/>
      <c r="H3" s="86"/>
      <c r="I3" s="87"/>
      <c r="J3" s="88"/>
    </row>
    <row r="4" spans="2:10" ht="13" x14ac:dyDescent="0.25">
      <c r="B4" s="83"/>
      <c r="C4" s="84"/>
      <c r="D4" s="79" t="s">
        <v>150</v>
      </c>
      <c r="E4" s="80"/>
      <c r="F4" s="80"/>
      <c r="G4" s="80"/>
      <c r="H4" s="80"/>
      <c r="I4" s="81"/>
      <c r="J4" s="82" t="s">
        <v>151</v>
      </c>
    </row>
    <row r="5" spans="2:10" ht="5.25" customHeight="1" x14ac:dyDescent="0.25">
      <c r="B5" s="83"/>
      <c r="C5" s="84"/>
      <c r="D5" s="89"/>
      <c r="E5" s="90"/>
      <c r="F5" s="90"/>
      <c r="G5" s="90"/>
      <c r="H5" s="90"/>
      <c r="I5" s="91"/>
      <c r="J5" s="92"/>
    </row>
    <row r="6" spans="2:10" ht="4.5" customHeight="1" thickBot="1" x14ac:dyDescent="0.3">
      <c r="B6" s="93"/>
      <c r="C6" s="94"/>
      <c r="D6" s="85"/>
      <c r="E6" s="86"/>
      <c r="F6" s="86"/>
      <c r="G6" s="86"/>
      <c r="H6" s="86"/>
      <c r="I6" s="87"/>
      <c r="J6" s="88"/>
    </row>
    <row r="7" spans="2:10" ht="6" customHeight="1" x14ac:dyDescent="0.25">
      <c r="B7" s="95"/>
      <c r="J7" s="96"/>
    </row>
    <row r="8" spans="2:10" ht="9" customHeight="1" x14ac:dyDescent="0.25">
      <c r="B8" s="95"/>
      <c r="J8" s="96"/>
    </row>
    <row r="9" spans="2:10" ht="13" x14ac:dyDescent="0.3">
      <c r="B9" s="95"/>
      <c r="C9" s="97" t="s">
        <v>174</v>
      </c>
      <c r="E9" s="98"/>
      <c r="H9" s="99"/>
      <c r="J9" s="96"/>
    </row>
    <row r="10" spans="2:10" ht="8.25" customHeight="1" x14ac:dyDescent="0.25">
      <c r="B10" s="95"/>
      <c r="J10" s="96"/>
    </row>
    <row r="11" spans="2:10" ht="13" x14ac:dyDescent="0.3">
      <c r="B11" s="95"/>
      <c r="C11" s="97" t="s">
        <v>172</v>
      </c>
      <c r="J11" s="96"/>
    </row>
    <row r="12" spans="2:10" ht="13" x14ac:dyDescent="0.3">
      <c r="B12" s="95"/>
      <c r="C12" s="97" t="s">
        <v>173</v>
      </c>
      <c r="J12" s="96"/>
    </row>
    <row r="13" spans="2:10" x14ac:dyDescent="0.25">
      <c r="B13" s="95"/>
      <c r="J13" s="96"/>
    </row>
    <row r="14" spans="2:10" x14ac:dyDescent="0.25">
      <c r="B14" s="95"/>
      <c r="C14" s="76" t="s">
        <v>152</v>
      </c>
      <c r="G14" s="100"/>
      <c r="H14" s="100"/>
      <c r="I14" s="100"/>
      <c r="J14" s="96"/>
    </row>
    <row r="15" spans="2:10" ht="9" customHeight="1" x14ac:dyDescent="0.25">
      <c r="B15" s="95"/>
      <c r="C15" s="101"/>
      <c r="G15" s="100"/>
      <c r="H15" s="100"/>
      <c r="I15" s="100"/>
      <c r="J15" s="96"/>
    </row>
    <row r="16" spans="2:10" ht="13" x14ac:dyDescent="0.3">
      <c r="B16" s="95"/>
      <c r="C16" s="76" t="s">
        <v>175</v>
      </c>
      <c r="D16" s="98"/>
      <c r="G16" s="100"/>
      <c r="H16" s="102" t="s">
        <v>153</v>
      </c>
      <c r="I16" s="102" t="s">
        <v>154</v>
      </c>
      <c r="J16" s="96"/>
    </row>
    <row r="17" spans="2:14" ht="13" x14ac:dyDescent="0.3">
      <c r="B17" s="95"/>
      <c r="C17" s="97" t="s">
        <v>155</v>
      </c>
      <c r="D17" s="97"/>
      <c r="E17" s="97"/>
      <c r="F17" s="97"/>
      <c r="G17" s="100"/>
      <c r="H17" s="103">
        <v>38</v>
      </c>
      <c r="I17" s="104">
        <v>4184887</v>
      </c>
      <c r="J17" s="96"/>
    </row>
    <row r="18" spans="2:14" x14ac:dyDescent="0.25">
      <c r="B18" s="95"/>
      <c r="C18" s="76" t="s">
        <v>156</v>
      </c>
      <c r="G18" s="100"/>
      <c r="H18" s="106">
        <v>8</v>
      </c>
      <c r="I18" s="107">
        <v>1119787</v>
      </c>
      <c r="J18" s="96"/>
    </row>
    <row r="19" spans="2:14" x14ac:dyDescent="0.25">
      <c r="B19" s="95"/>
      <c r="C19" s="76" t="s">
        <v>157</v>
      </c>
      <c r="G19" s="100"/>
      <c r="H19" s="106">
        <v>1</v>
      </c>
      <c r="I19" s="107">
        <v>79500</v>
      </c>
      <c r="J19" s="96"/>
    </row>
    <row r="20" spans="2:14" x14ac:dyDescent="0.25">
      <c r="B20" s="95"/>
      <c r="C20" s="76" t="s">
        <v>158</v>
      </c>
      <c r="H20" s="108">
        <v>28</v>
      </c>
      <c r="I20" s="109">
        <v>2880100</v>
      </c>
      <c r="J20" s="96"/>
    </row>
    <row r="21" spans="2:14" x14ac:dyDescent="0.25">
      <c r="B21" s="95"/>
      <c r="C21" s="76" t="s">
        <v>159</v>
      </c>
      <c r="H21" s="108">
        <v>0</v>
      </c>
      <c r="I21" s="109">
        <v>0</v>
      </c>
      <c r="J21" s="96"/>
      <c r="N21" s="110"/>
    </row>
    <row r="22" spans="2:14" ht="13" thickBot="1" x14ac:dyDescent="0.3">
      <c r="B22" s="95"/>
      <c r="C22" s="76" t="s">
        <v>160</v>
      </c>
      <c r="H22" s="111">
        <v>0</v>
      </c>
      <c r="I22" s="112">
        <v>0</v>
      </c>
      <c r="J22" s="96"/>
    </row>
    <row r="23" spans="2:14" ht="13" x14ac:dyDescent="0.3">
      <c r="B23" s="95"/>
      <c r="C23" s="97" t="s">
        <v>161</v>
      </c>
      <c r="D23" s="97"/>
      <c r="E23" s="97"/>
      <c r="F23" s="97"/>
      <c r="H23" s="113">
        <f>H18+H19+H20+H21+H22</f>
        <v>37</v>
      </c>
      <c r="I23" s="114">
        <f>I18+I19+I20+I21+I22</f>
        <v>4079387</v>
      </c>
      <c r="J23" s="96"/>
    </row>
    <row r="24" spans="2:14" x14ac:dyDescent="0.25">
      <c r="B24" s="95"/>
      <c r="C24" s="76" t="s">
        <v>162</v>
      </c>
      <c r="H24" s="108">
        <v>1</v>
      </c>
      <c r="I24" s="109">
        <v>105500</v>
      </c>
      <c r="J24" s="96"/>
    </row>
    <row r="25" spans="2:14" ht="13" thickBot="1" x14ac:dyDescent="0.3">
      <c r="B25" s="95"/>
      <c r="C25" s="76" t="s">
        <v>163</v>
      </c>
      <c r="H25" s="111">
        <v>0</v>
      </c>
      <c r="I25" s="112">
        <v>0</v>
      </c>
      <c r="J25" s="96"/>
    </row>
    <row r="26" spans="2:14" ht="13" x14ac:dyDescent="0.3">
      <c r="B26" s="95"/>
      <c r="C26" s="97" t="s">
        <v>164</v>
      </c>
      <c r="D26" s="97"/>
      <c r="E26" s="97"/>
      <c r="F26" s="97"/>
      <c r="H26" s="113">
        <f>H24+H25</f>
        <v>1</v>
      </c>
      <c r="I26" s="114">
        <f>I24+I25</f>
        <v>105500</v>
      </c>
      <c r="J26" s="96"/>
    </row>
    <row r="27" spans="2:14" ht="13.5" thickBot="1" x14ac:dyDescent="0.35">
      <c r="B27" s="95"/>
      <c r="C27" s="100" t="s">
        <v>165</v>
      </c>
      <c r="D27" s="115"/>
      <c r="E27" s="115"/>
      <c r="F27" s="115"/>
      <c r="G27" s="100"/>
      <c r="H27" s="116">
        <v>0</v>
      </c>
      <c r="I27" s="117">
        <v>0</v>
      </c>
      <c r="J27" s="118"/>
    </row>
    <row r="28" spans="2:14" ht="13" x14ac:dyDescent="0.3">
      <c r="B28" s="95"/>
      <c r="C28" s="115" t="s">
        <v>166</v>
      </c>
      <c r="D28" s="115"/>
      <c r="E28" s="115"/>
      <c r="F28" s="115"/>
      <c r="G28" s="100"/>
      <c r="H28" s="119">
        <f>H27</f>
        <v>0</v>
      </c>
      <c r="I28" s="107">
        <f>I27</f>
        <v>0</v>
      </c>
      <c r="J28" s="118"/>
    </row>
    <row r="29" spans="2:14" ht="13" x14ac:dyDescent="0.3">
      <c r="B29" s="95"/>
      <c r="C29" s="115"/>
      <c r="D29" s="115"/>
      <c r="E29" s="115"/>
      <c r="F29" s="115"/>
      <c r="G29" s="100"/>
      <c r="H29" s="106"/>
      <c r="I29" s="104"/>
      <c r="J29" s="118"/>
    </row>
    <row r="30" spans="2:14" ht="13.5" thickBot="1" x14ac:dyDescent="0.35">
      <c r="B30" s="95"/>
      <c r="C30" s="115" t="s">
        <v>167</v>
      </c>
      <c r="D30" s="115"/>
      <c r="E30" s="100"/>
      <c r="F30" s="100"/>
      <c r="G30" s="100"/>
      <c r="H30" s="120"/>
      <c r="I30" s="121"/>
      <c r="J30" s="118"/>
    </row>
    <row r="31" spans="2:14" ht="13.5" thickTop="1" x14ac:dyDescent="0.3">
      <c r="B31" s="95"/>
      <c r="C31" s="115"/>
      <c r="D31" s="115"/>
      <c r="E31" s="100"/>
      <c r="F31" s="100"/>
      <c r="G31" s="100"/>
      <c r="H31" s="107">
        <f>H23+H26+H28</f>
        <v>38</v>
      </c>
      <c r="I31" s="107">
        <f>I23+I26+I28</f>
        <v>4184887</v>
      </c>
      <c r="J31" s="118"/>
    </row>
    <row r="32" spans="2:14" ht="9.75" customHeight="1" x14ac:dyDescent="0.25">
      <c r="B32" s="95"/>
      <c r="C32" s="100"/>
      <c r="D32" s="100"/>
      <c r="E32" s="100"/>
      <c r="F32" s="100"/>
      <c r="G32" s="122"/>
      <c r="H32" s="123"/>
      <c r="I32" s="124"/>
      <c r="J32" s="118"/>
    </row>
    <row r="33" spans="2:10" ht="9.75" customHeight="1" x14ac:dyDescent="0.25">
      <c r="B33" s="95"/>
      <c r="C33" s="100"/>
      <c r="D33" s="100"/>
      <c r="E33" s="100"/>
      <c r="F33" s="100"/>
      <c r="G33" s="122"/>
      <c r="H33" s="123"/>
      <c r="I33" s="124"/>
      <c r="J33" s="118"/>
    </row>
    <row r="34" spans="2:10" ht="9.75" customHeight="1" x14ac:dyDescent="0.25">
      <c r="B34" s="95"/>
      <c r="C34" s="100"/>
      <c r="D34" s="100"/>
      <c r="E34" s="100"/>
      <c r="F34" s="100"/>
      <c r="G34" s="122"/>
      <c r="H34" s="123"/>
      <c r="I34" s="124"/>
      <c r="J34" s="118"/>
    </row>
    <row r="35" spans="2:10" ht="9.75" customHeight="1" x14ac:dyDescent="0.25">
      <c r="B35" s="95"/>
      <c r="C35" s="100"/>
      <c r="D35" s="100"/>
      <c r="E35" s="100"/>
      <c r="F35" s="100"/>
      <c r="G35" s="122"/>
      <c r="H35" s="123"/>
      <c r="I35" s="124"/>
      <c r="J35" s="118"/>
    </row>
    <row r="36" spans="2:10" ht="9.75" customHeight="1" x14ac:dyDescent="0.25">
      <c r="B36" s="95"/>
      <c r="C36" s="100"/>
      <c r="D36" s="100"/>
      <c r="E36" s="100"/>
      <c r="F36" s="100"/>
      <c r="G36" s="122"/>
      <c r="H36" s="123"/>
      <c r="I36" s="124"/>
      <c r="J36" s="118"/>
    </row>
    <row r="37" spans="2:10" ht="13.5" thickBot="1" x14ac:dyDescent="0.35">
      <c r="B37" s="95"/>
      <c r="C37" s="125"/>
      <c r="D37" s="126"/>
      <c r="E37" s="100"/>
      <c r="F37" s="100"/>
      <c r="G37" s="100"/>
      <c r="H37" s="127"/>
      <c r="I37" s="128"/>
      <c r="J37" s="118"/>
    </row>
    <row r="38" spans="2:10" ht="13" x14ac:dyDescent="0.3">
      <c r="B38" s="95"/>
      <c r="C38" s="115"/>
      <c r="D38" s="122"/>
      <c r="E38" s="100"/>
      <c r="F38" s="100"/>
      <c r="G38" s="100"/>
      <c r="H38" s="129" t="s">
        <v>168</v>
      </c>
      <c r="I38" s="122"/>
      <c r="J38" s="118"/>
    </row>
    <row r="39" spans="2:10" ht="13" x14ac:dyDescent="0.3">
      <c r="B39" s="95"/>
      <c r="C39" s="115" t="s">
        <v>176</v>
      </c>
      <c r="D39" s="100"/>
      <c r="E39" s="100"/>
      <c r="F39" s="100"/>
      <c r="G39" s="100"/>
      <c r="H39" s="115" t="s">
        <v>169</v>
      </c>
      <c r="I39" s="122"/>
      <c r="J39" s="118"/>
    </row>
    <row r="40" spans="2:10" ht="13" x14ac:dyDescent="0.3">
      <c r="B40" s="95"/>
      <c r="C40" s="100"/>
      <c r="D40" s="100"/>
      <c r="E40" s="100"/>
      <c r="F40" s="100"/>
      <c r="G40" s="100"/>
      <c r="H40" s="115" t="s">
        <v>170</v>
      </c>
      <c r="I40" s="122"/>
      <c r="J40" s="118"/>
    </row>
    <row r="41" spans="2:10" ht="13" x14ac:dyDescent="0.3">
      <c r="B41" s="95"/>
      <c r="C41" s="100"/>
      <c r="D41" s="100"/>
      <c r="E41" s="100"/>
      <c r="F41" s="100"/>
      <c r="G41" s="115"/>
      <c r="H41" s="122"/>
      <c r="I41" s="122"/>
      <c r="J41" s="118"/>
    </row>
    <row r="42" spans="2:10" x14ac:dyDescent="0.25">
      <c r="B42" s="95"/>
      <c r="C42" s="130" t="s">
        <v>171</v>
      </c>
      <c r="D42" s="130"/>
      <c r="E42" s="130"/>
      <c r="F42" s="130"/>
      <c r="G42" s="130"/>
      <c r="H42" s="130"/>
      <c r="I42" s="130"/>
      <c r="J42" s="118"/>
    </row>
    <row r="43" spans="2:10" x14ac:dyDescent="0.25">
      <c r="B43" s="95"/>
      <c r="C43" s="130"/>
      <c r="D43" s="130"/>
      <c r="E43" s="130"/>
      <c r="F43" s="130"/>
      <c r="G43" s="130"/>
      <c r="H43" s="130"/>
      <c r="I43" s="130"/>
      <c r="J43" s="118"/>
    </row>
    <row r="44" spans="2:10" ht="7.5" customHeight="1" thickBot="1" x14ac:dyDescent="0.3">
      <c r="B44" s="131"/>
      <c r="C44" s="132"/>
      <c r="D44" s="132"/>
      <c r="E44" s="132"/>
      <c r="F44" s="132"/>
      <c r="G44" s="133"/>
      <c r="H44" s="133"/>
      <c r="I44" s="133"/>
      <c r="J44" s="134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2" zoomScale="80" zoomScaleNormal="80" workbookViewId="0">
      <selection activeCell="D21" sqref="D21"/>
    </sheetView>
  </sheetViews>
  <sheetFormatPr baseColWidth="10" defaultRowHeight="14.5" x14ac:dyDescent="0.35"/>
  <cols>
    <col min="1" max="8" width="10.90625" style="141"/>
    <col min="9" max="9" width="25.81640625" style="141" customWidth="1"/>
    <col min="10" max="16384" width="10.90625" style="141"/>
  </cols>
  <sheetData>
    <row r="1" spans="1:9" ht="15" thickBot="1" x14ac:dyDescent="0.4">
      <c r="A1" s="135"/>
      <c r="B1" s="136"/>
      <c r="C1" s="137" t="s">
        <v>177</v>
      </c>
      <c r="D1" s="138"/>
      <c r="E1" s="138"/>
      <c r="F1" s="138"/>
      <c r="G1" s="138"/>
      <c r="H1" s="139"/>
      <c r="I1" s="140" t="s">
        <v>149</v>
      </c>
    </row>
    <row r="2" spans="1:9" ht="53.5" customHeight="1" thickBot="1" x14ac:dyDescent="0.4">
      <c r="A2" s="142"/>
      <c r="B2" s="143"/>
      <c r="C2" s="144" t="s">
        <v>178</v>
      </c>
      <c r="D2" s="145"/>
      <c r="E2" s="145"/>
      <c r="F2" s="145"/>
      <c r="G2" s="145"/>
      <c r="H2" s="146"/>
      <c r="I2" s="147" t="s">
        <v>179</v>
      </c>
    </row>
    <row r="3" spans="1:9" x14ac:dyDescent="0.35">
      <c r="A3" s="148"/>
      <c r="B3" s="100"/>
      <c r="C3" s="100"/>
      <c r="D3" s="100"/>
      <c r="E3" s="100"/>
      <c r="F3" s="100"/>
      <c r="G3" s="100"/>
      <c r="H3" s="100"/>
      <c r="I3" s="118"/>
    </row>
    <row r="4" spans="1:9" x14ac:dyDescent="0.35">
      <c r="A4" s="148"/>
      <c r="B4" s="100"/>
      <c r="C4" s="100"/>
      <c r="D4" s="100"/>
      <c r="E4" s="100"/>
      <c r="F4" s="100"/>
      <c r="G4" s="100"/>
      <c r="H4" s="100"/>
      <c r="I4" s="118"/>
    </row>
    <row r="5" spans="1:9" x14ac:dyDescent="0.35">
      <c r="A5" s="148"/>
      <c r="B5" s="97" t="s">
        <v>174</v>
      </c>
      <c r="C5" s="149"/>
      <c r="D5" s="150"/>
      <c r="E5" s="100"/>
      <c r="F5" s="100"/>
      <c r="G5" s="100"/>
      <c r="H5" s="100"/>
      <c r="I5" s="118"/>
    </row>
    <row r="6" spans="1:9" x14ac:dyDescent="0.35">
      <c r="A6" s="148"/>
      <c r="B6" s="76"/>
      <c r="C6" s="100"/>
      <c r="D6" s="100"/>
      <c r="E6" s="100"/>
      <c r="F6" s="100"/>
      <c r="G6" s="100"/>
      <c r="H6" s="100"/>
      <c r="I6" s="118"/>
    </row>
    <row r="7" spans="1:9" x14ac:dyDescent="0.35">
      <c r="A7" s="148"/>
      <c r="B7" s="97" t="s">
        <v>172</v>
      </c>
      <c r="C7" s="100"/>
      <c r="D7" s="100"/>
      <c r="E7" s="100"/>
      <c r="F7" s="100"/>
      <c r="G7" s="100"/>
      <c r="H7" s="100"/>
      <c r="I7" s="118"/>
    </row>
    <row r="8" spans="1:9" x14ac:dyDescent="0.35">
      <c r="A8" s="148"/>
      <c r="B8" s="97" t="s">
        <v>173</v>
      </c>
      <c r="C8" s="100"/>
      <c r="D8" s="100"/>
      <c r="E8" s="100"/>
      <c r="F8" s="100"/>
      <c r="G8" s="100"/>
      <c r="H8" s="100"/>
      <c r="I8" s="118"/>
    </row>
    <row r="9" spans="1:9" x14ac:dyDescent="0.35">
      <c r="A9" s="148"/>
      <c r="B9" s="100"/>
      <c r="C9" s="100"/>
      <c r="D9" s="100"/>
      <c r="E9" s="100"/>
      <c r="F9" s="100"/>
      <c r="G9" s="100"/>
      <c r="H9" s="100"/>
      <c r="I9" s="118"/>
    </row>
    <row r="10" spans="1:9" x14ac:dyDescent="0.35">
      <c r="A10" s="148"/>
      <c r="B10" s="100" t="s">
        <v>180</v>
      </c>
      <c r="C10" s="100"/>
      <c r="D10" s="100"/>
      <c r="E10" s="100"/>
      <c r="F10" s="100"/>
      <c r="G10" s="100"/>
      <c r="H10" s="100"/>
      <c r="I10" s="118"/>
    </row>
    <row r="11" spans="1:9" x14ac:dyDescent="0.35">
      <c r="A11" s="148"/>
      <c r="B11" s="151"/>
      <c r="C11" s="100"/>
      <c r="D11" s="100"/>
      <c r="E11" s="100"/>
      <c r="F11" s="100"/>
      <c r="G11" s="100"/>
      <c r="H11" s="100"/>
      <c r="I11" s="118"/>
    </row>
    <row r="12" spans="1:9" x14ac:dyDescent="0.35">
      <c r="A12" s="148"/>
      <c r="B12" s="152" t="s">
        <v>181</v>
      </c>
      <c r="C12" s="150"/>
      <c r="D12" s="100"/>
      <c r="E12" s="100"/>
      <c r="F12" s="100"/>
      <c r="G12" s="102" t="s">
        <v>182</v>
      </c>
      <c r="H12" s="102" t="s">
        <v>183</v>
      </c>
      <c r="I12" s="118"/>
    </row>
    <row r="13" spans="1:9" x14ac:dyDescent="0.35">
      <c r="A13" s="148"/>
      <c r="B13" s="115" t="s">
        <v>155</v>
      </c>
      <c r="C13" s="115"/>
      <c r="D13" s="115"/>
      <c r="E13" s="115"/>
      <c r="F13" s="100"/>
      <c r="G13" s="153">
        <f>G19</f>
        <v>37</v>
      </c>
      <c r="H13" s="154">
        <f>H19</f>
        <v>4079387</v>
      </c>
      <c r="I13" s="118"/>
    </row>
    <row r="14" spans="1:9" x14ac:dyDescent="0.35">
      <c r="A14" s="148"/>
      <c r="B14" s="100" t="s">
        <v>156</v>
      </c>
      <c r="C14" s="100"/>
      <c r="D14" s="100"/>
      <c r="E14" s="100"/>
      <c r="F14" s="100"/>
      <c r="G14" s="155">
        <v>8</v>
      </c>
      <c r="H14" s="156">
        <v>1119787</v>
      </c>
      <c r="I14" s="118"/>
    </row>
    <row r="15" spans="1:9" x14ac:dyDescent="0.35">
      <c r="A15" s="148"/>
      <c r="B15" s="100" t="s">
        <v>157</v>
      </c>
      <c r="C15" s="100"/>
      <c r="D15" s="100"/>
      <c r="E15" s="100"/>
      <c r="F15" s="100"/>
      <c r="G15" s="155">
        <v>1</v>
      </c>
      <c r="H15" s="156">
        <v>79500</v>
      </c>
      <c r="I15" s="118"/>
    </row>
    <row r="16" spans="1:9" x14ac:dyDescent="0.35">
      <c r="A16" s="148"/>
      <c r="B16" s="100" t="s">
        <v>158</v>
      </c>
      <c r="C16" s="100"/>
      <c r="D16" s="100"/>
      <c r="E16" s="100"/>
      <c r="F16" s="100"/>
      <c r="G16" s="155">
        <v>28</v>
      </c>
      <c r="H16" s="156">
        <v>2880100</v>
      </c>
      <c r="I16" s="118"/>
    </row>
    <row r="17" spans="1:9" x14ac:dyDescent="0.35">
      <c r="A17" s="148"/>
      <c r="B17" s="100" t="s">
        <v>159</v>
      </c>
      <c r="C17" s="100"/>
      <c r="D17" s="100"/>
      <c r="E17" s="100"/>
      <c r="F17" s="100"/>
      <c r="G17" s="155">
        <v>0</v>
      </c>
      <c r="H17" s="156">
        <v>0</v>
      </c>
      <c r="I17" s="118"/>
    </row>
    <row r="18" spans="1:9" x14ac:dyDescent="0.35">
      <c r="A18" s="148"/>
      <c r="B18" s="100" t="s">
        <v>184</v>
      </c>
      <c r="C18" s="100"/>
      <c r="D18" s="100"/>
      <c r="E18" s="100"/>
      <c r="F18" s="100"/>
      <c r="G18" s="157">
        <v>0</v>
      </c>
      <c r="H18" s="158">
        <v>0</v>
      </c>
      <c r="I18" s="118"/>
    </row>
    <row r="19" spans="1:9" x14ac:dyDescent="0.35">
      <c r="A19" s="148"/>
      <c r="B19" s="115" t="s">
        <v>185</v>
      </c>
      <c r="C19" s="115"/>
      <c r="D19" s="115"/>
      <c r="E19" s="115"/>
      <c r="F19" s="100"/>
      <c r="G19" s="155">
        <f>SUM(G14:G18)</f>
        <v>37</v>
      </c>
      <c r="H19" s="154">
        <f>(H14+H15+H16+H17+H18)</f>
        <v>4079387</v>
      </c>
      <c r="I19" s="118"/>
    </row>
    <row r="20" spans="1:9" ht="15" thickBot="1" x14ac:dyDescent="0.4">
      <c r="A20" s="148"/>
      <c r="B20" s="115"/>
      <c r="C20" s="115"/>
      <c r="D20" s="100"/>
      <c r="E20" s="100"/>
      <c r="F20" s="100"/>
      <c r="G20" s="159"/>
      <c r="H20" s="160"/>
      <c r="I20" s="118"/>
    </row>
    <row r="21" spans="1:9" ht="15" thickTop="1" x14ac:dyDescent="0.35">
      <c r="A21" s="148"/>
      <c r="B21" s="115"/>
      <c r="C21" s="115"/>
      <c r="D21" s="100"/>
      <c r="E21" s="100"/>
      <c r="F21" s="100"/>
      <c r="G21" s="122"/>
      <c r="H21" s="161"/>
      <c r="I21" s="118"/>
    </row>
    <row r="22" spans="1:9" x14ac:dyDescent="0.35">
      <c r="A22" s="148"/>
      <c r="B22" s="100"/>
      <c r="C22" s="100"/>
      <c r="D22" s="100"/>
      <c r="E22" s="100"/>
      <c r="F22" s="122"/>
      <c r="G22" s="122"/>
      <c r="H22" s="122"/>
      <c r="I22" s="118"/>
    </row>
    <row r="23" spans="1:9" ht="15" thickBot="1" x14ac:dyDescent="0.4">
      <c r="A23" s="148"/>
      <c r="B23" s="126"/>
      <c r="C23" s="126"/>
      <c r="D23" s="100"/>
      <c r="E23" s="100"/>
      <c r="F23" s="126"/>
      <c r="G23" s="126"/>
      <c r="H23" s="122"/>
      <c r="I23" s="118"/>
    </row>
    <row r="24" spans="1:9" x14ac:dyDescent="0.35">
      <c r="A24" s="148"/>
      <c r="B24" s="122" t="s">
        <v>186</v>
      </c>
      <c r="C24" s="122"/>
      <c r="D24" s="100"/>
      <c r="E24" s="100"/>
      <c r="F24" s="122"/>
      <c r="G24" s="122"/>
      <c r="H24" s="122"/>
      <c r="I24" s="118"/>
    </row>
    <row r="25" spans="1:9" x14ac:dyDescent="0.35">
      <c r="A25" s="148"/>
      <c r="B25" s="122"/>
      <c r="C25" s="122"/>
      <c r="D25" s="100"/>
      <c r="E25" s="100"/>
      <c r="F25" s="122" t="s">
        <v>187</v>
      </c>
      <c r="G25" s="122"/>
      <c r="H25" s="122"/>
      <c r="I25" s="118"/>
    </row>
    <row r="26" spans="1:9" x14ac:dyDescent="0.35">
      <c r="A26" s="148"/>
      <c r="B26" s="122" t="s">
        <v>176</v>
      </c>
      <c r="C26" s="122"/>
      <c r="D26" s="100"/>
      <c r="E26" s="100"/>
      <c r="F26" s="122" t="s">
        <v>188</v>
      </c>
      <c r="G26" s="122"/>
      <c r="H26" s="122"/>
      <c r="I26" s="118"/>
    </row>
    <row r="27" spans="1:9" x14ac:dyDescent="0.35">
      <c r="A27" s="148"/>
      <c r="B27" s="122"/>
      <c r="C27" s="122"/>
      <c r="D27" s="100"/>
      <c r="E27" s="100"/>
      <c r="F27" s="122"/>
      <c r="G27" s="122"/>
      <c r="H27" s="122"/>
      <c r="I27" s="118"/>
    </row>
    <row r="28" spans="1:9" ht="18.5" customHeight="1" x14ac:dyDescent="0.35">
      <c r="A28" s="148"/>
      <c r="B28" s="162" t="s">
        <v>189</v>
      </c>
      <c r="C28" s="162"/>
      <c r="D28" s="162"/>
      <c r="E28" s="162"/>
      <c r="F28" s="162"/>
      <c r="G28" s="162"/>
      <c r="H28" s="162"/>
      <c r="I28" s="118"/>
    </row>
    <row r="29" spans="1:9" ht="15" thickBot="1" x14ac:dyDescent="0.4">
      <c r="A29" s="163"/>
      <c r="B29" s="164"/>
      <c r="C29" s="164"/>
      <c r="D29" s="164"/>
      <c r="E29" s="164"/>
      <c r="F29" s="126"/>
      <c r="G29" s="126"/>
      <c r="H29" s="126"/>
      <c r="I29" s="16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CONTRIBUTIVO</vt:lpstr>
      <vt:lpstr>SUBSIDIADO</vt:lpstr>
      <vt:lpstr>TD</vt:lpstr>
      <vt:lpstr>ESTADO DE CADA FACTURA</vt:lpstr>
      <vt:lpstr>FOR-CSA-018 </vt:lpstr>
      <vt:lpstr>FOR CSA 004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CONSOLIDACIÓN E.S.E. HOSPITAL PIO X</dc:creator>
  <cp:lastModifiedBy>Paola Andrea Jimenez Prado</cp:lastModifiedBy>
  <dcterms:created xsi:type="dcterms:W3CDTF">2024-06-17T17:02:30Z</dcterms:created>
  <dcterms:modified xsi:type="dcterms:W3CDTF">2024-07-02T01:01:54Z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