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480135 HOSP INFANTIL NAPOLEON FRANCO PAREJ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FACTURA'!$A$2:$AB$20</definedName>
  </definedNames>
  <calcPr calcId="152511"/>
  <pivotCaches>
    <pivotCache cacheId="2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I31" i="4" l="1"/>
  <c r="H31" i="4"/>
  <c r="V1" i="2" l="1"/>
  <c r="U1" i="2"/>
  <c r="P1" i="2"/>
  <c r="T1" i="2"/>
  <c r="S1" i="2"/>
  <c r="O1" i="2"/>
  <c r="N1" i="2"/>
  <c r="K1" i="2"/>
  <c r="H20" i="1" l="1"/>
  <c r="G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<sst xmlns="http://schemas.openxmlformats.org/spreadsheetml/2006/main" count="330" uniqueCount="136">
  <si>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</si>
  <si>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</si>
  <si>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</si>
  <si>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</si>
  <si>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</si>
  <si>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</si>
  <si>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</si>
  <si>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</si>
  <si>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</si>
  <si>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</si>
  <si>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</si>
  <si>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</si>
  <si>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INFANTIL NAPOLEON FRANCO PAREJA</t>
  </si>
  <si>
    <t>HINF</t>
  </si>
  <si>
    <t>EHIN</t>
  </si>
  <si>
    <t>EVENTO</t>
  </si>
  <si>
    <t>CARTAGENA</t>
  </si>
  <si>
    <t>URGENCIA</t>
  </si>
  <si>
    <t>HOSPITALIZACION</t>
  </si>
  <si>
    <t>N/A</t>
  </si>
  <si>
    <t>Alf+Fac</t>
  </si>
  <si>
    <t>Llave</t>
  </si>
  <si>
    <t>HINF686084</t>
  </si>
  <si>
    <t>HINF704157</t>
  </si>
  <si>
    <t>HINF1223078</t>
  </si>
  <si>
    <t>EHIN123356</t>
  </si>
  <si>
    <t>EHIN164463</t>
  </si>
  <si>
    <t>EHIN196400</t>
  </si>
  <si>
    <t>EHIN206227</t>
  </si>
  <si>
    <t>EHIN226613</t>
  </si>
  <si>
    <t>EHIN263895</t>
  </si>
  <si>
    <t>EHIN267699</t>
  </si>
  <si>
    <t>EHIN277702</t>
  </si>
  <si>
    <t>EHIN290554</t>
  </si>
  <si>
    <t>EHIN606604</t>
  </si>
  <si>
    <t>EHIN706752</t>
  </si>
  <si>
    <t>EHIN966267</t>
  </si>
  <si>
    <t>EHIN1005829</t>
  </si>
  <si>
    <t>EHIN1028594</t>
  </si>
  <si>
    <t>EHIN1048518</t>
  </si>
  <si>
    <t>890480135_HINF686084</t>
  </si>
  <si>
    <t>890480135_HINF704157</t>
  </si>
  <si>
    <t>890480135_HINF1223078</t>
  </si>
  <si>
    <t>890480135_EHIN123356</t>
  </si>
  <si>
    <t>890480135_EHIN164463</t>
  </si>
  <si>
    <t>890480135_EHIN196400</t>
  </si>
  <si>
    <t>890480135_EHIN206227</t>
  </si>
  <si>
    <t>890480135_EHIN226613</t>
  </si>
  <si>
    <t>890480135_EHIN263895</t>
  </si>
  <si>
    <t>890480135_EHIN267699</t>
  </si>
  <si>
    <t>890480135_EHIN277702</t>
  </si>
  <si>
    <t>890480135_EHIN290554</t>
  </si>
  <si>
    <t>890480135_EHIN606604</t>
  </si>
  <si>
    <t>890480135_EHIN706752</t>
  </si>
  <si>
    <t>890480135_EHIN966267</t>
  </si>
  <si>
    <t>890480135_EHIN1005829</t>
  </si>
  <si>
    <t>890480135_EHIN1028594</t>
  </si>
  <si>
    <t>890480135_EHIN1048518</t>
  </si>
  <si>
    <t>Fecha de radicacion EPS</t>
  </si>
  <si>
    <t>Estado de Factura EPS Mayo 12</t>
  </si>
  <si>
    <t>Boxalud</t>
  </si>
  <si>
    <t>Finalizada</t>
  </si>
  <si>
    <t>Devuelta</t>
  </si>
  <si>
    <t>Para respuesta prestador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</si>
  <si>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</si>
  <si>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</si>
  <si>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</si>
  <si>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</si>
  <si>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</si>
  <si>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</si>
  <si>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</si>
  <si>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</si>
  <si>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</si>
  <si>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Fecha de corte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</si>
  <si>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</si>
  <si>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 xml:space="preserve">AUT: SE REALIZA DEVOLUCIÓN DE FACTURA CON SOPORTES COMPLETOS, FACTURA NO CUENTA CON AUTORIZACIÓN PARA LOS SERVICIOS FACTURADOS, FAVOR COMUNICARSE CON EL ÁREA  ENCARGADA, SOLICITARLA A LA capautorizaciones@epsdelagente.com.co </t>
  </si>
  <si>
    <t>Tipificacion objeccion</t>
  </si>
  <si>
    <t>AUTORIZACION</t>
  </si>
  <si>
    <t>FACTURA DEVUELTA</t>
  </si>
  <si>
    <t>FACTURA NO RADICADA</t>
  </si>
  <si>
    <t>FACTURA PENDIENTE EN PROGRAMACION DE PAGO - GLOSA PENDIENTE POR CONCILIAR</t>
  </si>
  <si>
    <t>FACTURACIÓN: SE REALIZA GLOSA A CUPS: 873206-RADIOGRAFÍA DE PUÑO O MUÑECA, CANT: 1, VLR UNITARIO $ 76051, SE OBJETA RX DE TOBILLO DE ENERO 16/2023 POR NO EVIDENCIAR LA LECTURA EN EL DOCUMENTO ADJUNTO. NO TIENE DETALLADO POST QCO., VALOR GLOSA $ 76051 // 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 VALOR TOTAL GLOSA $ 984227</t>
  </si>
  <si>
    <t>FACTURACION</t>
  </si>
  <si>
    <t xml:space="preserve">FACTURA PENDIENTE EN PROGRAMACION DE PAGO </t>
  </si>
  <si>
    <t>Valor compensacion SAP</t>
  </si>
  <si>
    <t>29.04.2024</t>
  </si>
  <si>
    <t>Doc compensacion</t>
  </si>
  <si>
    <t>Valot TF</t>
  </si>
  <si>
    <t>Fecha de compensacion</t>
  </si>
  <si>
    <t>FACTURA CANCELADA</t>
  </si>
  <si>
    <t>Total general</t>
  </si>
  <si>
    <t>Tipificación</t>
  </si>
  <si>
    <t>Cant. Facturas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</si>
  <si>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</si>
  <si>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</si>
  <si>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</si>
  <si>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</si>
  <si>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</si>
  <si>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</si>
  <si>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</si>
  <si>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</si>
  <si>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</si>
  <si>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</si>
  <si>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</si>
  <si>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</si>
  <si>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</si>
  <si>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</si>
  <si>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</si>
  <si>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</si>
  <si>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</si>
  <si>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</si>
  <si>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</si>
  <si>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</si>
  <si>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</si>
  <si>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</si>
  <si>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</si>
  <si>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</si>
  <si>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</si>
  <si>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INFANTIL NAPOLEON FRANCO PAREJA</t>
  </si>
  <si>
    <t>NIT: 890480135</t>
  </si>
  <si>
    <t>Santiago de Cali, Mayo 12 del 2024</t>
  </si>
  <si>
    <t>Yulieth Gomez Rodriguez</t>
  </si>
  <si>
    <t>Analista de cartera</t>
  </si>
  <si>
    <t>Con Corte al dia: 30/04/2024</t>
  </si>
  <si>
    <t>A continuacion me permito remitir nuestra respuesta al estado de cartera presentado en la fecha: 02/05/2024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</si>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</sst>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&quot;$&quot;\ #,##0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6" formatCode="[$$-240A]\ #,##0;\-[$$-240A]\ #,##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rgb="FF000000"/>
      <name val="Inherit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169" fontId="4" fillId="0" borderId="0" applyFont="0" applyFill="0" applyBorder="0" applyAlignment="0" applyProtection="0"/>
  </cellStyleXfs>
  <cellXfs count="1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64" fontId="5" fillId="0" borderId="1" xfId="1" applyNumberFormat="1" applyFont="1" applyBorder="1"/>
    <xf numFmtId="164" fontId="6" fillId="0" borderId="1" xfId="1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7" fillId="0" borderId="1" xfId="2" applyNumberFormat="1" applyFont="1" applyBorder="1" applyAlignment="1">
      <alignment horizontal="center" vertical="center" wrapText="1"/>
    </xf>
    <xf numFmtId="0" fontId="0" fillId="0" borderId="1" xfId="0" applyFont="1" applyBorder="1"/>
    <xf numFmtId="166" fontId="0" fillId="0" borderId="0" xfId="2" applyNumberFormat="1" applyFont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1" fillId="0" borderId="0" xfId="2" applyNumberFormat="1" applyFont="1"/>
    <xf numFmtId="0" fontId="1" fillId="0" borderId="0" xfId="0" applyFont="1"/>
    <xf numFmtId="166" fontId="7" fillId="6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7" fontId="8" fillId="0" borderId="3" xfId="0" applyNumberFormat="1" applyFont="1" applyBorder="1"/>
    <xf numFmtId="166" fontId="1" fillId="5" borderId="1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66" fontId="0" fillId="0" borderId="9" xfId="2" applyNumberFormat="1" applyFont="1" applyBorder="1"/>
    <xf numFmtId="0" fontId="0" fillId="0" borderId="14" xfId="0" applyBorder="1" applyAlignment="1">
      <alignment horizontal="left"/>
    </xf>
    <xf numFmtId="0" fontId="0" fillId="0" borderId="4" xfId="0" pivotButton="1" applyBorder="1"/>
    <xf numFmtId="166" fontId="0" fillId="0" borderId="16" xfId="2" applyNumberFormat="1" applyFont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68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0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0" fillId="0" borderId="0" xfId="1" applyNumberFormat="1" applyFont="1"/>
    <xf numFmtId="170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70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10" fillId="0" borderId="0" xfId="3" applyNumberFormat="1" applyFont="1"/>
    <xf numFmtId="170" fontId="10" fillId="0" borderId="11" xfId="4" applyNumberFormat="1" applyFont="1" applyBorder="1" applyAlignment="1">
      <alignment horizontal="center"/>
    </xf>
    <xf numFmtId="164" fontId="10" fillId="0" borderId="11" xfId="1" applyNumberFormat="1" applyFont="1" applyBorder="1" applyAlignment="1">
      <alignment horizontal="right"/>
    </xf>
    <xf numFmtId="170" fontId="11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right"/>
    </xf>
    <xf numFmtId="0" fontId="12" fillId="0" borderId="0" xfId="3" applyFont="1"/>
    <xf numFmtId="170" fontId="9" fillId="0" borderId="11" xfId="4" applyNumberFormat="1" applyFont="1" applyBorder="1" applyAlignment="1">
      <alignment horizontal="center"/>
    </xf>
    <xf numFmtId="164" fontId="9" fillId="0" borderId="11" xfId="1" applyNumberFormat="1" applyFont="1" applyBorder="1" applyAlignment="1">
      <alignment horizontal="right"/>
    </xf>
    <xf numFmtId="0" fontId="9" fillId="0" borderId="9" xfId="3" applyFont="1" applyBorder="1"/>
    <xf numFmtId="170" fontId="9" fillId="0" borderId="0" xfId="1" applyNumberFormat="1" applyFont="1" applyAlignment="1">
      <alignment horizontal="right"/>
    </xf>
    <xf numFmtId="170" fontId="12" fillId="0" borderId="17" xfId="4" applyNumberFormat="1" applyFont="1" applyBorder="1" applyAlignment="1">
      <alignment horizontal="center"/>
    </xf>
    <xf numFmtId="164" fontId="12" fillId="0" borderId="17" xfId="1" applyNumberFormat="1" applyFont="1" applyBorder="1" applyAlignment="1">
      <alignment horizontal="right"/>
    </xf>
    <xf numFmtId="171" fontId="9" fillId="0" borderId="0" xfId="3" applyNumberFormat="1" applyFont="1"/>
    <xf numFmtId="169" fontId="9" fillId="0" borderId="0" xfId="4" applyFont="1"/>
    <xf numFmtId="164" fontId="9" fillId="0" borderId="0" xfId="1" applyNumberFormat="1" applyFont="1"/>
    <xf numFmtId="171" fontId="12" fillId="0" borderId="11" xfId="3" applyNumberFormat="1" applyFont="1" applyBorder="1"/>
    <xf numFmtId="171" fontId="9" fillId="0" borderId="11" xfId="3" applyNumberFormat="1" applyFont="1" applyBorder="1"/>
    <xf numFmtId="169" fontId="12" fillId="0" borderId="11" xfId="4" applyFont="1" applyBorder="1"/>
    <xf numFmtId="164" fontId="9" fillId="0" borderId="11" xfId="1" applyNumberFormat="1" applyFont="1" applyBorder="1"/>
    <xf numFmtId="171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0" xfId="3" applyFont="1" applyBorder="1"/>
    <xf numFmtId="0" fontId="10" fillId="0" borderId="11" xfId="3" applyFont="1" applyBorder="1"/>
    <xf numFmtId="171" fontId="10" fillId="0" borderId="11" xfId="3" applyNumberFormat="1" applyFont="1" applyBorder="1"/>
    <xf numFmtId="0" fontId="10" fillId="0" borderId="12" xfId="3" applyFont="1" applyBorder="1"/>
    <xf numFmtId="0" fontId="14" fillId="0" borderId="0" xfId="0" applyFont="1"/>
    <xf numFmtId="0" fontId="9" fillId="0" borderId="5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12" fillId="0" borderId="18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/>
    </xf>
    <xf numFmtId="0" fontId="9" fillId="0" borderId="8" xfId="3" applyFont="1" applyBorder="1"/>
    <xf numFmtId="168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6" fontId="12" fillId="0" borderId="0" xfId="2" applyNumberFormat="1" applyFont="1"/>
    <xf numFmtId="176" fontId="12" fillId="0" borderId="0" xfId="2" applyNumberFormat="1" applyFont="1" applyAlignment="1">
      <alignment horizontal="right"/>
    </xf>
    <xf numFmtId="166" fontId="9" fillId="0" borderId="0" xfId="2" applyNumberFormat="1" applyFont="1" applyAlignment="1">
      <alignment horizontal="center"/>
    </xf>
    <xf numFmtId="176" fontId="9" fillId="0" borderId="0" xfId="2" applyNumberFormat="1" applyFont="1" applyAlignment="1">
      <alignment horizontal="right"/>
    </xf>
    <xf numFmtId="166" fontId="9" fillId="0" borderId="2" xfId="2" applyNumberFormat="1" applyFont="1" applyBorder="1" applyAlignment="1">
      <alignment horizontal="center"/>
    </xf>
    <xf numFmtId="176" fontId="9" fillId="0" borderId="2" xfId="2" applyNumberFormat="1" applyFont="1" applyBorder="1" applyAlignment="1">
      <alignment horizontal="right"/>
    </xf>
    <xf numFmtId="166" fontId="9" fillId="0" borderId="17" xfId="2" applyNumberFormat="1" applyFont="1" applyBorder="1" applyAlignment="1">
      <alignment horizontal="center"/>
    </xf>
    <xf numFmtId="176" fontId="9" fillId="0" borderId="17" xfId="2" applyNumberFormat="1" applyFont="1" applyBorder="1" applyAlignment="1">
      <alignment horizontal="right"/>
    </xf>
    <xf numFmtId="171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3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5.681135300925" createdVersion="5" refreshedVersion="5" minRefreshableVersion="3" recordCount="18">
  <cacheSource type="worksheet">
    <worksheetSource ref="A2:AB20" sheet="ESTADO DE CADA FACTURA"/>
  </cacheSource>
  <cacheFields count="28">
    <cacheField name="NIT IPS" numFmtId="0">
      <sharedItems containsSemiMixedTypes="0" containsString="0" containsNumber="1" containsInteger="1" minValue="890480135" maxValue="89048013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3356" maxValue="122307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7-06T00:00:00" maxDate="2024-04-04T00:00:00"/>
    </cacheField>
    <cacheField name="IPS Fecha radicado" numFmtId="14">
      <sharedItems containsSemiMixedTypes="0" containsNonDate="0" containsDate="1" containsString="0" minDate="2013-11-15T00:00:00" maxDate="2024-04-11T00:00:00"/>
    </cacheField>
    <cacheField name="Fecha de radicacion EPS" numFmtId="14">
      <sharedItems containsDate="1" containsMixedTypes="1" minDate="2024-03-12T07:27:49" maxDate="2024-04-10T10:18:26"/>
    </cacheField>
    <cacheField name="IPS Valor Factura" numFmtId="166">
      <sharedItems containsSemiMixedTypes="0" containsString="0" containsNumber="1" containsInteger="1" minValue="60000" maxValue="20875845"/>
    </cacheField>
    <cacheField name="IPS Saldo Factura" numFmtId="166">
      <sharedItems containsSemiMixedTypes="0" containsString="0" containsNumber="1" containsInteger="1" minValue="60000" maxValue="20571246"/>
    </cacheField>
    <cacheField name="Estado de Factura EPS Mayo 12" numFmtId="0">
      <sharedItems count="5">
        <s v="FACTURA NO RADICADA"/>
        <s v="FACTURA PENDIENTE EN PROGRAMACION DE PAGO "/>
        <s v="FACTURA DEVUELTA"/>
        <s v="FACTURA CANCELADA"/>
        <s v="FACTURA PENDIENTE EN PROGRAMACION DE PAGO - GLOSA PENDIENTE POR CONCILIAR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20875845"/>
    </cacheField>
    <cacheField name="Valor Devolucion" numFmtId="166">
      <sharedItems containsSemiMixedTypes="0" containsString="0" containsNumber="1" containsInteger="1" minValue="0" maxValue="479831"/>
    </cacheField>
    <cacheField name="Valor Glosa Pendiente" numFmtId="166">
      <sharedItems containsSemiMixedTypes="0" containsString="0" containsNumber="1" containsInteger="1" minValue="0" maxValue="984227"/>
    </cacheField>
    <cacheField name="Observacion objeccion" numFmtId="0">
      <sharedItems containsBlank="1" longText="1"/>
    </cacheField>
    <cacheField name="Tipificacion objeccion" numFmtId="0">
      <sharedItems containsBlank="1"/>
    </cacheField>
    <cacheField name="Valor Radicado" numFmtId="166">
      <sharedItems containsSemiMixedTypes="0" containsString="0" containsNumber="1" containsInteger="1" minValue="0" maxValue="20875845"/>
    </cacheField>
    <cacheField name="Valor Glosa Aceptada" numFmtId="166">
      <sharedItems containsSemiMixedTypes="0" containsString="0" containsNumber="1" containsInteger="1" minValue="0" maxValue="9081900"/>
    </cacheField>
    <cacheField name="Valor Pagar" numFmtId="166">
      <sharedItems containsSemiMixedTypes="0" containsString="0" containsNumber="1" containsInteger="1" minValue="0" maxValue="19189187"/>
    </cacheField>
    <cacheField name="Por pagar SAP" numFmtId="166">
      <sharedItems containsSemiMixedTypes="0" containsString="0" containsNumber="1" containsInteger="1" minValue="0" maxValue="19189187"/>
    </cacheField>
    <cacheField name="P. abiertas doc" numFmtId="0">
      <sharedItems containsString="0" containsBlank="1" containsNumber="1" containsInteger="1" minValue="1222440472" maxValue="1222440736"/>
    </cacheField>
    <cacheField name="Valor compensacion SAP" numFmtId="0">
      <sharedItems containsString="0" containsBlank="1" containsNumber="1" containsInteger="1" minValue="0" maxValue="60000"/>
    </cacheField>
    <cacheField name="Doc compensacion" numFmtId="0">
      <sharedItems containsString="0" containsBlank="1" containsNumber="1" containsInteger="1" minValue="2201506732" maxValue="2201506732"/>
    </cacheField>
    <cacheField name="Valot TF" numFmtId="0">
      <sharedItems containsString="0" containsBlank="1" containsNumber="1" containsInteger="1" minValue="126262" maxValue="126262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90480135"/>
    <s v="HOSPITAL INFANTIL NAPOLEON FRANCO PAREJA"/>
    <s v="HINF"/>
    <n v="686084"/>
    <s v="HINF686084"/>
    <s v="890480135_HINF686084"/>
    <d v="2013-07-06T00:00:00"/>
    <d v="2013-11-15T00:00:00"/>
    <e v="#N/A"/>
    <n v="109430"/>
    <n v="96830"/>
    <x v="0"/>
    <e v="#N/A"/>
    <n v="96830"/>
    <n v="0"/>
    <n v="0"/>
    <m/>
    <m/>
    <n v="96830"/>
    <n v="96830"/>
    <n v="0"/>
    <n v="0"/>
    <m/>
    <m/>
    <m/>
    <m/>
    <m/>
    <d v="2024-04-30T00:00:00"/>
  </r>
  <r>
    <n v="890480135"/>
    <s v="HOSPITAL INFANTIL NAPOLEON FRANCO PAREJA"/>
    <s v="HINF"/>
    <n v="704157"/>
    <s v="HINF704157"/>
    <s v="890480135_HINF704157"/>
    <d v="2013-10-09T00:00:00"/>
    <d v="2013-11-15T00:00:00"/>
    <e v="#N/A"/>
    <n v="86900"/>
    <n v="86900"/>
    <x v="0"/>
    <e v="#N/A"/>
    <n v="86900"/>
    <n v="0"/>
    <n v="0"/>
    <m/>
    <m/>
    <n v="86900"/>
    <n v="86900"/>
    <n v="0"/>
    <n v="0"/>
    <m/>
    <m/>
    <m/>
    <m/>
    <m/>
    <d v="2024-04-30T00:00:00"/>
  </r>
  <r>
    <n v="890480135"/>
    <s v="HOSPITAL INFANTIL NAPOLEON FRANCO PAREJA"/>
    <s v="HINF"/>
    <n v="1223078"/>
    <s v="HINF1223078"/>
    <s v="890480135_HINF1223078"/>
    <d v="2020-01-28T00:00:00"/>
    <d v="2020-02-19T00:00:00"/>
    <e v="#N/A"/>
    <n v="9333800"/>
    <n v="8675500"/>
    <x v="0"/>
    <e v="#N/A"/>
    <n v="9081900"/>
    <n v="0"/>
    <n v="0"/>
    <m/>
    <m/>
    <n v="9081900"/>
    <n v="9081900"/>
    <n v="0"/>
    <n v="0"/>
    <m/>
    <m/>
    <m/>
    <m/>
    <m/>
    <d v="2024-04-30T00:00:00"/>
  </r>
  <r>
    <n v="890480135"/>
    <s v="HOSPITAL INFANTIL NAPOLEON FRANCO PAREJA"/>
    <s v="EHIN"/>
    <n v="123356"/>
    <s v="EHIN123356"/>
    <s v="890480135_EHIN123356"/>
    <d v="2021-08-18T00:00:00"/>
    <d v="2024-04-09T00:00:00"/>
    <d v="2024-04-09T11:48:22"/>
    <n v="396794"/>
    <n v="396794"/>
    <x v="1"/>
    <s v="Finalizada"/>
    <n v="396794"/>
    <n v="0"/>
    <n v="0"/>
    <m/>
    <m/>
    <n v="396794"/>
    <n v="0"/>
    <n v="388858"/>
    <n v="388858"/>
    <n v="1222440472"/>
    <n v="0"/>
    <m/>
    <m/>
    <m/>
    <d v="2024-04-30T00:00:00"/>
  </r>
  <r>
    <n v="890480135"/>
    <s v="HOSPITAL INFANTIL NAPOLEON FRANCO PAREJA"/>
    <s v="EHIN"/>
    <n v="164463"/>
    <s v="EHIN164463"/>
    <s v="890480135_EHIN164463"/>
    <d v="2021-10-30T00:00:00"/>
    <d v="2024-04-09T00:00:00"/>
    <d v="2024-04-09T11:48:22"/>
    <n v="256298"/>
    <n v="256298"/>
    <x v="1"/>
    <s v="Finalizada"/>
    <n v="256298"/>
    <n v="0"/>
    <n v="0"/>
    <m/>
    <m/>
    <n v="256298"/>
    <n v="0"/>
    <n v="251172"/>
    <n v="251172"/>
    <n v="1222440473"/>
    <n v="0"/>
    <m/>
    <m/>
    <m/>
    <d v="2024-04-30T00:00:00"/>
  </r>
  <r>
    <n v="890480135"/>
    <s v="HOSPITAL INFANTIL NAPOLEON FRANCO PAREJA"/>
    <s v="EHIN"/>
    <n v="196400"/>
    <s v="EHIN196400"/>
    <s v="890480135_EHIN196400"/>
    <d v="2022-01-03T00:00:00"/>
    <d v="2024-04-09T00:00:00"/>
    <d v="2024-04-09T16:34:31"/>
    <n v="479831"/>
    <n v="479831"/>
    <x v="2"/>
    <s v="Devuelta"/>
    <n v="0"/>
    <n v="479831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n v="0"/>
    <n v="0"/>
    <n v="0"/>
    <n v="0"/>
    <m/>
    <m/>
    <m/>
    <m/>
    <m/>
    <d v="2024-04-30T00:00:00"/>
  </r>
  <r>
    <n v="890480135"/>
    <s v="HOSPITAL INFANTIL NAPOLEON FRANCO PAREJA"/>
    <s v="EHIN"/>
    <n v="206227"/>
    <s v="EHIN206227"/>
    <s v="890480135_EHIN206227"/>
    <d v="2022-01-24T00:00:00"/>
    <d v="2024-04-09T00:00:00"/>
    <d v="2024-04-09T11:48:22"/>
    <n v="755565"/>
    <n v="755565"/>
    <x v="1"/>
    <s v="Finalizada"/>
    <n v="755565"/>
    <n v="0"/>
    <n v="0"/>
    <m/>
    <m/>
    <n v="755565"/>
    <n v="0"/>
    <n v="740454"/>
    <n v="740454"/>
    <n v="1222440474"/>
    <n v="0"/>
    <m/>
    <m/>
    <m/>
    <d v="2024-04-30T00:00:00"/>
  </r>
  <r>
    <n v="890480135"/>
    <s v="HOSPITAL INFANTIL NAPOLEON FRANCO PAREJA"/>
    <s v="EHIN"/>
    <n v="226613"/>
    <s v="EHIN226613"/>
    <s v="890480135_EHIN226613"/>
    <d v="2022-03-01T00:00:00"/>
    <d v="2024-04-09T00:00:00"/>
    <d v="2024-04-09T16:33:42"/>
    <n v="66300"/>
    <n v="66300"/>
    <x v="2"/>
    <s v="Devuelta"/>
    <n v="0"/>
    <n v="66300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n v="0"/>
    <n v="0"/>
    <n v="0"/>
    <n v="0"/>
    <m/>
    <m/>
    <m/>
    <m/>
    <m/>
    <d v="2024-04-30T00:00:00"/>
  </r>
  <r>
    <n v="890480135"/>
    <s v="HOSPITAL INFANTIL NAPOLEON FRANCO PAREJA"/>
    <s v="EHIN"/>
    <n v="263895"/>
    <s v="EHIN263895"/>
    <s v="890480135_EHIN263895"/>
    <d v="2022-04-30T00:00:00"/>
    <d v="2024-04-10T00:00:00"/>
    <d v="2024-04-10T10:12:01"/>
    <n v="66296"/>
    <n v="66296"/>
    <x v="2"/>
    <s v="Devuelta"/>
    <n v="0"/>
    <n v="66296"/>
    <n v="0"/>
    <s v="AUT: SE REALIZA DEVOLUCIÓN DE FACTURA CON SOPORTES COMPLETOS, FACTURA NO CUENTA CON AUTORIZACIÓN PARA LOS SERVICIOS FACTURADOS, FAVOR COMUNICARSE CON EL ÁREA  ENCARGADA, SOLICITARLA A LA capautorizaciones@epsdelagente.com.co "/>
    <s v="AUTORIZACION"/>
    <n v="0"/>
    <n v="0"/>
    <n v="0"/>
    <n v="0"/>
    <m/>
    <m/>
    <m/>
    <m/>
    <m/>
    <d v="2024-04-30T00:00:00"/>
  </r>
  <r>
    <n v="890480135"/>
    <s v="HOSPITAL INFANTIL NAPOLEON FRANCO PAREJA"/>
    <s v="EHIN"/>
    <n v="267699"/>
    <s v="EHIN267699"/>
    <s v="890480135_EHIN267699"/>
    <d v="2022-05-08T00:00:00"/>
    <d v="2024-04-10T00:00:00"/>
    <d v="2024-04-10T10:13:56"/>
    <n v="66296"/>
    <n v="66296"/>
    <x v="2"/>
    <s v="Devuelta"/>
    <n v="0"/>
    <n v="66296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n v="0"/>
    <n v="0"/>
    <n v="0"/>
    <n v="0"/>
    <m/>
    <m/>
    <m/>
    <m/>
    <m/>
    <d v="2024-04-30T00:00:00"/>
  </r>
  <r>
    <n v="890480135"/>
    <s v="HOSPITAL INFANTIL NAPOLEON FRANCO PAREJA"/>
    <s v="EHIN"/>
    <n v="277702"/>
    <s v="EHIN277702"/>
    <s v="890480135_EHIN277702"/>
    <d v="2022-05-21T00:00:00"/>
    <d v="2024-04-10T00:00:00"/>
    <d v="2024-04-10T10:14:57"/>
    <n v="511030"/>
    <n v="511030"/>
    <x v="1"/>
    <s v="Finalizada"/>
    <n v="511030"/>
    <n v="0"/>
    <n v="0"/>
    <m/>
    <m/>
    <n v="511030"/>
    <n v="0"/>
    <n v="500809"/>
    <n v="500809"/>
    <n v="1222440516"/>
    <n v="0"/>
    <m/>
    <m/>
    <m/>
    <d v="2024-04-30T00:00:00"/>
  </r>
  <r>
    <n v="890480135"/>
    <s v="HOSPITAL INFANTIL NAPOLEON FRANCO PAREJA"/>
    <s v="EHIN"/>
    <n v="290554"/>
    <s v="EHIN290554"/>
    <s v="890480135_EHIN290554"/>
    <d v="2022-06-09T00:00:00"/>
    <d v="2024-04-10T00:00:00"/>
    <d v="2024-04-10T10:15:43"/>
    <n v="66296"/>
    <n v="66296"/>
    <x v="2"/>
    <s v="Devuelta"/>
    <n v="0"/>
    <n v="66296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n v="0"/>
    <n v="0"/>
    <n v="0"/>
    <n v="0"/>
    <m/>
    <m/>
    <m/>
    <m/>
    <m/>
    <d v="2024-04-30T00:00:00"/>
  </r>
  <r>
    <n v="890480135"/>
    <s v="HOSPITAL INFANTIL NAPOLEON FRANCO PAREJA"/>
    <s v="EHIN"/>
    <n v="606604"/>
    <s v="EHIN606604"/>
    <s v="890480135_EHIN606604"/>
    <d v="2022-08-16T00:00:00"/>
    <d v="2024-04-10T00:00:00"/>
    <d v="2024-04-10T10:16:46"/>
    <n v="66300"/>
    <n v="66300"/>
    <x v="1"/>
    <s v="Finalizada"/>
    <n v="66300"/>
    <n v="0"/>
    <n v="0"/>
    <m/>
    <m/>
    <n v="66300"/>
    <n v="0"/>
    <n v="66300"/>
    <n v="66300"/>
    <n v="1222440517"/>
    <n v="0"/>
    <m/>
    <m/>
    <m/>
    <d v="2024-04-30T00:00:00"/>
  </r>
  <r>
    <n v="890480135"/>
    <s v="HOSPITAL INFANTIL NAPOLEON FRANCO PAREJA"/>
    <s v="EHIN"/>
    <n v="706752"/>
    <s v="EHIN706752"/>
    <s v="890480135_EHIN706752"/>
    <d v="2023-01-09T00:00:00"/>
    <d v="2024-04-10T00:00:00"/>
    <d v="2024-04-10T10:17:31"/>
    <n v="66300"/>
    <n v="66300"/>
    <x v="2"/>
    <s v="Devuelta"/>
    <n v="0"/>
    <n v="66300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n v="0"/>
    <n v="0"/>
    <n v="0"/>
    <n v="0"/>
    <m/>
    <m/>
    <m/>
    <m/>
    <m/>
    <d v="2024-04-30T00:00:00"/>
  </r>
  <r>
    <n v="890480135"/>
    <s v="HOSPITAL INFANTIL NAPOLEON FRANCO PAREJA"/>
    <s v="EHIN"/>
    <n v="966267"/>
    <s v="EHIN966267"/>
    <s v="890480135_EHIN966267"/>
    <d v="2023-10-24T00:00:00"/>
    <d v="2024-03-14T00:00:00"/>
    <d v="2024-03-12T07:27:49"/>
    <n v="66262"/>
    <n v="66262"/>
    <x v="1"/>
    <s v="Finalizada"/>
    <n v="66262"/>
    <n v="0"/>
    <n v="0"/>
    <m/>
    <m/>
    <n v="66262"/>
    <n v="0"/>
    <n v="66262"/>
    <n v="0"/>
    <m/>
    <n v="0"/>
    <m/>
    <m/>
    <m/>
    <d v="2024-04-30T00:00:00"/>
  </r>
  <r>
    <n v="890480135"/>
    <s v="HOSPITAL INFANTIL NAPOLEON FRANCO PAREJA"/>
    <s v="EHIN"/>
    <n v="1005829"/>
    <s v="EHIN1005829"/>
    <s v="890480135_EHIN1005829"/>
    <d v="2024-01-17T00:00:00"/>
    <d v="2024-03-14T00:00:00"/>
    <d v="2024-03-12T07:30:04"/>
    <n v="60000"/>
    <n v="60000"/>
    <x v="3"/>
    <s v="Finalizada"/>
    <n v="60000"/>
    <n v="0"/>
    <n v="0"/>
    <m/>
    <m/>
    <n v="60000"/>
    <n v="0"/>
    <n v="60000"/>
    <n v="0"/>
    <m/>
    <n v="60000"/>
    <n v="2201506732"/>
    <n v="126262"/>
    <s v="29.04.2024"/>
    <d v="2024-04-30T00:00:00"/>
  </r>
  <r>
    <n v="890480135"/>
    <s v="HOSPITAL INFANTIL NAPOLEON FRANCO PAREJA"/>
    <s v="EHIN"/>
    <n v="1028594"/>
    <s v="EHIN1028594"/>
    <s v="890480135_EHIN1028594"/>
    <d v="2024-02-24T00:00:00"/>
    <d v="2024-04-10T00:00:00"/>
    <d v="2024-04-10T10:18:26"/>
    <n v="20875845"/>
    <n v="20571246"/>
    <x v="4"/>
    <s v="Para respuesta prestador"/>
    <n v="20875845"/>
    <n v="0"/>
    <n v="984227"/>
    <s v="FACTURACIÓN: SE REALIZA GLOSA A CUPS: 873206-RADIOGRAFÍA DE PUÑO O MUÑECA, CANT: 1, VLR UNITARIO $ 76051, SE OBJETA RX DE TOBILLO DE ENERO 16/2023 POR NO EVIDENCIAR LA LECTURA EN EL DOCUMENTO ADJUNTO. NO TIENE DETALLADO POST QCO., VALOR GLOSA $ 76051 // 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 VALOR TOTAL GLOSA $ 984227"/>
    <s v="FACTURACION"/>
    <n v="20875845"/>
    <n v="0"/>
    <n v="19189187"/>
    <n v="19189187"/>
    <n v="1222440736"/>
    <m/>
    <m/>
    <m/>
    <m/>
    <d v="2024-04-30T00:00:00"/>
  </r>
  <r>
    <n v="890480135"/>
    <s v="HOSPITAL INFANTIL NAPOLEON FRANCO PAREJA"/>
    <s v="EHIN"/>
    <n v="1048518"/>
    <s v="EHIN1048518"/>
    <s v="890480135_EHIN1048518"/>
    <d v="2024-04-03T00:00:00"/>
    <d v="2024-04-03T00:00:00"/>
    <e v="#N/A"/>
    <n v="4330173"/>
    <n v="4330173"/>
    <x v="0"/>
    <e v="#N/A"/>
    <n v="0"/>
    <n v="0"/>
    <n v="0"/>
    <m/>
    <m/>
    <n v="0"/>
    <n v="0"/>
    <n v="0"/>
    <n v="0"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9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6" showAll="0"/>
    <pivotField dataField="1" numFmtId="166" showAll="0"/>
    <pivotField axis="axisRow" dataField="1" showAll="0">
      <items count="6">
        <item x="3"/>
        <item x="2"/>
        <item x="0"/>
        <item x="1"/>
        <item x="4"/>
        <item t="default"/>
      </items>
    </pivotField>
    <pivotField showAll="0"/>
    <pivotField numFmtId="166" showAll="0"/>
    <pivotField numFmtId="166" showAll="0"/>
    <pivotField dataField="1"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 " fld="10" baseField="0" baseItem="0" numFmtId="166"/>
    <dataField name="Valor glosa pendiente " fld="15" baseField="0" baseItem="0" numFmtId="166"/>
  </dataFields>
  <formats count="23">
    <format dxfId="3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8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1" type="button" dataOnly="0" labelOnly="1" outline="0" axis="axisRow" fieldPosition="0"/>
    </format>
    <format dxfId="23">
      <pivotArea dataOnly="0" labelOnly="1" fieldPosition="0">
        <references count="1">
          <reference field="11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showGridLines="0" topLeftCell="A10" zoomScale="120" zoomScaleNormal="120" workbookViewId="0">
      <selection activeCell="B24" sqref="B24"/>
    </sheetView>
  </sheetViews>
  <sheetFormatPr baseColWidth="10" defaultRowHeight="14.5"/>
  <cols>
    <col min="1" max="1" width="10" style="3" bestFit="1" customWidth="1"/>
    <col min="2" max="2" width="42.26953125" style="3" bestFit="1" customWidth="1"/>
    <col min="3" max="3" width="9" style="3" customWidth="1"/>
    <col min="4" max="4" width="8.81640625" style="3" customWidth="1"/>
    <col min="5" max="5" width="11.26953125" style="3" bestFit="1" customWidth="1"/>
    <col min="6" max="6" width="14.7265625" style="3" customWidth="1"/>
    <col min="7" max="8" width="13.81640625" bestFit="1" customWidth="1"/>
    <col min="9" max="9" width="15.7265625" style="3" bestFit="1" customWidth="1"/>
    <col min="10" max="10" width="11.453125" style="3" customWidth="1"/>
    <col min="11" max="11" width="17.1796875" style="3" bestFit="1" customWidth="1"/>
    <col min="12" max="12" width="11.453125" style="3"/>
  </cols>
  <sheetData>
    <row r="1" spans="1:12" s="2" customFormat="1" ht="29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>
      <c r="A2" s="4">
        <v>890480135</v>
      </c>
      <c r="B2" s="4" t="s">
        <v>12</v>
      </c>
      <c r="C2" s="4" t="s">
        <v>13</v>
      </c>
      <c r="D2" s="4">
        <v>686084</v>
      </c>
      <c r="E2" s="5">
        <v>41461</v>
      </c>
      <c r="F2" s="5">
        <v>41593</v>
      </c>
      <c r="G2" s="6">
        <v>109430</v>
      </c>
      <c r="H2" s="6">
        <v>96830</v>
      </c>
      <c r="I2" s="4" t="s">
        <v>15</v>
      </c>
      <c r="J2" s="4" t="s">
        <v>16</v>
      </c>
      <c r="K2" s="4" t="s">
        <v>17</v>
      </c>
      <c r="L2" s="4" t="s">
        <v>19</v>
      </c>
    </row>
    <row r="3" spans="1:12">
      <c r="A3" s="4">
        <v>890480135</v>
      </c>
      <c r="B3" s="4" t="s">
        <v>12</v>
      </c>
      <c r="C3" s="4" t="s">
        <v>13</v>
      </c>
      <c r="D3" s="4">
        <v>704157</v>
      </c>
      <c r="E3" s="5">
        <v>41556</v>
      </c>
      <c r="F3" s="5">
        <v>41593</v>
      </c>
      <c r="G3" s="6">
        <v>86900</v>
      </c>
      <c r="H3" s="6">
        <v>86900</v>
      </c>
      <c r="I3" s="4" t="s">
        <v>15</v>
      </c>
      <c r="J3" s="4" t="s">
        <v>16</v>
      </c>
      <c r="K3" s="4" t="s">
        <v>17</v>
      </c>
      <c r="L3" s="4" t="s">
        <v>19</v>
      </c>
    </row>
    <row r="4" spans="1:12">
      <c r="A4" s="4">
        <v>890480135</v>
      </c>
      <c r="B4" s="4" t="s">
        <v>12</v>
      </c>
      <c r="C4" s="4" t="s">
        <v>13</v>
      </c>
      <c r="D4" s="4">
        <v>1223078</v>
      </c>
      <c r="E4" s="5">
        <v>43858</v>
      </c>
      <c r="F4" s="5">
        <v>43880</v>
      </c>
      <c r="G4" s="6">
        <v>9333800</v>
      </c>
      <c r="H4" s="6">
        <v>8675500</v>
      </c>
      <c r="I4" s="4" t="s">
        <v>15</v>
      </c>
      <c r="J4" s="4" t="s">
        <v>16</v>
      </c>
      <c r="K4" s="4" t="s">
        <v>18</v>
      </c>
      <c r="L4" s="4" t="s">
        <v>19</v>
      </c>
    </row>
    <row r="5" spans="1:12">
      <c r="A5" s="4">
        <v>890480135</v>
      </c>
      <c r="B5" s="4" t="s">
        <v>12</v>
      </c>
      <c r="C5" s="4" t="s">
        <v>14</v>
      </c>
      <c r="D5" s="4">
        <v>123356</v>
      </c>
      <c r="E5" s="5">
        <v>44426</v>
      </c>
      <c r="F5" s="5">
        <v>45391</v>
      </c>
      <c r="G5" s="6">
        <v>396794</v>
      </c>
      <c r="H5" s="6">
        <v>396794</v>
      </c>
      <c r="I5" s="4" t="s">
        <v>15</v>
      </c>
      <c r="J5" s="4" t="s">
        <v>16</v>
      </c>
      <c r="K5" s="4" t="s">
        <v>17</v>
      </c>
      <c r="L5" s="4" t="s">
        <v>19</v>
      </c>
    </row>
    <row r="6" spans="1:12">
      <c r="A6" s="4">
        <v>890480135</v>
      </c>
      <c r="B6" s="4" t="s">
        <v>12</v>
      </c>
      <c r="C6" s="4" t="s">
        <v>14</v>
      </c>
      <c r="D6" s="4">
        <v>164463</v>
      </c>
      <c r="E6" s="5">
        <v>44499</v>
      </c>
      <c r="F6" s="5">
        <v>45391</v>
      </c>
      <c r="G6" s="6">
        <v>256298</v>
      </c>
      <c r="H6" s="6">
        <v>256298</v>
      </c>
      <c r="I6" s="4" t="s">
        <v>15</v>
      </c>
      <c r="J6" s="4" t="s">
        <v>16</v>
      </c>
      <c r="K6" s="4" t="s">
        <v>17</v>
      </c>
      <c r="L6" s="4" t="s">
        <v>19</v>
      </c>
    </row>
    <row r="7" spans="1:12">
      <c r="A7" s="4">
        <v>890480135</v>
      </c>
      <c r="B7" s="4" t="s">
        <v>12</v>
      </c>
      <c r="C7" s="4" t="s">
        <v>14</v>
      </c>
      <c r="D7" s="4">
        <v>196400</v>
      </c>
      <c r="E7" s="5">
        <v>44564</v>
      </c>
      <c r="F7" s="5">
        <v>45391</v>
      </c>
      <c r="G7" s="6">
        <v>479831</v>
      </c>
      <c r="H7" s="6">
        <v>479831</v>
      </c>
      <c r="I7" s="4" t="s">
        <v>15</v>
      </c>
      <c r="J7" s="4" t="s">
        <v>16</v>
      </c>
      <c r="K7" s="4" t="s">
        <v>17</v>
      </c>
      <c r="L7" s="4" t="s">
        <v>19</v>
      </c>
    </row>
    <row r="8" spans="1:12">
      <c r="A8" s="4">
        <v>890480135</v>
      </c>
      <c r="B8" s="4" t="s">
        <v>12</v>
      </c>
      <c r="C8" s="4" t="s">
        <v>14</v>
      </c>
      <c r="D8" s="4">
        <v>206227</v>
      </c>
      <c r="E8" s="5">
        <v>44585</v>
      </c>
      <c r="F8" s="5">
        <v>45391</v>
      </c>
      <c r="G8" s="6">
        <v>755565</v>
      </c>
      <c r="H8" s="6">
        <v>755565</v>
      </c>
      <c r="I8" s="4" t="s">
        <v>15</v>
      </c>
      <c r="J8" s="4" t="s">
        <v>16</v>
      </c>
      <c r="K8" s="4" t="s">
        <v>17</v>
      </c>
      <c r="L8" s="4" t="s">
        <v>19</v>
      </c>
    </row>
    <row r="9" spans="1:12">
      <c r="A9" s="4">
        <v>890480135</v>
      </c>
      <c r="B9" s="4" t="s">
        <v>12</v>
      </c>
      <c r="C9" s="4" t="s">
        <v>14</v>
      </c>
      <c r="D9" s="4">
        <v>226613</v>
      </c>
      <c r="E9" s="5">
        <v>44621</v>
      </c>
      <c r="F9" s="5">
        <v>45391</v>
      </c>
      <c r="G9" s="6">
        <v>66300</v>
      </c>
      <c r="H9" s="6">
        <v>66300</v>
      </c>
      <c r="I9" s="4" t="s">
        <v>15</v>
      </c>
      <c r="J9" s="4" t="s">
        <v>16</v>
      </c>
      <c r="K9" s="4" t="s">
        <v>17</v>
      </c>
      <c r="L9" s="4" t="s">
        <v>19</v>
      </c>
    </row>
    <row r="10" spans="1:12">
      <c r="A10" s="4">
        <v>890480135</v>
      </c>
      <c r="B10" s="4" t="s">
        <v>12</v>
      </c>
      <c r="C10" s="4" t="s">
        <v>14</v>
      </c>
      <c r="D10" s="4">
        <v>263895</v>
      </c>
      <c r="E10" s="5">
        <v>44681</v>
      </c>
      <c r="F10" s="5">
        <v>45392</v>
      </c>
      <c r="G10" s="6">
        <v>66296</v>
      </c>
      <c r="H10" s="6">
        <v>66296</v>
      </c>
      <c r="I10" s="4" t="s">
        <v>15</v>
      </c>
      <c r="J10" s="4" t="s">
        <v>16</v>
      </c>
      <c r="K10" s="4" t="s">
        <v>17</v>
      </c>
      <c r="L10" s="4" t="s">
        <v>19</v>
      </c>
    </row>
    <row r="11" spans="1:12">
      <c r="A11" s="4">
        <v>890480135</v>
      </c>
      <c r="B11" s="4" t="s">
        <v>12</v>
      </c>
      <c r="C11" s="4" t="s">
        <v>14</v>
      </c>
      <c r="D11" s="4">
        <v>267699</v>
      </c>
      <c r="E11" s="5">
        <v>44689</v>
      </c>
      <c r="F11" s="5">
        <v>45392</v>
      </c>
      <c r="G11" s="6">
        <v>66296</v>
      </c>
      <c r="H11" s="6">
        <v>66296</v>
      </c>
      <c r="I11" s="4" t="s">
        <v>15</v>
      </c>
      <c r="J11" s="4" t="s">
        <v>16</v>
      </c>
      <c r="K11" s="4" t="s">
        <v>17</v>
      </c>
      <c r="L11" s="4" t="s">
        <v>19</v>
      </c>
    </row>
    <row r="12" spans="1:12">
      <c r="A12" s="4">
        <v>890480135</v>
      </c>
      <c r="B12" s="4" t="s">
        <v>12</v>
      </c>
      <c r="C12" s="4" t="s">
        <v>14</v>
      </c>
      <c r="D12" s="4">
        <v>277702</v>
      </c>
      <c r="E12" s="5">
        <v>44702</v>
      </c>
      <c r="F12" s="5">
        <v>45392</v>
      </c>
      <c r="G12" s="6">
        <v>511030</v>
      </c>
      <c r="H12" s="6">
        <v>511030</v>
      </c>
      <c r="I12" s="4" t="s">
        <v>15</v>
      </c>
      <c r="J12" s="4" t="s">
        <v>16</v>
      </c>
      <c r="K12" s="4" t="s">
        <v>17</v>
      </c>
      <c r="L12" s="4" t="s">
        <v>19</v>
      </c>
    </row>
    <row r="13" spans="1:12">
      <c r="A13" s="4">
        <v>890480135</v>
      </c>
      <c r="B13" s="4" t="s">
        <v>12</v>
      </c>
      <c r="C13" s="4" t="s">
        <v>14</v>
      </c>
      <c r="D13" s="4">
        <v>290554</v>
      </c>
      <c r="E13" s="5">
        <v>44721</v>
      </c>
      <c r="F13" s="5">
        <v>45392</v>
      </c>
      <c r="G13" s="6">
        <v>66296</v>
      </c>
      <c r="H13" s="6">
        <v>66296</v>
      </c>
      <c r="I13" s="4" t="s">
        <v>15</v>
      </c>
      <c r="J13" s="4" t="s">
        <v>16</v>
      </c>
      <c r="K13" s="4" t="s">
        <v>17</v>
      </c>
      <c r="L13" s="4" t="s">
        <v>19</v>
      </c>
    </row>
    <row r="14" spans="1:12">
      <c r="A14" s="4">
        <v>890480135</v>
      </c>
      <c r="B14" s="4" t="s">
        <v>12</v>
      </c>
      <c r="C14" s="4" t="s">
        <v>14</v>
      </c>
      <c r="D14" s="4">
        <v>606604</v>
      </c>
      <c r="E14" s="5">
        <v>44789</v>
      </c>
      <c r="F14" s="5">
        <v>45392</v>
      </c>
      <c r="G14" s="6">
        <v>66300</v>
      </c>
      <c r="H14" s="6">
        <v>66300</v>
      </c>
      <c r="I14" s="4" t="s">
        <v>15</v>
      </c>
      <c r="J14" s="4" t="s">
        <v>16</v>
      </c>
      <c r="K14" s="4" t="s">
        <v>17</v>
      </c>
      <c r="L14" s="4" t="s">
        <v>19</v>
      </c>
    </row>
    <row r="15" spans="1:12">
      <c r="A15" s="4">
        <v>890480135</v>
      </c>
      <c r="B15" s="4" t="s">
        <v>12</v>
      </c>
      <c r="C15" s="4" t="s">
        <v>14</v>
      </c>
      <c r="D15" s="4">
        <v>706752</v>
      </c>
      <c r="E15" s="5">
        <v>44935</v>
      </c>
      <c r="F15" s="5">
        <v>45392</v>
      </c>
      <c r="G15" s="6">
        <v>66300</v>
      </c>
      <c r="H15" s="6">
        <v>66300</v>
      </c>
      <c r="I15" s="4" t="s">
        <v>15</v>
      </c>
      <c r="J15" s="4" t="s">
        <v>16</v>
      </c>
      <c r="K15" s="4" t="s">
        <v>17</v>
      </c>
      <c r="L15" s="4" t="s">
        <v>19</v>
      </c>
    </row>
    <row r="16" spans="1:12">
      <c r="A16" s="4">
        <v>890480135</v>
      </c>
      <c r="B16" s="4" t="s">
        <v>12</v>
      </c>
      <c r="C16" s="4" t="s">
        <v>14</v>
      </c>
      <c r="D16" s="4">
        <v>966267</v>
      </c>
      <c r="E16" s="5">
        <v>45223</v>
      </c>
      <c r="F16" s="5">
        <v>45365</v>
      </c>
      <c r="G16" s="6">
        <v>66262</v>
      </c>
      <c r="H16" s="6">
        <v>66262</v>
      </c>
      <c r="I16" s="4" t="s">
        <v>15</v>
      </c>
      <c r="J16" s="4" t="s">
        <v>16</v>
      </c>
      <c r="K16" s="4" t="s">
        <v>17</v>
      </c>
      <c r="L16" s="4" t="s">
        <v>19</v>
      </c>
    </row>
    <row r="17" spans="1:12">
      <c r="A17" s="4">
        <v>890480135</v>
      </c>
      <c r="B17" s="4" t="s">
        <v>12</v>
      </c>
      <c r="C17" s="4" t="s">
        <v>14</v>
      </c>
      <c r="D17" s="4">
        <v>1005829</v>
      </c>
      <c r="E17" s="5">
        <v>45308</v>
      </c>
      <c r="F17" s="5">
        <v>45365</v>
      </c>
      <c r="G17" s="6">
        <v>60000</v>
      </c>
      <c r="H17" s="6">
        <v>60000</v>
      </c>
      <c r="I17" s="4" t="s">
        <v>15</v>
      </c>
      <c r="J17" s="4" t="s">
        <v>16</v>
      </c>
      <c r="K17" s="4" t="s">
        <v>17</v>
      </c>
      <c r="L17" s="4" t="s">
        <v>19</v>
      </c>
    </row>
    <row r="18" spans="1:12">
      <c r="A18" s="4">
        <v>890480135</v>
      </c>
      <c r="B18" s="4" t="s">
        <v>12</v>
      </c>
      <c r="C18" s="4" t="s">
        <v>14</v>
      </c>
      <c r="D18" s="4">
        <v>1028594</v>
      </c>
      <c r="E18" s="5">
        <v>45346</v>
      </c>
      <c r="F18" s="5">
        <v>45392</v>
      </c>
      <c r="G18" s="6">
        <v>20875845</v>
      </c>
      <c r="H18" s="6">
        <v>20571246</v>
      </c>
      <c r="I18" s="4" t="s">
        <v>15</v>
      </c>
      <c r="J18" s="4" t="s">
        <v>16</v>
      </c>
      <c r="K18" s="4" t="s">
        <v>18</v>
      </c>
      <c r="L18" s="4" t="s">
        <v>19</v>
      </c>
    </row>
    <row r="19" spans="1:12">
      <c r="A19" s="4">
        <v>890480135</v>
      </c>
      <c r="B19" s="4" t="s">
        <v>12</v>
      </c>
      <c r="C19" s="4" t="s">
        <v>14</v>
      </c>
      <c r="D19" s="4">
        <v>1048518</v>
      </c>
      <c r="E19" s="5">
        <v>45385</v>
      </c>
      <c r="F19" s="5">
        <v>45385</v>
      </c>
      <c r="G19" s="6">
        <v>4330173</v>
      </c>
      <c r="H19" s="6">
        <v>4330173</v>
      </c>
      <c r="I19" s="4" t="s">
        <v>15</v>
      </c>
      <c r="J19" s="4" t="s">
        <v>16</v>
      </c>
      <c r="K19" s="4" t="s">
        <v>18</v>
      </c>
      <c r="L19" s="4" t="s">
        <v>19</v>
      </c>
    </row>
    <row r="20" spans="1:12">
      <c r="G20" s="7">
        <f>SUBTOTAL(9,G2:G19)</f>
        <v>37659716</v>
      </c>
      <c r="H20" s="7">
        <f>SUBTOTAL(9,H2:H19)</f>
        <v>36684217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80" zoomScaleNormal="80" workbookViewId="0">
      <selection activeCell="B19" sqref="B19"/>
    </sheetView>
  </sheetViews>
  <sheetFormatPr baseColWidth="10" defaultRowHeight="14.5"/>
  <cols>
    <col min="1" max="1" width="4.90625" customWidth="1"/>
    <col min="2" max="2" width="75.08984375" bestFit="1" customWidth="1"/>
    <col min="3" max="3" width="12.81640625" style="38" bestFit="1" customWidth="1"/>
    <col min="4" max="4" width="13.7265625" style="15" bestFit="1" customWidth="1"/>
    <col min="5" max="5" width="21.7265625" style="15" bestFit="1" customWidth="1"/>
  </cols>
  <sheetData>
    <row r="2" spans="2:5" ht="15" thickBot="1"/>
    <row r="3" spans="2:5" ht="15" thickBot="1">
      <c r="B3" s="35" t="s">
        <v>91</v>
      </c>
      <c r="C3" s="39" t="s">
        <v>92</v>
      </c>
      <c r="D3" s="36" t="s">
        <v>93</v>
      </c>
      <c r="E3" s="36" t="s">
        <v>94</v>
      </c>
    </row>
    <row r="4" spans="2:5">
      <c r="B4" s="34" t="s">
        <v>89</v>
      </c>
      <c r="C4" s="40">
        <v>1</v>
      </c>
      <c r="D4" s="33">
        <v>60000</v>
      </c>
      <c r="E4" s="33">
        <v>0</v>
      </c>
    </row>
    <row r="5" spans="2:5">
      <c r="B5" s="34" t="s">
        <v>78</v>
      </c>
      <c r="C5" s="40">
        <v>6</v>
      </c>
      <c r="D5" s="33">
        <v>811319</v>
      </c>
      <c r="E5" s="33">
        <v>0</v>
      </c>
    </row>
    <row r="6" spans="2:5">
      <c r="B6" s="34" t="s">
        <v>79</v>
      </c>
      <c r="C6" s="40">
        <v>4</v>
      </c>
      <c r="D6" s="33">
        <v>13189403</v>
      </c>
      <c r="E6" s="33">
        <v>0</v>
      </c>
    </row>
    <row r="7" spans="2:5">
      <c r="B7" s="34" t="s">
        <v>83</v>
      </c>
      <c r="C7" s="40">
        <v>6</v>
      </c>
      <c r="D7" s="33">
        <v>2052249</v>
      </c>
      <c r="E7" s="33">
        <v>0</v>
      </c>
    </row>
    <row r="8" spans="2:5" ht="15" thickBot="1">
      <c r="B8" s="34" t="s">
        <v>80</v>
      </c>
      <c r="C8" s="40">
        <v>1</v>
      </c>
      <c r="D8" s="33">
        <v>20571246</v>
      </c>
      <c r="E8" s="33">
        <v>984227</v>
      </c>
    </row>
    <row r="9" spans="2:5" ht="15" thickBot="1">
      <c r="B9" s="37" t="s">
        <v>90</v>
      </c>
      <c r="C9" s="41">
        <v>18</v>
      </c>
      <c r="D9" s="36">
        <v>36684217</v>
      </c>
      <c r="E9" s="36">
        <v>984227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0"/>
  <sheetViews>
    <sheetView showGridLines="0" topLeftCell="A2" zoomScale="80" zoomScaleNormal="80" workbookViewId="0">
      <selection activeCell="G2" sqref="G2"/>
    </sheetView>
  </sheetViews>
  <sheetFormatPr baseColWidth="10" defaultRowHeight="14.5"/>
  <cols>
    <col min="1" max="1" width="10.1796875" style="10" bestFit="1" customWidth="1"/>
    <col min="2" max="2" width="36.26953125" style="10" bestFit="1" customWidth="1"/>
    <col min="3" max="3" width="9" style="10" customWidth="1"/>
    <col min="4" max="4" width="8.81640625" style="10" customWidth="1"/>
    <col min="5" max="5" width="12.36328125" style="10" bestFit="1" customWidth="1"/>
    <col min="6" max="6" width="22.81640625" style="10" bestFit="1" customWidth="1"/>
    <col min="7" max="7" width="11.36328125" style="10" bestFit="1" customWidth="1"/>
    <col min="8" max="9" width="14.7265625" style="10" customWidth="1"/>
    <col min="10" max="11" width="13.90625" style="15" bestFit="1" customWidth="1"/>
    <col min="12" max="12" width="21.90625" style="32" bestFit="1" customWidth="1"/>
    <col min="13" max="13" width="11.453125" style="10" customWidth="1"/>
    <col min="14" max="14" width="17.26953125" style="21" bestFit="1" customWidth="1"/>
    <col min="15" max="15" width="11" style="21" bestFit="1" customWidth="1"/>
    <col min="16" max="16" width="11.54296875" style="15" bestFit="1" customWidth="1"/>
    <col min="17" max="18" width="14.54296875" style="21" customWidth="1"/>
    <col min="19" max="19" width="14.1796875" style="15" bestFit="1" customWidth="1"/>
    <col min="20" max="20" width="13.1796875" style="15" bestFit="1" customWidth="1"/>
    <col min="21" max="21" width="14.1796875" style="15" bestFit="1" customWidth="1"/>
    <col min="22" max="22" width="14.1796875" style="9" bestFit="1" customWidth="1"/>
    <col min="23" max="23" width="13.6328125" style="9" bestFit="1" customWidth="1"/>
    <col min="24" max="24" width="13.6328125" style="15" customWidth="1"/>
    <col min="25" max="27" width="13.6328125" style="9" customWidth="1"/>
    <col min="28" max="16384" width="10.90625" style="9"/>
  </cols>
  <sheetData>
    <row r="1" spans="1:28" s="25" customFormat="1">
      <c r="A1" s="23"/>
      <c r="B1" s="23"/>
      <c r="C1" s="23"/>
      <c r="D1" s="23"/>
      <c r="E1" s="23"/>
      <c r="F1" s="23"/>
      <c r="G1" s="23"/>
      <c r="H1" s="23"/>
      <c r="I1" s="23"/>
      <c r="J1" s="24"/>
      <c r="K1" s="24">
        <f>SUBTOTAL(9,K3:K20)</f>
        <v>36684217</v>
      </c>
      <c r="L1" s="30"/>
      <c r="M1" s="23"/>
      <c r="N1" s="24">
        <f t="shared" ref="N1:V1" si="0">SUBTOTAL(9,N3:N20)</f>
        <v>32253724</v>
      </c>
      <c r="O1" s="24">
        <f t="shared" si="0"/>
        <v>811319</v>
      </c>
      <c r="P1" s="24">
        <f>SUBTOTAL(9,P3:P20)</f>
        <v>984227</v>
      </c>
      <c r="Q1" s="24"/>
      <c r="R1" s="24"/>
      <c r="S1" s="24">
        <f t="shared" si="0"/>
        <v>32253724</v>
      </c>
      <c r="T1" s="24">
        <f t="shared" si="0"/>
        <v>9265630</v>
      </c>
      <c r="U1" s="24">
        <f t="shared" si="0"/>
        <v>21263042</v>
      </c>
      <c r="V1" s="24">
        <f t="shared" si="0"/>
        <v>21136780</v>
      </c>
      <c r="X1" s="24"/>
    </row>
    <row r="2" spans="1:28" s="2" customFormat="1" ht="43.5">
      <c r="A2" s="1" t="s">
        <v>6</v>
      </c>
      <c r="B2" s="1" t="s">
        <v>8</v>
      </c>
      <c r="C2" s="1" t="s">
        <v>0</v>
      </c>
      <c r="D2" s="1" t="s">
        <v>1</v>
      </c>
      <c r="E2" s="1" t="s">
        <v>20</v>
      </c>
      <c r="F2" s="8" t="s">
        <v>21</v>
      </c>
      <c r="G2" s="1" t="s">
        <v>2</v>
      </c>
      <c r="H2" s="1" t="s">
        <v>3</v>
      </c>
      <c r="I2" s="13" t="s">
        <v>58</v>
      </c>
      <c r="J2" s="16" t="s">
        <v>4</v>
      </c>
      <c r="K2" s="17" t="s">
        <v>5</v>
      </c>
      <c r="L2" s="14" t="s">
        <v>59</v>
      </c>
      <c r="M2" s="1" t="s">
        <v>60</v>
      </c>
      <c r="N2" s="19" t="s">
        <v>64</v>
      </c>
      <c r="O2" s="26" t="s">
        <v>65</v>
      </c>
      <c r="P2" s="26" t="s">
        <v>68</v>
      </c>
      <c r="Q2" s="26" t="s">
        <v>70</v>
      </c>
      <c r="R2" s="26" t="s">
        <v>76</v>
      </c>
      <c r="S2" s="19" t="s">
        <v>66</v>
      </c>
      <c r="T2" s="19" t="s">
        <v>67</v>
      </c>
      <c r="U2" s="19" t="s">
        <v>69</v>
      </c>
      <c r="V2" s="14" t="s">
        <v>71</v>
      </c>
      <c r="W2" s="14" t="s">
        <v>72</v>
      </c>
      <c r="X2" s="29" t="s">
        <v>84</v>
      </c>
      <c r="Y2" s="14" t="s">
        <v>86</v>
      </c>
      <c r="Z2" s="14" t="s">
        <v>87</v>
      </c>
      <c r="AA2" s="14" t="s">
        <v>88</v>
      </c>
      <c r="AB2" s="1" t="s">
        <v>73</v>
      </c>
    </row>
    <row r="3" spans="1:28">
      <c r="A3" s="11">
        <v>890480135</v>
      </c>
      <c r="B3" s="11" t="s">
        <v>12</v>
      </c>
      <c r="C3" s="11" t="s">
        <v>13</v>
      </c>
      <c r="D3" s="11">
        <v>686084</v>
      </c>
      <c r="E3" s="11" t="s">
        <v>22</v>
      </c>
      <c r="F3" s="11" t="s">
        <v>40</v>
      </c>
      <c r="G3" s="12">
        <v>41461</v>
      </c>
      <c r="H3" s="12">
        <v>41593</v>
      </c>
      <c r="I3" s="12" t="e">
        <v>#N/A</v>
      </c>
      <c r="J3" s="18">
        <v>109430</v>
      </c>
      <c r="K3" s="18">
        <v>96830</v>
      </c>
      <c r="L3" s="31" t="s">
        <v>79</v>
      </c>
      <c r="M3" s="11" t="e">
        <v>#N/A</v>
      </c>
      <c r="N3" s="22">
        <v>96830</v>
      </c>
      <c r="O3" s="22">
        <v>0</v>
      </c>
      <c r="P3" s="18">
        <v>0</v>
      </c>
      <c r="Q3" s="22"/>
      <c r="R3" s="22"/>
      <c r="S3" s="18">
        <v>96830</v>
      </c>
      <c r="T3" s="18">
        <v>96830</v>
      </c>
      <c r="U3" s="18">
        <v>0</v>
      </c>
      <c r="V3" s="18">
        <v>0</v>
      </c>
      <c r="W3" s="20"/>
      <c r="X3" s="20"/>
      <c r="Y3" s="20"/>
      <c r="Z3" s="20"/>
      <c r="AA3" s="20"/>
      <c r="AB3" s="27">
        <v>45412</v>
      </c>
    </row>
    <row r="4" spans="1:28">
      <c r="A4" s="11">
        <v>890480135</v>
      </c>
      <c r="B4" s="11" t="s">
        <v>12</v>
      </c>
      <c r="C4" s="11" t="s">
        <v>13</v>
      </c>
      <c r="D4" s="11">
        <v>704157</v>
      </c>
      <c r="E4" s="11" t="s">
        <v>23</v>
      </c>
      <c r="F4" s="11" t="s">
        <v>41</v>
      </c>
      <c r="G4" s="12">
        <v>41556</v>
      </c>
      <c r="H4" s="12">
        <v>41593</v>
      </c>
      <c r="I4" s="12" t="e">
        <v>#N/A</v>
      </c>
      <c r="J4" s="18">
        <v>86900</v>
      </c>
      <c r="K4" s="18">
        <v>86900</v>
      </c>
      <c r="L4" s="31" t="s">
        <v>79</v>
      </c>
      <c r="M4" s="11" t="e">
        <v>#N/A</v>
      </c>
      <c r="N4" s="22">
        <v>86900</v>
      </c>
      <c r="O4" s="22">
        <v>0</v>
      </c>
      <c r="P4" s="18">
        <v>0</v>
      </c>
      <c r="Q4" s="22"/>
      <c r="R4" s="22"/>
      <c r="S4" s="18">
        <v>86900</v>
      </c>
      <c r="T4" s="18">
        <v>86900</v>
      </c>
      <c r="U4" s="18">
        <v>0</v>
      </c>
      <c r="V4" s="18">
        <v>0</v>
      </c>
      <c r="W4" s="20"/>
      <c r="X4" s="20"/>
      <c r="Y4" s="20"/>
      <c r="Z4" s="20"/>
      <c r="AA4" s="20"/>
      <c r="AB4" s="27">
        <v>45412</v>
      </c>
    </row>
    <row r="5" spans="1:28">
      <c r="A5" s="11">
        <v>890480135</v>
      </c>
      <c r="B5" s="11" t="s">
        <v>12</v>
      </c>
      <c r="C5" s="11" t="s">
        <v>13</v>
      </c>
      <c r="D5" s="11">
        <v>1223078</v>
      </c>
      <c r="E5" s="11" t="s">
        <v>24</v>
      </c>
      <c r="F5" s="11" t="s">
        <v>42</v>
      </c>
      <c r="G5" s="12">
        <v>43858</v>
      </c>
      <c r="H5" s="12">
        <v>43880</v>
      </c>
      <c r="I5" s="12" t="e">
        <v>#N/A</v>
      </c>
      <c r="J5" s="18">
        <v>9333800</v>
      </c>
      <c r="K5" s="18">
        <v>8675500</v>
      </c>
      <c r="L5" s="31" t="s">
        <v>79</v>
      </c>
      <c r="M5" s="11" t="e">
        <v>#N/A</v>
      </c>
      <c r="N5" s="22">
        <v>9081900</v>
      </c>
      <c r="O5" s="22">
        <v>0</v>
      </c>
      <c r="P5" s="18">
        <v>0</v>
      </c>
      <c r="Q5" s="22"/>
      <c r="R5" s="22"/>
      <c r="S5" s="18">
        <v>9081900</v>
      </c>
      <c r="T5" s="18">
        <v>9081900</v>
      </c>
      <c r="U5" s="18">
        <v>0</v>
      </c>
      <c r="V5" s="18">
        <v>0</v>
      </c>
      <c r="W5" s="20"/>
      <c r="X5" s="20"/>
      <c r="Y5" s="20"/>
      <c r="Z5" s="20"/>
      <c r="AA5" s="20"/>
      <c r="AB5" s="27">
        <v>45412</v>
      </c>
    </row>
    <row r="6" spans="1:28" ht="43.5">
      <c r="A6" s="11">
        <v>890480135</v>
      </c>
      <c r="B6" s="11" t="s">
        <v>12</v>
      </c>
      <c r="C6" s="11" t="s">
        <v>14</v>
      </c>
      <c r="D6" s="11">
        <v>123356</v>
      </c>
      <c r="E6" s="11" t="s">
        <v>25</v>
      </c>
      <c r="F6" s="11" t="s">
        <v>43</v>
      </c>
      <c r="G6" s="12">
        <v>44426</v>
      </c>
      <c r="H6" s="12">
        <v>45391</v>
      </c>
      <c r="I6" s="12">
        <v>45391.491922106485</v>
      </c>
      <c r="J6" s="18">
        <v>396794</v>
      </c>
      <c r="K6" s="18">
        <v>396794</v>
      </c>
      <c r="L6" s="31" t="s">
        <v>83</v>
      </c>
      <c r="M6" s="11" t="s">
        <v>61</v>
      </c>
      <c r="N6" s="22">
        <v>396794</v>
      </c>
      <c r="O6" s="22">
        <v>0</v>
      </c>
      <c r="P6" s="18">
        <v>0</v>
      </c>
      <c r="Q6" s="22"/>
      <c r="R6" s="22"/>
      <c r="S6" s="18">
        <v>396794</v>
      </c>
      <c r="T6" s="18">
        <v>0</v>
      </c>
      <c r="U6" s="18">
        <v>388858</v>
      </c>
      <c r="V6" s="18">
        <v>388858</v>
      </c>
      <c r="W6" s="20">
        <v>1222440472</v>
      </c>
      <c r="X6" s="18">
        <v>0</v>
      </c>
      <c r="Y6" s="20"/>
      <c r="Z6" s="20"/>
      <c r="AA6" s="20"/>
      <c r="AB6" s="27">
        <v>45412</v>
      </c>
    </row>
    <row r="7" spans="1:28" ht="43.5">
      <c r="A7" s="11">
        <v>890480135</v>
      </c>
      <c r="B7" s="11" t="s">
        <v>12</v>
      </c>
      <c r="C7" s="11" t="s">
        <v>14</v>
      </c>
      <c r="D7" s="11">
        <v>164463</v>
      </c>
      <c r="E7" s="11" t="s">
        <v>26</v>
      </c>
      <c r="F7" s="11" t="s">
        <v>44</v>
      </c>
      <c r="G7" s="12">
        <v>44499</v>
      </c>
      <c r="H7" s="12">
        <v>45391</v>
      </c>
      <c r="I7" s="12">
        <v>45391.491922106485</v>
      </c>
      <c r="J7" s="18">
        <v>256298</v>
      </c>
      <c r="K7" s="18">
        <v>256298</v>
      </c>
      <c r="L7" s="31" t="s">
        <v>83</v>
      </c>
      <c r="M7" s="11" t="s">
        <v>61</v>
      </c>
      <c r="N7" s="22">
        <v>256298</v>
      </c>
      <c r="O7" s="22">
        <v>0</v>
      </c>
      <c r="P7" s="18">
        <v>0</v>
      </c>
      <c r="Q7" s="22"/>
      <c r="R7" s="22"/>
      <c r="S7" s="18">
        <v>256298</v>
      </c>
      <c r="T7" s="18">
        <v>0</v>
      </c>
      <c r="U7" s="18">
        <v>251172</v>
      </c>
      <c r="V7" s="18">
        <v>251172</v>
      </c>
      <c r="W7" s="20">
        <v>1222440473</v>
      </c>
      <c r="X7" s="18">
        <v>0</v>
      </c>
      <c r="Y7" s="20"/>
      <c r="Z7" s="20"/>
      <c r="AA7" s="20"/>
      <c r="AB7" s="27">
        <v>45412</v>
      </c>
    </row>
    <row r="8" spans="1:28">
      <c r="A8" s="11">
        <v>890480135</v>
      </c>
      <c r="B8" s="11" t="s">
        <v>12</v>
      </c>
      <c r="C8" s="11" t="s">
        <v>14</v>
      </c>
      <c r="D8" s="11">
        <v>196400</v>
      </c>
      <c r="E8" s="11" t="s">
        <v>27</v>
      </c>
      <c r="F8" s="11" t="s">
        <v>45</v>
      </c>
      <c r="G8" s="12">
        <v>44564</v>
      </c>
      <c r="H8" s="12">
        <v>45391</v>
      </c>
      <c r="I8" s="12">
        <v>45391.690636342595</v>
      </c>
      <c r="J8" s="18">
        <v>479831</v>
      </c>
      <c r="K8" s="18">
        <v>479831</v>
      </c>
      <c r="L8" s="31" t="s">
        <v>78</v>
      </c>
      <c r="M8" s="11" t="s">
        <v>62</v>
      </c>
      <c r="N8" s="22">
        <v>0</v>
      </c>
      <c r="O8" s="22">
        <v>479831</v>
      </c>
      <c r="P8" s="18">
        <v>0</v>
      </c>
      <c r="Q8" s="22" t="s">
        <v>74</v>
      </c>
      <c r="R8" s="22" t="s">
        <v>77</v>
      </c>
      <c r="S8" s="18">
        <v>0</v>
      </c>
      <c r="T8" s="18">
        <v>0</v>
      </c>
      <c r="U8" s="18">
        <v>0</v>
      </c>
      <c r="V8" s="18">
        <v>0</v>
      </c>
      <c r="W8" s="20"/>
      <c r="X8" s="20"/>
      <c r="Y8" s="20"/>
      <c r="Z8" s="20"/>
      <c r="AA8" s="20"/>
      <c r="AB8" s="27">
        <v>45412</v>
      </c>
    </row>
    <row r="9" spans="1:28" ht="43.5">
      <c r="A9" s="11">
        <v>890480135</v>
      </c>
      <c r="B9" s="11" t="s">
        <v>12</v>
      </c>
      <c r="C9" s="11" t="s">
        <v>14</v>
      </c>
      <c r="D9" s="11">
        <v>206227</v>
      </c>
      <c r="E9" s="11" t="s">
        <v>28</v>
      </c>
      <c r="F9" s="11" t="s">
        <v>46</v>
      </c>
      <c r="G9" s="12">
        <v>44585</v>
      </c>
      <c r="H9" s="12">
        <v>45391</v>
      </c>
      <c r="I9" s="12">
        <v>45391.491922106485</v>
      </c>
      <c r="J9" s="18">
        <v>755565</v>
      </c>
      <c r="K9" s="18">
        <v>755565</v>
      </c>
      <c r="L9" s="31" t="s">
        <v>83</v>
      </c>
      <c r="M9" s="11" t="s">
        <v>61</v>
      </c>
      <c r="N9" s="22">
        <v>755565</v>
      </c>
      <c r="O9" s="22">
        <v>0</v>
      </c>
      <c r="P9" s="18">
        <v>0</v>
      </c>
      <c r="Q9" s="22"/>
      <c r="R9" s="22"/>
      <c r="S9" s="18">
        <v>755565</v>
      </c>
      <c r="T9" s="18">
        <v>0</v>
      </c>
      <c r="U9" s="18">
        <v>740454</v>
      </c>
      <c r="V9" s="18">
        <v>740454</v>
      </c>
      <c r="W9" s="20">
        <v>1222440474</v>
      </c>
      <c r="X9" s="18">
        <v>0</v>
      </c>
      <c r="Y9" s="20"/>
      <c r="Z9" s="20"/>
      <c r="AA9" s="20"/>
      <c r="AB9" s="27">
        <v>45412</v>
      </c>
    </row>
    <row r="10" spans="1:28">
      <c r="A10" s="11">
        <v>890480135</v>
      </c>
      <c r="B10" s="11" t="s">
        <v>12</v>
      </c>
      <c r="C10" s="11" t="s">
        <v>14</v>
      </c>
      <c r="D10" s="11">
        <v>226613</v>
      </c>
      <c r="E10" s="11" t="s">
        <v>29</v>
      </c>
      <c r="F10" s="11" t="s">
        <v>47</v>
      </c>
      <c r="G10" s="12">
        <v>44621</v>
      </c>
      <c r="H10" s="12">
        <v>45391</v>
      </c>
      <c r="I10" s="12">
        <v>45391.690066817129</v>
      </c>
      <c r="J10" s="18">
        <v>66300</v>
      </c>
      <c r="K10" s="18">
        <v>66300</v>
      </c>
      <c r="L10" s="31" t="s">
        <v>78</v>
      </c>
      <c r="M10" s="11" t="s">
        <v>62</v>
      </c>
      <c r="N10" s="22">
        <v>0</v>
      </c>
      <c r="O10" s="22">
        <v>66300</v>
      </c>
      <c r="P10" s="18">
        <v>0</v>
      </c>
      <c r="Q10" s="22" t="s">
        <v>74</v>
      </c>
      <c r="R10" s="22" t="s">
        <v>77</v>
      </c>
      <c r="S10" s="18">
        <v>0</v>
      </c>
      <c r="T10" s="18">
        <v>0</v>
      </c>
      <c r="U10" s="18">
        <v>0</v>
      </c>
      <c r="V10" s="18">
        <v>0</v>
      </c>
      <c r="W10" s="20"/>
      <c r="X10" s="20"/>
      <c r="Y10" s="20"/>
      <c r="Z10" s="20"/>
      <c r="AA10" s="20"/>
      <c r="AB10" s="27">
        <v>45412</v>
      </c>
    </row>
    <row r="11" spans="1:28">
      <c r="A11" s="11">
        <v>890480135</v>
      </c>
      <c r="B11" s="11" t="s">
        <v>12</v>
      </c>
      <c r="C11" s="11" t="s">
        <v>14</v>
      </c>
      <c r="D11" s="11">
        <v>263895</v>
      </c>
      <c r="E11" s="11" t="s">
        <v>30</v>
      </c>
      <c r="F11" s="11" t="s">
        <v>48</v>
      </c>
      <c r="G11" s="12">
        <v>44681</v>
      </c>
      <c r="H11" s="12">
        <v>45392</v>
      </c>
      <c r="I11" s="12">
        <v>45392.425011921296</v>
      </c>
      <c r="J11" s="18">
        <v>66296</v>
      </c>
      <c r="K11" s="18">
        <v>66296</v>
      </c>
      <c r="L11" s="31" t="s">
        <v>78</v>
      </c>
      <c r="M11" s="11" t="s">
        <v>62</v>
      </c>
      <c r="N11" s="22">
        <v>0</v>
      </c>
      <c r="O11" s="22">
        <v>66296</v>
      </c>
      <c r="P11" s="18">
        <v>0</v>
      </c>
      <c r="Q11" s="22" t="s">
        <v>75</v>
      </c>
      <c r="R11" s="22" t="s">
        <v>77</v>
      </c>
      <c r="S11" s="18">
        <v>0</v>
      </c>
      <c r="T11" s="18">
        <v>0</v>
      </c>
      <c r="U11" s="18">
        <v>0</v>
      </c>
      <c r="V11" s="18">
        <v>0</v>
      </c>
      <c r="W11" s="20"/>
      <c r="X11" s="20"/>
      <c r="Y11" s="20"/>
      <c r="Z11" s="20"/>
      <c r="AA11" s="20"/>
      <c r="AB11" s="27">
        <v>45412</v>
      </c>
    </row>
    <row r="12" spans="1:28">
      <c r="A12" s="11">
        <v>890480135</v>
      </c>
      <c r="B12" s="11" t="s">
        <v>12</v>
      </c>
      <c r="C12" s="11" t="s">
        <v>14</v>
      </c>
      <c r="D12" s="11">
        <v>267699</v>
      </c>
      <c r="E12" s="11" t="s">
        <v>31</v>
      </c>
      <c r="F12" s="11" t="s">
        <v>49</v>
      </c>
      <c r="G12" s="12">
        <v>44689</v>
      </c>
      <c r="H12" s="12">
        <v>45392</v>
      </c>
      <c r="I12" s="12">
        <v>45392.426347534725</v>
      </c>
      <c r="J12" s="18">
        <v>66296</v>
      </c>
      <c r="K12" s="18">
        <v>66296</v>
      </c>
      <c r="L12" s="31" t="s">
        <v>78</v>
      </c>
      <c r="M12" s="11" t="s">
        <v>62</v>
      </c>
      <c r="N12" s="22">
        <v>0</v>
      </c>
      <c r="O12" s="22">
        <v>66296</v>
      </c>
      <c r="P12" s="18">
        <v>0</v>
      </c>
      <c r="Q12" s="22" t="s">
        <v>74</v>
      </c>
      <c r="R12" s="22" t="s">
        <v>77</v>
      </c>
      <c r="S12" s="18">
        <v>0</v>
      </c>
      <c r="T12" s="18">
        <v>0</v>
      </c>
      <c r="U12" s="18">
        <v>0</v>
      </c>
      <c r="V12" s="18">
        <v>0</v>
      </c>
      <c r="W12" s="20"/>
      <c r="X12" s="20"/>
      <c r="Y12" s="20"/>
      <c r="Z12" s="20"/>
      <c r="AA12" s="20"/>
      <c r="AB12" s="27">
        <v>45412</v>
      </c>
    </row>
    <row r="13" spans="1:28" ht="43.5">
      <c r="A13" s="11">
        <v>890480135</v>
      </c>
      <c r="B13" s="11" t="s">
        <v>12</v>
      </c>
      <c r="C13" s="11" t="s">
        <v>14</v>
      </c>
      <c r="D13" s="11">
        <v>277702</v>
      </c>
      <c r="E13" s="11" t="s">
        <v>32</v>
      </c>
      <c r="F13" s="11" t="s">
        <v>50</v>
      </c>
      <c r="G13" s="12">
        <v>44702</v>
      </c>
      <c r="H13" s="12">
        <v>45392</v>
      </c>
      <c r="I13" s="12">
        <v>45392.427048530095</v>
      </c>
      <c r="J13" s="18">
        <v>511030</v>
      </c>
      <c r="K13" s="18">
        <v>511030</v>
      </c>
      <c r="L13" s="31" t="s">
        <v>83</v>
      </c>
      <c r="M13" s="11" t="s">
        <v>61</v>
      </c>
      <c r="N13" s="22">
        <v>511030</v>
      </c>
      <c r="O13" s="22">
        <v>0</v>
      </c>
      <c r="P13" s="18">
        <v>0</v>
      </c>
      <c r="Q13" s="22"/>
      <c r="R13" s="22"/>
      <c r="S13" s="18">
        <v>511030</v>
      </c>
      <c r="T13" s="18">
        <v>0</v>
      </c>
      <c r="U13" s="18">
        <v>500809</v>
      </c>
      <c r="V13" s="18">
        <v>500809</v>
      </c>
      <c r="W13" s="20">
        <v>1222440516</v>
      </c>
      <c r="X13" s="18">
        <v>0</v>
      </c>
      <c r="Y13" s="20"/>
      <c r="Z13" s="20"/>
      <c r="AA13" s="20"/>
      <c r="AB13" s="27">
        <v>45412</v>
      </c>
    </row>
    <row r="14" spans="1:28">
      <c r="A14" s="11">
        <v>890480135</v>
      </c>
      <c r="B14" s="11" t="s">
        <v>12</v>
      </c>
      <c r="C14" s="11" t="s">
        <v>14</v>
      </c>
      <c r="D14" s="11">
        <v>290554</v>
      </c>
      <c r="E14" s="11" t="s">
        <v>33</v>
      </c>
      <c r="F14" s="11" t="s">
        <v>51</v>
      </c>
      <c r="G14" s="12">
        <v>44721</v>
      </c>
      <c r="H14" s="12">
        <v>45392</v>
      </c>
      <c r="I14" s="12">
        <v>45392.427586655096</v>
      </c>
      <c r="J14" s="18">
        <v>66296</v>
      </c>
      <c r="K14" s="18">
        <v>66296</v>
      </c>
      <c r="L14" s="31" t="s">
        <v>78</v>
      </c>
      <c r="M14" s="11" t="s">
        <v>62</v>
      </c>
      <c r="N14" s="22">
        <v>0</v>
      </c>
      <c r="O14" s="22">
        <v>66296</v>
      </c>
      <c r="P14" s="18">
        <v>0</v>
      </c>
      <c r="Q14" s="22" t="s">
        <v>74</v>
      </c>
      <c r="R14" s="22" t="s">
        <v>77</v>
      </c>
      <c r="S14" s="18">
        <v>0</v>
      </c>
      <c r="T14" s="18">
        <v>0</v>
      </c>
      <c r="U14" s="18">
        <v>0</v>
      </c>
      <c r="V14" s="18">
        <v>0</v>
      </c>
      <c r="W14" s="20"/>
      <c r="X14" s="20"/>
      <c r="Y14" s="20"/>
      <c r="Z14" s="20"/>
      <c r="AA14" s="20"/>
      <c r="AB14" s="27">
        <v>45412</v>
      </c>
    </row>
    <row r="15" spans="1:28" ht="43.5">
      <c r="A15" s="11">
        <v>890480135</v>
      </c>
      <c r="B15" s="11" t="s">
        <v>12</v>
      </c>
      <c r="C15" s="11" t="s">
        <v>14</v>
      </c>
      <c r="D15" s="11">
        <v>606604</v>
      </c>
      <c r="E15" s="11" t="s">
        <v>34</v>
      </c>
      <c r="F15" s="11" t="s">
        <v>52</v>
      </c>
      <c r="G15" s="12">
        <v>44789</v>
      </c>
      <c r="H15" s="12">
        <v>45392</v>
      </c>
      <c r="I15" s="12">
        <v>45392.428308993054</v>
      </c>
      <c r="J15" s="18">
        <v>66300</v>
      </c>
      <c r="K15" s="18">
        <v>66300</v>
      </c>
      <c r="L15" s="31" t="s">
        <v>83</v>
      </c>
      <c r="M15" s="11" t="s">
        <v>61</v>
      </c>
      <c r="N15" s="22">
        <v>66300</v>
      </c>
      <c r="O15" s="22">
        <v>0</v>
      </c>
      <c r="P15" s="18">
        <v>0</v>
      </c>
      <c r="Q15" s="22"/>
      <c r="R15" s="22"/>
      <c r="S15" s="18">
        <v>66300</v>
      </c>
      <c r="T15" s="18">
        <v>0</v>
      </c>
      <c r="U15" s="18">
        <v>66300</v>
      </c>
      <c r="V15" s="18">
        <v>66300</v>
      </c>
      <c r="W15" s="20">
        <v>1222440517</v>
      </c>
      <c r="X15" s="18">
        <v>0</v>
      </c>
      <c r="Y15" s="20"/>
      <c r="Z15" s="20"/>
      <c r="AA15" s="20"/>
      <c r="AB15" s="27">
        <v>45412</v>
      </c>
    </row>
    <row r="16" spans="1:28">
      <c r="A16" s="11">
        <v>890480135</v>
      </c>
      <c r="B16" s="11" t="s">
        <v>12</v>
      </c>
      <c r="C16" s="11" t="s">
        <v>14</v>
      </c>
      <c r="D16" s="11">
        <v>706752</v>
      </c>
      <c r="E16" s="11" t="s">
        <v>35</v>
      </c>
      <c r="F16" s="11" t="s">
        <v>53</v>
      </c>
      <c r="G16" s="12">
        <v>44935</v>
      </c>
      <c r="H16" s="12">
        <v>45392</v>
      </c>
      <c r="I16" s="12">
        <v>45392.428826157404</v>
      </c>
      <c r="J16" s="18">
        <v>66300</v>
      </c>
      <c r="K16" s="18">
        <v>66300</v>
      </c>
      <c r="L16" s="31" t="s">
        <v>78</v>
      </c>
      <c r="M16" s="11" t="s">
        <v>62</v>
      </c>
      <c r="N16" s="22">
        <v>0</v>
      </c>
      <c r="O16" s="22">
        <v>66300</v>
      </c>
      <c r="P16" s="18">
        <v>0</v>
      </c>
      <c r="Q16" s="22" t="s">
        <v>74</v>
      </c>
      <c r="R16" s="22" t="s">
        <v>77</v>
      </c>
      <c r="S16" s="18">
        <v>0</v>
      </c>
      <c r="T16" s="18">
        <v>0</v>
      </c>
      <c r="U16" s="18">
        <v>0</v>
      </c>
      <c r="V16" s="18">
        <v>0</v>
      </c>
      <c r="W16" s="20"/>
      <c r="X16" s="20"/>
      <c r="Y16" s="20"/>
      <c r="Z16" s="20"/>
      <c r="AA16" s="20"/>
      <c r="AB16" s="27">
        <v>45412</v>
      </c>
    </row>
    <row r="17" spans="1:28" ht="43.5">
      <c r="A17" s="11">
        <v>890480135</v>
      </c>
      <c r="B17" s="11" t="s">
        <v>12</v>
      </c>
      <c r="C17" s="11" t="s">
        <v>14</v>
      </c>
      <c r="D17" s="11">
        <v>966267</v>
      </c>
      <c r="E17" s="11" t="s">
        <v>36</v>
      </c>
      <c r="F17" s="11" t="s">
        <v>54</v>
      </c>
      <c r="G17" s="12">
        <v>45223</v>
      </c>
      <c r="H17" s="12">
        <v>45365</v>
      </c>
      <c r="I17" s="12">
        <v>45363.310978738424</v>
      </c>
      <c r="J17" s="18">
        <v>66262</v>
      </c>
      <c r="K17" s="18">
        <v>66262</v>
      </c>
      <c r="L17" s="31" t="s">
        <v>83</v>
      </c>
      <c r="M17" s="11" t="s">
        <v>61</v>
      </c>
      <c r="N17" s="22">
        <v>66262</v>
      </c>
      <c r="O17" s="22">
        <v>0</v>
      </c>
      <c r="P17" s="18">
        <v>0</v>
      </c>
      <c r="Q17" s="22"/>
      <c r="R17" s="22"/>
      <c r="S17" s="18">
        <v>66262</v>
      </c>
      <c r="T17" s="18">
        <v>0</v>
      </c>
      <c r="U17" s="18">
        <v>66262</v>
      </c>
      <c r="V17" s="18">
        <v>0</v>
      </c>
      <c r="W17" s="20"/>
      <c r="X17" s="18">
        <v>0</v>
      </c>
      <c r="Y17" s="20"/>
      <c r="Z17" s="20"/>
      <c r="AA17" s="20"/>
      <c r="AB17" s="27">
        <v>45412</v>
      </c>
    </row>
    <row r="18" spans="1:28">
      <c r="A18" s="11">
        <v>890480135</v>
      </c>
      <c r="B18" s="11" t="s">
        <v>12</v>
      </c>
      <c r="C18" s="11" t="s">
        <v>14</v>
      </c>
      <c r="D18" s="11">
        <v>1005829</v>
      </c>
      <c r="E18" s="11" t="s">
        <v>37</v>
      </c>
      <c r="F18" s="11" t="s">
        <v>55</v>
      </c>
      <c r="G18" s="12">
        <v>45308</v>
      </c>
      <c r="H18" s="12">
        <v>45365</v>
      </c>
      <c r="I18" s="12">
        <v>45363.31255008102</v>
      </c>
      <c r="J18" s="18">
        <v>60000</v>
      </c>
      <c r="K18" s="18">
        <v>60000</v>
      </c>
      <c r="L18" s="31" t="s">
        <v>89</v>
      </c>
      <c r="M18" s="11" t="s">
        <v>61</v>
      </c>
      <c r="N18" s="22">
        <v>60000</v>
      </c>
      <c r="O18" s="22">
        <v>0</v>
      </c>
      <c r="P18" s="18">
        <v>0</v>
      </c>
      <c r="Q18" s="22"/>
      <c r="R18" s="22"/>
      <c r="S18" s="18">
        <v>60000</v>
      </c>
      <c r="T18" s="18">
        <v>0</v>
      </c>
      <c r="U18" s="18">
        <v>60000</v>
      </c>
      <c r="V18" s="18">
        <v>0</v>
      </c>
      <c r="W18" s="20"/>
      <c r="X18" s="18">
        <v>60000</v>
      </c>
      <c r="Y18" s="20">
        <v>2201506732</v>
      </c>
      <c r="Z18" s="18">
        <v>126262</v>
      </c>
      <c r="AA18" s="20" t="s">
        <v>85</v>
      </c>
      <c r="AB18" s="27">
        <v>45412</v>
      </c>
    </row>
    <row r="19" spans="1:28" ht="72.5">
      <c r="A19" s="11">
        <v>890480135</v>
      </c>
      <c r="B19" s="11" t="s">
        <v>12</v>
      </c>
      <c r="C19" s="11" t="s">
        <v>14</v>
      </c>
      <c r="D19" s="11">
        <v>1028594</v>
      </c>
      <c r="E19" s="11" t="s">
        <v>38</v>
      </c>
      <c r="F19" s="11" t="s">
        <v>56</v>
      </c>
      <c r="G19" s="12">
        <v>45346</v>
      </c>
      <c r="H19" s="12">
        <v>45392</v>
      </c>
      <c r="I19" s="12">
        <v>45392.429472453703</v>
      </c>
      <c r="J19" s="18">
        <v>20875845</v>
      </c>
      <c r="K19" s="18">
        <v>20571246</v>
      </c>
      <c r="L19" s="31" t="s">
        <v>80</v>
      </c>
      <c r="M19" s="11" t="s">
        <v>63</v>
      </c>
      <c r="N19" s="22">
        <v>20875845</v>
      </c>
      <c r="O19" s="22">
        <v>0</v>
      </c>
      <c r="P19" s="18">
        <v>984227</v>
      </c>
      <c r="Q19" s="28" t="s">
        <v>81</v>
      </c>
      <c r="R19" s="28" t="s">
        <v>82</v>
      </c>
      <c r="S19" s="18">
        <v>20875845</v>
      </c>
      <c r="T19" s="18">
        <v>0</v>
      </c>
      <c r="U19" s="18">
        <v>19189187</v>
      </c>
      <c r="V19" s="18">
        <v>19189187</v>
      </c>
      <c r="W19" s="20">
        <v>1222440736</v>
      </c>
      <c r="X19" s="20"/>
      <c r="Y19" s="20"/>
      <c r="Z19" s="20"/>
      <c r="AA19" s="20"/>
      <c r="AB19" s="27">
        <v>45412</v>
      </c>
    </row>
    <row r="20" spans="1:28">
      <c r="A20" s="11">
        <v>890480135</v>
      </c>
      <c r="B20" s="11" t="s">
        <v>12</v>
      </c>
      <c r="C20" s="11" t="s">
        <v>14</v>
      </c>
      <c r="D20" s="11">
        <v>1048518</v>
      </c>
      <c r="E20" s="11" t="s">
        <v>39</v>
      </c>
      <c r="F20" s="11" t="s">
        <v>57</v>
      </c>
      <c r="G20" s="12">
        <v>45385</v>
      </c>
      <c r="H20" s="12">
        <v>45385</v>
      </c>
      <c r="I20" s="12" t="e">
        <v>#N/A</v>
      </c>
      <c r="J20" s="18">
        <v>4330173</v>
      </c>
      <c r="K20" s="18">
        <v>4330173</v>
      </c>
      <c r="L20" s="31" t="s">
        <v>79</v>
      </c>
      <c r="M20" s="11" t="e">
        <v>#N/A</v>
      </c>
      <c r="N20" s="22">
        <v>0</v>
      </c>
      <c r="O20" s="22">
        <v>0</v>
      </c>
      <c r="P20" s="18">
        <v>0</v>
      </c>
      <c r="Q20" s="22"/>
      <c r="R20" s="22"/>
      <c r="S20" s="18">
        <v>0</v>
      </c>
      <c r="T20" s="18">
        <v>0</v>
      </c>
      <c r="U20" s="18">
        <v>0</v>
      </c>
      <c r="V20" s="18">
        <v>0</v>
      </c>
      <c r="W20" s="20"/>
      <c r="X20" s="20"/>
      <c r="Y20" s="20"/>
      <c r="Z20" s="20"/>
      <c r="AA20" s="20"/>
      <c r="AB20" s="27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V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4" sqref="M24"/>
    </sheetView>
  </sheetViews>
  <sheetFormatPr baseColWidth="10" defaultRowHeight="12.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/>
    <row r="2" spans="2:10" ht="19.5" customHeight="1">
      <c r="B2" s="43"/>
      <c r="C2" s="44"/>
      <c r="D2" s="45" t="s">
        <v>95</v>
      </c>
      <c r="E2" s="46"/>
      <c r="F2" s="46"/>
      <c r="G2" s="46"/>
      <c r="H2" s="46"/>
      <c r="I2" s="47"/>
      <c r="J2" s="48" t="s">
        <v>96</v>
      </c>
    </row>
    <row r="3" spans="2:10" ht="4.5" customHeight="1" thickBot="1">
      <c r="B3" s="49"/>
      <c r="C3" s="50"/>
      <c r="D3" s="51"/>
      <c r="E3" s="52"/>
      <c r="F3" s="52"/>
      <c r="G3" s="52"/>
      <c r="H3" s="52"/>
      <c r="I3" s="53"/>
      <c r="J3" s="54"/>
    </row>
    <row r="4" spans="2:10" ht="13">
      <c r="B4" s="49"/>
      <c r="C4" s="50"/>
      <c r="D4" s="45" t="s">
        <v>97</v>
      </c>
      <c r="E4" s="46"/>
      <c r="F4" s="46"/>
      <c r="G4" s="46"/>
      <c r="H4" s="46"/>
      <c r="I4" s="47"/>
      <c r="J4" s="48" t="s">
        <v>98</v>
      </c>
    </row>
    <row r="5" spans="2:10" ht="5.25" customHeight="1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>
      <c r="B7" s="61"/>
      <c r="J7" s="62"/>
    </row>
    <row r="8" spans="2:10" ht="9" customHeight="1">
      <c r="B8" s="61"/>
      <c r="J8" s="62"/>
    </row>
    <row r="9" spans="2:10" ht="13">
      <c r="B9" s="61"/>
      <c r="C9" s="63" t="s">
        <v>120</v>
      </c>
      <c r="E9" s="64"/>
      <c r="H9" s="65"/>
      <c r="J9" s="62"/>
    </row>
    <row r="10" spans="2:10" ht="8.25" customHeight="1">
      <c r="B10" s="61"/>
      <c r="J10" s="62"/>
    </row>
    <row r="11" spans="2:10" ht="13">
      <c r="B11" s="61"/>
      <c r="C11" s="63" t="s">
        <v>118</v>
      </c>
      <c r="J11" s="62"/>
    </row>
    <row r="12" spans="2:10" ht="13">
      <c r="B12" s="61"/>
      <c r="C12" s="63" t="s">
        <v>119</v>
      </c>
      <c r="J12" s="62"/>
    </row>
    <row r="13" spans="2:10">
      <c r="B13" s="61"/>
      <c r="J13" s="62"/>
    </row>
    <row r="14" spans="2:10">
      <c r="B14" s="61"/>
      <c r="C14" s="42" t="s">
        <v>124</v>
      </c>
      <c r="G14" s="66"/>
      <c r="H14" s="66"/>
      <c r="I14" s="66"/>
      <c r="J14" s="62"/>
    </row>
    <row r="15" spans="2:10" ht="9" customHeight="1">
      <c r="B15" s="61"/>
      <c r="C15" s="67"/>
      <c r="G15" s="66"/>
      <c r="H15" s="66"/>
      <c r="I15" s="66"/>
      <c r="J15" s="62"/>
    </row>
    <row r="16" spans="2:10" ht="13">
      <c r="B16" s="61"/>
      <c r="C16" s="42" t="s">
        <v>123</v>
      </c>
      <c r="D16" s="64"/>
      <c r="G16" s="66"/>
      <c r="H16" s="68" t="s">
        <v>99</v>
      </c>
      <c r="I16" s="68" t="s">
        <v>100</v>
      </c>
      <c r="J16" s="62"/>
    </row>
    <row r="17" spans="2:14" ht="13">
      <c r="B17" s="61"/>
      <c r="C17" s="63" t="s">
        <v>101</v>
      </c>
      <c r="D17" s="63"/>
      <c r="E17" s="63"/>
      <c r="F17" s="63"/>
      <c r="G17" s="66"/>
      <c r="H17" s="69">
        <v>18</v>
      </c>
      <c r="I17" s="70">
        <v>36684217</v>
      </c>
      <c r="J17" s="62"/>
    </row>
    <row r="18" spans="2:14">
      <c r="B18" s="61"/>
      <c r="C18" s="42" t="s">
        <v>102</v>
      </c>
      <c r="G18" s="66"/>
      <c r="H18" s="72">
        <v>1</v>
      </c>
      <c r="I18" s="73">
        <v>60000</v>
      </c>
      <c r="J18" s="62"/>
    </row>
    <row r="19" spans="2:14">
      <c r="B19" s="61"/>
      <c r="C19" s="42" t="s">
        <v>103</v>
      </c>
      <c r="G19" s="66"/>
      <c r="H19" s="72">
        <v>6</v>
      </c>
      <c r="I19" s="73">
        <v>811319</v>
      </c>
      <c r="J19" s="62"/>
    </row>
    <row r="20" spans="2:14">
      <c r="B20" s="61"/>
      <c r="C20" s="42" t="s">
        <v>104</v>
      </c>
      <c r="H20" s="74">
        <v>4</v>
      </c>
      <c r="I20" s="75">
        <v>13189403</v>
      </c>
      <c r="J20" s="62"/>
    </row>
    <row r="21" spans="2:14">
      <c r="B21" s="61"/>
      <c r="C21" s="42" t="s">
        <v>105</v>
      </c>
      <c r="H21" s="74">
        <v>0</v>
      </c>
      <c r="I21" s="75">
        <v>0</v>
      </c>
      <c r="J21" s="62"/>
      <c r="N21" s="76"/>
    </row>
    <row r="22" spans="2:14" ht="13" thickBot="1">
      <c r="B22" s="61"/>
      <c r="C22" s="42" t="s">
        <v>106</v>
      </c>
      <c r="H22" s="77">
        <v>1</v>
      </c>
      <c r="I22" s="78">
        <v>984227</v>
      </c>
      <c r="J22" s="62"/>
    </row>
    <row r="23" spans="2:14" ht="13">
      <c r="B23" s="61"/>
      <c r="C23" s="63" t="s">
        <v>107</v>
      </c>
      <c r="D23" s="63"/>
      <c r="E23" s="63"/>
      <c r="F23" s="63"/>
      <c r="H23" s="79">
        <f>H18+H19+H20+H21+H22</f>
        <v>12</v>
      </c>
      <c r="I23" s="80">
        <f>I18+I19+I20+I21+I22</f>
        <v>15044949</v>
      </c>
      <c r="J23" s="62"/>
    </row>
    <row r="24" spans="2:14">
      <c r="B24" s="61"/>
      <c r="C24" s="42" t="s">
        <v>108</v>
      </c>
      <c r="H24" s="74">
        <v>6</v>
      </c>
      <c r="I24" s="75">
        <v>21639268</v>
      </c>
      <c r="J24" s="62"/>
    </row>
    <row r="25" spans="2:14" ht="13" thickBot="1">
      <c r="B25" s="61"/>
      <c r="C25" s="42" t="s">
        <v>109</v>
      </c>
      <c r="H25" s="77">
        <v>0</v>
      </c>
      <c r="I25" s="78">
        <v>0</v>
      </c>
      <c r="J25" s="62"/>
    </row>
    <row r="26" spans="2:14" ht="13">
      <c r="B26" s="61"/>
      <c r="C26" s="63" t="s">
        <v>110</v>
      </c>
      <c r="D26" s="63"/>
      <c r="E26" s="63"/>
      <c r="F26" s="63"/>
      <c r="H26" s="79">
        <f>H24+H25</f>
        <v>6</v>
      </c>
      <c r="I26" s="80">
        <f>I24+I25</f>
        <v>21639268</v>
      </c>
      <c r="J26" s="62"/>
    </row>
    <row r="27" spans="2:14" ht="13.5" thickBot="1">
      <c r="B27" s="61"/>
      <c r="C27" s="66" t="s">
        <v>111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>
      <c r="B28" s="61"/>
      <c r="C28" s="81" t="s">
        <v>112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>
      <c r="B30" s="61"/>
      <c r="C30" s="81" t="s">
        <v>113</v>
      </c>
      <c r="D30" s="81"/>
      <c r="E30" s="66"/>
      <c r="F30" s="66"/>
      <c r="G30" s="66"/>
      <c r="H30" s="86"/>
      <c r="I30" s="87"/>
      <c r="J30" s="84"/>
    </row>
    <row r="31" spans="2:14" ht="13.5" thickTop="1">
      <c r="B31" s="61"/>
      <c r="C31" s="81"/>
      <c r="D31" s="81"/>
      <c r="E31" s="66"/>
      <c r="F31" s="66"/>
      <c r="G31" s="66"/>
      <c r="H31" s="73">
        <f>H23+H26+H28</f>
        <v>18</v>
      </c>
      <c r="I31" s="73">
        <f>I23+I26+I28</f>
        <v>36684217</v>
      </c>
      <c r="J31" s="84"/>
    </row>
    <row r="32" spans="2:14" ht="9.75" customHeight="1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>
      <c r="B38" s="61"/>
      <c r="C38" s="101" t="s">
        <v>121</v>
      </c>
      <c r="D38" s="88"/>
      <c r="E38" s="66"/>
      <c r="F38" s="66"/>
      <c r="G38" s="66"/>
      <c r="H38" s="95" t="s">
        <v>114</v>
      </c>
      <c r="I38" s="88"/>
      <c r="J38" s="84"/>
    </row>
    <row r="39" spans="2:10" ht="13">
      <c r="B39" s="61"/>
      <c r="C39" s="81" t="s">
        <v>122</v>
      </c>
      <c r="D39" s="66"/>
      <c r="E39" s="66"/>
      <c r="F39" s="66"/>
      <c r="G39" s="66"/>
      <c r="H39" s="81" t="s">
        <v>115</v>
      </c>
      <c r="I39" s="88"/>
      <c r="J39" s="84"/>
    </row>
    <row r="40" spans="2:10" ht="13">
      <c r="B40" s="61"/>
      <c r="C40" s="66"/>
      <c r="D40" s="66"/>
      <c r="E40" s="66"/>
      <c r="F40" s="66"/>
      <c r="G40" s="66"/>
      <c r="H40" s="81" t="s">
        <v>116</v>
      </c>
      <c r="I40" s="88"/>
      <c r="J40" s="84"/>
    </row>
    <row r="41" spans="2:10" ht="13">
      <c r="B41" s="61"/>
      <c r="C41" s="66"/>
      <c r="D41" s="66"/>
      <c r="E41" s="66"/>
      <c r="F41" s="66"/>
      <c r="G41" s="81"/>
      <c r="H41" s="88"/>
      <c r="I41" s="88"/>
      <c r="J41" s="84"/>
    </row>
    <row r="42" spans="2:10">
      <c r="B42" s="61"/>
      <c r="C42" s="96" t="s">
        <v>117</v>
      </c>
      <c r="D42" s="96"/>
      <c r="E42" s="96"/>
      <c r="F42" s="96"/>
      <c r="G42" s="96"/>
      <c r="H42" s="96"/>
      <c r="I42" s="96"/>
      <c r="J42" s="84"/>
    </row>
    <row r="43" spans="2:10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6" sqref="I6"/>
    </sheetView>
  </sheetViews>
  <sheetFormatPr baseColWidth="10" defaultRowHeight="14.5"/>
  <cols>
    <col min="8" max="8" width="11.54296875" bestFit="1" customWidth="1"/>
    <col min="9" max="9" width="25.81640625" customWidth="1"/>
  </cols>
  <sheetData>
    <row r="1" spans="1:9" ht="15" thickBot="1">
      <c r="A1" s="102"/>
      <c r="B1" s="103"/>
      <c r="C1" s="104" t="s">
        <v>125</v>
      </c>
      <c r="D1" s="105"/>
      <c r="E1" s="105"/>
      <c r="F1" s="105"/>
      <c r="G1" s="105"/>
      <c r="H1" s="106"/>
      <c r="I1" s="107" t="s">
        <v>96</v>
      </c>
    </row>
    <row r="2" spans="1:9" ht="53.5" customHeight="1" thickBot="1">
      <c r="A2" s="108"/>
      <c r="B2" s="109"/>
      <c r="C2" s="110" t="s">
        <v>126</v>
      </c>
      <c r="D2" s="111"/>
      <c r="E2" s="111"/>
      <c r="F2" s="111"/>
      <c r="G2" s="111"/>
      <c r="H2" s="112"/>
      <c r="I2" s="113" t="s">
        <v>127</v>
      </c>
    </row>
    <row r="3" spans="1:9">
      <c r="A3" s="114"/>
      <c r="B3" s="66"/>
      <c r="C3" s="66"/>
      <c r="D3" s="66"/>
      <c r="E3" s="66"/>
      <c r="F3" s="66"/>
      <c r="G3" s="66"/>
      <c r="H3" s="66"/>
      <c r="I3" s="84"/>
    </row>
    <row r="4" spans="1:9">
      <c r="A4" s="114"/>
      <c r="B4" s="66"/>
      <c r="C4" s="66"/>
      <c r="D4" s="66"/>
      <c r="E4" s="66"/>
      <c r="F4" s="66"/>
      <c r="G4" s="66"/>
      <c r="H4" s="66"/>
      <c r="I4" s="84"/>
    </row>
    <row r="5" spans="1:9">
      <c r="A5" s="114"/>
      <c r="B5" s="63" t="s">
        <v>120</v>
      </c>
      <c r="C5" s="115"/>
      <c r="D5" s="116"/>
      <c r="E5" s="66"/>
      <c r="F5" s="66"/>
      <c r="G5" s="66"/>
      <c r="H5" s="66"/>
      <c r="I5" s="84"/>
    </row>
    <row r="6" spans="1:9">
      <c r="A6" s="114"/>
      <c r="B6" s="42"/>
      <c r="C6" s="66"/>
      <c r="D6" s="66"/>
      <c r="E6" s="66"/>
      <c r="F6" s="66"/>
      <c r="G6" s="66"/>
      <c r="H6" s="66"/>
      <c r="I6" s="84"/>
    </row>
    <row r="7" spans="1:9">
      <c r="A7" s="114"/>
      <c r="B7" s="63" t="s">
        <v>118</v>
      </c>
      <c r="C7" s="66"/>
      <c r="D7" s="66"/>
      <c r="E7" s="66"/>
      <c r="F7" s="66"/>
      <c r="G7" s="66"/>
      <c r="H7" s="66"/>
      <c r="I7" s="84"/>
    </row>
    <row r="8" spans="1:9">
      <c r="A8" s="114"/>
      <c r="B8" s="63" t="s">
        <v>119</v>
      </c>
      <c r="C8" s="66"/>
      <c r="D8" s="66"/>
      <c r="E8" s="66"/>
      <c r="F8" s="66"/>
      <c r="G8" s="66"/>
      <c r="H8" s="66"/>
      <c r="I8" s="84"/>
    </row>
    <row r="9" spans="1:9">
      <c r="A9" s="114"/>
      <c r="B9" s="66"/>
      <c r="C9" s="66"/>
      <c r="D9" s="66"/>
      <c r="E9" s="66"/>
      <c r="F9" s="66"/>
      <c r="G9" s="66"/>
      <c r="H9" s="66"/>
      <c r="I9" s="84"/>
    </row>
    <row r="10" spans="1:9">
      <c r="A10" s="114"/>
      <c r="B10" s="66" t="s">
        <v>128</v>
      </c>
      <c r="C10" s="66"/>
      <c r="D10" s="66"/>
      <c r="E10" s="66"/>
      <c r="F10" s="66"/>
      <c r="G10" s="66"/>
      <c r="H10" s="66"/>
      <c r="I10" s="84"/>
    </row>
    <row r="11" spans="1:9">
      <c r="A11" s="114"/>
      <c r="B11" s="117"/>
      <c r="C11" s="66"/>
      <c r="D11" s="66"/>
      <c r="E11" s="66"/>
      <c r="F11" s="66"/>
      <c r="G11" s="66"/>
      <c r="H11" s="66"/>
      <c r="I11" s="84"/>
    </row>
    <row r="12" spans="1:9">
      <c r="A12" s="114"/>
      <c r="B12" s="42" t="s">
        <v>123</v>
      </c>
      <c r="C12" s="116"/>
      <c r="D12" s="66"/>
      <c r="E12" s="66"/>
      <c r="F12" s="66"/>
      <c r="G12" s="68" t="s">
        <v>129</v>
      </c>
      <c r="H12" s="68" t="s">
        <v>130</v>
      </c>
      <c r="I12" s="84"/>
    </row>
    <row r="13" spans="1:9">
      <c r="A13" s="114"/>
      <c r="B13" s="81" t="s">
        <v>101</v>
      </c>
      <c r="C13" s="81"/>
      <c r="D13" s="81"/>
      <c r="E13" s="81"/>
      <c r="F13" s="66"/>
      <c r="G13" s="118">
        <f>G19</f>
        <v>12</v>
      </c>
      <c r="H13" s="119">
        <f>H19</f>
        <v>15044949</v>
      </c>
      <c r="I13" s="84"/>
    </row>
    <row r="14" spans="1:9">
      <c r="A14" s="114"/>
      <c r="B14" s="66" t="s">
        <v>102</v>
      </c>
      <c r="C14" s="66"/>
      <c r="D14" s="66"/>
      <c r="E14" s="66"/>
      <c r="F14" s="66"/>
      <c r="G14" s="120">
        <v>1</v>
      </c>
      <c r="H14" s="121">
        <v>60000</v>
      </c>
      <c r="I14" s="84"/>
    </row>
    <row r="15" spans="1:9">
      <c r="A15" s="114"/>
      <c r="B15" s="66" t="s">
        <v>103</v>
      </c>
      <c r="C15" s="66"/>
      <c r="D15" s="66"/>
      <c r="E15" s="66"/>
      <c r="F15" s="66"/>
      <c r="G15" s="120">
        <v>6</v>
      </c>
      <c r="H15" s="121">
        <v>811319</v>
      </c>
      <c r="I15" s="84"/>
    </row>
    <row r="16" spans="1:9">
      <c r="A16" s="114"/>
      <c r="B16" s="66" t="s">
        <v>104</v>
      </c>
      <c r="C16" s="66"/>
      <c r="D16" s="66"/>
      <c r="E16" s="66"/>
      <c r="F16" s="66"/>
      <c r="G16" s="120">
        <v>4</v>
      </c>
      <c r="H16" s="121">
        <v>13189403</v>
      </c>
      <c r="I16" s="84"/>
    </row>
    <row r="17" spans="1:9">
      <c r="A17" s="114"/>
      <c r="B17" s="66" t="s">
        <v>105</v>
      </c>
      <c r="C17" s="66"/>
      <c r="D17" s="66"/>
      <c r="E17" s="66"/>
      <c r="F17" s="66"/>
      <c r="G17" s="120">
        <v>0</v>
      </c>
      <c r="H17" s="121">
        <v>0</v>
      </c>
      <c r="I17" s="84"/>
    </row>
    <row r="18" spans="1:9">
      <c r="A18" s="114"/>
      <c r="B18" s="66" t="s">
        <v>131</v>
      </c>
      <c r="C18" s="66"/>
      <c r="D18" s="66"/>
      <c r="E18" s="66"/>
      <c r="F18" s="66"/>
      <c r="G18" s="122">
        <v>1</v>
      </c>
      <c r="H18" s="123">
        <v>984227</v>
      </c>
      <c r="I18" s="84"/>
    </row>
    <row r="19" spans="1:9">
      <c r="A19" s="114"/>
      <c r="B19" s="81" t="s">
        <v>132</v>
      </c>
      <c r="C19" s="81"/>
      <c r="D19" s="81"/>
      <c r="E19" s="81"/>
      <c r="F19" s="66"/>
      <c r="G19" s="120">
        <f>SUM(G14:G18)</f>
        <v>12</v>
      </c>
      <c r="H19" s="119">
        <f>(H14+H15+H16+H17+H18)</f>
        <v>15044949</v>
      </c>
      <c r="I19" s="84"/>
    </row>
    <row r="20" spans="1:9" ht="15" thickBot="1">
      <c r="A20" s="114"/>
      <c r="B20" s="81"/>
      <c r="C20" s="81"/>
      <c r="D20" s="66"/>
      <c r="E20" s="66"/>
      <c r="F20" s="66"/>
      <c r="G20" s="124"/>
      <c r="H20" s="125"/>
      <c r="I20" s="84"/>
    </row>
    <row r="21" spans="1:9" ht="15" thickTop="1">
      <c r="A21" s="114"/>
      <c r="B21" s="81"/>
      <c r="C21" s="81"/>
      <c r="D21" s="66"/>
      <c r="E21" s="66"/>
      <c r="F21" s="66"/>
      <c r="G21" s="88"/>
      <c r="H21" s="126"/>
      <c r="I21" s="84"/>
    </row>
    <row r="22" spans="1:9">
      <c r="A22" s="114"/>
      <c r="B22" s="66"/>
      <c r="C22" s="66"/>
      <c r="D22" s="66"/>
      <c r="E22" s="66"/>
      <c r="F22" s="88"/>
      <c r="G22" s="88"/>
      <c r="H22" s="88"/>
      <c r="I22" s="84"/>
    </row>
    <row r="23" spans="1:9" ht="15" thickBot="1">
      <c r="A23" s="114"/>
      <c r="B23" s="92"/>
      <c r="C23" s="92"/>
      <c r="D23" s="66"/>
      <c r="E23" s="66"/>
      <c r="F23" s="92"/>
      <c r="G23" s="92"/>
      <c r="H23" s="88"/>
      <c r="I23" s="84"/>
    </row>
    <row r="24" spans="1:9">
      <c r="A24" s="114"/>
      <c r="B24" s="88"/>
      <c r="C24" s="88"/>
      <c r="D24" s="66"/>
      <c r="E24" s="66"/>
      <c r="F24" s="88"/>
      <c r="G24" s="88"/>
      <c r="H24" s="88"/>
      <c r="I24" s="84"/>
    </row>
    <row r="25" spans="1:9">
      <c r="A25" s="114"/>
      <c r="B25" s="88" t="s">
        <v>121</v>
      </c>
      <c r="C25" s="88"/>
      <c r="D25" s="66"/>
      <c r="E25" s="66"/>
      <c r="F25" s="88" t="s">
        <v>133</v>
      </c>
      <c r="G25" s="88"/>
      <c r="H25" s="88"/>
      <c r="I25" s="84"/>
    </row>
    <row r="26" spans="1:9">
      <c r="A26" s="114"/>
      <c r="B26" s="88" t="s">
        <v>122</v>
      </c>
      <c r="C26" s="88"/>
      <c r="D26" s="66"/>
      <c r="E26" s="66"/>
      <c r="F26" s="88" t="s">
        <v>134</v>
      </c>
      <c r="G26" s="88"/>
      <c r="H26" s="88"/>
      <c r="I26" s="84"/>
    </row>
    <row r="27" spans="1:9">
      <c r="A27" s="114"/>
      <c r="B27" s="88"/>
      <c r="C27" s="88"/>
      <c r="D27" s="66"/>
      <c r="E27" s="66"/>
      <c r="F27" s="88"/>
      <c r="G27" s="88"/>
      <c r="H27" s="88"/>
      <c r="I27" s="84"/>
    </row>
    <row r="28" spans="1:9" ht="18.5" customHeight="1">
      <c r="A28" s="114"/>
      <c r="B28" s="127" t="s">
        <v>135</v>
      </c>
      <c r="C28" s="127"/>
      <c r="D28" s="127"/>
      <c r="E28" s="127"/>
      <c r="F28" s="127"/>
      <c r="G28" s="127"/>
      <c r="H28" s="127"/>
      <c r="I28" s="84"/>
    </row>
    <row r="29" spans="1:9" ht="15" thickBot="1">
      <c r="A29" s="128"/>
      <c r="B29" s="129"/>
      <c r="C29" s="129"/>
      <c r="D29" s="129"/>
      <c r="E29" s="129"/>
      <c r="F29" s="92"/>
      <c r="G29" s="92"/>
      <c r="H29" s="92"/>
      <c r="I29" s="13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2024-05-13T21:34:56Z</cp:lastPrinted>
  <dcterms:created xsi:type="dcterms:W3CDTF">2022-06-01T14:39:12Z</dcterms:created>
  <dcterms:modified xsi:type="dcterms:W3CDTF">2024-05-13T21:41:11Z</dcterms:modified>
</cp:coreProperties>
</file>