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90907254 ESE HOSP SAN JUAN DE DIOS DE RIONEGRO\"/>
    </mc:Choice>
  </mc:AlternateContent>
  <xr:revisionPtr revIDLastSave="0" documentId="13_ncr:1_{689E93A9-69A2-4813-853A-0175952BDA4E}" xr6:coauthVersionLast="47" xr6:coauthVersionMax="47" xr10:uidLastSave="{00000000-0000-0000-0000-000000000000}"/>
  <bookViews>
    <workbookView xWindow="-110" yWindow="-110" windowWidth="19420" windowHeight="11500" activeTab="4" xr2:uid="{00000000-000D-0000-FFFF-FFFF00000000}"/>
  </bookViews>
  <sheets>
    <sheet name="INFO IPS." sheetId="2" r:id="rId1"/>
    <sheet name="INFO IPS" sheetId="1" r:id="rId2"/>
    <sheet name="ESTADO CADA FACT" sheetId="3" r:id="rId3"/>
    <sheet name="FOR-CSA-018" sheetId="4" r:id="rId4"/>
    <sheet name="CIRCULAR 030" sheetId="5" r:id="rId5"/>
  </sheets>
  <externalReferences>
    <externalReference r:id="rId6"/>
    <externalReference r:id="rId7"/>
  </externalReferences>
  <definedNames>
    <definedName name="_xlnm._FilterDatabase" localSheetId="1" hidden="1">'INFO IPS'!$A$5:$K$10</definedName>
    <definedName name="_xlnm._FilterDatabase" localSheetId="0" hidden="1">'INFO IPS.'!$A$1:$B$2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5" l="1"/>
  <c r="C11" i="5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H17" i="5" s="1"/>
  <c r="I19" i="5"/>
  <c r="H19" i="5"/>
  <c r="I18" i="5"/>
  <c r="I24" i="5" s="1"/>
  <c r="H18" i="5"/>
  <c r="H24" i="5" s="1"/>
  <c r="I17" i="5"/>
  <c r="C17" i="5"/>
  <c r="I30" i="4"/>
  <c r="H30" i="4"/>
  <c r="I28" i="4"/>
  <c r="H28" i="4"/>
  <c r="I25" i="4"/>
  <c r="I32" i="4" s="1"/>
  <c r="I33" i="4" s="1"/>
  <c r="H25" i="4"/>
  <c r="H32" i="4" s="1"/>
  <c r="H33" i="4" s="1"/>
  <c r="C9" i="5"/>
  <c r="F5" i="3" l="1"/>
  <c r="F6" i="3"/>
  <c r="F7" i="3"/>
  <c r="F4" i="3"/>
  <c r="I1" i="3"/>
  <c r="J1" i="3"/>
  <c r="L2" i="3"/>
  <c r="AJ1" i="3"/>
  <c r="AI1" i="3"/>
  <c r="AH1" i="3"/>
  <c r="AG1" i="3"/>
  <c r="AF1" i="3"/>
  <c r="AE1" i="3"/>
  <c r="AD1" i="3"/>
  <c r="AC1" i="3"/>
  <c r="AB1" i="3"/>
  <c r="AA1" i="3"/>
  <c r="T1" i="3"/>
  <c r="M1" i="3"/>
  <c r="K11" i="1"/>
  <c r="K1" i="3" l="1"/>
</calcChain>
</file>

<file path=xl/sharedStrings.xml><?xml version="1.0" encoding="utf-8"?>
<sst xmlns="http://schemas.openxmlformats.org/spreadsheetml/2006/main" count="160" uniqueCount="113">
  <si>
    <t>NIT</t>
  </si>
  <si>
    <t>EMPRESA</t>
  </si>
  <si>
    <t>DOCUMENTO PACIENTE</t>
  </si>
  <si>
    <t>NOMBRE PACIENTE</t>
  </si>
  <si>
    <t>FACTURA</t>
  </si>
  <si>
    <t>VALOR INICIAL</t>
  </si>
  <si>
    <t>FECHA INGRESO</t>
  </si>
  <si>
    <t>FECHA FACTURA</t>
  </si>
  <si>
    <t>ESTADO</t>
  </si>
  <si>
    <t>FECHA RADICADO</t>
  </si>
  <si>
    <t>SALDO FACTURA</t>
  </si>
  <si>
    <t>890303093</t>
  </si>
  <si>
    <t xml:space="preserve">CONFENALCO VALLE   </t>
  </si>
  <si>
    <t>1036935466</t>
  </si>
  <si>
    <t>CRISTIAN CAMILO CACANTE GALVIS</t>
  </si>
  <si>
    <t>01JG4609091</t>
  </si>
  <si>
    <t>Radicada entidad</t>
  </si>
  <si>
    <t>1104836733</t>
  </si>
  <si>
    <t>NASLY JULIANA SANCHEZ AVENDAÑO</t>
  </si>
  <si>
    <t>SJDR0006084625</t>
  </si>
  <si>
    <t>SJDR0006103167</t>
  </si>
  <si>
    <t>1109186365</t>
  </si>
  <si>
    <t>LUIS ALEJANDRO ROSERO GALEANO</t>
  </si>
  <si>
    <t>01JG5045960</t>
  </si>
  <si>
    <t>1110285667</t>
  </si>
  <si>
    <t>LIZETH TATIANA AGUIRRE LOPEZ</t>
  </si>
  <si>
    <t>01JG4999802</t>
  </si>
  <si>
    <t>Param0</t>
  </si>
  <si>
    <t>Param1</t>
  </si>
  <si>
    <t>29/04/2025 12:00:00 a. m.</t>
  </si>
  <si>
    <t>HOOSPITALL SAN JUAN DE DIOS ESE RIONEGRO</t>
  </si>
  <si>
    <t>NIT 890907254-7</t>
  </si>
  <si>
    <t>CORTE ABRIL 29 DE 2025</t>
  </si>
  <si>
    <t>NIT IPS</t>
  </si>
  <si>
    <t>Nombre IPS</t>
  </si>
  <si>
    <t>Prefijo Factura</t>
  </si>
  <si>
    <t>Numero 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</si>
  <si>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</si>
  <si>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</si>
  <si>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</si>
  <si>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</si>
  <si>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</si>
  <si>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</si>
  <si>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</si>
  <si>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</si>
  <si>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</si>
  <si>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</si>
  <si>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</si>
  <si>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</si>
  <si>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</si>
  <si>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</si>
  <si>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</si>
  <si>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</si>
  <si>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</si>
  <si>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</si>
  <si>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</si>
  <si>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</si>
  <si>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</si>
  <si>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</si>
  <si>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</si>
  <si>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</si>
  <si>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</si>
  <si>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</si>
  <si>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</si>
  <si>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</si>
  <si>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</si>
  <si>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</si>
  <si>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</si>
  <si>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</si>
  <si>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</si>
  <si>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</si>
  <si>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</si>
  <si>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E.S.E HOSP. SAN JUAN DE DIOS DE RIONEGRO</t>
  </si>
  <si>
    <t>890907254_01JG4609091</t>
  </si>
  <si>
    <t>Factura No Radicada</t>
  </si>
  <si>
    <t>Para cargar RIPS o soportes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</si>
  <si>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</si>
  <si>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</si>
  <si>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</si>
  <si>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</si>
  <si>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</si>
  <si>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</si>
  <si>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</si>
  <si>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</si>
  <si>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</si>
  <si>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</si>
  <si>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</si>
  <si>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</si>
  <si>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</si>
  <si>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</si>
  <si>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</si>
  <si>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</si>
  <si>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</si>
  <si>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</si>
  <si>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</si>
  <si>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</si>
  <si>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</si>
  <si>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</si>
  <si>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</si>
  <si>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</si>
  <si>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</si>
  <si>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</si>
  <si>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</si>
  <si>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</si>
  <si>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</si>
  <si>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</si>
  <si>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E.S.E HOSP. SAN JUAN DE DIOS DE RIONEGRO</t>
  </si>
  <si>
    <t>NIT: 890907254</t>
  </si>
  <si>
    <t>Con Corte al dia: 30/04/2025</t>
  </si>
  <si>
    <t>A continuacion me permito remitir nuestra respuesta al estado de cartera presentado en la fecha: 05/05/2025</t>
  </si>
  <si>
    <t>Beatriz Rios</t>
  </si>
  <si>
    <t>Auxiliar de auditoria médica y cartera</t>
  </si>
  <si>
    <t>Santiago de Cali,  mayo 20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</si>
</sst>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color theme="1"/>
      <name val="Calibri"/>
      <family val="2"/>
      <scheme val="minor"/>
    </font>
    <font>
      <sz val="10"/>
      <name val="Century Gothic"/>
      <family val="2"/>
    </font>
    <font>
      <b/>
      <sz val="10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DD7EE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0">
    <xf numFmtId="0" fontId="0" fillId="0" borderId="0" xfId="0"/>
    <xf numFmtId="0" fontId="1" fillId="2" borderId="0" xfId="0" applyFont="1" applyFill="1"/>
    <xf numFmtId="0" fontId="2" fillId="0" borderId="0" xfId="0" applyFont="1"/>
    <xf numFmtId="0" fontId="5" fillId="0" borderId="0" xfId="0" applyFont="1"/>
    <xf numFmtId="0" fontId="6" fillId="0" borderId="1" xfId="0" applyFont="1" applyBorder="1"/>
    <xf numFmtId="43" fontId="6" fillId="0" borderId="1" xfId="1" applyFont="1" applyBorder="1"/>
    <xf numFmtId="14" fontId="6" fillId="0" borderId="1" xfId="0" applyNumberFormat="1" applyFont="1" applyBorder="1"/>
    <xf numFmtId="0" fontId="5" fillId="0" borderId="1" xfId="0" applyFont="1" applyBorder="1"/>
    <xf numFmtId="43" fontId="5" fillId="0" borderId="1" xfId="1" applyFont="1" applyBorder="1"/>
    <xf numFmtId="43" fontId="5" fillId="0" borderId="0" xfId="1" applyFont="1"/>
    <xf numFmtId="43" fontId="7" fillId="0" borderId="1" xfId="1" applyFont="1" applyBorder="1"/>
    <xf numFmtId="0" fontId="4" fillId="2" borderId="1" xfId="0" applyFont="1" applyFill="1" applyBorder="1" applyAlignment="1">
      <alignment horizontal="center" wrapText="1"/>
    </xf>
    <xf numFmtId="43" fontId="4" fillId="2" borderId="1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2" applyNumberFormat="1" applyFont="1" applyFill="1" applyBorder="1" applyAlignment="1">
      <alignment horizontal="center" vertical="center" wrapText="1"/>
    </xf>
    <xf numFmtId="0" fontId="10" fillId="4" borderId="1" xfId="2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4" fontId="10" fillId="5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6" fontId="10" fillId="3" borderId="1" xfId="2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14" fontId="10" fillId="7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64" fontId="8" fillId="0" borderId="0" xfId="2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0" fontId="8" fillId="0" borderId="0" xfId="2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4" fontId="8" fillId="0" borderId="0" xfId="0" applyNumberFormat="1" applyFont="1" applyAlignment="1">
      <alignment horizontal="center"/>
    </xf>
    <xf numFmtId="165" fontId="8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164" fontId="9" fillId="0" borderId="1" xfId="2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3" fillId="0" borderId="0" xfId="3" applyFont="1"/>
    <xf numFmtId="0" fontId="13" fillId="0" borderId="2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/>
    </xf>
    <xf numFmtId="0" fontId="13" fillId="0" borderId="6" xfId="3" applyFont="1" applyBorder="1" applyAlignment="1">
      <alignment horizontal="centerContinuous"/>
    </xf>
    <xf numFmtId="0" fontId="13" fillId="0" borderId="7" xfId="3" applyFont="1" applyBorder="1" applyAlignment="1">
      <alignment horizontal="centerContinuous"/>
    </xf>
    <xf numFmtId="0" fontId="14" fillId="0" borderId="2" xfId="3" applyFont="1" applyBorder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4" fillId="0" borderId="3" xfId="3" applyFont="1" applyBorder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/>
    </xf>
    <xf numFmtId="0" fontId="13" fillId="0" borderId="10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3" fillId="0" borderId="6" xfId="3" applyFont="1" applyBorder="1"/>
    <xf numFmtId="0" fontId="13" fillId="0" borderId="7" xfId="3" applyFont="1" applyBorder="1"/>
    <xf numFmtId="0" fontId="14" fillId="0" borderId="0" xfId="3" applyFont="1"/>
    <xf numFmtId="14" fontId="13" fillId="0" borderId="0" xfId="3" applyNumberFormat="1" applyFont="1"/>
    <xf numFmtId="167" fontId="13" fillId="0" borderId="0" xfId="3" applyNumberFormat="1" applyFont="1"/>
    <xf numFmtId="14" fontId="13" fillId="0" borderId="0" xfId="3" applyNumberFormat="1" applyFont="1" applyAlignment="1">
      <alignment horizontal="left"/>
    </xf>
    <xf numFmtId="1" fontId="14" fillId="0" borderId="0" xfId="4" applyNumberFormat="1" applyFont="1" applyAlignment="1">
      <alignment horizontal="center" vertical="center"/>
    </xf>
    <xf numFmtId="165" fontId="14" fillId="0" borderId="0" xfId="3" applyNumberFormat="1" applyFont="1" applyAlignment="1">
      <alignment horizontal="center" vertical="center"/>
    </xf>
    <xf numFmtId="1" fontId="14" fillId="0" borderId="0" xfId="3" applyNumberFormat="1" applyFont="1" applyAlignment="1">
      <alignment horizontal="center"/>
    </xf>
    <xf numFmtId="168" fontId="14" fillId="0" borderId="0" xfId="3" applyNumberFormat="1" applyFont="1" applyAlignment="1">
      <alignment horizontal="right"/>
    </xf>
    <xf numFmtId="1" fontId="13" fillId="0" borderId="0" xfId="3" applyNumberFormat="1" applyFont="1" applyAlignment="1">
      <alignment horizontal="center"/>
    </xf>
    <xf numFmtId="168" fontId="13" fillId="0" borderId="0" xfId="3" applyNumberFormat="1" applyFont="1" applyAlignment="1">
      <alignment horizontal="right"/>
    </xf>
    <xf numFmtId="1" fontId="13" fillId="0" borderId="9" xfId="3" applyNumberFormat="1" applyFont="1" applyBorder="1" applyAlignment="1">
      <alignment horizontal="center"/>
    </xf>
    <xf numFmtId="168" fontId="13" fillId="0" borderId="9" xfId="3" applyNumberFormat="1" applyFont="1" applyBorder="1" applyAlignment="1">
      <alignment horizontal="right"/>
    </xf>
    <xf numFmtId="0" fontId="13" fillId="0" borderId="0" xfId="3" applyFont="1" applyAlignment="1">
      <alignment horizontal="center"/>
    </xf>
    <xf numFmtId="1" fontId="14" fillId="0" borderId="13" xfId="3" applyNumberFormat="1" applyFont="1" applyBorder="1" applyAlignment="1">
      <alignment horizontal="center"/>
    </xf>
    <xf numFmtId="168" fontId="14" fillId="0" borderId="13" xfId="3" applyNumberFormat="1" applyFont="1" applyBorder="1" applyAlignment="1">
      <alignment horizontal="right"/>
    </xf>
    <xf numFmtId="168" fontId="13" fillId="0" borderId="0" xfId="3" applyNumberFormat="1" applyFont="1"/>
    <xf numFmtId="168" fontId="14" fillId="0" borderId="9" xfId="3" applyNumberFormat="1" applyFont="1" applyBorder="1"/>
    <xf numFmtId="168" fontId="13" fillId="0" borderId="9" xfId="3" applyNumberFormat="1" applyFont="1" applyBorder="1"/>
    <xf numFmtId="168" fontId="14" fillId="0" borderId="0" xfId="3" applyNumberFormat="1" applyFont="1"/>
    <xf numFmtId="0" fontId="13" fillId="0" borderId="8" xfId="3" applyFont="1" applyBorder="1"/>
    <xf numFmtId="0" fontId="13" fillId="0" borderId="9" xfId="3" applyFont="1" applyBorder="1"/>
    <xf numFmtId="0" fontId="13" fillId="0" borderId="10" xfId="3" applyFont="1" applyBorder="1"/>
    <xf numFmtId="0" fontId="13" fillId="8" borderId="0" xfId="3" applyFont="1" applyFill="1"/>
    <xf numFmtId="0" fontId="14" fillId="0" borderId="0" xfId="3" applyFont="1" applyAlignment="1">
      <alignment horizontal="center"/>
    </xf>
    <xf numFmtId="1" fontId="14" fillId="0" borderId="0" xfId="4" applyNumberFormat="1" applyFont="1" applyAlignment="1">
      <alignment horizontal="right"/>
    </xf>
    <xf numFmtId="169" fontId="14" fillId="0" borderId="0" xfId="5" applyNumberFormat="1" applyFont="1" applyAlignment="1">
      <alignment horizontal="right"/>
    </xf>
    <xf numFmtId="1" fontId="13" fillId="0" borderId="0" xfId="4" applyNumberFormat="1" applyFont="1" applyAlignment="1">
      <alignment horizontal="right"/>
    </xf>
    <xf numFmtId="169" fontId="13" fillId="0" borderId="0" xfId="5" applyNumberFormat="1" applyFont="1" applyAlignment="1">
      <alignment horizontal="right"/>
    </xf>
    <xf numFmtId="170" fontId="13" fillId="0" borderId="13" xfId="5" applyNumberFormat="1" applyFont="1" applyBorder="1" applyAlignment="1">
      <alignment horizontal="center"/>
    </xf>
    <xf numFmtId="169" fontId="13" fillId="0" borderId="13" xfId="5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14" fillId="0" borderId="2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/>
    </xf>
    <xf numFmtId="0" fontId="14" fillId="0" borderId="9" xfId="3" applyFont="1" applyBorder="1" applyAlignment="1">
      <alignment horizontal="center" vertical="center"/>
    </xf>
    <xf numFmtId="0" fontId="14" fillId="0" borderId="10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4" fillId="0" borderId="11" xfId="3" applyFont="1" applyBorder="1" applyAlignment="1">
      <alignment horizontal="center" vertical="center"/>
    </xf>
    <xf numFmtId="0" fontId="15" fillId="0" borderId="0" xfId="3" applyFont="1" applyAlignment="1">
      <alignment horizontal="center" vertical="center" wrapText="1"/>
    </xf>
    <xf numFmtId="0" fontId="14" fillId="0" borderId="6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4" fillId="0" borderId="7" xfId="3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60E296D9-CF55-4C24-94FC-7083BDCF9E66}"/>
    <cellStyle name="Millares 3" xfId="4" xr:uid="{09D82005-B774-4CE4-B73A-FBA3FDBA1028}"/>
    <cellStyle name="Moneda" xfId="2" builtinId="4"/>
    <cellStyle name="Normal" xfId="0" builtinId="0"/>
    <cellStyle name="Normal 2 2" xfId="3" xr:uid="{E8DDF450-2FAA-441E-9657-18EFD6C14C59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8E353E-E3AD-4311-93C2-C1701CF08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EC12455-AFDD-42CB-8FFF-8634DB799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2B4CED8-FC6D-4FDF-A8AF-42ED6527C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97048-B4FB-48AF-921C-57A89981AB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B2"/>
  <sheetViews>
    <sheetView workbookViewId="0">
      <selection activeCell="C13" sqref="C13"/>
    </sheetView>
  </sheetViews>
  <sheetFormatPr baseColWidth="10" defaultRowHeight="14.5" x14ac:dyDescent="0.35"/>
  <cols>
    <col min="1" max="2" width="21.453125" customWidth="1"/>
  </cols>
  <sheetData>
    <row r="1" spans="1:2" x14ac:dyDescent="0.35">
      <c r="A1" s="1" t="s">
        <v>27</v>
      </c>
      <c r="B1" s="1" t="s">
        <v>28</v>
      </c>
    </row>
    <row r="2" spans="1:2" x14ac:dyDescent="0.35">
      <c r="A2" s="2" t="s">
        <v>29</v>
      </c>
      <c r="B2" s="2" t="s">
        <v>11</v>
      </c>
    </row>
  </sheetData>
  <autoFilter ref="A1:B2" xr:uid="{00000000-0009-0000-0000-000001000000}"/>
  <pageMargins left="0.7" right="0.7" top="0.75" bottom="0.75" header="0.3" footer="0.3"/>
  <ignoredErrors>
    <ignoredError sqref="A1:B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1"/>
  <sheetViews>
    <sheetView topLeftCell="C1" workbookViewId="0">
      <selection activeCell="K11" sqref="K11"/>
    </sheetView>
  </sheetViews>
  <sheetFormatPr baseColWidth="10" defaultColWidth="11.453125" defaultRowHeight="13" x14ac:dyDescent="0.3"/>
  <cols>
    <col min="1" max="1" width="10" style="3" bestFit="1" customWidth="1"/>
    <col min="2" max="2" width="22" style="3" bestFit="1" customWidth="1"/>
    <col min="3" max="3" width="17.54296875" style="3" bestFit="1" customWidth="1"/>
    <col min="4" max="4" width="35" style="3" bestFit="1" customWidth="1"/>
    <col min="5" max="5" width="15.26953125" style="3" bestFit="1" customWidth="1"/>
    <col min="6" max="6" width="19.81640625" style="9" bestFit="1" customWidth="1"/>
    <col min="7" max="7" width="20.453125" style="3" bestFit="1" customWidth="1"/>
    <col min="8" max="8" width="13.81640625" style="3" bestFit="1" customWidth="1"/>
    <col min="9" max="9" width="18.1796875" style="3" bestFit="1" customWidth="1"/>
    <col min="10" max="10" width="15.7265625" style="3" bestFit="1" customWidth="1"/>
    <col min="11" max="11" width="13.81640625" style="9" bestFit="1" customWidth="1"/>
    <col min="12" max="16384" width="11.453125" style="3"/>
  </cols>
  <sheetData>
    <row r="1" spans="1:11" x14ac:dyDescent="0.3">
      <c r="A1" s="96" t="s">
        <v>30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x14ac:dyDescent="0.3">
      <c r="A2" s="96" t="s">
        <v>31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x14ac:dyDescent="0.3">
      <c r="A3" s="96" t="s">
        <v>32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5" spans="1:11" s="13" customFormat="1" ht="25.5" x14ac:dyDescent="0.3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2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2" t="s">
        <v>10</v>
      </c>
    </row>
    <row r="6" spans="1:11" x14ac:dyDescent="0.3">
      <c r="A6" s="4" t="s">
        <v>11</v>
      </c>
      <c r="B6" s="4" t="s">
        <v>12</v>
      </c>
      <c r="C6" s="4" t="s">
        <v>13</v>
      </c>
      <c r="D6" s="4" t="s">
        <v>14</v>
      </c>
      <c r="E6" s="4" t="s">
        <v>15</v>
      </c>
      <c r="F6" s="5">
        <v>190400</v>
      </c>
      <c r="G6" s="6">
        <v>44236</v>
      </c>
      <c r="H6" s="6">
        <v>44239</v>
      </c>
      <c r="I6" s="4" t="s">
        <v>16</v>
      </c>
      <c r="J6" s="6">
        <v>44412</v>
      </c>
      <c r="K6" s="5">
        <v>190400</v>
      </c>
    </row>
    <row r="7" spans="1:11" x14ac:dyDescent="0.3">
      <c r="A7" s="4" t="s">
        <v>11</v>
      </c>
      <c r="B7" s="4" t="s">
        <v>12</v>
      </c>
      <c r="C7" s="4" t="s">
        <v>24</v>
      </c>
      <c r="D7" s="4" t="s">
        <v>25</v>
      </c>
      <c r="E7" s="4" t="s">
        <v>26</v>
      </c>
      <c r="F7" s="5">
        <v>320907</v>
      </c>
      <c r="G7" s="6">
        <v>44814</v>
      </c>
      <c r="H7" s="6">
        <v>45035</v>
      </c>
      <c r="I7" s="4" t="s">
        <v>16</v>
      </c>
      <c r="J7" s="6">
        <v>45142</v>
      </c>
      <c r="K7" s="5">
        <v>320907</v>
      </c>
    </row>
    <row r="8" spans="1:11" x14ac:dyDescent="0.3">
      <c r="A8" s="4" t="s">
        <v>11</v>
      </c>
      <c r="B8" s="4" t="s">
        <v>12</v>
      </c>
      <c r="C8" s="4" t="s">
        <v>17</v>
      </c>
      <c r="D8" s="4" t="s">
        <v>18</v>
      </c>
      <c r="E8" s="4" t="s">
        <v>20</v>
      </c>
      <c r="F8" s="5">
        <v>1925461</v>
      </c>
      <c r="G8" s="6">
        <v>45382</v>
      </c>
      <c r="H8" s="6">
        <v>45428</v>
      </c>
      <c r="I8" s="4" t="s">
        <v>16</v>
      </c>
      <c r="J8" s="6">
        <v>45672</v>
      </c>
      <c r="K8" s="5">
        <v>1925461</v>
      </c>
    </row>
    <row r="9" spans="1:11" x14ac:dyDescent="0.3">
      <c r="A9" s="4" t="s">
        <v>11</v>
      </c>
      <c r="B9" s="4" t="s">
        <v>12</v>
      </c>
      <c r="C9" s="4" t="s">
        <v>17</v>
      </c>
      <c r="D9" s="4" t="s">
        <v>18</v>
      </c>
      <c r="E9" s="4" t="s">
        <v>19</v>
      </c>
      <c r="F9" s="5">
        <v>683399</v>
      </c>
      <c r="G9" s="6">
        <v>45381</v>
      </c>
      <c r="H9" s="6">
        <v>45392</v>
      </c>
      <c r="I9" s="4" t="s">
        <v>16</v>
      </c>
      <c r="J9" s="6">
        <v>45693</v>
      </c>
      <c r="K9" s="5">
        <v>683399</v>
      </c>
    </row>
    <row r="10" spans="1:11" x14ac:dyDescent="0.3">
      <c r="A10" s="4" t="s">
        <v>11</v>
      </c>
      <c r="B10" s="4" t="s">
        <v>12</v>
      </c>
      <c r="C10" s="4" t="s">
        <v>21</v>
      </c>
      <c r="D10" s="4" t="s">
        <v>22</v>
      </c>
      <c r="E10" s="4" t="s">
        <v>23</v>
      </c>
      <c r="F10" s="5">
        <v>936887</v>
      </c>
      <c r="G10" s="6">
        <v>45131</v>
      </c>
      <c r="H10" s="6">
        <v>45133</v>
      </c>
      <c r="I10" s="4"/>
      <c r="J10" s="4"/>
      <c r="K10" s="5">
        <v>936887</v>
      </c>
    </row>
    <row r="11" spans="1:11" x14ac:dyDescent="0.3">
      <c r="A11" s="7"/>
      <c r="B11" s="7"/>
      <c r="C11" s="7"/>
      <c r="D11" s="7"/>
      <c r="E11" s="7"/>
      <c r="F11" s="8"/>
      <c r="G11" s="7"/>
      <c r="H11" s="7"/>
      <c r="I11" s="7"/>
      <c r="J11" s="7"/>
      <c r="K11" s="10">
        <f>SUM(K6:K10)</f>
        <v>4057054</v>
      </c>
    </row>
  </sheetData>
  <mergeCells count="3">
    <mergeCell ref="A1:K1"/>
    <mergeCell ref="A2:K2"/>
    <mergeCell ref="A3:K3"/>
  </mergeCells>
  <pageMargins left="0.7" right="0.7" top="0.75" bottom="0.75" header="0.3" footer="0.3"/>
  <ignoredErrors>
    <ignoredError sqref="A5:K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A6601-C1FC-46EE-BDC8-26566C7D9654}">
  <dimension ref="A1:AO7"/>
  <sheetViews>
    <sheetView workbookViewId="0">
      <selection activeCell="Z13" sqref="Z13"/>
    </sheetView>
  </sheetViews>
  <sheetFormatPr baseColWidth="10" defaultRowHeight="14.5" x14ac:dyDescent="0.35"/>
  <cols>
    <col min="1" max="10" width="10.90625" style="39"/>
    <col min="11" max="11" width="12.1796875" style="39" customWidth="1"/>
    <col min="12" max="20" width="10.90625" style="39"/>
    <col min="21" max="21" width="11.453125" style="39" customWidth="1"/>
    <col min="22" max="22" width="10.90625" style="39"/>
    <col min="23" max="23" width="11.54296875" style="39" customWidth="1"/>
    <col min="24" max="30" width="10.90625" style="39"/>
    <col min="31" max="31" width="13.90625" style="39" customWidth="1"/>
    <col min="32" max="32" width="10.90625" style="39"/>
    <col min="33" max="33" width="13.6328125" style="39" customWidth="1"/>
    <col min="34" max="34" width="10.90625" style="39"/>
    <col min="35" max="35" width="12.26953125" style="39" customWidth="1"/>
    <col min="36" max="37" width="10.90625" style="39"/>
    <col min="38" max="38" width="13.08984375" style="39" customWidth="1"/>
    <col min="39" max="39" width="13.54296875" style="39" customWidth="1"/>
    <col min="40" max="40" width="10.90625" style="39"/>
    <col min="41" max="41" width="12.90625" style="39" customWidth="1"/>
    <col min="42" max="16384" width="10.90625" style="39"/>
  </cols>
  <sheetData>
    <row r="1" spans="1:41" x14ac:dyDescent="0.35">
      <c r="A1" s="14">
        <v>45777</v>
      </c>
      <c r="B1" s="15"/>
      <c r="C1" s="15"/>
      <c r="D1" s="15"/>
      <c r="E1" s="15"/>
      <c r="F1" s="15"/>
      <c r="G1" s="16"/>
      <c r="H1" s="16"/>
      <c r="I1" s="31">
        <f>+SUBTOTAL(9,I3:I1048576)</f>
        <v>4057054</v>
      </c>
      <c r="J1" s="31">
        <f>+SUBTOTAL(9,J3:J1048576)</f>
        <v>4057054</v>
      </c>
      <c r="K1" s="32">
        <f>+J1-SUM(AA1:AI1)</f>
        <v>0</v>
      </c>
      <c r="L1" s="33"/>
      <c r="M1" s="34">
        <f>+SUBTOTAL(9,M3:M26698)</f>
        <v>0</v>
      </c>
      <c r="N1" s="35"/>
      <c r="O1" s="33"/>
      <c r="P1" s="16"/>
      <c r="Q1" s="16"/>
      <c r="R1" s="16"/>
      <c r="S1" s="16"/>
      <c r="T1" s="34">
        <f t="shared" ref="T1" si="0">+SUBTOTAL(9,T3:T26698)</f>
        <v>0</v>
      </c>
      <c r="U1" s="33"/>
      <c r="V1" s="33"/>
      <c r="W1" s="33"/>
      <c r="X1" s="33"/>
      <c r="Y1" s="33"/>
      <c r="Z1" s="33"/>
      <c r="AA1" s="34">
        <f t="shared" ref="AA1:AJ1" si="1">+SUBTOTAL(9,AA3:AA26698)</f>
        <v>0</v>
      </c>
      <c r="AB1" s="34">
        <f t="shared" si="1"/>
        <v>0</v>
      </c>
      <c r="AC1" s="34">
        <f t="shared" si="1"/>
        <v>4057054</v>
      </c>
      <c r="AD1" s="34">
        <f t="shared" si="1"/>
        <v>0</v>
      </c>
      <c r="AE1" s="34">
        <f t="shared" si="1"/>
        <v>0</v>
      </c>
      <c r="AF1" s="34">
        <f t="shared" si="1"/>
        <v>0</v>
      </c>
      <c r="AG1" s="34">
        <f t="shared" si="1"/>
        <v>0</v>
      </c>
      <c r="AH1" s="34">
        <f t="shared" si="1"/>
        <v>0</v>
      </c>
      <c r="AI1" s="34">
        <f t="shared" si="1"/>
        <v>0</v>
      </c>
      <c r="AJ1" s="34">
        <f t="shared" si="1"/>
        <v>0</v>
      </c>
      <c r="AK1" s="36"/>
      <c r="AL1" s="36"/>
      <c r="AM1" s="37"/>
      <c r="AN1" s="36"/>
      <c r="AO1" s="38"/>
    </row>
    <row r="2" spans="1:41" ht="30" x14ac:dyDescent="0.35">
      <c r="A2" s="17" t="s">
        <v>33</v>
      </c>
      <c r="B2" s="17" t="s">
        <v>34</v>
      </c>
      <c r="C2" s="17" t="s">
        <v>35</v>
      </c>
      <c r="D2" s="17" t="s">
        <v>36</v>
      </c>
      <c r="E2" s="17" t="s">
        <v>4</v>
      </c>
      <c r="F2" s="17" t="s">
        <v>37</v>
      </c>
      <c r="G2" s="18" t="s">
        <v>38</v>
      </c>
      <c r="H2" s="18" t="s">
        <v>39</v>
      </c>
      <c r="I2" s="19" t="s">
        <v>40</v>
      </c>
      <c r="J2" s="19" t="s">
        <v>41</v>
      </c>
      <c r="K2" s="20" t="s">
        <v>42</v>
      </c>
      <c r="L2" s="21" t="str">
        <f ca="1">+CONCATENATE("ESTADO EPS ",TEXT(TODAY(),"DD-MM-YYYY"))</f>
        <v>ESTADO EPS 05-06-2025</v>
      </c>
      <c r="M2" s="22" t="s">
        <v>43</v>
      </c>
      <c r="N2" s="23" t="s">
        <v>44</v>
      </c>
      <c r="O2" s="24" t="s">
        <v>45</v>
      </c>
      <c r="P2" s="25" t="s">
        <v>46</v>
      </c>
      <c r="Q2" s="25" t="s">
        <v>47</v>
      </c>
      <c r="R2" s="25" t="s">
        <v>48</v>
      </c>
      <c r="S2" s="25" t="s">
        <v>49</v>
      </c>
      <c r="T2" s="26" t="s">
        <v>52</v>
      </c>
      <c r="U2" s="26" t="s">
        <v>53</v>
      </c>
      <c r="V2" s="26" t="s">
        <v>54</v>
      </c>
      <c r="W2" s="26" t="s">
        <v>55</v>
      </c>
      <c r="X2" s="26" t="s">
        <v>56</v>
      </c>
      <c r="Y2" s="26" t="s">
        <v>57</v>
      </c>
      <c r="Z2" s="26" t="s">
        <v>58</v>
      </c>
      <c r="AA2" s="27" t="s">
        <v>59</v>
      </c>
      <c r="AB2" s="27" t="s">
        <v>60</v>
      </c>
      <c r="AC2" s="27" t="s">
        <v>61</v>
      </c>
      <c r="AD2" s="27" t="s">
        <v>51</v>
      </c>
      <c r="AE2" s="27" t="s">
        <v>62</v>
      </c>
      <c r="AF2" s="27" t="s">
        <v>50</v>
      </c>
      <c r="AG2" s="27" t="s">
        <v>63</v>
      </c>
      <c r="AH2" s="27" t="s">
        <v>64</v>
      </c>
      <c r="AI2" s="27" t="s">
        <v>65</v>
      </c>
      <c r="AJ2" s="28" t="s">
        <v>66</v>
      </c>
      <c r="AK2" s="28" t="s">
        <v>67</v>
      </c>
      <c r="AL2" s="28" t="s">
        <v>68</v>
      </c>
      <c r="AM2" s="29" t="s">
        <v>69</v>
      </c>
      <c r="AN2" s="28" t="s">
        <v>70</v>
      </c>
      <c r="AO2" s="28" t="s">
        <v>71</v>
      </c>
    </row>
    <row r="3" spans="1:41" x14ac:dyDescent="0.35">
      <c r="A3" s="30">
        <v>890907254</v>
      </c>
      <c r="B3" s="40" t="s">
        <v>72</v>
      </c>
      <c r="C3" s="30"/>
      <c r="D3" s="41" t="s">
        <v>15</v>
      </c>
      <c r="E3" s="30" t="s">
        <v>15</v>
      </c>
      <c r="F3" s="30" t="s">
        <v>73</v>
      </c>
      <c r="G3" s="42">
        <v>44239</v>
      </c>
      <c r="H3" s="42">
        <v>44412</v>
      </c>
      <c r="I3" s="43">
        <v>190400</v>
      </c>
      <c r="J3" s="43">
        <v>190400</v>
      </c>
      <c r="K3" s="45" t="s">
        <v>61</v>
      </c>
      <c r="L3" s="45" t="s">
        <v>74</v>
      </c>
      <c r="M3" s="30">
        <v>0</v>
      </c>
      <c r="N3" s="30"/>
      <c r="O3" s="30" t="s">
        <v>75</v>
      </c>
      <c r="P3" s="44">
        <v>44239</v>
      </c>
      <c r="Q3" s="44"/>
      <c r="R3" s="44"/>
      <c r="S3" s="44"/>
      <c r="T3" s="30">
        <v>0</v>
      </c>
      <c r="U3" s="30"/>
      <c r="V3" s="30"/>
      <c r="W3" s="30"/>
      <c r="X3" s="30"/>
      <c r="Y3" s="30"/>
      <c r="Z3" s="30"/>
      <c r="AA3" s="30">
        <v>0</v>
      </c>
      <c r="AB3" s="30">
        <v>0</v>
      </c>
      <c r="AC3" s="43">
        <v>190400</v>
      </c>
      <c r="AD3" s="30">
        <v>0</v>
      </c>
      <c r="AE3" s="30">
        <v>0</v>
      </c>
      <c r="AF3" s="30">
        <v>0</v>
      </c>
      <c r="AG3" s="30">
        <v>0</v>
      </c>
      <c r="AH3" s="30">
        <v>0</v>
      </c>
      <c r="AI3" s="30">
        <v>0</v>
      </c>
      <c r="AJ3" s="30">
        <v>0</v>
      </c>
      <c r="AK3" s="30">
        <v>0</v>
      </c>
      <c r="AL3" s="30"/>
      <c r="AM3" s="30"/>
      <c r="AN3" s="30"/>
      <c r="AO3" s="30">
        <v>0</v>
      </c>
    </row>
    <row r="4" spans="1:41" x14ac:dyDescent="0.35">
      <c r="A4" s="30">
        <v>890907254</v>
      </c>
      <c r="B4" s="40" t="s">
        <v>72</v>
      </c>
      <c r="C4" s="30"/>
      <c r="D4" s="30" t="s">
        <v>26</v>
      </c>
      <c r="E4" s="30" t="s">
        <v>26</v>
      </c>
      <c r="F4" s="30" t="str">
        <f>_xlfn.CONCAT(A4,"_",D4)</f>
        <v>890907254_01JG4999802</v>
      </c>
      <c r="G4" s="42">
        <v>45035</v>
      </c>
      <c r="H4" s="42">
        <v>45142</v>
      </c>
      <c r="I4" s="43">
        <v>320907</v>
      </c>
      <c r="J4" s="43">
        <v>320907</v>
      </c>
      <c r="K4" s="45" t="s">
        <v>61</v>
      </c>
      <c r="L4" s="45" t="s">
        <v>74</v>
      </c>
      <c r="M4" s="30">
        <v>0</v>
      </c>
      <c r="N4" s="30"/>
      <c r="O4" s="30" t="s">
        <v>75</v>
      </c>
      <c r="P4" s="44">
        <v>45035</v>
      </c>
      <c r="Q4" s="44"/>
      <c r="R4" s="44"/>
      <c r="S4" s="44"/>
      <c r="T4" s="30">
        <v>0</v>
      </c>
      <c r="U4" s="30"/>
      <c r="V4" s="30"/>
      <c r="W4" s="30"/>
      <c r="X4" s="30"/>
      <c r="Y4" s="30"/>
      <c r="Z4" s="30"/>
      <c r="AA4" s="30">
        <v>0</v>
      </c>
      <c r="AB4" s="30">
        <v>0</v>
      </c>
      <c r="AC4" s="43">
        <v>320907</v>
      </c>
      <c r="AD4" s="30">
        <v>0</v>
      </c>
      <c r="AE4" s="30">
        <v>0</v>
      </c>
      <c r="AF4" s="30">
        <v>0</v>
      </c>
      <c r="AG4" s="30">
        <v>0</v>
      </c>
      <c r="AH4" s="30">
        <v>0</v>
      </c>
      <c r="AI4" s="30">
        <v>0</v>
      </c>
      <c r="AJ4" s="30">
        <v>0</v>
      </c>
      <c r="AK4" s="30">
        <v>0</v>
      </c>
      <c r="AL4" s="30"/>
      <c r="AM4" s="30"/>
      <c r="AN4" s="30"/>
      <c r="AO4" s="30">
        <v>0</v>
      </c>
    </row>
    <row r="5" spans="1:41" x14ac:dyDescent="0.35">
      <c r="A5" s="30">
        <v>890907254</v>
      </c>
      <c r="B5" s="40" t="s">
        <v>72</v>
      </c>
      <c r="C5" s="30"/>
      <c r="D5" s="30" t="s">
        <v>20</v>
      </c>
      <c r="E5" s="30" t="s">
        <v>20</v>
      </c>
      <c r="F5" s="30" t="str">
        <f>_xlfn.CONCAT(A5,"_",D5)</f>
        <v>890907254_SJDR0006103167</v>
      </c>
      <c r="G5" s="42">
        <v>45428</v>
      </c>
      <c r="H5" s="42">
        <v>45672</v>
      </c>
      <c r="I5" s="43">
        <v>1925461</v>
      </c>
      <c r="J5" s="43">
        <v>1925461</v>
      </c>
      <c r="K5" s="30" t="e">
        <v>#N/A</v>
      </c>
      <c r="L5" s="45" t="s">
        <v>74</v>
      </c>
      <c r="M5" s="30">
        <v>0</v>
      </c>
      <c r="N5" s="30"/>
      <c r="O5" s="30"/>
      <c r="P5" s="44"/>
      <c r="Q5" s="44"/>
      <c r="R5" s="44"/>
      <c r="S5" s="44"/>
      <c r="T5" s="30">
        <v>0</v>
      </c>
      <c r="U5" s="30"/>
      <c r="V5" s="30"/>
      <c r="W5" s="30"/>
      <c r="X5" s="30"/>
      <c r="Y5" s="30"/>
      <c r="Z5" s="30"/>
      <c r="AA5" s="30">
        <v>0</v>
      </c>
      <c r="AB5" s="30">
        <v>0</v>
      </c>
      <c r="AC5" s="43">
        <v>1925461</v>
      </c>
      <c r="AD5" s="30">
        <v>0</v>
      </c>
      <c r="AE5" s="30">
        <v>0</v>
      </c>
      <c r="AF5" s="30">
        <v>0</v>
      </c>
      <c r="AG5" s="30">
        <v>0</v>
      </c>
      <c r="AH5" s="30">
        <v>0</v>
      </c>
      <c r="AI5" s="30">
        <v>0</v>
      </c>
      <c r="AJ5" s="30">
        <v>0</v>
      </c>
      <c r="AK5" s="30">
        <v>0</v>
      </c>
      <c r="AL5" s="30"/>
      <c r="AM5" s="30"/>
      <c r="AN5" s="30"/>
      <c r="AO5" s="30">
        <v>0</v>
      </c>
    </row>
    <row r="6" spans="1:41" x14ac:dyDescent="0.35">
      <c r="A6" s="30">
        <v>890907254</v>
      </c>
      <c r="B6" s="40" t="s">
        <v>72</v>
      </c>
      <c r="C6" s="30"/>
      <c r="D6" s="30" t="s">
        <v>19</v>
      </c>
      <c r="E6" s="30" t="s">
        <v>19</v>
      </c>
      <c r="F6" s="30" t="str">
        <f>_xlfn.CONCAT(A6,"_",D6)</f>
        <v>890907254_SJDR0006084625</v>
      </c>
      <c r="G6" s="42">
        <v>45392</v>
      </c>
      <c r="H6" s="42">
        <v>45693</v>
      </c>
      <c r="I6" s="43">
        <v>683399</v>
      </c>
      <c r="J6" s="43">
        <v>683399</v>
      </c>
      <c r="K6" s="30" t="e">
        <v>#N/A</v>
      </c>
      <c r="L6" s="45" t="s">
        <v>74</v>
      </c>
      <c r="M6" s="30">
        <v>0</v>
      </c>
      <c r="N6" s="30"/>
      <c r="O6" s="30"/>
      <c r="P6" s="44"/>
      <c r="Q6" s="44"/>
      <c r="R6" s="44"/>
      <c r="S6" s="44"/>
      <c r="T6" s="30">
        <v>0</v>
      </c>
      <c r="U6" s="30"/>
      <c r="V6" s="30"/>
      <c r="W6" s="30"/>
      <c r="X6" s="30"/>
      <c r="Y6" s="30"/>
      <c r="Z6" s="30"/>
      <c r="AA6" s="30">
        <v>0</v>
      </c>
      <c r="AB6" s="30">
        <v>0</v>
      </c>
      <c r="AC6" s="43">
        <v>683399</v>
      </c>
      <c r="AD6" s="30">
        <v>0</v>
      </c>
      <c r="AE6" s="30">
        <v>0</v>
      </c>
      <c r="AF6" s="30">
        <v>0</v>
      </c>
      <c r="AG6" s="30">
        <v>0</v>
      </c>
      <c r="AH6" s="30">
        <v>0</v>
      </c>
      <c r="AI6" s="30">
        <v>0</v>
      </c>
      <c r="AJ6" s="30">
        <v>0</v>
      </c>
      <c r="AK6" s="30">
        <v>0</v>
      </c>
      <c r="AL6" s="30"/>
      <c r="AM6" s="30"/>
      <c r="AN6" s="30"/>
      <c r="AO6" s="30">
        <v>0</v>
      </c>
    </row>
    <row r="7" spans="1:41" x14ac:dyDescent="0.35">
      <c r="A7" s="30">
        <v>890907254</v>
      </c>
      <c r="B7" s="40" t="s">
        <v>72</v>
      </c>
      <c r="C7" s="30"/>
      <c r="D7" s="30" t="s">
        <v>23</v>
      </c>
      <c r="E7" s="30" t="s">
        <v>23</v>
      </c>
      <c r="F7" s="30" t="str">
        <f>_xlfn.CONCAT(A7,"_",D7)</f>
        <v>890907254_01JG5045960</v>
      </c>
      <c r="G7" s="42">
        <v>45133</v>
      </c>
      <c r="H7" s="42"/>
      <c r="I7" s="43">
        <v>936887</v>
      </c>
      <c r="J7" s="43">
        <v>936887</v>
      </c>
      <c r="K7" s="45" t="s">
        <v>61</v>
      </c>
      <c r="L7" s="45" t="s">
        <v>74</v>
      </c>
      <c r="M7" s="30">
        <v>0</v>
      </c>
      <c r="N7" s="30"/>
      <c r="O7" s="30"/>
      <c r="P7" s="44"/>
      <c r="Q7" s="44"/>
      <c r="R7" s="44"/>
      <c r="S7" s="44"/>
      <c r="T7" s="30">
        <v>0</v>
      </c>
      <c r="U7" s="30"/>
      <c r="V7" s="30"/>
      <c r="W7" s="30"/>
      <c r="X7" s="30"/>
      <c r="Y7" s="30"/>
      <c r="Z7" s="30"/>
      <c r="AA7" s="30">
        <v>0</v>
      </c>
      <c r="AB7" s="30">
        <v>0</v>
      </c>
      <c r="AC7" s="43">
        <v>936887</v>
      </c>
      <c r="AD7" s="30">
        <v>0</v>
      </c>
      <c r="AE7" s="30">
        <v>0</v>
      </c>
      <c r="AF7" s="30">
        <v>0</v>
      </c>
      <c r="AG7" s="30">
        <v>0</v>
      </c>
      <c r="AH7" s="30">
        <v>0</v>
      </c>
      <c r="AI7" s="30">
        <v>0</v>
      </c>
      <c r="AJ7" s="30">
        <v>0</v>
      </c>
      <c r="AK7" s="30">
        <v>0</v>
      </c>
      <c r="AL7" s="30"/>
      <c r="AM7" s="30"/>
      <c r="AN7" s="30"/>
      <c r="AO7" s="30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1:B1" name="Rango1_1"/>
  </protectedRanges>
  <conditionalFormatting sqref="D4 D6:D7">
    <cfRule type="duplicateValues" dxfId="4" priority="2"/>
  </conditionalFormatting>
  <conditionalFormatting sqref="D5">
    <cfRule type="duplicateValues" dxfId="3" priority="1"/>
  </conditionalFormatting>
  <conditionalFormatting sqref="E1">
    <cfRule type="duplicateValues" dxfId="2" priority="5"/>
  </conditionalFormatting>
  <conditionalFormatting sqref="E2">
    <cfRule type="duplicateValues" dxfId="1" priority="4"/>
  </conditionalFormatting>
  <conditionalFormatting sqref="E3:E7">
    <cfRule type="duplicateValues" dxfId="0" priority="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94B82-C55A-4546-9781-941D3B57C441}">
  <dimension ref="B1:J42"/>
  <sheetViews>
    <sheetView showGridLines="0" topLeftCell="A6" zoomScaleNormal="100" workbookViewId="0">
      <selection activeCell="D19" sqref="D19"/>
    </sheetView>
  </sheetViews>
  <sheetFormatPr baseColWidth="10" defaultColWidth="10.90625" defaultRowHeight="12.5" x14ac:dyDescent="0.25"/>
  <cols>
    <col min="1" max="1" width="1" style="46" customWidth="1"/>
    <col min="2" max="2" width="10.90625" style="46"/>
    <col min="3" max="3" width="17.54296875" style="46" customWidth="1"/>
    <col min="4" max="4" width="11.54296875" style="46" customWidth="1"/>
    <col min="5" max="8" width="10.90625" style="46"/>
    <col min="9" max="9" width="22.54296875" style="46" customWidth="1"/>
    <col min="10" max="10" width="14" style="46" customWidth="1"/>
    <col min="11" max="11" width="1.81640625" style="46" customWidth="1"/>
    <col min="12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97" t="s">
        <v>76</v>
      </c>
      <c r="E2" s="98"/>
      <c r="F2" s="98"/>
      <c r="G2" s="98"/>
      <c r="H2" s="98"/>
      <c r="I2" s="99"/>
      <c r="J2" s="103" t="s">
        <v>77</v>
      </c>
    </row>
    <row r="3" spans="2:10" ht="15.75" customHeight="1" thickBot="1" x14ac:dyDescent="0.3">
      <c r="B3" s="49"/>
      <c r="C3" s="50"/>
      <c r="D3" s="100"/>
      <c r="E3" s="101"/>
      <c r="F3" s="101"/>
      <c r="G3" s="101"/>
      <c r="H3" s="101"/>
      <c r="I3" s="102"/>
      <c r="J3" s="104"/>
    </row>
    <row r="4" spans="2:10" ht="13" x14ac:dyDescent="0.25">
      <c r="B4" s="49"/>
      <c r="C4" s="50"/>
      <c r="D4" s="51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55" t="s">
        <v>78</v>
      </c>
      <c r="E5" s="56"/>
      <c r="F5" s="56"/>
      <c r="G5" s="56"/>
      <c r="H5" s="56"/>
      <c r="I5" s="57"/>
      <c r="J5" s="57" t="s">
        <v>79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">
        <v>112</v>
      </c>
      <c r="J9" s="65"/>
    </row>
    <row r="10" spans="2:10" ht="13" x14ac:dyDescent="0.3">
      <c r="B10" s="64"/>
      <c r="C10" s="66"/>
      <c r="E10" s="67"/>
      <c r="H10" s="68"/>
      <c r="J10" s="65"/>
    </row>
    <row r="11" spans="2:10" x14ac:dyDescent="0.25">
      <c r="B11" s="64"/>
      <c r="J11" s="65"/>
    </row>
    <row r="12" spans="2:10" ht="13" x14ac:dyDescent="0.3">
      <c r="B12" s="64"/>
      <c r="C12" s="66" t="s">
        <v>106</v>
      </c>
      <c r="J12" s="65"/>
    </row>
    <row r="13" spans="2:10" ht="13" x14ac:dyDescent="0.3">
      <c r="B13" s="64"/>
      <c r="C13" s="66" t="s">
        <v>107</v>
      </c>
      <c r="J13" s="65"/>
    </row>
    <row r="14" spans="2:10" x14ac:dyDescent="0.25">
      <c r="B14" s="64"/>
      <c r="J14" s="65"/>
    </row>
    <row r="15" spans="2:10" x14ac:dyDescent="0.25">
      <c r="B15" s="64"/>
      <c r="C15" s="46" t="s">
        <v>109</v>
      </c>
      <c r="J15" s="65"/>
    </row>
    <row r="16" spans="2:10" x14ac:dyDescent="0.25">
      <c r="B16" s="64"/>
      <c r="C16" s="69"/>
      <c r="J16" s="65"/>
    </row>
    <row r="17" spans="2:10" ht="13" x14ac:dyDescent="0.25">
      <c r="B17" s="64"/>
      <c r="C17" s="46" t="s">
        <v>108</v>
      </c>
      <c r="D17" s="67"/>
      <c r="H17" s="70" t="s">
        <v>80</v>
      </c>
      <c r="I17" s="71" t="s">
        <v>81</v>
      </c>
      <c r="J17" s="65"/>
    </row>
    <row r="18" spans="2:10" ht="13" x14ac:dyDescent="0.3">
      <c r="B18" s="64"/>
      <c r="C18" s="66" t="s">
        <v>82</v>
      </c>
      <c r="D18" s="66"/>
      <c r="E18" s="66"/>
      <c r="F18" s="66"/>
      <c r="H18" s="72">
        <v>5</v>
      </c>
      <c r="I18" s="73">
        <v>4057054</v>
      </c>
      <c r="J18" s="65"/>
    </row>
    <row r="19" spans="2:10" x14ac:dyDescent="0.25">
      <c r="B19" s="64"/>
      <c r="C19" s="46" t="s">
        <v>83</v>
      </c>
      <c r="H19" s="74">
        <v>0</v>
      </c>
      <c r="I19" s="75">
        <v>0</v>
      </c>
      <c r="J19" s="65"/>
    </row>
    <row r="20" spans="2:10" x14ac:dyDescent="0.25">
      <c r="B20" s="64"/>
      <c r="C20" s="46" t="s">
        <v>84</v>
      </c>
      <c r="H20" s="74">
        <v>0</v>
      </c>
      <c r="I20" s="75">
        <v>0</v>
      </c>
      <c r="J20" s="65"/>
    </row>
    <row r="21" spans="2:10" x14ac:dyDescent="0.25">
      <c r="B21" s="64"/>
      <c r="C21" s="46" t="s">
        <v>85</v>
      </c>
      <c r="H21" s="74">
        <v>5</v>
      </c>
      <c r="I21" s="75">
        <v>4057054</v>
      </c>
      <c r="J21" s="65"/>
    </row>
    <row r="22" spans="2:10" x14ac:dyDescent="0.25">
      <c r="B22" s="64"/>
      <c r="C22" s="46" t="s">
        <v>86</v>
      </c>
      <c r="H22" s="74">
        <v>0</v>
      </c>
      <c r="I22" s="75">
        <v>0</v>
      </c>
      <c r="J22" s="65"/>
    </row>
    <row r="23" spans="2:10" x14ac:dyDescent="0.25">
      <c r="B23" s="64"/>
      <c r="C23" s="46" t="s">
        <v>87</v>
      </c>
      <c r="H23" s="74">
        <v>0</v>
      </c>
      <c r="I23" s="75">
        <v>0</v>
      </c>
      <c r="J23" s="65"/>
    </row>
    <row r="24" spans="2:10" ht="13" thickBot="1" x14ac:dyDescent="0.3">
      <c r="B24" s="64"/>
      <c r="C24" s="46" t="s">
        <v>88</v>
      </c>
      <c r="H24" s="76">
        <v>0</v>
      </c>
      <c r="I24" s="77">
        <v>0</v>
      </c>
      <c r="J24" s="65"/>
    </row>
    <row r="25" spans="2:10" ht="13" x14ac:dyDescent="0.3">
      <c r="B25" s="64"/>
      <c r="C25" s="66" t="s">
        <v>89</v>
      </c>
      <c r="D25" s="66"/>
      <c r="E25" s="66"/>
      <c r="F25" s="66"/>
      <c r="H25" s="72">
        <f>H19+H20+H21+H22+H24+H23</f>
        <v>5</v>
      </c>
      <c r="I25" s="73">
        <f>I19+I20+I21+I22+I24+I23</f>
        <v>4057054</v>
      </c>
      <c r="J25" s="65"/>
    </row>
    <row r="26" spans="2:10" x14ac:dyDescent="0.25">
      <c r="B26" s="64"/>
      <c r="C26" s="46" t="s">
        <v>90</v>
      </c>
      <c r="H26" s="74">
        <v>0</v>
      </c>
      <c r="I26" s="75">
        <v>0</v>
      </c>
      <c r="J26" s="65"/>
    </row>
    <row r="27" spans="2:10" ht="13" thickBot="1" x14ac:dyDescent="0.3">
      <c r="B27" s="64"/>
      <c r="C27" s="46" t="s">
        <v>64</v>
      </c>
      <c r="H27" s="76">
        <v>0</v>
      </c>
      <c r="I27" s="77">
        <v>0</v>
      </c>
      <c r="J27" s="65"/>
    </row>
    <row r="28" spans="2:10" ht="13" x14ac:dyDescent="0.3">
      <c r="B28" s="64"/>
      <c r="C28" s="66" t="s">
        <v>91</v>
      </c>
      <c r="D28" s="66"/>
      <c r="E28" s="66"/>
      <c r="F28" s="66"/>
      <c r="H28" s="72">
        <f>H26+H27</f>
        <v>0</v>
      </c>
      <c r="I28" s="73">
        <f>I26+I27</f>
        <v>0</v>
      </c>
      <c r="J28" s="65"/>
    </row>
    <row r="29" spans="2:10" ht="13.5" thickBot="1" x14ac:dyDescent="0.35">
      <c r="B29" s="64"/>
      <c r="C29" s="46" t="s">
        <v>92</v>
      </c>
      <c r="D29" s="66"/>
      <c r="E29" s="66"/>
      <c r="F29" s="66"/>
      <c r="H29" s="76">
        <v>0</v>
      </c>
      <c r="I29" s="77">
        <v>0</v>
      </c>
      <c r="J29" s="65"/>
    </row>
    <row r="30" spans="2:10" ht="13" x14ac:dyDescent="0.3">
      <c r="B30" s="64"/>
      <c r="C30" s="66" t="s">
        <v>93</v>
      </c>
      <c r="D30" s="66"/>
      <c r="E30" s="66"/>
      <c r="F30" s="66"/>
      <c r="H30" s="74">
        <f>H29</f>
        <v>0</v>
      </c>
      <c r="I30" s="75">
        <f>I29</f>
        <v>0</v>
      </c>
      <c r="J30" s="65"/>
    </row>
    <row r="31" spans="2:10" ht="13" x14ac:dyDescent="0.3">
      <c r="B31" s="64"/>
      <c r="C31" s="66"/>
      <c r="D31" s="66"/>
      <c r="E31" s="66"/>
      <c r="F31" s="66"/>
      <c r="H31" s="78"/>
      <c r="I31" s="73"/>
      <c r="J31" s="65"/>
    </row>
    <row r="32" spans="2:10" ht="13.5" thickBot="1" x14ac:dyDescent="0.35">
      <c r="B32" s="64"/>
      <c r="C32" s="66" t="s">
        <v>94</v>
      </c>
      <c r="D32" s="66"/>
      <c r="H32" s="79">
        <f>H25+H28+H30</f>
        <v>5</v>
      </c>
      <c r="I32" s="80">
        <f>I25+I28+I30</f>
        <v>4057054</v>
      </c>
      <c r="J32" s="65"/>
    </row>
    <row r="33" spans="2:10" ht="13.5" thickTop="1" x14ac:dyDescent="0.3">
      <c r="B33" s="64"/>
      <c r="C33" s="66"/>
      <c r="D33" s="66"/>
      <c r="H33" s="81">
        <f>+H18-H32</f>
        <v>0</v>
      </c>
      <c r="I33" s="75">
        <f>+I18-I32</f>
        <v>0</v>
      </c>
      <c r="J33" s="65"/>
    </row>
    <row r="34" spans="2:10" x14ac:dyDescent="0.25">
      <c r="B34" s="64"/>
      <c r="G34" s="81"/>
      <c r="H34" s="81"/>
      <c r="I34" s="81"/>
      <c r="J34" s="65"/>
    </row>
    <row r="35" spans="2:10" x14ac:dyDescent="0.25">
      <c r="B35" s="64"/>
      <c r="G35" s="81"/>
      <c r="H35" s="81"/>
      <c r="I35" s="81"/>
      <c r="J35" s="65"/>
    </row>
    <row r="36" spans="2:10" ht="13" x14ac:dyDescent="0.3">
      <c r="B36" s="64"/>
      <c r="C36" s="66"/>
      <c r="G36" s="81"/>
      <c r="H36" s="81"/>
      <c r="I36" s="81"/>
      <c r="J36" s="65"/>
    </row>
    <row r="37" spans="2:10" ht="13.5" thickBot="1" x14ac:dyDescent="0.35">
      <c r="B37" s="64"/>
      <c r="C37" s="82" t="s">
        <v>110</v>
      </c>
      <c r="D37" s="83"/>
      <c r="H37" s="82" t="s">
        <v>95</v>
      </c>
      <c r="I37" s="83"/>
      <c r="J37" s="65"/>
    </row>
    <row r="38" spans="2:10" ht="13" x14ac:dyDescent="0.3">
      <c r="B38" s="64"/>
      <c r="C38" s="66" t="s">
        <v>111</v>
      </c>
      <c r="D38" s="81"/>
      <c r="H38" s="84" t="s">
        <v>96</v>
      </c>
      <c r="I38" s="81"/>
      <c r="J38" s="65"/>
    </row>
    <row r="39" spans="2:10" ht="13" x14ac:dyDescent="0.3">
      <c r="B39" s="64"/>
      <c r="C39" s="66" t="s">
        <v>72</v>
      </c>
      <c r="H39" s="66" t="s">
        <v>97</v>
      </c>
      <c r="I39" s="81"/>
      <c r="J39" s="65"/>
    </row>
    <row r="40" spans="2:10" x14ac:dyDescent="0.25">
      <c r="B40" s="64"/>
      <c r="G40" s="81"/>
      <c r="H40" s="81"/>
      <c r="I40" s="81"/>
      <c r="J40" s="65"/>
    </row>
    <row r="41" spans="2:10" ht="12.75" customHeight="1" x14ac:dyDescent="0.25">
      <c r="B41" s="64"/>
      <c r="C41" s="105" t="s">
        <v>98</v>
      </c>
      <c r="D41" s="105"/>
      <c r="E41" s="105"/>
      <c r="F41" s="105"/>
      <c r="G41" s="105"/>
      <c r="H41" s="105"/>
      <c r="I41" s="105"/>
      <c r="J41" s="65"/>
    </row>
    <row r="42" spans="2:10" ht="18.75" customHeight="1" thickBot="1" x14ac:dyDescent="0.3">
      <c r="B42" s="85"/>
      <c r="C42" s="86"/>
      <c r="D42" s="86"/>
      <c r="E42" s="86"/>
      <c r="F42" s="86"/>
      <c r="G42" s="86"/>
      <c r="H42" s="86"/>
      <c r="I42" s="86"/>
      <c r="J42" s="8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D18B9-930B-4FAA-B23E-D2009D9A3D4C}">
  <dimension ref="B1:J37"/>
  <sheetViews>
    <sheetView showGridLines="0" tabSelected="1" topLeftCell="A8" zoomScale="84" zoomScaleNormal="84" zoomScaleSheetLayoutView="100" workbookViewId="0">
      <selection activeCell="F17" sqref="F17"/>
    </sheetView>
  </sheetViews>
  <sheetFormatPr baseColWidth="10" defaultColWidth="11.453125" defaultRowHeight="12.5" x14ac:dyDescent="0.25"/>
  <cols>
    <col min="1" max="1" width="4.453125" style="46" customWidth="1"/>
    <col min="2" max="2" width="11.453125" style="46"/>
    <col min="3" max="3" width="12.81640625" style="46" customWidth="1"/>
    <col min="4" max="4" width="22" style="46" customWidth="1"/>
    <col min="5" max="8" width="11.453125" style="46"/>
    <col min="9" max="9" width="24.81640625" style="46" customWidth="1"/>
    <col min="10" max="10" width="12.54296875" style="46" customWidth="1"/>
    <col min="11" max="11" width="1.81640625" style="46" customWidth="1"/>
    <col min="12" max="16384" width="11.453125" style="46"/>
  </cols>
  <sheetData>
    <row r="1" spans="2:10" ht="18" customHeight="1" thickBot="1" x14ac:dyDescent="0.3"/>
    <row r="2" spans="2:10" ht="19.5" customHeight="1" x14ac:dyDescent="0.25">
      <c r="B2" s="47"/>
      <c r="C2" s="48"/>
      <c r="D2" s="97" t="s">
        <v>99</v>
      </c>
      <c r="E2" s="98"/>
      <c r="F2" s="98"/>
      <c r="G2" s="98"/>
      <c r="H2" s="98"/>
      <c r="I2" s="99"/>
      <c r="J2" s="103" t="s">
        <v>77</v>
      </c>
    </row>
    <row r="3" spans="2:10" ht="15.75" customHeight="1" thickBot="1" x14ac:dyDescent="0.3">
      <c r="B3" s="49"/>
      <c r="C3" s="50"/>
      <c r="D3" s="100"/>
      <c r="E3" s="101"/>
      <c r="F3" s="101"/>
      <c r="G3" s="101"/>
      <c r="H3" s="101"/>
      <c r="I3" s="102"/>
      <c r="J3" s="104"/>
    </row>
    <row r="4" spans="2:10" ht="13" x14ac:dyDescent="0.25">
      <c r="B4" s="49"/>
      <c r="C4" s="50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106" t="s">
        <v>100</v>
      </c>
      <c r="E5" s="107"/>
      <c r="F5" s="107"/>
      <c r="G5" s="107"/>
      <c r="H5" s="107"/>
      <c r="I5" s="108"/>
      <c r="J5" s="57" t="s">
        <v>101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>+'FOR-CSA-018'!C9</f>
        <v>Santiago de Cali,  mayo 20 2025</v>
      </c>
      <c r="D9" s="68"/>
      <c r="E9" s="67"/>
      <c r="J9" s="65"/>
    </row>
    <row r="10" spans="2:10" ht="13" x14ac:dyDescent="0.3">
      <c r="B10" s="64"/>
      <c r="C10" s="66"/>
      <c r="J10" s="65"/>
    </row>
    <row r="11" spans="2:10" ht="13" x14ac:dyDescent="0.3">
      <c r="B11" s="64"/>
      <c r="C11" s="66" t="str">
        <f>+'FOR-CSA-018'!C12</f>
        <v>Señores : E.S.E HOSP. SAN JUAN DE DIOS DE RIONEGRO</v>
      </c>
      <c r="J11" s="65"/>
    </row>
    <row r="12" spans="2:10" ht="13" x14ac:dyDescent="0.3">
      <c r="B12" s="64"/>
      <c r="C12" s="66" t="str">
        <f>+'FOR-CSA-018'!C13</f>
        <v>NIT: 890907254</v>
      </c>
      <c r="J12" s="65"/>
    </row>
    <row r="13" spans="2:10" x14ac:dyDescent="0.25">
      <c r="B13" s="64"/>
      <c r="J13" s="65"/>
    </row>
    <row r="14" spans="2:10" x14ac:dyDescent="0.25">
      <c r="B14" s="64"/>
      <c r="C14" s="46" t="s">
        <v>102</v>
      </c>
      <c r="J14" s="65"/>
    </row>
    <row r="15" spans="2:10" x14ac:dyDescent="0.25">
      <c r="B15" s="64"/>
      <c r="C15" s="69"/>
      <c r="J15" s="65"/>
    </row>
    <row r="16" spans="2:10" ht="13" x14ac:dyDescent="0.3">
      <c r="B16" s="64"/>
      <c r="C16" s="88"/>
      <c r="D16" s="67"/>
      <c r="H16" s="89" t="s">
        <v>80</v>
      </c>
      <c r="I16" s="89" t="s">
        <v>81</v>
      </c>
      <c r="J16" s="65"/>
    </row>
    <row r="17" spans="2:10" ht="13" x14ac:dyDescent="0.3">
      <c r="B17" s="64"/>
      <c r="C17" s="66" t="str">
        <f>+'FOR-CSA-018'!C17</f>
        <v>Con Corte al dia: 30/04/2025</v>
      </c>
      <c r="D17" s="66"/>
      <c r="E17" s="66"/>
      <c r="F17" s="66"/>
      <c r="H17" s="90">
        <f>+SUM(H18:H23)</f>
        <v>5</v>
      </c>
      <c r="I17" s="91">
        <f>+SUM(I18:I23)</f>
        <v>4057054</v>
      </c>
      <c r="J17" s="65"/>
    </row>
    <row r="18" spans="2:10" x14ac:dyDescent="0.25">
      <c r="B18" s="64"/>
      <c r="C18" s="46" t="s">
        <v>83</v>
      </c>
      <c r="H18" s="92">
        <f>+'FOR-CSA-018'!H19</f>
        <v>0</v>
      </c>
      <c r="I18" s="93">
        <f>+'FOR-CSA-018'!I19</f>
        <v>0</v>
      </c>
      <c r="J18" s="65"/>
    </row>
    <row r="19" spans="2:10" x14ac:dyDescent="0.25">
      <c r="B19" s="64"/>
      <c r="C19" s="46" t="s">
        <v>84</v>
      </c>
      <c r="H19" s="92">
        <f>+'FOR-CSA-018'!H20</f>
        <v>0</v>
      </c>
      <c r="I19" s="93">
        <f>+'FOR-CSA-018'!I20</f>
        <v>0</v>
      </c>
      <c r="J19" s="65"/>
    </row>
    <row r="20" spans="2:10" x14ac:dyDescent="0.25">
      <c r="B20" s="64"/>
      <c r="C20" s="46" t="s">
        <v>85</v>
      </c>
      <c r="H20" s="92">
        <f>+'FOR-CSA-018'!H21</f>
        <v>5</v>
      </c>
      <c r="I20" s="93">
        <f>+'FOR-CSA-018'!I21</f>
        <v>4057054</v>
      </c>
      <c r="J20" s="65"/>
    </row>
    <row r="21" spans="2:10" x14ac:dyDescent="0.25">
      <c r="B21" s="64"/>
      <c r="C21" s="46" t="s">
        <v>86</v>
      </c>
      <c r="H21" s="92">
        <f>+'FOR-CSA-018'!H22</f>
        <v>0</v>
      </c>
      <c r="I21" s="93">
        <f>+'FOR-CSA-018'!I22</f>
        <v>0</v>
      </c>
      <c r="J21" s="65"/>
    </row>
    <row r="22" spans="2:10" x14ac:dyDescent="0.25">
      <c r="B22" s="64"/>
      <c r="C22" s="46" t="s">
        <v>87</v>
      </c>
      <c r="H22" s="92">
        <f>+'FOR-CSA-018'!H23</f>
        <v>0</v>
      </c>
      <c r="I22" s="93">
        <f>+'FOR-CSA-018'!I23</f>
        <v>0</v>
      </c>
      <c r="J22" s="65"/>
    </row>
    <row r="23" spans="2:10" x14ac:dyDescent="0.25">
      <c r="B23" s="64"/>
      <c r="C23" s="46" t="s">
        <v>103</v>
      </c>
      <c r="H23" s="92">
        <f>+'FOR-CSA-018'!H24</f>
        <v>0</v>
      </c>
      <c r="I23" s="93">
        <f>+'FOR-CSA-018'!I24</f>
        <v>0</v>
      </c>
      <c r="J23" s="65"/>
    </row>
    <row r="24" spans="2:10" ht="13" x14ac:dyDescent="0.3">
      <c r="B24" s="64"/>
      <c r="C24" s="66" t="s">
        <v>104</v>
      </c>
      <c r="D24" s="66"/>
      <c r="E24" s="66"/>
      <c r="F24" s="66"/>
      <c r="H24" s="90">
        <f>SUM(H18:H23)</f>
        <v>5</v>
      </c>
      <c r="I24" s="91">
        <f>+SUBTOTAL(9,I18:I23)</f>
        <v>4057054</v>
      </c>
      <c r="J24" s="65"/>
    </row>
    <row r="25" spans="2:10" ht="13.5" thickBot="1" x14ac:dyDescent="0.35">
      <c r="B25" s="64"/>
      <c r="C25" s="66"/>
      <c r="D25" s="66"/>
      <c r="H25" s="94"/>
      <c r="I25" s="95"/>
      <c r="J25" s="65"/>
    </row>
    <row r="26" spans="2:10" ht="13.5" thickTop="1" x14ac:dyDescent="0.3">
      <c r="B26" s="64"/>
      <c r="C26" s="66"/>
      <c r="D26" s="66"/>
      <c r="H26" s="81"/>
      <c r="I26" s="75"/>
      <c r="J26" s="65"/>
    </row>
    <row r="27" spans="2:10" ht="13" x14ac:dyDescent="0.3">
      <c r="B27" s="64"/>
      <c r="C27" s="66"/>
      <c r="D27" s="66"/>
      <c r="H27" s="81"/>
      <c r="I27" s="75"/>
      <c r="J27" s="65"/>
    </row>
    <row r="28" spans="2:10" ht="13" x14ac:dyDescent="0.3">
      <c r="B28" s="64"/>
      <c r="C28" s="66"/>
      <c r="D28" s="66"/>
      <c r="H28" s="81"/>
      <c r="I28" s="75"/>
      <c r="J28" s="65"/>
    </row>
    <row r="29" spans="2:10" x14ac:dyDescent="0.25">
      <c r="B29" s="64"/>
      <c r="G29" s="81"/>
      <c r="H29" s="81"/>
      <c r="I29" s="81"/>
      <c r="J29" s="65"/>
    </row>
    <row r="30" spans="2:10" ht="13.5" thickBot="1" x14ac:dyDescent="0.35">
      <c r="B30" s="64"/>
      <c r="C30" s="82" t="str">
        <f>+'FOR-CSA-018'!C37</f>
        <v>Beatriz Rios</v>
      </c>
      <c r="D30" s="82"/>
      <c r="G30" s="82" t="str">
        <f>+'FOR-CSA-018'!H37</f>
        <v>Lizeth Ome G.</v>
      </c>
      <c r="H30" s="83"/>
      <c r="I30" s="81"/>
      <c r="J30" s="65"/>
    </row>
    <row r="31" spans="2:10" ht="13" x14ac:dyDescent="0.3">
      <c r="B31" s="64"/>
      <c r="C31" s="84" t="str">
        <f>+'FOR-CSA-018'!C38</f>
        <v>Auxiliar de auditoria médica y cartera</v>
      </c>
      <c r="D31" s="84"/>
      <c r="G31" s="84" t="str">
        <f>+'FOR-CSA-018'!H38</f>
        <v>Cartera - Cuentas Salud</v>
      </c>
      <c r="H31" s="81"/>
      <c r="I31" s="81"/>
      <c r="J31" s="65"/>
    </row>
    <row r="32" spans="2:10" ht="13" x14ac:dyDescent="0.3">
      <c r="B32" s="64"/>
      <c r="C32" s="84" t="str">
        <f>+'FOR-CSA-018'!C39</f>
        <v>E.S.E HOSP. SAN JUAN DE DIOS DE RIONEGRO</v>
      </c>
      <c r="D32" s="84"/>
      <c r="G32" s="84" t="str">
        <f>+'FOR-CSA-018'!H39</f>
        <v>EPS Comfenalco Valle.</v>
      </c>
      <c r="H32" s="81"/>
      <c r="I32" s="81"/>
      <c r="J32" s="65"/>
    </row>
    <row r="33" spans="2:10" ht="13" x14ac:dyDescent="0.3">
      <c r="B33" s="64"/>
      <c r="C33" s="84"/>
      <c r="D33" s="84"/>
      <c r="G33" s="84"/>
      <c r="H33" s="81"/>
      <c r="I33" s="81"/>
      <c r="J33" s="65"/>
    </row>
    <row r="34" spans="2:10" ht="13" x14ac:dyDescent="0.3">
      <c r="B34" s="64"/>
      <c r="C34" s="84"/>
      <c r="D34" s="84"/>
      <c r="G34" s="84"/>
      <c r="H34" s="81"/>
      <c r="I34" s="81"/>
      <c r="J34" s="65"/>
    </row>
    <row r="35" spans="2:10" ht="14" x14ac:dyDescent="0.25">
      <c r="B35" s="64"/>
      <c r="C35" s="109" t="s">
        <v>105</v>
      </c>
      <c r="D35" s="109"/>
      <c r="E35" s="109"/>
      <c r="F35" s="109"/>
      <c r="G35" s="109"/>
      <c r="H35" s="109"/>
      <c r="I35" s="109"/>
      <c r="J35" s="65"/>
    </row>
    <row r="36" spans="2:10" ht="13" x14ac:dyDescent="0.3">
      <c r="B36" s="64"/>
      <c r="C36" s="84"/>
      <c r="D36" s="84"/>
      <c r="G36" s="84"/>
      <c r="H36" s="81"/>
      <c r="I36" s="81"/>
      <c r="J36" s="65"/>
    </row>
    <row r="37" spans="2:10" ht="18.75" customHeight="1" thickBot="1" x14ac:dyDescent="0.3">
      <c r="B37" s="85"/>
      <c r="C37" s="86"/>
      <c r="D37" s="86"/>
      <c r="E37" s="86"/>
      <c r="F37" s="86"/>
      <c r="G37" s="83"/>
      <c r="H37" s="83"/>
      <c r="I37" s="83"/>
      <c r="J37" s="87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IPS.</vt:lpstr>
      <vt:lpstr>INFO IPS</vt:lpstr>
      <vt:lpstr>ESTADO CADA FACT</vt:lpstr>
      <vt:lpstr>FOR-CSA-018</vt:lpstr>
      <vt:lpstr>CIRCULAR 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Neyla Lizeth Ome Guamanga</cp:lastModifiedBy>
  <cp:lastPrinted>2025-06-05T15:51:08Z</cp:lastPrinted>
  <dcterms:created xsi:type="dcterms:W3CDTF">2025-04-29T12:16:38Z</dcterms:created>
  <dcterms:modified xsi:type="dcterms:W3CDTF">2025-06-05T15:51:10Z</dcterms:modified>
</cp:coreProperties>
</file>