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ssolartes\Desktop\NIT 900959048 SUBRED INTEGRADA DE SERVICIOS DE SALUD\"/>
    </mc:Choice>
  </mc:AlternateContent>
  <xr:revisionPtr revIDLastSave="0" documentId="13_ncr:1_{CD22B422-279B-4BA9-9AB2-1FDB4D7C95EF}" xr6:coauthVersionLast="47" xr6:coauthVersionMax="47" xr10:uidLastSave="{00000000-0000-0000-0000-000000000000}"/>
  <bookViews>
    <workbookView xWindow="-110" yWindow="-110" windowWidth="19420" windowHeight="10420" activeTab="3" xr2:uid="{00000000-000D-0000-FFFF-FFFF00000000}"/>
  </bookViews>
  <sheets>
    <sheet name="INFO IPS " sheetId="1" r:id="rId1"/>
    <sheet name="ESTADO DE CADA FACTURA " sheetId="2" r:id="rId2"/>
    <sheet name="TD " sheetId="3" r:id="rId3"/>
    <sheet name="FOR-CSA-018 " sheetId="4" r:id="rId4"/>
    <sheet name="FOR_CSA_004" sheetId="5" r:id="rId5"/>
  </sheets>
  <externalReferences>
    <externalReference r:id="rId6"/>
  </externalReferences>
  <definedNames>
    <definedName name="_xlnm._FilterDatabase" localSheetId="1" hidden="1">'ESTADO DE CADA FACTURA '!$A$1:$AF$10</definedName>
  </definedNames>
  <calcPr calcId="191029"/>
  <pivotCaches>
    <pivotCache cacheId="4"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5" l="1"/>
  <c r="H19" i="5" s="1"/>
  <c r="G19" i="5"/>
  <c r="G13" i="5"/>
  <c r="I28" i="4"/>
  <c r="H28" i="4"/>
  <c r="I26" i="4"/>
  <c r="H26" i="4"/>
  <c r="I23" i="4"/>
  <c r="H23" i="4"/>
  <c r="H31" i="4" s="1"/>
  <c r="H13" i="5" l="1"/>
  <c r="I31" i="4"/>
  <c r="O3" i="2"/>
  <c r="O4" i="2"/>
  <c r="O5" i="2"/>
  <c r="O6" i="2"/>
  <c r="O7" i="2"/>
  <c r="O8" i="2"/>
  <c r="O9" i="2"/>
  <c r="O10" i="2"/>
  <c r="O2" i="2"/>
  <c r="H11" i="1" l="1"/>
  <c r="G1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98E30F8-2C17-4AF0-8769-43C8B4C46A84}">
      <text>
        <r>
          <rPr>
            <b/>
            <sz val="9"/>
            <color indexed="81"/>
            <rFont val="Tahoma"/>
            <family val="2"/>
          </rPr>
          <t>Juan Camilo Paez Ramirez:</t>
        </r>
        <r>
          <rPr>
            <sz val="9"/>
            <color indexed="81"/>
            <rFont val="Tahoma"/>
            <family val="2"/>
          </rPr>
          <t xml:space="preserve">
NIT IPS SIN DIGITO DE VERIFICACION
</t>
        </r>
      </text>
    </comment>
    <comment ref="B1" authorId="0" shapeId="0" xr:uid="{78F550B9-5B87-4F0B-B5A6-CEDCA1AFEDF3}">
      <text>
        <r>
          <rPr>
            <b/>
            <sz val="9"/>
            <color indexed="81"/>
            <rFont val="Tahoma"/>
            <family val="2"/>
          </rPr>
          <t>Juan Camilo Paez Ramirez:</t>
        </r>
        <r>
          <rPr>
            <sz val="9"/>
            <color indexed="81"/>
            <rFont val="Tahoma"/>
            <family val="2"/>
          </rPr>
          <t xml:space="preserve">
NOMBRE DE LA IPS</t>
        </r>
      </text>
    </comment>
    <comment ref="C1" authorId="0" shapeId="0" xr:uid="{56B82D86-A964-481E-99FB-269392031ADF}">
      <text>
        <r>
          <rPr>
            <b/>
            <sz val="9"/>
            <color indexed="81"/>
            <rFont val="Tahoma"/>
            <family val="2"/>
          </rPr>
          <t>Juan Camilo Paez Ramirez:
ALFA NUMERICO SI APLICA</t>
        </r>
      </text>
    </comment>
    <comment ref="D1" authorId="0" shapeId="0" xr:uid="{7022061F-AEE3-4A5C-889D-BA4E521A9889}">
      <text>
        <r>
          <rPr>
            <b/>
            <sz val="9"/>
            <color indexed="81"/>
            <rFont val="Tahoma"/>
            <family val="2"/>
          </rPr>
          <t>Juan Camilo Paez Ramirez:</t>
        </r>
        <r>
          <rPr>
            <sz val="9"/>
            <color indexed="81"/>
            <rFont val="Tahoma"/>
            <family val="2"/>
          </rPr>
          <t xml:space="preserve">
NUMERO DE FACTURA FISCAL
</t>
        </r>
      </text>
    </comment>
    <comment ref="F1" authorId="0" shapeId="0" xr:uid="{A664F1F6-A2E0-4192-B828-ED264895BE52}">
      <text>
        <r>
          <rPr>
            <b/>
            <sz val="9"/>
            <color indexed="81"/>
            <rFont val="Tahoma"/>
            <family val="2"/>
          </rPr>
          <t>Juan Camilo Paez Ramirez:</t>
        </r>
        <r>
          <rPr>
            <sz val="9"/>
            <color indexed="81"/>
            <rFont val="Tahoma"/>
            <family val="2"/>
          </rPr>
          <t xml:space="preserve">
FECHA DE LA FACTURA
</t>
        </r>
      </text>
    </comment>
    <comment ref="G1" authorId="0" shapeId="0" xr:uid="{F3E6A554-AB5C-4935-BBF7-9E4EE93EAE44}">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<sst xmlns="http://schemas.openxmlformats.org/spreadsheetml/2006/main" count="228" uniqueCount="108">
  <si>
    <t>Prefijo Factura</t>
  </si>
  <si>
    <t>Numero Factura</t>
  </si>
  <si>
    <t>IPS Fecha factura</t>
  </si>
  <si>
    <t>IPS Fecha radicado</t>
  </si>
  <si>
    <t>IPS Valor Factura</t>
  </si>
  <si>
    <t>IPS Saldo Factura</t>
  </si>
  <si>
    <t>NIT IPS</t>
  </si>
  <si>
    <t>Tipo de Contrato</t>
  </si>
  <si>
    <t>Nombre IPS</t>
  </si>
  <si>
    <t>Sede / Ciudad</t>
  </si>
  <si>
    <t>Tipo de Prestación</t>
  </si>
  <si>
    <t xml:space="preserve">SUBRED SUR OCCIDENTE E.S.E </t>
  </si>
  <si>
    <t>000006333257</t>
  </si>
  <si>
    <t>000006380766</t>
  </si>
  <si>
    <t>000006379622</t>
  </si>
  <si>
    <t>BOGOTA</t>
  </si>
  <si>
    <t>EVENTO</t>
  </si>
  <si>
    <t>TOTAL</t>
  </si>
  <si>
    <t>000006393273</t>
  </si>
  <si>
    <t>000006399487</t>
  </si>
  <si>
    <t>000006426214</t>
  </si>
  <si>
    <t>000006430358</t>
  </si>
  <si>
    <t>000006447529</t>
  </si>
  <si>
    <t>000006450098</t>
  </si>
  <si>
    <t xml:space="preserve">Llave </t>
  </si>
  <si>
    <t>900959048_6333257</t>
  </si>
  <si>
    <t>900959048_6379622</t>
  </si>
  <si>
    <t>900959048_6380766</t>
  </si>
  <si>
    <t>900959048_6393273</t>
  </si>
  <si>
    <t>900959048_6399487</t>
  </si>
  <si>
    <t>900959048_6426214</t>
  </si>
  <si>
    <t>900959048_6430358</t>
  </si>
  <si>
    <t>900959048_6447529</t>
  </si>
  <si>
    <t>900959048_6450098</t>
  </si>
  <si>
    <t xml:space="preserve">Fecha Radicado EPS </t>
  </si>
  <si>
    <t xml:space="preserve">BOX </t>
  </si>
  <si>
    <t>Devuelta</t>
  </si>
  <si>
    <t>Finalizada</t>
  </si>
  <si>
    <t>Valor Total Bruto</t>
  </si>
  <si>
    <t>Valor Devolucion</t>
  </si>
  <si>
    <t>Valor Radicado</t>
  </si>
  <si>
    <t>Valor Glosa Aceptada</t>
  </si>
  <si>
    <t>Valor Nota Credito</t>
  </si>
  <si>
    <t>Valor Pagar</t>
  </si>
  <si>
    <t xml:space="preserve">Por Pagar SAP </t>
  </si>
  <si>
    <t xml:space="preserve">P.Abierta Doc </t>
  </si>
  <si>
    <t xml:space="preserve">Vr Compensacion </t>
  </si>
  <si>
    <t xml:space="preserve">Doc Compensacion </t>
  </si>
  <si>
    <t xml:space="preserve">Fecha Compensacion </t>
  </si>
  <si>
    <t xml:space="preserve">Vr Transferencia </t>
  </si>
  <si>
    <t xml:space="preserve">Fecha Corte </t>
  </si>
  <si>
    <t xml:space="preserve">Estado Anterior de Factura EPS </t>
  </si>
  <si>
    <t>Estado de Factura EPS 24/04/2024</t>
  </si>
  <si>
    <t>Valor_Glosa y Devolución</t>
  </si>
  <si>
    <t>CONCEPTO GLOSA Y DEVOLUCION</t>
  </si>
  <si>
    <t>TIPIFICACION OBJECION</t>
  </si>
  <si>
    <t xml:space="preserve">AUTO.se devuelve la factura por que no enviaron la auto. par a este servicio. se hace glosa por 1-Rx de Tórax no interprtada en la HC.y en Ecografía de abdomen no interpretada en la hc Electrocardiograma no interpretado en la HC.           Paraclínicos no interpretados en la HC: Saturación de Transf errina facturan 2 interpretan 1 (20%)- Albúmina facturan   2 interpertan 1 (381)- Capacidad de combinación de hierro facturan 2 interpretan 1 (1689).                            se anexa el soporte de la auditoria                                                                                     angela campaz                                                                                                                                                                                                                                                                                                                                                                                                                                                                                                                                                                                                                                                                                                                                                                                                                                                                                                                       </t>
  </si>
  <si>
    <t>AUTORIZACION</t>
  </si>
  <si>
    <t>SE REALIZA DEVOLUCION DE  LA FACTURA, AL VALIDAR INFORMACION NO SE EVIDENCIA AUTORIZACION (NAP DE 15 DIGITOS) PARA LOS SERVICIOS FACTURADOS. POR FAVOR VALIDAR CON EL AREA ENCARGADDA PARA GESTION DE LA AUTORIZACION DE ESTANCIA Y DEMAS SERVICIOS.</t>
  </si>
  <si>
    <t>AUT: SE DEVUELVE FACTURA HOSPITALARIA  NO CUENTA CON AUTORIZACION POR INTERNACION SOLO SE EVIDENCIA LOS 3 ENVIOS FAVOR SOLICITAR AL CORREO CAPAUTORIZACIONES@EPSDELAGENTE.COM.CO  ,  PARACLINICOS NO SOPORTADOS  ECOTT,PT,PTT,HEM,CALCIO,GASES,NITROGENO,POT,PROTEINAS,SOD,CREAT , PARACLINICOS NO INTERPRETADOS CALCIO, GASES,NITROGENO FACTURAN 2 INTERPRESTAN 1 ,POTASIO, PROTEINA,SOD,CREATININA FACTURAN 2 INTERPRETAN 1 , LACENTAS Y TIRAS DE GLUCOMETRIAS NO FACTURABLES, FAVOR VALIDAR. JENNIFER REBOLLEDO</t>
  </si>
  <si>
    <t xml:space="preserve">Factura Devuelta </t>
  </si>
  <si>
    <t xml:space="preserve">Factura pendiente en programacion de pago </t>
  </si>
  <si>
    <t>Etiquetas de fila</t>
  </si>
  <si>
    <t>Total general</t>
  </si>
  <si>
    <t xml:space="preserve">Cuenta de Llave </t>
  </si>
  <si>
    <t>Suma de IPS Saldo Factura</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</si>
  <si>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</si>
  <si>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</si>
  <si>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</si>
  <si>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</si>
  <si>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</si>
  <si>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</si>
  <si>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</si>
  <si>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</si>
  <si>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</si>
  <si>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</si>
  <si>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</si>
  <si>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</si>
  <si>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</si>
  <si>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</si>
  <si>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</si>
  <si>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</si>
  <si>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</si>
  <si>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</si>
  <si>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</si>
  <si>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</si>
  <si>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 xml:space="preserve">Stephaney Solarte Salinas </t>
  </si>
  <si>
    <t>EPS Comfenalco Valle.</t>
  </si>
  <si>
    <t>DOCUMENTO VALIDO COMO SOPORTE DE ACEPTACION A EL ESTADO DE CARTERA CONCILIADO ENTRE LAS PARTES</t>
  </si>
  <si>
    <t>FOR-CSA-004</t>
  </si>
  <si>
    <t>RESUMEN DE CARTERA REVISADA POR LA EPS REPORTADA EN LA CIRCULAR 030</t>
  </si>
  <si>
    <t>VERSION 1</t>
  </si>
  <si>
    <t>Cant Fact</t>
  </si>
  <si>
    <t>Valor</t>
  </si>
  <si>
    <t>GLOSA POR CONCILIAR</t>
  </si>
  <si>
    <t>TOTAL CARTERA REVISADA CIRCULAR 030</t>
  </si>
  <si>
    <t>Firma</t>
  </si>
  <si>
    <t>Auxiliar conciliacion al prestador - Cartera - Cuentas Salud EPS</t>
  </si>
  <si>
    <t>Nota: Documento válido como soporte de aceptación a el estado de cartera conciliado y reportado en Circular 030</t>
  </si>
  <si>
    <t>Santiago de Cali, 25 abril de 2024</t>
  </si>
  <si>
    <t xml:space="preserve">Señores: SUBRED SUR OCCIDENTE E.S.E </t>
  </si>
  <si>
    <t>NIT: 900959048</t>
  </si>
  <si>
    <t>A continuacion me permito remitir nuestra respuesta al estado de cartera presentado en la fecha: 22/04/2024</t>
  </si>
  <si>
    <t>Con Corte al dia: 31/03/2024</t>
  </si>
  <si>
    <t xml:space="preserve">Fernando Antonio Piraban </t>
  </si>
  <si>
    <t xml:space="preserve">Profesional Cartera </t>
  </si>
  <si>
    <t>A continuacion me permito remitir nuestra respuesta al estado de cartera reportada en la Circular 030 con corte a 31/03/2024</t>
  </si>
  <si>
    <t>Corte al dia: 31/03/2024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</si>
</sst>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 #,##0.00_-;\-&quot;$&quot;\ * #,##0.00_-;_-&quot;$&quot;\ * &quot;-&quot;??_-;_-@_-"/>
    <numFmt numFmtId="43" formatCode="_-* #,##0.00_-;\-* #,##0.00_-;_-* &quot;-&quot;??_-;_-@_-"/>
    <numFmt numFmtId="164" formatCode="_-* #,##0_-;\-* #,##0_-;_-* &quot;-&quot;??_-;_-@_-"/>
    <numFmt numFmtId="167" formatCode="_-[$$-240A]\ * #,##0_-;\-[$$-240A]\ * #,##0_-;_-[$$-240A]\ * &quot;-&quot;??_-;_-@_-"/>
    <numFmt numFmtId="169" formatCode="0_ ;\-0\ "/>
    <numFmt numFmtId="170" formatCode="[$-240A]d&quot; de &quot;mmmm&quot; de &quot;yyyy;@"/>
    <numFmt numFmtId="171" formatCode="_-* #,##0.00\ _€_-;\-* #,##0.00\ _€_-;_-* &quot;-&quot;??\ _€_-;_-@_-"/>
    <numFmt numFmtId="172" formatCode="_-* #,##0\ _€_-;\-* #,##0\ _€_-;_-* &quot;-&quot;??\ _€_-;_-@_-"/>
    <numFmt numFmtId="173" formatCode="_-&quot;$&quot;\ * #,##0_-;\-&quot;$&quot;\ * #,##0_-;_-&quot;$&quot;\ * &quot;-&quot;??_-;_-@_-"/>
    <numFmt numFmtId="174" formatCode="&quot;$&quot;\ #,##0;[Red]&quot;$&quot;\ #,##0"/>
    <numFmt numFmtId="175" formatCode="[$$-240A]\ #,##0;\-[$$-240A]\ #,##0"/>
  </numFmts>
  <fonts count="15"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1"/>
      <color theme="0"/>
      <name val="Calibri"/>
      <family val="2"/>
      <scheme val="minor"/>
    </font>
    <font>
      <b/>
      <sz val="8"/>
      <color theme="1"/>
      <name val="Tahoma"/>
      <family val="2"/>
    </font>
    <font>
      <sz val="8"/>
      <color theme="1"/>
      <name val="Tahoma"/>
      <family val="2"/>
    </font>
    <font>
      <b/>
      <sz val="8"/>
      <name val="Tahoma"/>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
      <sz val="10"/>
      <color rgb="FFFF0000"/>
      <name val="Arial"/>
      <family val="2"/>
    </font>
  </fonts>
  <fills count="8">
    <fill>
      <patternFill patternType="none"/>
    </fill>
    <fill>
      <patternFill patternType="gray125"/>
    </fill>
    <fill>
      <patternFill patternType="solid">
        <fgColor theme="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43" fontId="4" fillId="0" borderId="0" applyFont="0" applyFill="0" applyBorder="0" applyAlignment="0" applyProtection="0"/>
    <xf numFmtId="44" fontId="4" fillId="0" borderId="0" applyFont="0" applyFill="0" applyBorder="0" applyAlignment="0" applyProtection="0"/>
    <xf numFmtId="0" fontId="5" fillId="2" borderId="0" applyNumberFormat="0" applyBorder="0" applyAlignment="0" applyProtection="0"/>
    <xf numFmtId="0" fontId="9" fillId="0" borderId="0"/>
    <xf numFmtId="171" fontId="4" fillId="0" borderId="0" applyFont="0" applyFill="0" applyBorder="0" applyAlignment="0" applyProtection="0"/>
  </cellStyleXfs>
  <cellXfs count="120">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left" vertical="center" wrapText="1"/>
    </xf>
    <xf numFmtId="0" fontId="0" fillId="0" borderId="0" xfId="0" applyAlignment="1">
      <alignment horizontal="left"/>
    </xf>
    <xf numFmtId="0" fontId="0" fillId="0" borderId="1" xfId="0" applyBorder="1" applyAlignment="1">
      <alignment horizontal="left"/>
    </xf>
    <xf numFmtId="14" fontId="0" fillId="0" borderId="1" xfId="0" applyNumberFormat="1" applyBorder="1"/>
    <xf numFmtId="164" fontId="1" fillId="0" borderId="1" xfId="1" applyNumberFormat="1" applyFont="1" applyBorder="1" applyAlignment="1">
      <alignment horizontal="center" vertical="center" wrapText="1"/>
    </xf>
    <xf numFmtId="164" fontId="0" fillId="0" borderId="1" xfId="1" applyNumberFormat="1" applyFont="1" applyBorder="1"/>
    <xf numFmtId="164" fontId="0" fillId="0" borderId="0" xfId="1" applyNumberFormat="1" applyFont="1"/>
    <xf numFmtId="164" fontId="1" fillId="0" borderId="1" xfId="1" applyNumberFormat="1" applyFont="1" applyBorder="1"/>
    <xf numFmtId="0" fontId="1" fillId="0" borderId="1" xfId="0" applyFont="1" applyBorder="1"/>
    <xf numFmtId="0" fontId="1" fillId="0" borderId="0" xfId="0" applyFont="1"/>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164" fontId="6" fillId="0" borderId="1" xfId="1" applyNumberFormat="1" applyFont="1" applyBorder="1" applyAlignment="1">
      <alignment horizontal="center" vertical="center" wrapText="1"/>
    </xf>
    <xf numFmtId="0" fontId="7" fillId="0" borderId="1" xfId="0" applyFont="1" applyBorder="1"/>
    <xf numFmtId="0" fontId="7" fillId="0" borderId="1" xfId="0" applyFont="1" applyBorder="1" applyAlignment="1">
      <alignment horizontal="left"/>
    </xf>
    <xf numFmtId="14" fontId="7" fillId="0" borderId="1" xfId="0" applyNumberFormat="1" applyFont="1" applyBorder="1"/>
    <xf numFmtId="164" fontId="7" fillId="0" borderId="1" xfId="1" applyNumberFormat="1" applyFont="1" applyBorder="1"/>
    <xf numFmtId="0" fontId="6" fillId="3" borderId="1" xfId="0" applyFont="1" applyFill="1" applyBorder="1" applyAlignment="1">
      <alignment horizontal="center" vertical="center" wrapText="1"/>
    </xf>
    <xf numFmtId="167" fontId="0" fillId="0" borderId="1" xfId="0" applyNumberFormat="1" applyBorder="1"/>
    <xf numFmtId="0" fontId="6" fillId="5"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8" fillId="6" borderId="1" xfId="3" applyFont="1" applyFill="1" applyBorder="1" applyAlignment="1">
      <alignment horizontal="center" vertical="center" wrapText="1"/>
    </xf>
    <xf numFmtId="167" fontId="7" fillId="0" borderId="1" xfId="0" applyNumberFormat="1" applyFont="1" applyBorder="1"/>
    <xf numFmtId="169" fontId="7" fillId="0" borderId="1" xfId="1" applyNumberFormat="1" applyFont="1" applyBorder="1"/>
    <xf numFmtId="49" fontId="7" fillId="0" borderId="1" xfId="0" applyNumberFormat="1" applyFont="1" applyBorder="1"/>
    <xf numFmtId="0" fontId="0" fillId="0" borderId="1" xfId="0" pivotButton="1" applyBorder="1"/>
    <xf numFmtId="0" fontId="0" fillId="0" borderId="1" xfId="0" applyNumberFormat="1" applyBorder="1"/>
    <xf numFmtId="0" fontId="10" fillId="0" borderId="0" xfId="4" applyFont="1"/>
    <xf numFmtId="0" fontId="10" fillId="0" borderId="6" xfId="4" applyFont="1" applyBorder="1" applyAlignment="1">
      <alignment horizontal="centerContinuous"/>
    </xf>
    <xf numFmtId="0" fontId="10" fillId="0" borderId="7" xfId="4" applyFont="1" applyBorder="1" applyAlignment="1">
      <alignment horizontal="centerContinuous"/>
    </xf>
    <xf numFmtId="0" fontId="11" fillId="0" borderId="6" xfId="4" applyFont="1" applyBorder="1" applyAlignment="1">
      <alignment horizontal="centerContinuous" vertical="center"/>
    </xf>
    <xf numFmtId="0" fontId="11" fillId="0" borderId="8" xfId="4" applyFont="1" applyBorder="1" applyAlignment="1">
      <alignment horizontal="centerContinuous" vertical="center"/>
    </xf>
    <xf numFmtId="0" fontId="11" fillId="0" borderId="7" xfId="4" applyFont="1" applyBorder="1" applyAlignment="1">
      <alignment horizontal="centerContinuous" vertical="center"/>
    </xf>
    <xf numFmtId="0" fontId="11" fillId="0" borderId="9" xfId="4" applyFont="1" applyBorder="1" applyAlignment="1">
      <alignment horizontal="centerContinuous" vertical="center"/>
    </xf>
    <xf numFmtId="0" fontId="10" fillId="0" borderId="10" xfId="4" applyFont="1" applyBorder="1" applyAlignment="1">
      <alignment horizontal="centerContinuous"/>
    </xf>
    <xf numFmtId="0" fontId="10" fillId="0" borderId="11" xfId="4" applyFont="1" applyBorder="1" applyAlignment="1">
      <alignment horizontal="centerContinuous"/>
    </xf>
    <xf numFmtId="0" fontId="11" fillId="0" borderId="12" xfId="4" applyFont="1" applyBorder="1" applyAlignment="1">
      <alignment horizontal="centerContinuous" vertical="center"/>
    </xf>
    <xf numFmtId="0" fontId="11" fillId="0" borderId="13" xfId="4" applyFont="1" applyBorder="1" applyAlignment="1">
      <alignment horizontal="centerContinuous" vertical="center"/>
    </xf>
    <xf numFmtId="0" fontId="11" fillId="0" borderId="14" xfId="4" applyFont="1" applyBorder="1" applyAlignment="1">
      <alignment horizontal="centerContinuous" vertical="center"/>
    </xf>
    <xf numFmtId="0" fontId="11" fillId="0" borderId="15" xfId="4" applyFont="1" applyBorder="1" applyAlignment="1">
      <alignment horizontal="centerContinuous" vertical="center"/>
    </xf>
    <xf numFmtId="0" fontId="11" fillId="0" borderId="10" xfId="4" applyFont="1" applyBorder="1" applyAlignment="1">
      <alignment horizontal="centerContinuous" vertical="center"/>
    </xf>
    <xf numFmtId="0" fontId="11" fillId="0" borderId="0" xfId="4" applyFont="1" applyAlignment="1">
      <alignment horizontal="centerContinuous" vertical="center"/>
    </xf>
    <xf numFmtId="0" fontId="11" fillId="0" borderId="11" xfId="4" applyFont="1" applyBorder="1" applyAlignment="1">
      <alignment horizontal="centerContinuous" vertical="center"/>
    </xf>
    <xf numFmtId="0" fontId="11" fillId="0" borderId="16" xfId="4" applyFont="1" applyBorder="1" applyAlignment="1">
      <alignment horizontal="centerContinuous" vertical="center"/>
    </xf>
    <xf numFmtId="0" fontId="10" fillId="0" borderId="12" xfId="4" applyFont="1" applyBorder="1" applyAlignment="1">
      <alignment horizontal="centerContinuous"/>
    </xf>
    <xf numFmtId="0" fontId="10" fillId="0" borderId="14" xfId="4" applyFont="1" applyBorder="1" applyAlignment="1">
      <alignment horizontal="centerContinuous"/>
    </xf>
    <xf numFmtId="0" fontId="10" fillId="0" borderId="10" xfId="4" applyFont="1" applyBorder="1"/>
    <xf numFmtId="0" fontId="10" fillId="0" borderId="11" xfId="4" applyFont="1" applyBorder="1"/>
    <xf numFmtId="0" fontId="11" fillId="0" borderId="0" xfId="4" applyFont="1"/>
    <xf numFmtId="14" fontId="10" fillId="0" borderId="0" xfId="4" applyNumberFormat="1" applyFont="1"/>
    <xf numFmtId="170" fontId="10" fillId="0" borderId="0" xfId="4" applyNumberFormat="1" applyFont="1"/>
    <xf numFmtId="0" fontId="9" fillId="0" borderId="0" xfId="4"/>
    <xf numFmtId="14" fontId="10" fillId="0" borderId="0" xfId="4" applyNumberFormat="1" applyFont="1" applyAlignment="1">
      <alignment horizontal="left"/>
    </xf>
    <xf numFmtId="0" fontId="12" fillId="0" borderId="0" xfId="4" applyFont="1" applyAlignment="1">
      <alignment horizontal="center"/>
    </xf>
    <xf numFmtId="172" fontId="12" fillId="0" borderId="0" xfId="5" applyNumberFormat="1" applyFont="1" applyAlignment="1">
      <alignment horizontal="center"/>
    </xf>
    <xf numFmtId="173" fontId="12" fillId="0" borderId="0" xfId="2" applyNumberFormat="1" applyFont="1" applyAlignment="1">
      <alignment horizontal="right"/>
    </xf>
    <xf numFmtId="173" fontId="10" fillId="0" borderId="0" xfId="2" applyNumberFormat="1" applyFont="1"/>
    <xf numFmtId="172" fontId="9" fillId="0" borderId="0" xfId="5" applyNumberFormat="1" applyFont="1" applyAlignment="1">
      <alignment horizontal="center"/>
    </xf>
    <xf numFmtId="173" fontId="9" fillId="0" borderId="0" xfId="2" applyNumberFormat="1" applyFont="1" applyAlignment="1">
      <alignment horizontal="right"/>
    </xf>
    <xf numFmtId="172" fontId="10" fillId="0" borderId="0" xfId="5" applyNumberFormat="1" applyFont="1" applyAlignment="1">
      <alignment horizontal="center"/>
    </xf>
    <xf numFmtId="173" fontId="10" fillId="0" borderId="0" xfId="2" applyNumberFormat="1" applyFont="1" applyAlignment="1">
      <alignment horizontal="right"/>
    </xf>
    <xf numFmtId="173" fontId="10" fillId="0" borderId="0" xfId="4" applyNumberFormat="1" applyFont="1"/>
    <xf numFmtId="172" fontId="10" fillId="0" borderId="13" xfId="5" applyNumberFormat="1" applyFont="1" applyBorder="1" applyAlignment="1">
      <alignment horizontal="center"/>
    </xf>
    <xf numFmtId="173" fontId="10" fillId="0" borderId="13" xfId="2" applyNumberFormat="1" applyFont="1" applyBorder="1" applyAlignment="1">
      <alignment horizontal="right"/>
    </xf>
    <xf numFmtId="172" fontId="11" fillId="0" borderId="0" xfId="2" applyNumberFormat="1" applyFont="1" applyAlignment="1">
      <alignment horizontal="right"/>
    </xf>
    <xf numFmtId="173" fontId="11" fillId="0" borderId="0" xfId="2" applyNumberFormat="1" applyFont="1" applyAlignment="1">
      <alignment horizontal="right"/>
    </xf>
    <xf numFmtId="0" fontId="12" fillId="0" borderId="0" xfId="4" applyFont="1"/>
    <xf numFmtId="172" fontId="9" fillId="0" borderId="13" xfId="5" applyNumberFormat="1" applyFont="1" applyBorder="1" applyAlignment="1">
      <alignment horizontal="center"/>
    </xf>
    <xf numFmtId="173" fontId="9" fillId="0" borderId="13" xfId="2" applyNumberFormat="1" applyFont="1" applyBorder="1" applyAlignment="1">
      <alignment horizontal="right"/>
    </xf>
    <xf numFmtId="0" fontId="9" fillId="0" borderId="11" xfId="4" applyBorder="1"/>
    <xf numFmtId="172" fontId="9" fillId="0" borderId="0" xfId="2" applyNumberFormat="1" applyFont="1" applyAlignment="1">
      <alignment horizontal="right"/>
    </xf>
    <xf numFmtId="172" fontId="12" fillId="0" borderId="17" xfId="5" applyNumberFormat="1" applyFont="1" applyBorder="1" applyAlignment="1">
      <alignment horizontal="center"/>
    </xf>
    <xf numFmtId="173" fontId="12" fillId="0" borderId="17" xfId="2" applyNumberFormat="1" applyFont="1" applyBorder="1" applyAlignment="1">
      <alignment horizontal="right"/>
    </xf>
    <xf numFmtId="174" fontId="9" fillId="0" borderId="0" xfId="4" applyNumberFormat="1"/>
    <xf numFmtId="171" fontId="9" fillId="0" borderId="0" xfId="5" applyFont="1"/>
    <xf numFmtId="173" fontId="9" fillId="0" borderId="0" xfId="2" applyNumberFormat="1" applyFont="1"/>
    <xf numFmtId="174" fontId="12" fillId="0" borderId="13" xfId="4" applyNumberFormat="1" applyFont="1" applyBorder="1"/>
    <xf numFmtId="174" fontId="9" fillId="0" borderId="13" xfId="4" applyNumberFormat="1" applyBorder="1"/>
    <xf numFmtId="171" fontId="12" fillId="0" borderId="13" xfId="5" applyFont="1" applyBorder="1"/>
    <xf numFmtId="173" fontId="9" fillId="0" borderId="13" xfId="2" applyNumberFormat="1" applyFont="1" applyBorder="1"/>
    <xf numFmtId="174" fontId="12" fillId="0" borderId="0" xfId="4" applyNumberFormat="1" applyFont="1"/>
    <xf numFmtId="0" fontId="13" fillId="0" borderId="0" xfId="4" applyFont="1" applyAlignment="1">
      <alignment horizontal="center" vertical="center" wrapText="1"/>
    </xf>
    <xf numFmtId="0" fontId="10" fillId="0" borderId="12" xfId="4" applyFont="1" applyBorder="1"/>
    <xf numFmtId="0" fontId="10" fillId="0" borderId="13" xfId="4" applyFont="1" applyBorder="1"/>
    <xf numFmtId="174" fontId="10" fillId="0" borderId="13" xfId="4" applyNumberFormat="1" applyFont="1" applyBorder="1"/>
    <xf numFmtId="0" fontId="10" fillId="0" borderId="14" xfId="4" applyFont="1" applyBorder="1"/>
    <xf numFmtId="0" fontId="10" fillId="0" borderId="6" xfId="4" applyFont="1" applyBorder="1" applyAlignment="1">
      <alignment horizontal="center"/>
    </xf>
    <xf numFmtId="0" fontId="10" fillId="0" borderId="7" xfId="4" applyFont="1" applyBorder="1" applyAlignment="1">
      <alignment horizontal="center"/>
    </xf>
    <xf numFmtId="0" fontId="11" fillId="0" borderId="6" xfId="4" applyFont="1" applyBorder="1" applyAlignment="1">
      <alignment horizontal="center" vertical="center"/>
    </xf>
    <xf numFmtId="0" fontId="11" fillId="0" borderId="8" xfId="4" applyFont="1" applyBorder="1" applyAlignment="1">
      <alignment horizontal="center" vertical="center"/>
    </xf>
    <xf numFmtId="0" fontId="11" fillId="0" borderId="7" xfId="4" applyFont="1" applyBorder="1" applyAlignment="1">
      <alignment horizontal="center" vertical="center"/>
    </xf>
    <xf numFmtId="0" fontId="11" fillId="0" borderId="9" xfId="4" applyFont="1" applyBorder="1" applyAlignment="1">
      <alignment horizontal="center" vertical="center"/>
    </xf>
    <xf numFmtId="0" fontId="10" fillId="0" borderId="12" xfId="4" applyFont="1" applyBorder="1" applyAlignment="1">
      <alignment horizontal="center"/>
    </xf>
    <xf numFmtId="0" fontId="10" fillId="0" borderId="14" xfId="4" applyFont="1" applyBorder="1" applyAlignment="1">
      <alignment horizontal="center"/>
    </xf>
    <xf numFmtId="0" fontId="11" fillId="0" borderId="18" xfId="4" applyFont="1" applyBorder="1" applyAlignment="1">
      <alignment horizontal="center" vertical="center" wrapText="1"/>
    </xf>
    <xf numFmtId="0" fontId="11" fillId="0" borderId="19" xfId="4" applyFont="1" applyBorder="1" applyAlignment="1">
      <alignment horizontal="center" vertical="center" wrapText="1"/>
    </xf>
    <xf numFmtId="0" fontId="11" fillId="0" borderId="20" xfId="4" applyFont="1" applyBorder="1" applyAlignment="1">
      <alignment horizontal="center" vertical="center" wrapText="1"/>
    </xf>
    <xf numFmtId="0" fontId="11" fillId="0" borderId="21" xfId="4" applyFont="1" applyBorder="1" applyAlignment="1">
      <alignment horizontal="center" vertical="center"/>
    </xf>
    <xf numFmtId="0" fontId="10" fillId="7" borderId="0" xfId="4" applyFont="1" applyFill="1"/>
    <xf numFmtId="0" fontId="11" fillId="0" borderId="0" xfId="4" applyFont="1" applyAlignment="1">
      <alignment horizontal="center"/>
    </xf>
    <xf numFmtId="164" fontId="11" fillId="0" borderId="0" xfId="1" applyNumberFormat="1" applyFont="1"/>
    <xf numFmtId="164" fontId="10" fillId="0" borderId="0" xfId="1" applyNumberFormat="1" applyFont="1" applyAlignment="1">
      <alignment horizontal="center"/>
    </xf>
    <xf numFmtId="175" fontId="10" fillId="0" borderId="0" xfId="1" applyNumberFormat="1" applyFont="1" applyAlignment="1">
      <alignment horizontal="right"/>
    </xf>
    <xf numFmtId="164" fontId="10" fillId="0" borderId="5" xfId="1" applyNumberFormat="1" applyFont="1" applyBorder="1" applyAlignment="1">
      <alignment horizontal="center"/>
    </xf>
    <xf numFmtId="175" fontId="10" fillId="0" borderId="5" xfId="1" applyNumberFormat="1" applyFont="1" applyBorder="1" applyAlignment="1">
      <alignment horizontal="right"/>
    </xf>
    <xf numFmtId="175" fontId="11" fillId="0" borderId="0" xfId="1" applyNumberFormat="1" applyFont="1" applyAlignment="1">
      <alignment horizontal="right"/>
    </xf>
    <xf numFmtId="164" fontId="10" fillId="0" borderId="17" xfId="1" applyNumberFormat="1" applyFont="1" applyBorder="1" applyAlignment="1">
      <alignment horizontal="center"/>
    </xf>
    <xf numFmtId="175" fontId="10" fillId="0" borderId="17" xfId="1" applyNumberFormat="1" applyFont="1" applyBorder="1" applyAlignment="1">
      <alignment horizontal="right"/>
    </xf>
    <xf numFmtId="174" fontId="10" fillId="0" borderId="0" xfId="4" applyNumberFormat="1" applyFont="1"/>
    <xf numFmtId="174" fontId="10" fillId="0" borderId="0" xfId="4" applyNumberFormat="1" applyFont="1" applyAlignment="1">
      <alignment horizontal="right"/>
    </xf>
    <xf numFmtId="174" fontId="14" fillId="0" borderId="0" xfId="4" applyNumberFormat="1" applyFont="1"/>
    <xf numFmtId="0" fontId="14" fillId="0" borderId="0" xfId="4" applyFont="1"/>
    <xf numFmtId="0" fontId="13" fillId="0" borderId="0" xfId="0" applyFont="1" applyAlignment="1">
      <alignment horizontal="center" vertical="center" wrapText="1"/>
    </xf>
  </cellXfs>
  <cellStyles count="6">
    <cellStyle name="Énfasis1" xfId="3" builtinId="29"/>
    <cellStyle name="Millares" xfId="1" builtinId="3"/>
    <cellStyle name="Millares 2" xfId="5" xr:uid="{F969AF7A-4851-40DA-8AA9-29258A6D24B4}"/>
    <cellStyle name="Moneda" xfId="2" builtinId="4"/>
    <cellStyle name="Normal" xfId="0" builtinId="0"/>
    <cellStyle name="Normal 2 2" xfId="4" xr:uid="{7FB884E4-2690-4558-8FB5-EC2CBAEE62B0}"/>
  </cellStyles>
  <dxfs count="11">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6" formatCode="_-[$$-240A]\ * #,##0.0_-;\-[$$-240A]\ * #,##0.0_-;_-[$$-240A]\ * &quot;-&quot;??_-;_-@_-"/>
    </dxf>
    <dxf>
      <numFmt numFmtId="167" formatCode="_-[$$-240A]\ * #,##0_-;\-[$$-240A]\ * #,##0_-;_-[$$-240A]\ * &quot;-&quot;??_-;_-@_-"/>
    </dxf>
    <dxf>
      <numFmt numFmtId="166" formatCode="_-[$$-240A]\ * #,##0.0_-;\-[$$-240A]\ * #,##0.0_-;_-[$$-240A]\ * &quot;-&quot;??_-;_-@_-"/>
    </dxf>
    <dxf>
      <numFmt numFmtId="165" formatCode="_-[$$-240A]\ * #,##0.00_-;\-[$$-240A]\ * #,##0.00_-;_-[$$-240A]\ * &quot;-&quot;??_-;_-@_-"/>
    </dxf>
    <dxf>
      <numFmt numFmtId="165" formatCode="_-[$$-240A]\ * #,##0.00_-;\-[$$-240A]\ * #,##0.00_-;_-[$$-240A]\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id="{20C05077-8BC3-44E4-ABB7-E3BB53FF73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754481</xdr:colOff>
      <xdr:row>32</xdr:row>
      <xdr:rowOff>2528</xdr:rowOff>
    </xdr:from>
    <xdr:to>
      <xdr:col>8</xdr:col>
      <xdr:colOff>817562</xdr:colOff>
      <xdr:row>36</xdr:row>
      <xdr:rowOff>150809</xdr:rowOff>
    </xdr:to>
    <xdr:pic>
      <xdr:nvPicPr>
        <xdr:cNvPr id="3" name="Imagen 2">
          <a:extLst>
            <a:ext uri="{FF2B5EF4-FFF2-40B4-BE49-F238E27FC236}">
              <a16:creationId xmlns:a16="http://schemas.microsoft.com/office/drawing/2014/main" id="{F9350951-A6A1-4718-BC4F-D8430F907042}"/>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574131" y="4638028"/>
          <a:ext cx="1517231" cy="6308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15874</xdr:rowOff>
    </xdr:from>
    <xdr:to>
      <xdr:col>1</xdr:col>
      <xdr:colOff>596900</xdr:colOff>
      <xdr:row>1</xdr:row>
      <xdr:rowOff>474967</xdr:rowOff>
    </xdr:to>
    <xdr:pic>
      <xdr:nvPicPr>
        <xdr:cNvPr id="2" name="Imagen 2" descr="Nombre de la empresa&#10;&#10;Descripción generada automáticamente con confianza baja">
          <a:extLst>
            <a:ext uri="{FF2B5EF4-FFF2-40B4-BE49-F238E27FC236}">
              <a16:creationId xmlns:a16="http://schemas.microsoft.com/office/drawing/2014/main" id="{2F97012D-30CE-492B-B441-6376BAA3CD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15874"/>
          <a:ext cx="1330325" cy="706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268112</xdr:colOff>
      <xdr:row>19</xdr:row>
      <xdr:rowOff>130026</xdr:rowOff>
    </xdr:from>
    <xdr:to>
      <xdr:col>5</xdr:col>
      <xdr:colOff>1498600</xdr:colOff>
      <xdr:row>22</xdr:row>
      <xdr:rowOff>78432</xdr:rowOff>
    </xdr:to>
    <xdr:pic>
      <xdr:nvPicPr>
        <xdr:cNvPr id="3" name="Imagen 2">
          <a:extLst>
            <a:ext uri="{FF2B5EF4-FFF2-40B4-BE49-F238E27FC236}">
              <a16:creationId xmlns:a16="http://schemas.microsoft.com/office/drawing/2014/main" id="{AE1C21ED-8249-4D85-961E-38786E2BD36A}"/>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4078112" y="4041626"/>
          <a:ext cx="1230488" cy="5135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nilo\Areas\CxPSalud\CARTERA\CARTERAS%20REVISADAS\REVISI&#211;N%20CARTERAS%20A&#209;O%202024\3.%20MARZO\NIT%20900959048%20SUBRED%20SUR%20OCCIDENTE\CARTERA%20NIT%20900959048.xlsx" TargetMode="External"/><Relationship Id="rId1" Type="http://schemas.openxmlformats.org/officeDocument/2006/relationships/externalLinkPath" Target="file:///\\nilo\Areas\CxPSalud\CARTERA\CARTERAS%20REVISADAS\REVISI&#211;N%20CARTERAS%20A&#209;O%202024\3.%20MARZO\NIT%20900959048%20SUBRED%20SUR%20OCCIDENTE\CARTERA%20NIT%2090095904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FO IPS "/>
      <sheetName val="ESTADO DE CADA FACTURA "/>
      <sheetName val="FOR-CSA-018 "/>
      <sheetName val="CIRCULAR 030"/>
      <sheetName val="TD "/>
    </sheetNames>
    <sheetDataSet>
      <sheetData sheetId="0" refreshError="1"/>
      <sheetData sheetId="1">
        <row r="2">
          <cell r="E2" t="str">
            <v>900959048_6379622</v>
          </cell>
          <cell r="F2">
            <v>45095</v>
          </cell>
          <cell r="G2">
            <v>45204</v>
          </cell>
          <cell r="H2">
            <v>45126.66662827546</v>
          </cell>
          <cell r="I2">
            <v>2023</v>
          </cell>
          <cell r="J2">
            <v>4158677</v>
          </cell>
          <cell r="K2">
            <v>4158677</v>
          </cell>
          <cell r="L2">
            <v>4158677</v>
          </cell>
          <cell r="M2" t="str">
            <v>EVENTO</v>
          </cell>
          <cell r="N2" t="str">
            <v>BOGOTA</v>
          </cell>
          <cell r="O2" t="str">
            <v>URGENCIAS</v>
          </cell>
          <cell r="P2" t="str">
            <v>FACTURA DEVUELTA</v>
          </cell>
          <cell r="Q2" t="str">
            <v xml:space="preserve">Factura Devuelta </v>
          </cell>
        </row>
        <row r="3">
          <cell r="E3" t="str">
            <v>900959048_6380766</v>
          </cell>
          <cell r="F3">
            <v>45099</v>
          </cell>
          <cell r="G3">
            <v>45267</v>
          </cell>
          <cell r="H3">
            <v>45126.670746331016</v>
          </cell>
          <cell r="I3">
            <v>2023</v>
          </cell>
          <cell r="J3">
            <v>328820</v>
          </cell>
          <cell r="K3">
            <v>328820</v>
          </cell>
          <cell r="L3">
            <v>328820</v>
          </cell>
          <cell r="M3" t="str">
            <v>EVENTO</v>
          </cell>
          <cell r="N3" t="str">
            <v>BOGOTA</v>
          </cell>
          <cell r="O3" t="str">
            <v>URGENCIAS</v>
          </cell>
          <cell r="P3" t="str">
            <v>FACTURA PENDIENTE EN PROGRAMACION DE PAGO</v>
          </cell>
          <cell r="Q3" t="str">
            <v xml:space="preserve">Factura pendiente en programacion de pago </v>
          </cell>
        </row>
        <row r="4">
          <cell r="E4" t="str">
            <v>900959048_6393273</v>
          </cell>
          <cell r="F4">
            <v>45135</v>
          </cell>
          <cell r="G4">
            <v>39321</v>
          </cell>
          <cell r="H4">
            <v>45204.291666666664</v>
          </cell>
          <cell r="I4">
            <v>2023</v>
          </cell>
          <cell r="J4">
            <v>629077</v>
          </cell>
          <cell r="K4">
            <v>629077</v>
          </cell>
          <cell r="L4">
            <v>629077</v>
          </cell>
          <cell r="M4" t="str">
            <v>EVENTO</v>
          </cell>
          <cell r="N4" t="str">
            <v>BOGOTA</v>
          </cell>
          <cell r="O4" t="str">
            <v>URGENCIAS</v>
          </cell>
          <cell r="P4" t="str">
            <v>FACTURA PENDIENTE EN PROGRAMACION DE PAGO</v>
          </cell>
          <cell r="Q4" t="str">
            <v xml:space="preserve">Factura pendiente en programacion de pago </v>
          </cell>
        </row>
        <row r="5">
          <cell r="E5" t="str">
            <v>900959048_6426214</v>
          </cell>
          <cell r="F5">
            <v>45234</v>
          </cell>
          <cell r="G5">
            <v>42633</v>
          </cell>
          <cell r="H5">
            <v>45267.63786959491</v>
          </cell>
          <cell r="I5">
            <v>2023</v>
          </cell>
          <cell r="J5">
            <v>2386434</v>
          </cell>
          <cell r="K5">
            <v>2386434</v>
          </cell>
          <cell r="L5">
            <v>2386434</v>
          </cell>
          <cell r="M5" t="str">
            <v>EVENTO</v>
          </cell>
          <cell r="N5" t="str">
            <v>BOGOTA</v>
          </cell>
          <cell r="O5" t="str">
            <v>URGENCIAS</v>
          </cell>
          <cell r="P5" t="str">
            <v>FACTURA PENDIENTE EN PROGRAMACION DE PAGO</v>
          </cell>
          <cell r="Q5" t="str">
            <v xml:space="preserve">Factura pendiente en programacion de pago </v>
          </cell>
        </row>
        <row r="6">
          <cell r="E6" t="str">
            <v>900959048_6430358</v>
          </cell>
          <cell r="F6">
            <v>45248</v>
          </cell>
          <cell r="G6">
            <v>40662</v>
          </cell>
          <cell r="H6">
            <v>45267.641760844905</v>
          </cell>
          <cell r="I6">
            <v>2023</v>
          </cell>
          <cell r="J6">
            <v>197684</v>
          </cell>
          <cell r="K6">
            <v>197684</v>
          </cell>
          <cell r="L6">
            <v>197684</v>
          </cell>
          <cell r="M6" t="str">
            <v>EVENTO</v>
          </cell>
          <cell r="N6" t="str">
            <v>BOGOTA</v>
          </cell>
          <cell r="O6" t="str">
            <v>URGENCIAS</v>
          </cell>
          <cell r="P6" t="str">
            <v>FACTURA PENDIENTE EN PROGRAMACION DE PAGO</v>
          </cell>
          <cell r="Q6" t="str">
            <v xml:space="preserve">Factura pendiente en programacion de pago </v>
          </cell>
        </row>
        <row r="7">
          <cell r="E7" t="str">
            <v>900959048_6333257</v>
          </cell>
          <cell r="F7">
            <v>44967</v>
          </cell>
          <cell r="G7">
            <v>45030</v>
          </cell>
          <cell r="H7">
            <v>45026</v>
          </cell>
          <cell r="I7">
            <v>2023</v>
          </cell>
          <cell r="J7">
            <v>12555339</v>
          </cell>
          <cell r="K7">
            <v>12555339</v>
          </cell>
          <cell r="L7">
            <v>12555339</v>
          </cell>
          <cell r="M7" t="str">
            <v>EVENTO</v>
          </cell>
          <cell r="N7" t="str">
            <v>BOGOTA</v>
          </cell>
          <cell r="O7" t="str">
            <v>URGENCIAS</v>
          </cell>
          <cell r="P7" t="str">
            <v>FACTURA DEVUELTA</v>
          </cell>
          <cell r="Q7" t="str">
            <v xml:space="preserve">Factura Devuelta </v>
          </cell>
        </row>
        <row r="8">
          <cell r="E8" t="str">
            <v>900959048_6389119</v>
          </cell>
          <cell r="F8">
            <v>45124</v>
          </cell>
          <cell r="G8">
            <v>45146</v>
          </cell>
          <cell r="H8">
            <v>45146.633316979169</v>
          </cell>
          <cell r="I8">
            <v>2023</v>
          </cell>
          <cell r="J8">
            <v>406764</v>
          </cell>
          <cell r="K8">
            <v>406764</v>
          </cell>
          <cell r="L8">
            <v>406764</v>
          </cell>
          <cell r="M8" t="str">
            <v>EVENTO</v>
          </cell>
          <cell r="N8" t="str">
            <v>BOGOTA</v>
          </cell>
          <cell r="O8" t="str">
            <v>URGENCIAS</v>
          </cell>
          <cell r="P8" t="str">
            <v>FACTURA PENDIENTE EN PROGRAMACION DE PAGO</v>
          </cell>
          <cell r="Q8" t="str">
            <v xml:space="preserve">Factura Cancelada </v>
          </cell>
        </row>
        <row r="9">
          <cell r="E9" t="str">
            <v>900959048_6389660</v>
          </cell>
          <cell r="F9">
            <v>45125</v>
          </cell>
          <cell r="G9">
            <v>45146</v>
          </cell>
          <cell r="H9">
            <v>45146.639099849534</v>
          </cell>
          <cell r="I9">
            <v>2023</v>
          </cell>
          <cell r="J9">
            <v>75994</v>
          </cell>
          <cell r="K9">
            <v>75994</v>
          </cell>
          <cell r="L9">
            <v>75994</v>
          </cell>
          <cell r="M9" t="str">
            <v>EVENTO</v>
          </cell>
          <cell r="N9" t="str">
            <v>BOGOTA</v>
          </cell>
          <cell r="O9" t="str">
            <v>URGENCIAS</v>
          </cell>
          <cell r="P9" t="str">
            <v>FACTURA PENDIENTE EN PROGRAMACION DE PAGO</v>
          </cell>
          <cell r="Q9" t="str">
            <v xml:space="preserve">Factura Cancelada </v>
          </cell>
        </row>
        <row r="10">
          <cell r="E10" t="str">
            <v>900959048_6402237</v>
          </cell>
          <cell r="F10">
            <v>45163</v>
          </cell>
          <cell r="G10">
            <v>45204</v>
          </cell>
          <cell r="H10">
            <v>45204.293189201388</v>
          </cell>
          <cell r="I10">
            <v>2023</v>
          </cell>
          <cell r="J10">
            <v>75879</v>
          </cell>
          <cell r="K10">
            <v>75879</v>
          </cell>
          <cell r="L10">
            <v>75879</v>
          </cell>
          <cell r="M10" t="str">
            <v>EVENTO</v>
          </cell>
          <cell r="N10" t="str">
            <v>BOGOTA</v>
          </cell>
          <cell r="O10" t="str">
            <v>URGENCIAS</v>
          </cell>
          <cell r="P10" t="str">
            <v>FACTURA PENDIENTE EN PROGRAMACION DE PAGO</v>
          </cell>
          <cell r="Q10" t="str">
            <v xml:space="preserve">Factura Cancelada </v>
          </cell>
        </row>
        <row r="11">
          <cell r="E11" t="str">
            <v>900959048_6399487</v>
          </cell>
          <cell r="F11">
            <v>45154</v>
          </cell>
          <cell r="G11">
            <v>45204</v>
          </cell>
          <cell r="H11">
            <v>45204.299227974538</v>
          </cell>
          <cell r="I11">
            <v>2023</v>
          </cell>
          <cell r="J11">
            <v>1958783</v>
          </cell>
          <cell r="K11">
            <v>1958783</v>
          </cell>
          <cell r="L11">
            <v>1958783</v>
          </cell>
          <cell r="M11" t="str">
            <v>EVENTO</v>
          </cell>
          <cell r="N11" t="str">
            <v>BOGOTA</v>
          </cell>
          <cell r="O11" t="str">
            <v>URGENCIAS</v>
          </cell>
          <cell r="P11" t="str">
            <v>FACTURA DEVUELTA</v>
          </cell>
          <cell r="Q11" t="str">
            <v xml:space="preserve">Factura Devuelta </v>
          </cell>
        </row>
      </sheetData>
      <sheetData sheetId="2" refreshError="1"/>
      <sheetData sheetId="3" refreshError="1"/>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tephaney Solarte Salinas" refreshedDate="45406.700362268515" createdVersion="8" refreshedVersion="8" minRefreshableVersion="3" recordCount="9" xr:uid="{3865DFE2-2668-48CB-A4F7-51F19C2D967B}">
  <cacheSource type="worksheet">
    <worksheetSource ref="A1:AF10" sheet="ESTADO DE CADA FACTURA "/>
  </cacheSource>
  <cacheFields count="32">
    <cacheField name="NIT IPS" numFmtId="0">
      <sharedItems containsSemiMixedTypes="0" containsString="0" containsNumber="1" containsInteger="1" minValue="900959048" maxValue="900959048"/>
    </cacheField>
    <cacheField name="Nombre IPS" numFmtId="0">
      <sharedItems/>
    </cacheField>
    <cacheField name="Prefijo Factura" numFmtId="0">
      <sharedItems/>
    </cacheField>
    <cacheField name="Numero Factura" numFmtId="0">
      <sharedItems containsSemiMixedTypes="0" containsString="0" containsNumber="1" containsInteger="1" minValue="6333257" maxValue="6450098"/>
    </cacheField>
    <cacheField name="Llave " numFmtId="0">
      <sharedItems/>
    </cacheField>
    <cacheField name="IPS Fecha factura" numFmtId="14">
      <sharedItems containsSemiMixedTypes="0" containsNonDate="0" containsDate="1" containsString="0" minDate="2023-02-10T00:00:00" maxDate="2024-01-24T00:00:00"/>
    </cacheField>
    <cacheField name="IPS Fecha radicado" numFmtId="14">
      <sharedItems containsSemiMixedTypes="0" containsNonDate="0" containsDate="1" containsString="0" minDate="2023-02-10T00:00:00" maxDate="2024-01-24T00:00:00"/>
    </cacheField>
    <cacheField name="Fecha Radicado EPS " numFmtId="14">
      <sharedItems containsSemiMixedTypes="0" containsNonDate="0" containsDate="1" containsString="0" minDate="2023-04-10T00:00:00" maxDate="2024-02-05T07:05:08"/>
    </cacheField>
    <cacheField name="IPS Valor Factura" numFmtId="164">
      <sharedItems containsSemiMixedTypes="0" containsString="0" containsNumber="1" containsInteger="1" minValue="160500" maxValue="12555339"/>
    </cacheField>
    <cacheField name="IPS Saldo Factura" numFmtId="164">
      <sharedItems containsSemiMixedTypes="0" containsString="0" containsNumber="1" containsInteger="1" minValue="160500" maxValue="12555339"/>
    </cacheField>
    <cacheField name="Tipo de Contrato" numFmtId="0">
      <sharedItems/>
    </cacheField>
    <cacheField name="Sede / Ciudad" numFmtId="0">
      <sharedItems/>
    </cacheField>
    <cacheField name="Tipo de Prestación" numFmtId="0">
      <sharedItems/>
    </cacheField>
    <cacheField name="BOX " numFmtId="0">
      <sharedItems/>
    </cacheField>
    <cacheField name="Estado Anterior de Factura EPS " numFmtId="14">
      <sharedItems/>
    </cacheField>
    <cacheField name="Estado de Factura EPS 24/04/2024" numFmtId="0">
      <sharedItems count="2">
        <s v="Factura Devuelta "/>
        <s v="Factura pendiente en programacion de pago "/>
      </sharedItems>
    </cacheField>
    <cacheField name="Valor Total Bruto" numFmtId="167">
      <sharedItems containsSemiMixedTypes="0" containsString="0" containsNumber="1" containsInteger="1" minValue="0" maxValue="12555339"/>
    </cacheField>
    <cacheField name="Valor Devolucion" numFmtId="167">
      <sharedItems containsSemiMixedTypes="0" containsString="0" containsNumber="1" containsInteger="1" minValue="0" maxValue="12555339"/>
    </cacheField>
    <cacheField name="Valor Radicado" numFmtId="167">
      <sharedItems containsSemiMixedTypes="0" containsString="0" containsNumber="1" containsInteger="1" minValue="0" maxValue="12555339"/>
    </cacheField>
    <cacheField name="Valor Glosa Aceptada" numFmtId="167">
      <sharedItems containsSemiMixedTypes="0" containsString="0" containsNumber="1" containsInteger="1" minValue="0" maxValue="0"/>
    </cacheField>
    <cacheField name="Valor Nota Credito" numFmtId="167">
      <sharedItems containsSemiMixedTypes="0" containsString="0" containsNumber="1" containsInteger="1" minValue="0" maxValue="0"/>
    </cacheField>
    <cacheField name="Valor Pagar" numFmtId="167">
      <sharedItems containsSemiMixedTypes="0" containsString="0" containsNumber="1" containsInteger="1" minValue="0" maxValue="2386434"/>
    </cacheField>
    <cacheField name="Por Pagar SAP " numFmtId="0">
      <sharedItems containsString="0" containsBlank="1" containsNumber="1" containsInteger="1" minValue="160500" maxValue="2386434"/>
    </cacheField>
    <cacheField name="P.Abierta Doc " numFmtId="169">
      <sharedItems containsString="0" containsBlank="1" containsNumber="1" containsInteger="1" minValue="1222375869" maxValue="1222402080"/>
    </cacheField>
    <cacheField name="Vr Compensacion " numFmtId="167">
      <sharedItems containsSemiMixedTypes="0" containsString="0" containsNumber="1" containsInteger="1" minValue="0" maxValue="0"/>
    </cacheField>
    <cacheField name="Doc Compensacion " numFmtId="0">
      <sharedItems containsNonDate="0" containsString="0" containsBlank="1"/>
    </cacheField>
    <cacheField name="Fecha Compensacion " numFmtId="0">
      <sharedItems containsNonDate="0" containsString="0" containsBlank="1"/>
    </cacheField>
    <cacheField name="Vr Transferencia " numFmtId="167">
      <sharedItems containsSemiMixedTypes="0" containsString="0" containsNumber="1" containsInteger="1" minValue="0" maxValue="0"/>
    </cacheField>
    <cacheField name="Valor_Glosa y Devolución" numFmtId="167">
      <sharedItems containsSemiMixedTypes="0" containsString="0" containsNumber="1" containsInteger="1" minValue="0" maxValue="12555339"/>
    </cacheField>
    <cacheField name="CONCEPTO GLOSA Y DEVOLUCION" numFmtId="49">
      <sharedItems containsBlank="1" longText="1"/>
    </cacheField>
    <cacheField name="TIPIFICACION OBJECION" numFmtId="167">
      <sharedItems containsBlank="1"/>
    </cacheField>
    <cacheField name="Fecha Corte " numFmtId="14">
      <sharedItems containsSemiMixedTypes="0" containsNonDate="0" containsDate="1" containsString="0" minDate="2024-03-31T00:00:00" maxDate="2024-04-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
  <r>
    <n v="900959048"/>
    <s v="SUBRED SUR OCCIDENTE E.S.E "/>
    <s v="000006333257"/>
    <n v="6333257"/>
    <s v="900959048_6333257"/>
    <d v="2023-02-10T00:00:00"/>
    <d v="2023-02-10T00:00:00"/>
    <d v="2023-04-10T00:00:00"/>
    <n v="12555339"/>
    <n v="12555339"/>
    <s v="EVENTO"/>
    <s v="BOGOTA"/>
    <s v="EVENTO"/>
    <s v="Devuelta"/>
    <s v="Factura Devuelta "/>
    <x v="0"/>
    <n v="12555339"/>
    <n v="12555339"/>
    <n v="12555339"/>
    <n v="0"/>
    <n v="0"/>
    <n v="0"/>
    <m/>
    <m/>
    <n v="0"/>
    <m/>
    <m/>
    <n v="0"/>
    <n v="12555339"/>
    <s v="AUTO.se devuelve la factura por que no enviaron la auto. par a este servicio. se hace glosa por 1-Rx de Tórax no interprtada en la HC.y en Ecografía de abdomen no interpretada en la hc Electrocardiograma no interpretado en la HC.           Paraclínicos no interpretados en la HC: Saturación de Transf errina facturan 2 interpretan 1 (20%)- Albúmina facturan   2 interpertan 1 (381)- Capacidad de combinación de hierro facturan 2 interpretan 1 (1689).                            se anexa el soporte de la auditoria                                                                                     angela campaz                                                                                                                                                                                                                                                                                                                                                                                                                                                                                                                                                                                                                                                                                                                                                                                                                                                                                                                       "/>
    <s v="AUTORIZACION"/>
    <d v="2024-03-31T00:00:00"/>
  </r>
  <r>
    <n v="900959048"/>
    <s v="SUBRED SUR OCCIDENTE E.S.E "/>
    <s v="000006379622"/>
    <n v="6379622"/>
    <s v="900959048_6379622"/>
    <d v="2023-06-18T00:00:00"/>
    <d v="2023-06-18T00:00:00"/>
    <d v="2023-07-19T15:59:57"/>
    <n v="4158677"/>
    <n v="4158677"/>
    <s v="EVENTO"/>
    <s v="BOGOTA"/>
    <s v="EVENTO"/>
    <s v="Devuelta"/>
    <s v="Factura Devuelta "/>
    <x v="0"/>
    <n v="0"/>
    <n v="0"/>
    <n v="0"/>
    <n v="0"/>
    <n v="0"/>
    <n v="0"/>
    <m/>
    <m/>
    <n v="0"/>
    <m/>
    <m/>
    <n v="0"/>
    <n v="4158677"/>
    <s v="SE REALIZA DEVOLUCION DE  LA FACTURA, AL VALIDAR INFORMACION NO SE EVIDENCIA AUTORIZACION (NAP DE 15 DIGITOS) PARA LOS SERVICIOS FACTURADOS. POR FAVOR VALIDAR CON EL AREA ENCARGADDA PARA GESTION DE LA AUTORIZACION DE ESTANCIA Y DEMAS SERVICIOS."/>
    <s v="AUTORIZACION"/>
    <d v="2024-03-31T00:00:00"/>
  </r>
  <r>
    <n v="900959048"/>
    <s v="SUBRED SUR OCCIDENTE E.S.E "/>
    <s v="000006380766"/>
    <n v="6380766"/>
    <s v="900959048_6380766"/>
    <d v="2023-06-22T00:00:00"/>
    <d v="2023-06-22T00:00:00"/>
    <d v="2023-07-19T16:05:52"/>
    <n v="328820"/>
    <n v="328820"/>
    <s v="EVENTO"/>
    <s v="BOGOTA"/>
    <s v="EVENTO"/>
    <s v="Finalizada"/>
    <s v="Factura pendiente en programacion de pago "/>
    <x v="1"/>
    <n v="328820"/>
    <n v="0"/>
    <n v="328820"/>
    <n v="0"/>
    <n v="0"/>
    <n v="328820"/>
    <m/>
    <m/>
    <n v="0"/>
    <m/>
    <m/>
    <n v="0"/>
    <n v="0"/>
    <m/>
    <m/>
    <d v="2024-03-31T00:00:00"/>
  </r>
  <r>
    <n v="900959048"/>
    <s v="SUBRED SUR OCCIDENTE E.S.E "/>
    <s v="000006393273"/>
    <n v="6393273"/>
    <s v="900959048_6393273"/>
    <d v="2023-07-28T00:00:00"/>
    <d v="2023-07-28T00:00:00"/>
    <d v="2023-10-05T07:00:00"/>
    <n v="629077"/>
    <n v="629077"/>
    <s v="EVENTO"/>
    <s v="BOGOTA"/>
    <s v="EVENTO"/>
    <s v="Finalizada"/>
    <s v="Factura pendiente en programacion de pago "/>
    <x v="1"/>
    <n v="629077"/>
    <n v="0"/>
    <n v="629077"/>
    <n v="0"/>
    <n v="0"/>
    <n v="629077"/>
    <m/>
    <m/>
    <n v="0"/>
    <m/>
    <m/>
    <n v="0"/>
    <n v="0"/>
    <m/>
    <m/>
    <d v="2024-03-31T00:00:00"/>
  </r>
  <r>
    <n v="900959048"/>
    <s v="SUBRED SUR OCCIDENTE E.S.E "/>
    <s v="000006399487"/>
    <n v="6399487"/>
    <s v="900959048_6399487"/>
    <d v="2023-08-16T00:00:00"/>
    <d v="2023-08-16T00:00:00"/>
    <d v="2023-10-05T07:10:53"/>
    <n v="1958783"/>
    <n v="1958783"/>
    <s v="EVENTO"/>
    <s v="BOGOTA"/>
    <s v="EVENTO"/>
    <s v="Devuelta"/>
    <s v="Factura Devuelta "/>
    <x v="0"/>
    <n v="0"/>
    <n v="0"/>
    <n v="0"/>
    <n v="0"/>
    <n v="0"/>
    <n v="0"/>
    <m/>
    <m/>
    <n v="0"/>
    <m/>
    <m/>
    <n v="0"/>
    <n v="1958783"/>
    <s v="AUT: SE DEVUELVE FACTURA HOSPITALARIA  NO CUENTA CON AUTORIZACION POR INTERNACION SOLO SE EVIDENCIA LOS 3 ENVIOS FAVOR SOLICITAR AL CORREO CAPAUTORIZACIONES@EPSDELAGENTE.COM.CO  ,  PARACLINICOS NO SOPORTADOS  ECOTT,PT,PTT,HEM,CALCIO,GASES,NITROGENO,POT,PROTEINAS,SOD,CREAT , PARACLINICOS NO INTERPRETADOS CALCIO, GASES,NITROGENO FACTURAN 2 INTERPRESTAN 1 ,POTASIO, PROTEINA,SOD,CREATININA FACTURAN 2 INTERPRETAN 1 , LACENTAS Y TIRAS DE GLUCOMETRIAS NO FACTURABLES, FAVOR VALIDAR. JENNIFER REBOLLEDO"/>
    <s v="AUTORIZACION"/>
    <d v="2024-03-31T00:00:00"/>
  </r>
  <r>
    <n v="900959048"/>
    <s v="SUBRED SUR OCCIDENTE E.S.E "/>
    <s v="000006426214"/>
    <n v="6426214"/>
    <s v="900959048_6426214"/>
    <d v="2023-11-04T00:00:00"/>
    <d v="2023-11-04T00:00:00"/>
    <d v="2023-12-07T15:18:32"/>
    <n v="2386434"/>
    <n v="2386434"/>
    <s v="EVENTO"/>
    <s v="BOGOTA"/>
    <s v="EVENTO"/>
    <s v="Finalizada"/>
    <s v="Factura pendiente en programacion de pago "/>
    <x v="1"/>
    <n v="2386434"/>
    <n v="0"/>
    <n v="2386434"/>
    <n v="0"/>
    <n v="0"/>
    <n v="2386434"/>
    <n v="2386434"/>
    <n v="1222375869"/>
    <n v="0"/>
    <m/>
    <m/>
    <n v="0"/>
    <n v="0"/>
    <m/>
    <m/>
    <d v="2024-03-31T00:00:00"/>
  </r>
  <r>
    <n v="900959048"/>
    <s v="SUBRED SUR OCCIDENTE E.S.E "/>
    <s v="000006430358"/>
    <n v="6430358"/>
    <s v="900959048_6430358"/>
    <d v="2023-11-18T00:00:00"/>
    <d v="2023-11-18T00:00:00"/>
    <d v="2023-12-07T15:24:08"/>
    <n v="197684"/>
    <n v="197684"/>
    <s v="EVENTO"/>
    <s v="BOGOTA"/>
    <s v="EVENTO"/>
    <s v="Finalizada"/>
    <s v="Factura pendiente en programacion de pago "/>
    <x v="1"/>
    <n v="197684"/>
    <n v="0"/>
    <n v="197684"/>
    <n v="0"/>
    <n v="0"/>
    <n v="197684"/>
    <m/>
    <m/>
    <n v="0"/>
    <m/>
    <m/>
    <n v="0"/>
    <n v="0"/>
    <m/>
    <m/>
    <d v="2024-03-31T00:00:00"/>
  </r>
  <r>
    <n v="900959048"/>
    <s v="SUBRED SUR OCCIDENTE E.S.E "/>
    <s v="000006447529"/>
    <n v="6447529"/>
    <s v="900959048_6447529"/>
    <d v="2024-01-15T00:00:00"/>
    <d v="2024-01-15T00:00:00"/>
    <d v="2024-02-01T07:00:00"/>
    <n v="173500"/>
    <n v="173500"/>
    <s v="EVENTO"/>
    <s v="BOGOTA"/>
    <s v="EVENTO"/>
    <s v="Finalizada"/>
    <e v="#N/A"/>
    <x v="1"/>
    <n v="173500"/>
    <n v="0"/>
    <n v="173500"/>
    <n v="0"/>
    <n v="0"/>
    <n v="173500"/>
    <n v="173500"/>
    <n v="1222392455"/>
    <n v="0"/>
    <m/>
    <m/>
    <n v="0"/>
    <n v="0"/>
    <m/>
    <m/>
    <d v="2024-03-31T00:00:00"/>
  </r>
  <r>
    <n v="900959048"/>
    <s v="SUBRED SUR OCCIDENTE E.S.E "/>
    <s v="000006450098"/>
    <n v="6450098"/>
    <s v="900959048_6450098"/>
    <d v="2024-01-23T00:00:00"/>
    <d v="2024-01-23T00:00:00"/>
    <d v="2024-02-05T07:05:08"/>
    <n v="160500"/>
    <n v="160500"/>
    <s v="EVENTO"/>
    <s v="BOGOTA"/>
    <s v="EVENTO"/>
    <s v="Finalizada"/>
    <e v="#N/A"/>
    <x v="1"/>
    <n v="160500"/>
    <n v="0"/>
    <n v="160500"/>
    <n v="0"/>
    <n v="0"/>
    <n v="160500"/>
    <n v="160500"/>
    <n v="1222402080"/>
    <n v="0"/>
    <m/>
    <m/>
    <n v="0"/>
    <n v="0"/>
    <m/>
    <m/>
    <d v="2024-03-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6B9489D-E9D5-4699-B334-51B0B26A50BA}" name="TablaDinámica1" cacheId="4"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C6" firstHeaderRow="0" firstDataRow="1" firstDataCol="1"/>
  <pivotFields count="32">
    <pivotField showAll="0"/>
    <pivotField showAll="0"/>
    <pivotField showAll="0"/>
    <pivotField showAll="0"/>
    <pivotField dataField="1" showAll="0"/>
    <pivotField numFmtId="14" showAll="0"/>
    <pivotField numFmtId="14" showAll="0"/>
    <pivotField numFmtId="14" showAll="0"/>
    <pivotField numFmtId="164" showAll="0"/>
    <pivotField dataField="1" numFmtId="164" showAll="0"/>
    <pivotField showAll="0"/>
    <pivotField showAll="0"/>
    <pivotField showAll="0"/>
    <pivotField showAll="0"/>
    <pivotField showAll="0"/>
    <pivotField axis="axisRow" showAll="0">
      <items count="3">
        <item x="0"/>
        <item x="1"/>
        <item t="default"/>
      </items>
    </pivotField>
    <pivotField numFmtId="167" showAll="0"/>
    <pivotField numFmtId="167" showAll="0"/>
    <pivotField numFmtId="167" showAll="0"/>
    <pivotField numFmtId="167" showAll="0"/>
    <pivotField numFmtId="167" showAll="0"/>
    <pivotField numFmtId="167" showAll="0"/>
    <pivotField showAll="0"/>
    <pivotField showAll="0"/>
    <pivotField numFmtId="167" showAll="0"/>
    <pivotField showAll="0"/>
    <pivotField showAll="0"/>
    <pivotField numFmtId="167" showAll="0"/>
    <pivotField numFmtId="167" showAll="0"/>
    <pivotField showAll="0"/>
    <pivotField showAll="0"/>
    <pivotField numFmtId="14" showAll="0"/>
  </pivotFields>
  <rowFields count="1">
    <field x="15"/>
  </rowFields>
  <rowItems count="3">
    <i>
      <x/>
    </i>
    <i>
      <x v="1"/>
    </i>
    <i t="grand">
      <x/>
    </i>
  </rowItems>
  <colFields count="1">
    <field x="-2"/>
  </colFields>
  <colItems count="2">
    <i>
      <x/>
    </i>
    <i i="1">
      <x v="1"/>
    </i>
  </colItems>
  <dataFields count="2">
    <dataField name="Cuenta de Llave " fld="4" subtotal="count" baseField="0" baseItem="0"/>
    <dataField name="Suma de IPS Saldo Factura" fld="9" baseField="0" baseItem="0" numFmtId="167"/>
  </dataFields>
  <formats count="7">
    <format dxfId="7">
      <pivotArea outline="0" collapsedLevelsAreSubtotals="1" fieldPosition="0">
        <references count="1">
          <reference field="4294967294" count="1" selected="0">
            <x v="1"/>
          </reference>
        </references>
      </pivotArea>
    </format>
    <format dxfId="5">
      <pivotArea type="all" dataOnly="0" outline="0" fieldPosition="0"/>
    </format>
    <format dxfId="4">
      <pivotArea outline="0" collapsedLevelsAreSubtotals="1" fieldPosition="0"/>
    </format>
    <format dxfId="3">
      <pivotArea field="15" type="button" dataOnly="0" labelOnly="1" outline="0" axis="axisRow" fieldPosition="0"/>
    </format>
    <format dxfId="2">
      <pivotArea dataOnly="0" labelOnly="1" fieldPosition="0">
        <references count="1">
          <reference field="15"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1"/>
  <sheetViews>
    <sheetView showGridLines="0" zoomScale="120" zoomScaleNormal="120" workbookViewId="0">
      <selection sqref="A1:XFD11"/>
    </sheetView>
  </sheetViews>
  <sheetFormatPr baseColWidth="10" defaultRowHeight="14.5" x14ac:dyDescent="0.35"/>
  <cols>
    <col min="2" max="2" width="28.7265625" bestFit="1" customWidth="1"/>
    <col min="3" max="3" width="14.81640625" bestFit="1" customWidth="1"/>
    <col min="4" max="4" width="14.81640625" style="5" bestFit="1" customWidth="1"/>
    <col min="5" max="5" width="11.26953125" bestFit="1" customWidth="1"/>
    <col min="6" max="6" width="14.7265625" customWidth="1"/>
    <col min="7" max="8" width="12.26953125" style="10" bestFit="1" customWidth="1"/>
    <col min="9" max="9" width="15.7265625" bestFit="1" customWidth="1"/>
    <col min="10" max="10" width="11.453125" customWidth="1"/>
    <col min="11" max="11" width="17.26953125" bestFit="1" customWidth="1"/>
  </cols>
  <sheetData>
    <row r="1" spans="1:11" s="3" customFormat="1" ht="29" x14ac:dyDescent="0.35">
      <c r="A1" s="2" t="s">
        <v>6</v>
      </c>
      <c r="B1" s="2" t="s">
        <v>8</v>
      </c>
      <c r="C1" s="2" t="s">
        <v>0</v>
      </c>
      <c r="D1" s="4" t="s">
        <v>1</v>
      </c>
      <c r="E1" s="2" t="s">
        <v>2</v>
      </c>
      <c r="F1" s="2" t="s">
        <v>3</v>
      </c>
      <c r="G1" s="8" t="s">
        <v>4</v>
      </c>
      <c r="H1" s="8" t="s">
        <v>5</v>
      </c>
      <c r="I1" s="2" t="s">
        <v>7</v>
      </c>
      <c r="J1" s="2" t="s">
        <v>9</v>
      </c>
      <c r="K1" s="2" t="s">
        <v>10</v>
      </c>
    </row>
    <row r="2" spans="1:11" x14ac:dyDescent="0.35">
      <c r="A2" s="1">
        <v>900959048</v>
      </c>
      <c r="B2" s="1" t="s">
        <v>11</v>
      </c>
      <c r="C2" s="1" t="s">
        <v>12</v>
      </c>
      <c r="D2" s="6">
        <v>6333257</v>
      </c>
      <c r="E2" s="7">
        <v>44967</v>
      </c>
      <c r="F2" s="7">
        <v>44967</v>
      </c>
      <c r="G2" s="9">
        <v>12555339</v>
      </c>
      <c r="H2" s="9">
        <v>12555339</v>
      </c>
      <c r="I2" s="1" t="s">
        <v>16</v>
      </c>
      <c r="J2" s="1" t="s">
        <v>15</v>
      </c>
      <c r="K2" s="1" t="s">
        <v>16</v>
      </c>
    </row>
    <row r="3" spans="1:11" x14ac:dyDescent="0.35">
      <c r="A3" s="1">
        <v>900959048</v>
      </c>
      <c r="B3" s="1" t="s">
        <v>11</v>
      </c>
      <c r="C3" s="1" t="s">
        <v>14</v>
      </c>
      <c r="D3" s="6">
        <v>6379622</v>
      </c>
      <c r="E3" s="7">
        <v>45095</v>
      </c>
      <c r="F3" s="7">
        <v>45095</v>
      </c>
      <c r="G3" s="9">
        <v>4158677</v>
      </c>
      <c r="H3" s="9">
        <v>4158677</v>
      </c>
      <c r="I3" s="1" t="s">
        <v>16</v>
      </c>
      <c r="J3" s="1" t="s">
        <v>15</v>
      </c>
      <c r="K3" s="1" t="s">
        <v>16</v>
      </c>
    </row>
    <row r="4" spans="1:11" x14ac:dyDescent="0.35">
      <c r="A4" s="1">
        <v>900959048</v>
      </c>
      <c r="B4" s="1" t="s">
        <v>11</v>
      </c>
      <c r="C4" s="1" t="s">
        <v>13</v>
      </c>
      <c r="D4" s="6">
        <v>6380766</v>
      </c>
      <c r="E4" s="7">
        <v>45099</v>
      </c>
      <c r="F4" s="7">
        <v>45099</v>
      </c>
      <c r="G4" s="9">
        <v>328820</v>
      </c>
      <c r="H4" s="9">
        <v>328820</v>
      </c>
      <c r="I4" s="1" t="s">
        <v>16</v>
      </c>
      <c r="J4" s="1" t="s">
        <v>15</v>
      </c>
      <c r="K4" s="1" t="s">
        <v>16</v>
      </c>
    </row>
    <row r="5" spans="1:11" x14ac:dyDescent="0.35">
      <c r="A5" s="1">
        <v>900959048</v>
      </c>
      <c r="B5" s="1" t="s">
        <v>11</v>
      </c>
      <c r="C5" s="1" t="s">
        <v>18</v>
      </c>
      <c r="D5" s="6">
        <v>6393273</v>
      </c>
      <c r="E5" s="7">
        <v>45135</v>
      </c>
      <c r="F5" s="7">
        <v>45135</v>
      </c>
      <c r="G5" s="9">
        <v>629077</v>
      </c>
      <c r="H5" s="9">
        <v>629077</v>
      </c>
      <c r="I5" s="1" t="s">
        <v>16</v>
      </c>
      <c r="J5" s="1" t="s">
        <v>15</v>
      </c>
      <c r="K5" s="1" t="s">
        <v>16</v>
      </c>
    </row>
    <row r="6" spans="1:11" x14ac:dyDescent="0.35">
      <c r="A6" s="1">
        <v>900959048</v>
      </c>
      <c r="B6" s="1" t="s">
        <v>11</v>
      </c>
      <c r="C6" s="1" t="s">
        <v>19</v>
      </c>
      <c r="D6" s="6">
        <v>6399487</v>
      </c>
      <c r="E6" s="7">
        <v>45154</v>
      </c>
      <c r="F6" s="7">
        <v>45154</v>
      </c>
      <c r="G6" s="9">
        <v>1958783</v>
      </c>
      <c r="H6" s="9">
        <v>1958783</v>
      </c>
      <c r="I6" s="1" t="s">
        <v>16</v>
      </c>
      <c r="J6" s="1" t="s">
        <v>15</v>
      </c>
      <c r="K6" s="1" t="s">
        <v>16</v>
      </c>
    </row>
    <row r="7" spans="1:11" x14ac:dyDescent="0.35">
      <c r="A7" s="1">
        <v>900959048</v>
      </c>
      <c r="B7" s="1" t="s">
        <v>11</v>
      </c>
      <c r="C7" s="1" t="s">
        <v>20</v>
      </c>
      <c r="D7" s="6">
        <v>6426214</v>
      </c>
      <c r="E7" s="7">
        <v>45234</v>
      </c>
      <c r="F7" s="7">
        <v>45234</v>
      </c>
      <c r="G7" s="9">
        <v>2386434</v>
      </c>
      <c r="H7" s="9">
        <v>2386434</v>
      </c>
      <c r="I7" s="1" t="s">
        <v>16</v>
      </c>
      <c r="J7" s="1" t="s">
        <v>15</v>
      </c>
      <c r="K7" s="1" t="s">
        <v>16</v>
      </c>
    </row>
    <row r="8" spans="1:11" x14ac:dyDescent="0.35">
      <c r="A8" s="1">
        <v>900959048</v>
      </c>
      <c r="B8" s="1" t="s">
        <v>11</v>
      </c>
      <c r="C8" s="1" t="s">
        <v>21</v>
      </c>
      <c r="D8" s="6">
        <v>6430358</v>
      </c>
      <c r="E8" s="7">
        <v>45248</v>
      </c>
      <c r="F8" s="7">
        <v>45248</v>
      </c>
      <c r="G8" s="9">
        <v>197684</v>
      </c>
      <c r="H8" s="9">
        <v>197684</v>
      </c>
      <c r="I8" s="1" t="s">
        <v>16</v>
      </c>
      <c r="J8" s="1" t="s">
        <v>15</v>
      </c>
      <c r="K8" s="1" t="s">
        <v>16</v>
      </c>
    </row>
    <row r="9" spans="1:11" x14ac:dyDescent="0.35">
      <c r="A9" s="1">
        <v>900959048</v>
      </c>
      <c r="B9" s="1" t="s">
        <v>11</v>
      </c>
      <c r="C9" s="1" t="s">
        <v>22</v>
      </c>
      <c r="D9" s="6">
        <v>6447529</v>
      </c>
      <c r="E9" s="7">
        <v>45306</v>
      </c>
      <c r="F9" s="7">
        <v>45306</v>
      </c>
      <c r="G9" s="9">
        <v>173500</v>
      </c>
      <c r="H9" s="9">
        <v>173500</v>
      </c>
      <c r="I9" s="1" t="s">
        <v>16</v>
      </c>
      <c r="J9" s="1" t="s">
        <v>15</v>
      </c>
      <c r="K9" s="1" t="s">
        <v>16</v>
      </c>
    </row>
    <row r="10" spans="1:11" x14ac:dyDescent="0.35">
      <c r="A10" s="1">
        <v>900959048</v>
      </c>
      <c r="B10" s="1" t="s">
        <v>11</v>
      </c>
      <c r="C10" s="1" t="s">
        <v>23</v>
      </c>
      <c r="D10" s="6">
        <v>6450098</v>
      </c>
      <c r="E10" s="7">
        <v>45314</v>
      </c>
      <c r="F10" s="7">
        <v>45314</v>
      </c>
      <c r="G10" s="9">
        <v>160500</v>
      </c>
      <c r="H10" s="9">
        <v>160500</v>
      </c>
      <c r="I10" s="1" t="s">
        <v>16</v>
      </c>
      <c r="J10" s="1" t="s">
        <v>15</v>
      </c>
      <c r="K10" s="1" t="s">
        <v>16</v>
      </c>
    </row>
    <row r="11" spans="1:11" s="13" customFormat="1" x14ac:dyDescent="0.35">
      <c r="A11" s="14" t="s">
        <v>17</v>
      </c>
      <c r="B11" s="15"/>
      <c r="C11" s="15"/>
      <c r="D11" s="15"/>
      <c r="E11" s="15"/>
      <c r="F11" s="16"/>
      <c r="G11" s="11">
        <f>SUM(G2:G10)</f>
        <v>22548814</v>
      </c>
      <c r="H11" s="11">
        <f>SUM(H2:H10)</f>
        <v>22548814</v>
      </c>
      <c r="I11" s="12"/>
      <c r="J11" s="12"/>
      <c r="K11" s="12"/>
    </row>
  </sheetData>
  <sortState xmlns:xlrd2="http://schemas.microsoft.com/office/spreadsheetml/2017/richdata2" ref="A2:K16">
    <sortCondition ref="E2:E16"/>
  </sortState>
  <mergeCells count="1">
    <mergeCell ref="A11:F11"/>
  </mergeCells>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16955-1066-4C67-8C5D-E8BAA0B8157B}">
  <dimension ref="A1:AF10"/>
  <sheetViews>
    <sheetView workbookViewId="0">
      <selection activeCell="A5" sqref="A5"/>
    </sheetView>
  </sheetViews>
  <sheetFormatPr baseColWidth="10" defaultRowHeight="14.5" x14ac:dyDescent="0.35"/>
  <cols>
    <col min="1" max="1" width="8.1796875" bestFit="1" customWidth="1"/>
    <col min="2" max="2" width="22.26953125" bestFit="1" customWidth="1"/>
    <col min="3" max="3" width="10.6328125" bestFit="1" customWidth="1"/>
    <col min="4" max="4" width="6.6328125" bestFit="1" customWidth="1"/>
    <col min="5" max="5" width="14.7265625" bestFit="1" customWidth="1"/>
    <col min="6" max="7" width="8.453125" bestFit="1" customWidth="1"/>
    <col min="8" max="8" width="10.90625" bestFit="1" customWidth="1"/>
    <col min="9" max="10" width="9.36328125" bestFit="1" customWidth="1"/>
    <col min="11" max="11" width="7.36328125" bestFit="1" customWidth="1"/>
    <col min="12" max="12" width="6.7265625" bestFit="1" customWidth="1"/>
    <col min="13" max="13" width="8.6328125" bestFit="1" customWidth="1"/>
    <col min="14" max="14" width="7.08984375" bestFit="1" customWidth="1"/>
    <col min="15" max="15" width="13.6328125" customWidth="1"/>
    <col min="17" max="17" width="13.6328125" bestFit="1" customWidth="1"/>
    <col min="18" max="18" width="13.26953125" bestFit="1" customWidth="1"/>
    <col min="19" max="19" width="12" bestFit="1" customWidth="1"/>
    <col min="20" max="20" width="9.26953125" bestFit="1" customWidth="1"/>
    <col min="21" max="21" width="8.7265625" bestFit="1" customWidth="1"/>
    <col min="22" max="22" width="9.81640625" bestFit="1" customWidth="1"/>
    <col min="23" max="23" width="11.6328125" bestFit="1" customWidth="1"/>
    <col min="24" max="24" width="11" bestFit="1" customWidth="1"/>
    <col min="25" max="25" width="13.54296875" bestFit="1" customWidth="1"/>
    <col min="26" max="26" width="14.6328125" bestFit="1" customWidth="1"/>
    <col min="27" max="27" width="11.453125" bestFit="1" customWidth="1"/>
    <col min="28" max="28" width="13.08984375" customWidth="1"/>
    <col min="29" max="29" width="11" bestFit="1" customWidth="1"/>
    <col min="30" max="30" width="13" customWidth="1"/>
    <col min="31" max="31" width="13.08984375" customWidth="1"/>
    <col min="32" max="32" width="12.08984375" bestFit="1" customWidth="1"/>
  </cols>
  <sheetData>
    <row r="1" spans="1:32" s="3" customFormat="1" ht="30" x14ac:dyDescent="0.35">
      <c r="A1" s="17" t="s">
        <v>6</v>
      </c>
      <c r="B1" s="17" t="s">
        <v>8</v>
      </c>
      <c r="C1" s="17" t="s">
        <v>0</v>
      </c>
      <c r="D1" s="18" t="s">
        <v>1</v>
      </c>
      <c r="E1" s="24" t="s">
        <v>24</v>
      </c>
      <c r="F1" s="17" t="s">
        <v>2</v>
      </c>
      <c r="G1" s="17" t="s">
        <v>3</v>
      </c>
      <c r="H1" s="24" t="s">
        <v>34</v>
      </c>
      <c r="I1" s="19" t="s">
        <v>4</v>
      </c>
      <c r="J1" s="19" t="s">
        <v>5</v>
      </c>
      <c r="K1" s="17" t="s">
        <v>7</v>
      </c>
      <c r="L1" s="17" t="s">
        <v>9</v>
      </c>
      <c r="M1" s="17" t="s">
        <v>10</v>
      </c>
      <c r="N1" s="24" t="s">
        <v>35</v>
      </c>
      <c r="O1" s="26" t="s">
        <v>51</v>
      </c>
      <c r="P1" s="27" t="s">
        <v>52</v>
      </c>
      <c r="Q1" s="17" t="s">
        <v>38</v>
      </c>
      <c r="R1" s="17" t="s">
        <v>39</v>
      </c>
      <c r="S1" s="17" t="s">
        <v>40</v>
      </c>
      <c r="T1" s="17" t="s">
        <v>41</v>
      </c>
      <c r="U1" s="17" t="s">
        <v>42</v>
      </c>
      <c r="V1" s="17" t="s">
        <v>43</v>
      </c>
      <c r="W1" s="24" t="s">
        <v>44</v>
      </c>
      <c r="X1" s="24" t="s">
        <v>45</v>
      </c>
      <c r="Y1" s="27" t="s">
        <v>46</v>
      </c>
      <c r="Z1" s="27" t="s">
        <v>47</v>
      </c>
      <c r="AA1" s="27" t="s">
        <v>48</v>
      </c>
      <c r="AB1" s="27" t="s">
        <v>49</v>
      </c>
      <c r="AC1" s="28" t="s">
        <v>53</v>
      </c>
      <c r="AD1" s="28" t="s">
        <v>54</v>
      </c>
      <c r="AE1" s="28" t="s">
        <v>55</v>
      </c>
      <c r="AF1" s="17" t="s">
        <v>50</v>
      </c>
    </row>
    <row r="2" spans="1:32" x14ac:dyDescent="0.35">
      <c r="A2" s="20">
        <v>900959048</v>
      </c>
      <c r="B2" s="20" t="s">
        <v>11</v>
      </c>
      <c r="C2" s="20" t="s">
        <v>12</v>
      </c>
      <c r="D2" s="21">
        <v>6333257</v>
      </c>
      <c r="E2" s="21" t="s">
        <v>25</v>
      </c>
      <c r="F2" s="22">
        <v>44967</v>
      </c>
      <c r="G2" s="22">
        <v>44967</v>
      </c>
      <c r="H2" s="22">
        <v>45026</v>
      </c>
      <c r="I2" s="23">
        <v>12555339</v>
      </c>
      <c r="J2" s="23">
        <v>12555339</v>
      </c>
      <c r="K2" s="20" t="s">
        <v>16</v>
      </c>
      <c r="L2" s="20" t="s">
        <v>15</v>
      </c>
      <c r="M2" s="20" t="s">
        <v>16</v>
      </c>
      <c r="N2" s="22" t="s">
        <v>36</v>
      </c>
      <c r="O2" s="22" t="str">
        <f>VLOOKUP(E2,'[1]ESTADO DE CADA FACTURA '!$E$2:$Q$11,13,0)</f>
        <v xml:space="preserve">Factura Devuelta </v>
      </c>
      <c r="P2" s="22" t="s">
        <v>60</v>
      </c>
      <c r="Q2" s="29">
        <v>12555339</v>
      </c>
      <c r="R2" s="29">
        <v>12555339</v>
      </c>
      <c r="S2" s="29">
        <v>12555339</v>
      </c>
      <c r="T2" s="29">
        <v>0</v>
      </c>
      <c r="U2" s="29">
        <v>0</v>
      </c>
      <c r="V2" s="29">
        <v>0</v>
      </c>
      <c r="W2" s="20"/>
      <c r="X2" s="30"/>
      <c r="Y2" s="29">
        <v>0</v>
      </c>
      <c r="Z2" s="20"/>
      <c r="AA2" s="20"/>
      <c r="AB2" s="29">
        <v>0</v>
      </c>
      <c r="AC2" s="29">
        <v>12555339</v>
      </c>
      <c r="AD2" s="31" t="s">
        <v>56</v>
      </c>
      <c r="AE2" s="29" t="s">
        <v>57</v>
      </c>
      <c r="AF2" s="22">
        <v>45382</v>
      </c>
    </row>
    <row r="3" spans="1:32" x14ac:dyDescent="0.35">
      <c r="A3" s="20">
        <v>900959048</v>
      </c>
      <c r="B3" s="20" t="s">
        <v>11</v>
      </c>
      <c r="C3" s="20" t="s">
        <v>14</v>
      </c>
      <c r="D3" s="21">
        <v>6379622</v>
      </c>
      <c r="E3" s="21" t="s">
        <v>26</v>
      </c>
      <c r="F3" s="22">
        <v>45095</v>
      </c>
      <c r="G3" s="22">
        <v>45095</v>
      </c>
      <c r="H3" s="22">
        <v>45126.66662827546</v>
      </c>
      <c r="I3" s="23">
        <v>4158677</v>
      </c>
      <c r="J3" s="23">
        <v>4158677</v>
      </c>
      <c r="K3" s="20" t="s">
        <v>16</v>
      </c>
      <c r="L3" s="20" t="s">
        <v>15</v>
      </c>
      <c r="M3" s="20" t="s">
        <v>16</v>
      </c>
      <c r="N3" s="20" t="s">
        <v>36</v>
      </c>
      <c r="O3" s="22" t="str">
        <f>VLOOKUP(E3,'[1]ESTADO DE CADA FACTURA '!$E$2:$Q$11,13,0)</f>
        <v xml:space="preserve">Factura Devuelta </v>
      </c>
      <c r="P3" s="22" t="s">
        <v>60</v>
      </c>
      <c r="Q3" s="29">
        <v>0</v>
      </c>
      <c r="R3" s="29">
        <v>0</v>
      </c>
      <c r="S3" s="29">
        <v>0</v>
      </c>
      <c r="T3" s="29">
        <v>0</v>
      </c>
      <c r="U3" s="29">
        <v>0</v>
      </c>
      <c r="V3" s="29">
        <v>0</v>
      </c>
      <c r="W3" s="20"/>
      <c r="X3" s="30"/>
      <c r="Y3" s="29">
        <v>0</v>
      </c>
      <c r="Z3" s="20"/>
      <c r="AA3" s="20"/>
      <c r="AB3" s="29">
        <v>0</v>
      </c>
      <c r="AC3" s="29">
        <v>4158677</v>
      </c>
      <c r="AD3" s="31" t="s">
        <v>58</v>
      </c>
      <c r="AE3" s="29" t="s">
        <v>57</v>
      </c>
      <c r="AF3" s="22">
        <v>45382</v>
      </c>
    </row>
    <row r="4" spans="1:32" x14ac:dyDescent="0.35">
      <c r="A4" s="20">
        <v>900959048</v>
      </c>
      <c r="B4" s="20" t="s">
        <v>11</v>
      </c>
      <c r="C4" s="20" t="s">
        <v>13</v>
      </c>
      <c r="D4" s="21">
        <v>6380766</v>
      </c>
      <c r="E4" s="21" t="s">
        <v>27</v>
      </c>
      <c r="F4" s="22">
        <v>45099</v>
      </c>
      <c r="G4" s="22">
        <v>45099</v>
      </c>
      <c r="H4" s="22">
        <v>45126.670746331016</v>
      </c>
      <c r="I4" s="23">
        <v>328820</v>
      </c>
      <c r="J4" s="23">
        <v>328820</v>
      </c>
      <c r="K4" s="20" t="s">
        <v>16</v>
      </c>
      <c r="L4" s="20" t="s">
        <v>15</v>
      </c>
      <c r="M4" s="20" t="s">
        <v>16</v>
      </c>
      <c r="N4" s="20" t="s">
        <v>37</v>
      </c>
      <c r="O4" s="22" t="str">
        <f>VLOOKUP(E4,'[1]ESTADO DE CADA FACTURA '!$E$2:$Q$11,13,0)</f>
        <v xml:space="preserve">Factura pendiente en programacion de pago </v>
      </c>
      <c r="P4" s="20" t="s">
        <v>61</v>
      </c>
      <c r="Q4" s="29">
        <v>328820</v>
      </c>
      <c r="R4" s="29">
        <v>0</v>
      </c>
      <c r="S4" s="29">
        <v>328820</v>
      </c>
      <c r="T4" s="29">
        <v>0</v>
      </c>
      <c r="U4" s="29">
        <v>0</v>
      </c>
      <c r="V4" s="29">
        <v>328820</v>
      </c>
      <c r="W4" s="20"/>
      <c r="X4" s="30"/>
      <c r="Y4" s="29">
        <v>0</v>
      </c>
      <c r="Z4" s="20"/>
      <c r="AA4" s="20"/>
      <c r="AB4" s="29">
        <v>0</v>
      </c>
      <c r="AC4" s="29">
        <v>0</v>
      </c>
      <c r="AD4" s="31"/>
      <c r="AE4" s="29"/>
      <c r="AF4" s="22">
        <v>45382</v>
      </c>
    </row>
    <row r="5" spans="1:32" x14ac:dyDescent="0.35">
      <c r="A5" s="20">
        <v>900959048</v>
      </c>
      <c r="B5" s="20" t="s">
        <v>11</v>
      </c>
      <c r="C5" s="20" t="s">
        <v>18</v>
      </c>
      <c r="D5" s="21">
        <v>6393273</v>
      </c>
      <c r="E5" s="21" t="s">
        <v>28</v>
      </c>
      <c r="F5" s="22">
        <v>45135</v>
      </c>
      <c r="G5" s="22">
        <v>45135</v>
      </c>
      <c r="H5" s="22">
        <v>45204.291666666664</v>
      </c>
      <c r="I5" s="23">
        <v>629077</v>
      </c>
      <c r="J5" s="23">
        <v>629077</v>
      </c>
      <c r="K5" s="20" t="s">
        <v>16</v>
      </c>
      <c r="L5" s="20" t="s">
        <v>15</v>
      </c>
      <c r="M5" s="20" t="s">
        <v>16</v>
      </c>
      <c r="N5" s="20" t="s">
        <v>37</v>
      </c>
      <c r="O5" s="22" t="str">
        <f>VLOOKUP(E5,'[1]ESTADO DE CADA FACTURA '!$E$2:$Q$11,13,0)</f>
        <v xml:space="preserve">Factura pendiente en programacion de pago </v>
      </c>
      <c r="P5" s="20" t="s">
        <v>61</v>
      </c>
      <c r="Q5" s="29">
        <v>629077</v>
      </c>
      <c r="R5" s="29">
        <v>0</v>
      </c>
      <c r="S5" s="29">
        <v>629077</v>
      </c>
      <c r="T5" s="29">
        <v>0</v>
      </c>
      <c r="U5" s="29">
        <v>0</v>
      </c>
      <c r="V5" s="29">
        <v>629077</v>
      </c>
      <c r="W5" s="20"/>
      <c r="X5" s="30"/>
      <c r="Y5" s="29">
        <v>0</v>
      </c>
      <c r="Z5" s="20"/>
      <c r="AA5" s="20"/>
      <c r="AB5" s="29">
        <v>0</v>
      </c>
      <c r="AC5" s="29">
        <v>0</v>
      </c>
      <c r="AD5" s="31"/>
      <c r="AE5" s="29"/>
      <c r="AF5" s="22">
        <v>45382</v>
      </c>
    </row>
    <row r="6" spans="1:32" x14ac:dyDescent="0.35">
      <c r="A6" s="20">
        <v>900959048</v>
      </c>
      <c r="B6" s="20" t="s">
        <v>11</v>
      </c>
      <c r="C6" s="20" t="s">
        <v>19</v>
      </c>
      <c r="D6" s="21">
        <v>6399487</v>
      </c>
      <c r="E6" s="21" t="s">
        <v>29</v>
      </c>
      <c r="F6" s="22">
        <v>45154</v>
      </c>
      <c r="G6" s="22">
        <v>45154</v>
      </c>
      <c r="H6" s="22">
        <v>45204.299227974538</v>
      </c>
      <c r="I6" s="23">
        <v>1958783</v>
      </c>
      <c r="J6" s="23">
        <v>1958783</v>
      </c>
      <c r="K6" s="20" t="s">
        <v>16</v>
      </c>
      <c r="L6" s="20" t="s">
        <v>15</v>
      </c>
      <c r="M6" s="20" t="s">
        <v>16</v>
      </c>
      <c r="N6" s="20" t="s">
        <v>36</v>
      </c>
      <c r="O6" s="22" t="str">
        <f>VLOOKUP(E6,'[1]ESTADO DE CADA FACTURA '!$E$2:$Q$11,13,0)</f>
        <v xml:space="preserve">Factura Devuelta </v>
      </c>
      <c r="P6" s="22" t="s">
        <v>60</v>
      </c>
      <c r="Q6" s="29">
        <v>0</v>
      </c>
      <c r="R6" s="29">
        <v>0</v>
      </c>
      <c r="S6" s="29">
        <v>0</v>
      </c>
      <c r="T6" s="29">
        <v>0</v>
      </c>
      <c r="U6" s="29">
        <v>0</v>
      </c>
      <c r="V6" s="29">
        <v>0</v>
      </c>
      <c r="W6" s="20"/>
      <c r="X6" s="30"/>
      <c r="Y6" s="29">
        <v>0</v>
      </c>
      <c r="Z6" s="20"/>
      <c r="AA6" s="20"/>
      <c r="AB6" s="29">
        <v>0</v>
      </c>
      <c r="AC6" s="29">
        <v>1958783</v>
      </c>
      <c r="AD6" s="31" t="s">
        <v>59</v>
      </c>
      <c r="AE6" s="29" t="s">
        <v>57</v>
      </c>
      <c r="AF6" s="22">
        <v>45382</v>
      </c>
    </row>
    <row r="7" spans="1:32" x14ac:dyDescent="0.35">
      <c r="A7" s="20">
        <v>900959048</v>
      </c>
      <c r="B7" s="20" t="s">
        <v>11</v>
      </c>
      <c r="C7" s="20" t="s">
        <v>20</v>
      </c>
      <c r="D7" s="21">
        <v>6426214</v>
      </c>
      <c r="E7" s="21" t="s">
        <v>30</v>
      </c>
      <c r="F7" s="22">
        <v>45234</v>
      </c>
      <c r="G7" s="22">
        <v>45234</v>
      </c>
      <c r="H7" s="22">
        <v>45267.63786959491</v>
      </c>
      <c r="I7" s="23">
        <v>2386434</v>
      </c>
      <c r="J7" s="23">
        <v>2386434</v>
      </c>
      <c r="K7" s="20" t="s">
        <v>16</v>
      </c>
      <c r="L7" s="20" t="s">
        <v>15</v>
      </c>
      <c r="M7" s="20" t="s">
        <v>16</v>
      </c>
      <c r="N7" s="20" t="s">
        <v>37</v>
      </c>
      <c r="O7" s="22" t="str">
        <f>VLOOKUP(E7,'[1]ESTADO DE CADA FACTURA '!$E$2:$Q$11,13,0)</f>
        <v xml:space="preserve">Factura pendiente en programacion de pago </v>
      </c>
      <c r="P7" s="20" t="s">
        <v>61</v>
      </c>
      <c r="Q7" s="29">
        <v>2386434</v>
      </c>
      <c r="R7" s="29">
        <v>0</v>
      </c>
      <c r="S7" s="29">
        <v>2386434</v>
      </c>
      <c r="T7" s="29">
        <v>0</v>
      </c>
      <c r="U7" s="29">
        <v>0</v>
      </c>
      <c r="V7" s="29">
        <v>2386434</v>
      </c>
      <c r="W7" s="29">
        <v>2386434</v>
      </c>
      <c r="X7" s="30">
        <v>1222375869</v>
      </c>
      <c r="Y7" s="29">
        <v>0</v>
      </c>
      <c r="Z7" s="20"/>
      <c r="AA7" s="20"/>
      <c r="AB7" s="29">
        <v>0</v>
      </c>
      <c r="AC7" s="29">
        <v>0</v>
      </c>
      <c r="AD7" s="31"/>
      <c r="AE7" s="29"/>
      <c r="AF7" s="22">
        <v>45382</v>
      </c>
    </row>
    <row r="8" spans="1:32" x14ac:dyDescent="0.35">
      <c r="A8" s="20">
        <v>900959048</v>
      </c>
      <c r="B8" s="20" t="s">
        <v>11</v>
      </c>
      <c r="C8" s="20" t="s">
        <v>21</v>
      </c>
      <c r="D8" s="21">
        <v>6430358</v>
      </c>
      <c r="E8" s="21" t="s">
        <v>31</v>
      </c>
      <c r="F8" s="22">
        <v>45248</v>
      </c>
      <c r="G8" s="22">
        <v>45248</v>
      </c>
      <c r="H8" s="22">
        <v>45267.641760844905</v>
      </c>
      <c r="I8" s="23">
        <v>197684</v>
      </c>
      <c r="J8" s="23">
        <v>197684</v>
      </c>
      <c r="K8" s="20" t="s">
        <v>16</v>
      </c>
      <c r="L8" s="20" t="s">
        <v>15</v>
      </c>
      <c r="M8" s="20" t="s">
        <v>16</v>
      </c>
      <c r="N8" s="20" t="s">
        <v>37</v>
      </c>
      <c r="O8" s="22" t="str">
        <f>VLOOKUP(E8,'[1]ESTADO DE CADA FACTURA '!$E$2:$Q$11,13,0)</f>
        <v xml:space="preserve">Factura pendiente en programacion de pago </v>
      </c>
      <c r="P8" s="20" t="s">
        <v>61</v>
      </c>
      <c r="Q8" s="29">
        <v>197684</v>
      </c>
      <c r="R8" s="29">
        <v>0</v>
      </c>
      <c r="S8" s="29">
        <v>197684</v>
      </c>
      <c r="T8" s="29">
        <v>0</v>
      </c>
      <c r="U8" s="29">
        <v>0</v>
      </c>
      <c r="V8" s="29">
        <v>197684</v>
      </c>
      <c r="W8" s="20"/>
      <c r="X8" s="30"/>
      <c r="Y8" s="29">
        <v>0</v>
      </c>
      <c r="Z8" s="20"/>
      <c r="AA8" s="20"/>
      <c r="AB8" s="29">
        <v>0</v>
      </c>
      <c r="AC8" s="29">
        <v>0</v>
      </c>
      <c r="AD8" s="31"/>
      <c r="AE8" s="29"/>
      <c r="AF8" s="22">
        <v>45382</v>
      </c>
    </row>
    <row r="9" spans="1:32" x14ac:dyDescent="0.35">
      <c r="A9" s="20">
        <v>900959048</v>
      </c>
      <c r="B9" s="20" t="s">
        <v>11</v>
      </c>
      <c r="C9" s="20" t="s">
        <v>22</v>
      </c>
      <c r="D9" s="21">
        <v>6447529</v>
      </c>
      <c r="E9" s="21" t="s">
        <v>32</v>
      </c>
      <c r="F9" s="22">
        <v>45306</v>
      </c>
      <c r="G9" s="22">
        <v>45306</v>
      </c>
      <c r="H9" s="22">
        <v>45323.291666666664</v>
      </c>
      <c r="I9" s="23">
        <v>173500</v>
      </c>
      <c r="J9" s="23">
        <v>173500</v>
      </c>
      <c r="K9" s="20" t="s">
        <v>16</v>
      </c>
      <c r="L9" s="20" t="s">
        <v>15</v>
      </c>
      <c r="M9" s="20" t="s">
        <v>16</v>
      </c>
      <c r="N9" s="20" t="s">
        <v>37</v>
      </c>
      <c r="O9" s="22" t="e">
        <f>VLOOKUP(E9,'[1]ESTADO DE CADA FACTURA '!$E$2:$Q$11,13,0)</f>
        <v>#N/A</v>
      </c>
      <c r="P9" s="20" t="s">
        <v>61</v>
      </c>
      <c r="Q9" s="29">
        <v>173500</v>
      </c>
      <c r="R9" s="29">
        <v>0</v>
      </c>
      <c r="S9" s="29">
        <v>173500</v>
      </c>
      <c r="T9" s="29">
        <v>0</v>
      </c>
      <c r="U9" s="29">
        <v>0</v>
      </c>
      <c r="V9" s="29">
        <v>173500</v>
      </c>
      <c r="W9" s="29">
        <v>173500</v>
      </c>
      <c r="X9" s="30">
        <v>1222392455</v>
      </c>
      <c r="Y9" s="29">
        <v>0</v>
      </c>
      <c r="Z9" s="20"/>
      <c r="AA9" s="20"/>
      <c r="AB9" s="29">
        <v>0</v>
      </c>
      <c r="AC9" s="29">
        <v>0</v>
      </c>
      <c r="AD9" s="31"/>
      <c r="AE9" s="29"/>
      <c r="AF9" s="22">
        <v>45382</v>
      </c>
    </row>
    <row r="10" spans="1:32" x14ac:dyDescent="0.35">
      <c r="A10" s="20">
        <v>900959048</v>
      </c>
      <c r="B10" s="20" t="s">
        <v>11</v>
      </c>
      <c r="C10" s="20" t="s">
        <v>23</v>
      </c>
      <c r="D10" s="21">
        <v>6450098</v>
      </c>
      <c r="E10" s="21" t="s">
        <v>33</v>
      </c>
      <c r="F10" s="22">
        <v>45314</v>
      </c>
      <c r="G10" s="22">
        <v>45314</v>
      </c>
      <c r="H10" s="22">
        <v>45327.295227465278</v>
      </c>
      <c r="I10" s="23">
        <v>160500</v>
      </c>
      <c r="J10" s="23">
        <v>160500</v>
      </c>
      <c r="K10" s="20" t="s">
        <v>16</v>
      </c>
      <c r="L10" s="20" t="s">
        <v>15</v>
      </c>
      <c r="M10" s="20" t="s">
        <v>16</v>
      </c>
      <c r="N10" s="20" t="s">
        <v>37</v>
      </c>
      <c r="O10" s="22" t="e">
        <f>VLOOKUP(E10,'[1]ESTADO DE CADA FACTURA '!$E$2:$Q$11,13,0)</f>
        <v>#N/A</v>
      </c>
      <c r="P10" s="20" t="s">
        <v>61</v>
      </c>
      <c r="Q10" s="29">
        <v>160500</v>
      </c>
      <c r="R10" s="29">
        <v>0</v>
      </c>
      <c r="S10" s="29">
        <v>160500</v>
      </c>
      <c r="T10" s="29">
        <v>0</v>
      </c>
      <c r="U10" s="29">
        <v>0</v>
      </c>
      <c r="V10" s="29">
        <v>160500</v>
      </c>
      <c r="W10" s="29">
        <v>160500</v>
      </c>
      <c r="X10" s="30">
        <v>1222402080</v>
      </c>
      <c r="Y10" s="29">
        <v>0</v>
      </c>
      <c r="Z10" s="20"/>
      <c r="AA10" s="20"/>
      <c r="AB10" s="29">
        <v>0</v>
      </c>
      <c r="AC10" s="29">
        <v>0</v>
      </c>
      <c r="AD10" s="31"/>
      <c r="AE10" s="29"/>
      <c r="AF10" s="22">
        <v>45382</v>
      </c>
    </row>
  </sheetData>
  <dataValidations count="1">
    <dataValidation type="whole" operator="greaterThan" allowBlank="1" showInputMessage="1" showErrorMessage="1" errorTitle="DATO ERRADO" error="El valor debe ser diferente de cero" sqref="I1:J10" xr:uid="{AA282078-9239-40EA-B56D-C9812B291471}">
      <formula1>1</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C06A2-4082-4117-860D-3AF77BEEEE76}">
  <dimension ref="A3:C6"/>
  <sheetViews>
    <sheetView workbookViewId="0">
      <selection activeCell="B17" sqref="B17"/>
    </sheetView>
  </sheetViews>
  <sheetFormatPr baseColWidth="10" defaultRowHeight="14.5" x14ac:dyDescent="0.35"/>
  <cols>
    <col min="1" max="1" width="38.54296875" bestFit="1" customWidth="1"/>
    <col min="2" max="2" width="14.453125" bestFit="1" customWidth="1"/>
    <col min="3" max="3" width="22.90625" bestFit="1" customWidth="1"/>
  </cols>
  <sheetData>
    <row r="3" spans="1:3" x14ac:dyDescent="0.35">
      <c r="A3" s="32" t="s">
        <v>62</v>
      </c>
      <c r="B3" s="1" t="s">
        <v>64</v>
      </c>
      <c r="C3" s="1" t="s">
        <v>65</v>
      </c>
    </row>
    <row r="4" spans="1:3" x14ac:dyDescent="0.35">
      <c r="A4" s="6" t="s">
        <v>60</v>
      </c>
      <c r="B4" s="33">
        <v>3</v>
      </c>
      <c r="C4" s="25">
        <v>18672799</v>
      </c>
    </row>
    <row r="5" spans="1:3" x14ac:dyDescent="0.35">
      <c r="A5" s="6" t="s">
        <v>61</v>
      </c>
      <c r="B5" s="33">
        <v>6</v>
      </c>
      <c r="C5" s="25">
        <v>3876015</v>
      </c>
    </row>
    <row r="6" spans="1:3" x14ac:dyDescent="0.35">
      <c r="A6" s="6" t="s">
        <v>63</v>
      </c>
      <c r="B6" s="33">
        <v>9</v>
      </c>
      <c r="C6" s="25">
        <v>22548814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7801F-6F1F-4CC2-802F-A842BBDD322A}">
  <dimension ref="B1:N44"/>
  <sheetViews>
    <sheetView showGridLines="0" tabSelected="1" zoomScale="80" zoomScaleNormal="80" workbookViewId="0">
      <selection activeCell="C38" sqref="C38:C39"/>
    </sheetView>
  </sheetViews>
  <sheetFormatPr baseColWidth="10" defaultRowHeight="12.5" x14ac:dyDescent="0.25"/>
  <cols>
    <col min="1" max="1" width="1" style="34" customWidth="1"/>
    <col min="2" max="2" width="7.81640625" style="34" customWidth="1"/>
    <col min="3" max="3" width="17.54296875" style="34" customWidth="1"/>
    <col min="4" max="4" width="11.54296875" style="34" customWidth="1"/>
    <col min="5" max="6" width="11.453125" style="34" customWidth="1"/>
    <col min="7" max="7" width="8.1796875" style="34" customWidth="1"/>
    <col min="8" max="8" width="20.81640625" style="34" customWidth="1"/>
    <col min="9" max="9" width="25.453125" style="34" customWidth="1"/>
    <col min="10" max="10" width="12.453125" style="34" customWidth="1"/>
    <col min="11" max="11" width="1.7265625" style="34" customWidth="1"/>
    <col min="12" max="12" width="8.7265625" style="34" customWidth="1"/>
    <col min="13" max="13" width="16.54296875" style="63" bestFit="1" customWidth="1"/>
    <col min="14" max="14" width="13.81640625" style="34" bestFit="1" customWidth="1"/>
    <col min="15" max="15" width="7.453125" style="34" bestFit="1" customWidth="1"/>
    <col min="16" max="16" width="13.26953125" style="34" bestFit="1" customWidth="1"/>
    <col min="17" max="225" width="10.90625" style="34"/>
    <col min="226" max="226" width="4.453125" style="34" customWidth="1"/>
    <col min="227" max="227" width="10.90625" style="34"/>
    <col min="228" max="228" width="17.54296875" style="34" customWidth="1"/>
    <col min="229" max="229" width="11.54296875" style="34" customWidth="1"/>
    <col min="230" max="233" width="10.90625" style="34"/>
    <col min="234" max="234" width="22.54296875" style="34" customWidth="1"/>
    <col min="235" max="235" width="14" style="34" customWidth="1"/>
    <col min="236" max="236" width="1.7265625" style="34" customWidth="1"/>
    <col min="237" max="481" width="10.90625" style="34"/>
    <col min="482" max="482" width="4.453125" style="34" customWidth="1"/>
    <col min="483" max="483" width="10.90625" style="34"/>
    <col min="484" max="484" width="17.54296875" style="34" customWidth="1"/>
    <col min="485" max="485" width="11.54296875" style="34" customWidth="1"/>
    <col min="486" max="489" width="10.90625" style="34"/>
    <col min="490" max="490" width="22.54296875" style="34" customWidth="1"/>
    <col min="491" max="491" width="14" style="34" customWidth="1"/>
    <col min="492" max="492" width="1.7265625" style="34" customWidth="1"/>
    <col min="493" max="737" width="10.90625" style="34"/>
    <col min="738" max="738" width="4.453125" style="34" customWidth="1"/>
    <col min="739" max="739" width="10.90625" style="34"/>
    <col min="740" max="740" width="17.54296875" style="34" customWidth="1"/>
    <col min="741" max="741" width="11.54296875" style="34" customWidth="1"/>
    <col min="742" max="745" width="10.90625" style="34"/>
    <col min="746" max="746" width="22.54296875" style="34" customWidth="1"/>
    <col min="747" max="747" width="14" style="34" customWidth="1"/>
    <col min="748" max="748" width="1.7265625" style="34" customWidth="1"/>
    <col min="749" max="993" width="10.90625" style="34"/>
    <col min="994" max="994" width="4.453125" style="34" customWidth="1"/>
    <col min="995" max="995" width="10.90625" style="34"/>
    <col min="996" max="996" width="17.54296875" style="34" customWidth="1"/>
    <col min="997" max="997" width="11.54296875" style="34" customWidth="1"/>
    <col min="998" max="1001" width="10.90625" style="34"/>
    <col min="1002" max="1002" width="22.54296875" style="34" customWidth="1"/>
    <col min="1003" max="1003" width="14" style="34" customWidth="1"/>
    <col min="1004" max="1004" width="1.7265625" style="34" customWidth="1"/>
    <col min="1005" max="1249" width="10.90625" style="34"/>
    <col min="1250" max="1250" width="4.453125" style="34" customWidth="1"/>
    <col min="1251" max="1251" width="10.90625" style="34"/>
    <col min="1252" max="1252" width="17.54296875" style="34" customWidth="1"/>
    <col min="1253" max="1253" width="11.54296875" style="34" customWidth="1"/>
    <col min="1254" max="1257" width="10.90625" style="34"/>
    <col min="1258" max="1258" width="22.54296875" style="34" customWidth="1"/>
    <col min="1259" max="1259" width="14" style="34" customWidth="1"/>
    <col min="1260" max="1260" width="1.7265625" style="34" customWidth="1"/>
    <col min="1261" max="1505" width="10.90625" style="34"/>
    <col min="1506" max="1506" width="4.453125" style="34" customWidth="1"/>
    <col min="1507" max="1507" width="10.90625" style="34"/>
    <col min="1508" max="1508" width="17.54296875" style="34" customWidth="1"/>
    <col min="1509" max="1509" width="11.54296875" style="34" customWidth="1"/>
    <col min="1510" max="1513" width="10.90625" style="34"/>
    <col min="1514" max="1514" width="22.54296875" style="34" customWidth="1"/>
    <col min="1515" max="1515" width="14" style="34" customWidth="1"/>
    <col min="1516" max="1516" width="1.7265625" style="34" customWidth="1"/>
    <col min="1517" max="1761" width="10.90625" style="34"/>
    <col min="1762" max="1762" width="4.453125" style="34" customWidth="1"/>
    <col min="1763" max="1763" width="10.90625" style="34"/>
    <col min="1764" max="1764" width="17.54296875" style="34" customWidth="1"/>
    <col min="1765" max="1765" width="11.54296875" style="34" customWidth="1"/>
    <col min="1766" max="1769" width="10.90625" style="34"/>
    <col min="1770" max="1770" width="22.54296875" style="34" customWidth="1"/>
    <col min="1771" max="1771" width="14" style="34" customWidth="1"/>
    <col min="1772" max="1772" width="1.7265625" style="34" customWidth="1"/>
    <col min="1773" max="2017" width="10.90625" style="34"/>
    <col min="2018" max="2018" width="4.453125" style="34" customWidth="1"/>
    <col min="2019" max="2019" width="10.90625" style="34"/>
    <col min="2020" max="2020" width="17.54296875" style="34" customWidth="1"/>
    <col min="2021" max="2021" width="11.54296875" style="34" customWidth="1"/>
    <col min="2022" max="2025" width="10.90625" style="34"/>
    <col min="2026" max="2026" width="22.54296875" style="34" customWidth="1"/>
    <col min="2027" max="2027" width="14" style="34" customWidth="1"/>
    <col min="2028" max="2028" width="1.7265625" style="34" customWidth="1"/>
    <col min="2029" max="2273" width="10.90625" style="34"/>
    <col min="2274" max="2274" width="4.453125" style="34" customWidth="1"/>
    <col min="2275" max="2275" width="10.90625" style="34"/>
    <col min="2276" max="2276" width="17.54296875" style="34" customWidth="1"/>
    <col min="2277" max="2277" width="11.54296875" style="34" customWidth="1"/>
    <col min="2278" max="2281" width="10.90625" style="34"/>
    <col min="2282" max="2282" width="22.54296875" style="34" customWidth="1"/>
    <col min="2283" max="2283" width="14" style="34" customWidth="1"/>
    <col min="2284" max="2284" width="1.7265625" style="34" customWidth="1"/>
    <col min="2285" max="2529" width="10.90625" style="34"/>
    <col min="2530" max="2530" width="4.453125" style="34" customWidth="1"/>
    <col min="2531" max="2531" width="10.90625" style="34"/>
    <col min="2532" max="2532" width="17.54296875" style="34" customWidth="1"/>
    <col min="2533" max="2533" width="11.54296875" style="34" customWidth="1"/>
    <col min="2534" max="2537" width="10.90625" style="34"/>
    <col min="2538" max="2538" width="22.54296875" style="34" customWidth="1"/>
    <col min="2539" max="2539" width="14" style="34" customWidth="1"/>
    <col min="2540" max="2540" width="1.7265625" style="34" customWidth="1"/>
    <col min="2541" max="2785" width="10.90625" style="34"/>
    <col min="2786" max="2786" width="4.453125" style="34" customWidth="1"/>
    <col min="2787" max="2787" width="10.90625" style="34"/>
    <col min="2788" max="2788" width="17.54296875" style="34" customWidth="1"/>
    <col min="2789" max="2789" width="11.54296875" style="34" customWidth="1"/>
    <col min="2790" max="2793" width="10.90625" style="34"/>
    <col min="2794" max="2794" width="22.54296875" style="34" customWidth="1"/>
    <col min="2795" max="2795" width="14" style="34" customWidth="1"/>
    <col min="2796" max="2796" width="1.7265625" style="34" customWidth="1"/>
    <col min="2797" max="3041" width="10.90625" style="34"/>
    <col min="3042" max="3042" width="4.453125" style="34" customWidth="1"/>
    <col min="3043" max="3043" width="10.90625" style="34"/>
    <col min="3044" max="3044" width="17.54296875" style="34" customWidth="1"/>
    <col min="3045" max="3045" width="11.54296875" style="34" customWidth="1"/>
    <col min="3046" max="3049" width="10.90625" style="34"/>
    <col min="3050" max="3050" width="22.54296875" style="34" customWidth="1"/>
    <col min="3051" max="3051" width="14" style="34" customWidth="1"/>
    <col min="3052" max="3052" width="1.7265625" style="34" customWidth="1"/>
    <col min="3053" max="3297" width="10.90625" style="34"/>
    <col min="3298" max="3298" width="4.453125" style="34" customWidth="1"/>
    <col min="3299" max="3299" width="10.90625" style="34"/>
    <col min="3300" max="3300" width="17.54296875" style="34" customWidth="1"/>
    <col min="3301" max="3301" width="11.54296875" style="34" customWidth="1"/>
    <col min="3302" max="3305" width="10.90625" style="34"/>
    <col min="3306" max="3306" width="22.54296875" style="34" customWidth="1"/>
    <col min="3307" max="3307" width="14" style="34" customWidth="1"/>
    <col min="3308" max="3308" width="1.7265625" style="34" customWidth="1"/>
    <col min="3309" max="3553" width="10.90625" style="34"/>
    <col min="3554" max="3554" width="4.453125" style="34" customWidth="1"/>
    <col min="3555" max="3555" width="10.90625" style="34"/>
    <col min="3556" max="3556" width="17.54296875" style="34" customWidth="1"/>
    <col min="3557" max="3557" width="11.54296875" style="34" customWidth="1"/>
    <col min="3558" max="3561" width="10.90625" style="34"/>
    <col min="3562" max="3562" width="22.54296875" style="34" customWidth="1"/>
    <col min="3563" max="3563" width="14" style="34" customWidth="1"/>
    <col min="3564" max="3564" width="1.7265625" style="34" customWidth="1"/>
    <col min="3565" max="3809" width="10.90625" style="34"/>
    <col min="3810" max="3810" width="4.453125" style="34" customWidth="1"/>
    <col min="3811" max="3811" width="10.90625" style="34"/>
    <col min="3812" max="3812" width="17.54296875" style="34" customWidth="1"/>
    <col min="3813" max="3813" width="11.54296875" style="34" customWidth="1"/>
    <col min="3814" max="3817" width="10.90625" style="34"/>
    <col min="3818" max="3818" width="22.54296875" style="34" customWidth="1"/>
    <col min="3819" max="3819" width="14" style="34" customWidth="1"/>
    <col min="3820" max="3820" width="1.7265625" style="34" customWidth="1"/>
    <col min="3821" max="4065" width="10.90625" style="34"/>
    <col min="4066" max="4066" width="4.453125" style="34" customWidth="1"/>
    <col min="4067" max="4067" width="10.90625" style="34"/>
    <col min="4068" max="4068" width="17.54296875" style="34" customWidth="1"/>
    <col min="4069" max="4069" width="11.54296875" style="34" customWidth="1"/>
    <col min="4070" max="4073" width="10.90625" style="34"/>
    <col min="4074" max="4074" width="22.54296875" style="34" customWidth="1"/>
    <col min="4075" max="4075" width="14" style="34" customWidth="1"/>
    <col min="4076" max="4076" width="1.7265625" style="34" customWidth="1"/>
    <col min="4077" max="4321" width="10.90625" style="34"/>
    <col min="4322" max="4322" width="4.453125" style="34" customWidth="1"/>
    <col min="4323" max="4323" width="10.90625" style="34"/>
    <col min="4324" max="4324" width="17.54296875" style="34" customWidth="1"/>
    <col min="4325" max="4325" width="11.54296875" style="34" customWidth="1"/>
    <col min="4326" max="4329" width="10.90625" style="34"/>
    <col min="4330" max="4330" width="22.54296875" style="34" customWidth="1"/>
    <col min="4331" max="4331" width="14" style="34" customWidth="1"/>
    <col min="4332" max="4332" width="1.7265625" style="34" customWidth="1"/>
    <col min="4333" max="4577" width="10.90625" style="34"/>
    <col min="4578" max="4578" width="4.453125" style="34" customWidth="1"/>
    <col min="4579" max="4579" width="10.90625" style="34"/>
    <col min="4580" max="4580" width="17.54296875" style="34" customWidth="1"/>
    <col min="4581" max="4581" width="11.54296875" style="34" customWidth="1"/>
    <col min="4582" max="4585" width="10.90625" style="34"/>
    <col min="4586" max="4586" width="22.54296875" style="34" customWidth="1"/>
    <col min="4587" max="4587" width="14" style="34" customWidth="1"/>
    <col min="4588" max="4588" width="1.7265625" style="34" customWidth="1"/>
    <col min="4589" max="4833" width="10.90625" style="34"/>
    <col min="4834" max="4834" width="4.453125" style="34" customWidth="1"/>
    <col min="4835" max="4835" width="10.90625" style="34"/>
    <col min="4836" max="4836" width="17.54296875" style="34" customWidth="1"/>
    <col min="4837" max="4837" width="11.54296875" style="34" customWidth="1"/>
    <col min="4838" max="4841" width="10.90625" style="34"/>
    <col min="4842" max="4842" width="22.54296875" style="34" customWidth="1"/>
    <col min="4843" max="4843" width="14" style="34" customWidth="1"/>
    <col min="4844" max="4844" width="1.7265625" style="34" customWidth="1"/>
    <col min="4845" max="5089" width="10.90625" style="34"/>
    <col min="5090" max="5090" width="4.453125" style="34" customWidth="1"/>
    <col min="5091" max="5091" width="10.90625" style="34"/>
    <col min="5092" max="5092" width="17.54296875" style="34" customWidth="1"/>
    <col min="5093" max="5093" width="11.54296875" style="34" customWidth="1"/>
    <col min="5094" max="5097" width="10.90625" style="34"/>
    <col min="5098" max="5098" width="22.54296875" style="34" customWidth="1"/>
    <col min="5099" max="5099" width="14" style="34" customWidth="1"/>
    <col min="5100" max="5100" width="1.7265625" style="34" customWidth="1"/>
    <col min="5101" max="5345" width="10.90625" style="34"/>
    <col min="5346" max="5346" width="4.453125" style="34" customWidth="1"/>
    <col min="5347" max="5347" width="10.90625" style="34"/>
    <col min="5348" max="5348" width="17.54296875" style="34" customWidth="1"/>
    <col min="5349" max="5349" width="11.54296875" style="34" customWidth="1"/>
    <col min="5350" max="5353" width="10.90625" style="34"/>
    <col min="5354" max="5354" width="22.54296875" style="34" customWidth="1"/>
    <col min="5355" max="5355" width="14" style="34" customWidth="1"/>
    <col min="5356" max="5356" width="1.7265625" style="34" customWidth="1"/>
    <col min="5357" max="5601" width="10.90625" style="34"/>
    <col min="5602" max="5602" width="4.453125" style="34" customWidth="1"/>
    <col min="5603" max="5603" width="10.90625" style="34"/>
    <col min="5604" max="5604" width="17.54296875" style="34" customWidth="1"/>
    <col min="5605" max="5605" width="11.54296875" style="34" customWidth="1"/>
    <col min="5606" max="5609" width="10.90625" style="34"/>
    <col min="5610" max="5610" width="22.54296875" style="34" customWidth="1"/>
    <col min="5611" max="5611" width="14" style="34" customWidth="1"/>
    <col min="5612" max="5612" width="1.7265625" style="34" customWidth="1"/>
    <col min="5613" max="5857" width="10.90625" style="34"/>
    <col min="5858" max="5858" width="4.453125" style="34" customWidth="1"/>
    <col min="5859" max="5859" width="10.90625" style="34"/>
    <col min="5860" max="5860" width="17.54296875" style="34" customWidth="1"/>
    <col min="5861" max="5861" width="11.54296875" style="34" customWidth="1"/>
    <col min="5862" max="5865" width="10.90625" style="34"/>
    <col min="5866" max="5866" width="22.54296875" style="34" customWidth="1"/>
    <col min="5867" max="5867" width="14" style="34" customWidth="1"/>
    <col min="5868" max="5868" width="1.7265625" style="34" customWidth="1"/>
    <col min="5869" max="6113" width="10.90625" style="34"/>
    <col min="6114" max="6114" width="4.453125" style="34" customWidth="1"/>
    <col min="6115" max="6115" width="10.90625" style="34"/>
    <col min="6116" max="6116" width="17.54296875" style="34" customWidth="1"/>
    <col min="6117" max="6117" width="11.54296875" style="34" customWidth="1"/>
    <col min="6118" max="6121" width="10.90625" style="34"/>
    <col min="6122" max="6122" width="22.54296875" style="34" customWidth="1"/>
    <col min="6123" max="6123" width="14" style="34" customWidth="1"/>
    <col min="6124" max="6124" width="1.7265625" style="34" customWidth="1"/>
    <col min="6125" max="6369" width="10.90625" style="34"/>
    <col min="6370" max="6370" width="4.453125" style="34" customWidth="1"/>
    <col min="6371" max="6371" width="10.90625" style="34"/>
    <col min="6372" max="6372" width="17.54296875" style="34" customWidth="1"/>
    <col min="6373" max="6373" width="11.54296875" style="34" customWidth="1"/>
    <col min="6374" max="6377" width="10.90625" style="34"/>
    <col min="6378" max="6378" width="22.54296875" style="34" customWidth="1"/>
    <col min="6379" max="6379" width="14" style="34" customWidth="1"/>
    <col min="6380" max="6380" width="1.7265625" style="34" customWidth="1"/>
    <col min="6381" max="6625" width="10.90625" style="34"/>
    <col min="6626" max="6626" width="4.453125" style="34" customWidth="1"/>
    <col min="6627" max="6627" width="10.90625" style="34"/>
    <col min="6628" max="6628" width="17.54296875" style="34" customWidth="1"/>
    <col min="6629" max="6629" width="11.54296875" style="34" customWidth="1"/>
    <col min="6630" max="6633" width="10.90625" style="34"/>
    <col min="6634" max="6634" width="22.54296875" style="34" customWidth="1"/>
    <col min="6635" max="6635" width="14" style="34" customWidth="1"/>
    <col min="6636" max="6636" width="1.7265625" style="34" customWidth="1"/>
    <col min="6637" max="6881" width="10.90625" style="34"/>
    <col min="6882" max="6882" width="4.453125" style="34" customWidth="1"/>
    <col min="6883" max="6883" width="10.90625" style="34"/>
    <col min="6884" max="6884" width="17.54296875" style="34" customWidth="1"/>
    <col min="6885" max="6885" width="11.54296875" style="34" customWidth="1"/>
    <col min="6886" max="6889" width="10.90625" style="34"/>
    <col min="6890" max="6890" width="22.54296875" style="34" customWidth="1"/>
    <col min="6891" max="6891" width="14" style="34" customWidth="1"/>
    <col min="6892" max="6892" width="1.7265625" style="34" customWidth="1"/>
    <col min="6893" max="7137" width="10.90625" style="34"/>
    <col min="7138" max="7138" width="4.453125" style="34" customWidth="1"/>
    <col min="7139" max="7139" width="10.90625" style="34"/>
    <col min="7140" max="7140" width="17.54296875" style="34" customWidth="1"/>
    <col min="7141" max="7141" width="11.54296875" style="34" customWidth="1"/>
    <col min="7142" max="7145" width="10.90625" style="34"/>
    <col min="7146" max="7146" width="22.54296875" style="34" customWidth="1"/>
    <col min="7147" max="7147" width="14" style="34" customWidth="1"/>
    <col min="7148" max="7148" width="1.7265625" style="34" customWidth="1"/>
    <col min="7149" max="7393" width="10.90625" style="34"/>
    <col min="7394" max="7394" width="4.453125" style="34" customWidth="1"/>
    <col min="7395" max="7395" width="10.90625" style="34"/>
    <col min="7396" max="7396" width="17.54296875" style="34" customWidth="1"/>
    <col min="7397" max="7397" width="11.54296875" style="34" customWidth="1"/>
    <col min="7398" max="7401" width="10.90625" style="34"/>
    <col min="7402" max="7402" width="22.54296875" style="34" customWidth="1"/>
    <col min="7403" max="7403" width="14" style="34" customWidth="1"/>
    <col min="7404" max="7404" width="1.7265625" style="34" customWidth="1"/>
    <col min="7405" max="7649" width="10.90625" style="34"/>
    <col min="7650" max="7650" width="4.453125" style="34" customWidth="1"/>
    <col min="7651" max="7651" width="10.90625" style="34"/>
    <col min="7652" max="7652" width="17.54296875" style="34" customWidth="1"/>
    <col min="7653" max="7653" width="11.54296875" style="34" customWidth="1"/>
    <col min="7654" max="7657" width="10.90625" style="34"/>
    <col min="7658" max="7658" width="22.54296875" style="34" customWidth="1"/>
    <col min="7659" max="7659" width="14" style="34" customWidth="1"/>
    <col min="7660" max="7660" width="1.7265625" style="34" customWidth="1"/>
    <col min="7661" max="7905" width="10.90625" style="34"/>
    <col min="7906" max="7906" width="4.453125" style="34" customWidth="1"/>
    <col min="7907" max="7907" width="10.90625" style="34"/>
    <col min="7908" max="7908" width="17.54296875" style="34" customWidth="1"/>
    <col min="7909" max="7909" width="11.54296875" style="34" customWidth="1"/>
    <col min="7910" max="7913" width="10.90625" style="34"/>
    <col min="7914" max="7914" width="22.54296875" style="34" customWidth="1"/>
    <col min="7915" max="7915" width="14" style="34" customWidth="1"/>
    <col min="7916" max="7916" width="1.7265625" style="34" customWidth="1"/>
    <col min="7917" max="8161" width="10.90625" style="34"/>
    <col min="8162" max="8162" width="4.453125" style="34" customWidth="1"/>
    <col min="8163" max="8163" width="10.90625" style="34"/>
    <col min="8164" max="8164" width="17.54296875" style="34" customWidth="1"/>
    <col min="8165" max="8165" width="11.54296875" style="34" customWidth="1"/>
    <col min="8166" max="8169" width="10.90625" style="34"/>
    <col min="8170" max="8170" width="22.54296875" style="34" customWidth="1"/>
    <col min="8171" max="8171" width="14" style="34" customWidth="1"/>
    <col min="8172" max="8172" width="1.7265625" style="34" customWidth="1"/>
    <col min="8173" max="8417" width="10.90625" style="34"/>
    <col min="8418" max="8418" width="4.453125" style="34" customWidth="1"/>
    <col min="8419" max="8419" width="10.90625" style="34"/>
    <col min="8420" max="8420" width="17.54296875" style="34" customWidth="1"/>
    <col min="8421" max="8421" width="11.54296875" style="34" customWidth="1"/>
    <col min="8422" max="8425" width="10.90625" style="34"/>
    <col min="8426" max="8426" width="22.54296875" style="34" customWidth="1"/>
    <col min="8427" max="8427" width="14" style="34" customWidth="1"/>
    <col min="8428" max="8428" width="1.7265625" style="34" customWidth="1"/>
    <col min="8429" max="8673" width="10.90625" style="34"/>
    <col min="8674" max="8674" width="4.453125" style="34" customWidth="1"/>
    <col min="8675" max="8675" width="10.90625" style="34"/>
    <col min="8676" max="8676" width="17.54296875" style="34" customWidth="1"/>
    <col min="8677" max="8677" width="11.54296875" style="34" customWidth="1"/>
    <col min="8678" max="8681" width="10.90625" style="34"/>
    <col min="8682" max="8682" width="22.54296875" style="34" customWidth="1"/>
    <col min="8683" max="8683" width="14" style="34" customWidth="1"/>
    <col min="8684" max="8684" width="1.7265625" style="34" customWidth="1"/>
    <col min="8685" max="8929" width="10.90625" style="34"/>
    <col min="8930" max="8930" width="4.453125" style="34" customWidth="1"/>
    <col min="8931" max="8931" width="10.90625" style="34"/>
    <col min="8932" max="8932" width="17.54296875" style="34" customWidth="1"/>
    <col min="8933" max="8933" width="11.54296875" style="34" customWidth="1"/>
    <col min="8934" max="8937" width="10.90625" style="34"/>
    <col min="8938" max="8938" width="22.54296875" style="34" customWidth="1"/>
    <col min="8939" max="8939" width="14" style="34" customWidth="1"/>
    <col min="8940" max="8940" width="1.7265625" style="34" customWidth="1"/>
    <col min="8941" max="9185" width="10.90625" style="34"/>
    <col min="9186" max="9186" width="4.453125" style="34" customWidth="1"/>
    <col min="9187" max="9187" width="10.90625" style="34"/>
    <col min="9188" max="9188" width="17.54296875" style="34" customWidth="1"/>
    <col min="9189" max="9189" width="11.54296875" style="34" customWidth="1"/>
    <col min="9190" max="9193" width="10.90625" style="34"/>
    <col min="9194" max="9194" width="22.54296875" style="34" customWidth="1"/>
    <col min="9195" max="9195" width="14" style="34" customWidth="1"/>
    <col min="9196" max="9196" width="1.7265625" style="34" customWidth="1"/>
    <col min="9197" max="9441" width="10.90625" style="34"/>
    <col min="9442" max="9442" width="4.453125" style="34" customWidth="1"/>
    <col min="9443" max="9443" width="10.90625" style="34"/>
    <col min="9444" max="9444" width="17.54296875" style="34" customWidth="1"/>
    <col min="9445" max="9445" width="11.54296875" style="34" customWidth="1"/>
    <col min="9446" max="9449" width="10.90625" style="34"/>
    <col min="9450" max="9450" width="22.54296875" style="34" customWidth="1"/>
    <col min="9451" max="9451" width="14" style="34" customWidth="1"/>
    <col min="9452" max="9452" width="1.7265625" style="34" customWidth="1"/>
    <col min="9453" max="9697" width="10.90625" style="34"/>
    <col min="9698" max="9698" width="4.453125" style="34" customWidth="1"/>
    <col min="9699" max="9699" width="10.90625" style="34"/>
    <col min="9700" max="9700" width="17.54296875" style="34" customWidth="1"/>
    <col min="9701" max="9701" width="11.54296875" style="34" customWidth="1"/>
    <col min="9702" max="9705" width="10.90625" style="34"/>
    <col min="9706" max="9706" width="22.54296875" style="34" customWidth="1"/>
    <col min="9707" max="9707" width="14" style="34" customWidth="1"/>
    <col min="9708" max="9708" width="1.7265625" style="34" customWidth="1"/>
    <col min="9709" max="9953" width="10.90625" style="34"/>
    <col min="9954" max="9954" width="4.453125" style="34" customWidth="1"/>
    <col min="9955" max="9955" width="10.90625" style="34"/>
    <col min="9956" max="9956" width="17.54296875" style="34" customWidth="1"/>
    <col min="9957" max="9957" width="11.54296875" style="34" customWidth="1"/>
    <col min="9958" max="9961" width="10.90625" style="34"/>
    <col min="9962" max="9962" width="22.54296875" style="34" customWidth="1"/>
    <col min="9963" max="9963" width="14" style="34" customWidth="1"/>
    <col min="9964" max="9964" width="1.7265625" style="34" customWidth="1"/>
    <col min="9965" max="10209" width="10.90625" style="34"/>
    <col min="10210" max="10210" width="4.453125" style="34" customWidth="1"/>
    <col min="10211" max="10211" width="10.90625" style="34"/>
    <col min="10212" max="10212" width="17.54296875" style="34" customWidth="1"/>
    <col min="10213" max="10213" width="11.54296875" style="34" customWidth="1"/>
    <col min="10214" max="10217" width="10.90625" style="34"/>
    <col min="10218" max="10218" width="22.54296875" style="34" customWidth="1"/>
    <col min="10219" max="10219" width="14" style="34" customWidth="1"/>
    <col min="10220" max="10220" width="1.7265625" style="34" customWidth="1"/>
    <col min="10221" max="10465" width="10.90625" style="34"/>
    <col min="10466" max="10466" width="4.453125" style="34" customWidth="1"/>
    <col min="10467" max="10467" width="10.90625" style="34"/>
    <col min="10468" max="10468" width="17.54296875" style="34" customWidth="1"/>
    <col min="10469" max="10469" width="11.54296875" style="34" customWidth="1"/>
    <col min="10470" max="10473" width="10.90625" style="34"/>
    <col min="10474" max="10474" width="22.54296875" style="34" customWidth="1"/>
    <col min="10475" max="10475" width="14" style="34" customWidth="1"/>
    <col min="10476" max="10476" width="1.7265625" style="34" customWidth="1"/>
    <col min="10477" max="10721" width="10.90625" style="34"/>
    <col min="10722" max="10722" width="4.453125" style="34" customWidth="1"/>
    <col min="10723" max="10723" width="10.90625" style="34"/>
    <col min="10724" max="10724" width="17.54296875" style="34" customWidth="1"/>
    <col min="10725" max="10725" width="11.54296875" style="34" customWidth="1"/>
    <col min="10726" max="10729" width="10.90625" style="34"/>
    <col min="10730" max="10730" width="22.54296875" style="34" customWidth="1"/>
    <col min="10731" max="10731" width="14" style="34" customWidth="1"/>
    <col min="10732" max="10732" width="1.7265625" style="34" customWidth="1"/>
    <col min="10733" max="10977" width="10.90625" style="34"/>
    <col min="10978" max="10978" width="4.453125" style="34" customWidth="1"/>
    <col min="10979" max="10979" width="10.90625" style="34"/>
    <col min="10980" max="10980" width="17.54296875" style="34" customWidth="1"/>
    <col min="10981" max="10981" width="11.54296875" style="34" customWidth="1"/>
    <col min="10982" max="10985" width="10.90625" style="34"/>
    <col min="10986" max="10986" width="22.54296875" style="34" customWidth="1"/>
    <col min="10987" max="10987" width="14" style="34" customWidth="1"/>
    <col min="10988" max="10988" width="1.7265625" style="34" customWidth="1"/>
    <col min="10989" max="11233" width="10.90625" style="34"/>
    <col min="11234" max="11234" width="4.453125" style="34" customWidth="1"/>
    <col min="11235" max="11235" width="10.90625" style="34"/>
    <col min="11236" max="11236" width="17.54296875" style="34" customWidth="1"/>
    <col min="11237" max="11237" width="11.54296875" style="34" customWidth="1"/>
    <col min="11238" max="11241" width="10.90625" style="34"/>
    <col min="11242" max="11242" width="22.54296875" style="34" customWidth="1"/>
    <col min="11243" max="11243" width="14" style="34" customWidth="1"/>
    <col min="11244" max="11244" width="1.7265625" style="34" customWidth="1"/>
    <col min="11245" max="11489" width="10.90625" style="34"/>
    <col min="11490" max="11490" width="4.453125" style="34" customWidth="1"/>
    <col min="11491" max="11491" width="10.90625" style="34"/>
    <col min="11492" max="11492" width="17.54296875" style="34" customWidth="1"/>
    <col min="11493" max="11493" width="11.54296875" style="34" customWidth="1"/>
    <col min="11494" max="11497" width="10.90625" style="34"/>
    <col min="11498" max="11498" width="22.54296875" style="34" customWidth="1"/>
    <col min="11499" max="11499" width="14" style="34" customWidth="1"/>
    <col min="11500" max="11500" width="1.7265625" style="34" customWidth="1"/>
    <col min="11501" max="11745" width="10.90625" style="34"/>
    <col min="11746" max="11746" width="4.453125" style="34" customWidth="1"/>
    <col min="11747" max="11747" width="10.90625" style="34"/>
    <col min="11748" max="11748" width="17.54296875" style="34" customWidth="1"/>
    <col min="11749" max="11749" width="11.54296875" style="34" customWidth="1"/>
    <col min="11750" max="11753" width="10.90625" style="34"/>
    <col min="11754" max="11754" width="22.54296875" style="34" customWidth="1"/>
    <col min="11755" max="11755" width="14" style="34" customWidth="1"/>
    <col min="11756" max="11756" width="1.7265625" style="34" customWidth="1"/>
    <col min="11757" max="12001" width="10.90625" style="34"/>
    <col min="12002" max="12002" width="4.453125" style="34" customWidth="1"/>
    <col min="12003" max="12003" width="10.90625" style="34"/>
    <col min="12004" max="12004" width="17.54296875" style="34" customWidth="1"/>
    <col min="12005" max="12005" width="11.54296875" style="34" customWidth="1"/>
    <col min="12006" max="12009" width="10.90625" style="34"/>
    <col min="12010" max="12010" width="22.54296875" style="34" customWidth="1"/>
    <col min="12011" max="12011" width="14" style="34" customWidth="1"/>
    <col min="12012" max="12012" width="1.7265625" style="34" customWidth="1"/>
    <col min="12013" max="12257" width="10.90625" style="34"/>
    <col min="12258" max="12258" width="4.453125" style="34" customWidth="1"/>
    <col min="12259" max="12259" width="10.90625" style="34"/>
    <col min="12260" max="12260" width="17.54296875" style="34" customWidth="1"/>
    <col min="12261" max="12261" width="11.54296875" style="34" customWidth="1"/>
    <col min="12262" max="12265" width="10.90625" style="34"/>
    <col min="12266" max="12266" width="22.54296875" style="34" customWidth="1"/>
    <col min="12267" max="12267" width="14" style="34" customWidth="1"/>
    <col min="12268" max="12268" width="1.7265625" style="34" customWidth="1"/>
    <col min="12269" max="12513" width="10.90625" style="34"/>
    <col min="12514" max="12514" width="4.453125" style="34" customWidth="1"/>
    <col min="12515" max="12515" width="10.90625" style="34"/>
    <col min="12516" max="12516" width="17.54296875" style="34" customWidth="1"/>
    <col min="12517" max="12517" width="11.54296875" style="34" customWidth="1"/>
    <col min="12518" max="12521" width="10.90625" style="34"/>
    <col min="12522" max="12522" width="22.54296875" style="34" customWidth="1"/>
    <col min="12523" max="12523" width="14" style="34" customWidth="1"/>
    <col min="12524" max="12524" width="1.7265625" style="34" customWidth="1"/>
    <col min="12525" max="12769" width="10.90625" style="34"/>
    <col min="12770" max="12770" width="4.453125" style="34" customWidth="1"/>
    <col min="12771" max="12771" width="10.90625" style="34"/>
    <col min="12772" max="12772" width="17.54296875" style="34" customWidth="1"/>
    <col min="12773" max="12773" width="11.54296875" style="34" customWidth="1"/>
    <col min="12774" max="12777" width="10.90625" style="34"/>
    <col min="12778" max="12778" width="22.54296875" style="34" customWidth="1"/>
    <col min="12779" max="12779" width="14" style="34" customWidth="1"/>
    <col min="12780" max="12780" width="1.7265625" style="34" customWidth="1"/>
    <col min="12781" max="13025" width="10.90625" style="34"/>
    <col min="13026" max="13026" width="4.453125" style="34" customWidth="1"/>
    <col min="13027" max="13027" width="10.90625" style="34"/>
    <col min="13028" max="13028" width="17.54296875" style="34" customWidth="1"/>
    <col min="13029" max="13029" width="11.54296875" style="34" customWidth="1"/>
    <col min="13030" max="13033" width="10.90625" style="34"/>
    <col min="13034" max="13034" width="22.54296875" style="34" customWidth="1"/>
    <col min="13035" max="13035" width="14" style="34" customWidth="1"/>
    <col min="13036" max="13036" width="1.7265625" style="34" customWidth="1"/>
    <col min="13037" max="13281" width="10.90625" style="34"/>
    <col min="13282" max="13282" width="4.453125" style="34" customWidth="1"/>
    <col min="13283" max="13283" width="10.90625" style="34"/>
    <col min="13284" max="13284" width="17.54296875" style="34" customWidth="1"/>
    <col min="13285" max="13285" width="11.54296875" style="34" customWidth="1"/>
    <col min="13286" max="13289" width="10.90625" style="34"/>
    <col min="13290" max="13290" width="22.54296875" style="34" customWidth="1"/>
    <col min="13291" max="13291" width="14" style="34" customWidth="1"/>
    <col min="13292" max="13292" width="1.7265625" style="34" customWidth="1"/>
    <col min="13293" max="13537" width="10.90625" style="34"/>
    <col min="13538" max="13538" width="4.453125" style="34" customWidth="1"/>
    <col min="13539" max="13539" width="10.90625" style="34"/>
    <col min="13540" max="13540" width="17.54296875" style="34" customWidth="1"/>
    <col min="13541" max="13541" width="11.54296875" style="34" customWidth="1"/>
    <col min="13542" max="13545" width="10.90625" style="34"/>
    <col min="13546" max="13546" width="22.54296875" style="34" customWidth="1"/>
    <col min="13547" max="13547" width="14" style="34" customWidth="1"/>
    <col min="13548" max="13548" width="1.7265625" style="34" customWidth="1"/>
    <col min="13549" max="13793" width="10.90625" style="34"/>
    <col min="13794" max="13794" width="4.453125" style="34" customWidth="1"/>
    <col min="13795" max="13795" width="10.90625" style="34"/>
    <col min="13796" max="13796" width="17.54296875" style="34" customWidth="1"/>
    <col min="13797" max="13797" width="11.54296875" style="34" customWidth="1"/>
    <col min="13798" max="13801" width="10.90625" style="34"/>
    <col min="13802" max="13802" width="22.54296875" style="34" customWidth="1"/>
    <col min="13803" max="13803" width="14" style="34" customWidth="1"/>
    <col min="13804" max="13804" width="1.7265625" style="34" customWidth="1"/>
    <col min="13805" max="14049" width="10.90625" style="34"/>
    <col min="14050" max="14050" width="4.453125" style="34" customWidth="1"/>
    <col min="14051" max="14051" width="10.90625" style="34"/>
    <col min="14052" max="14052" width="17.54296875" style="34" customWidth="1"/>
    <col min="14053" max="14053" width="11.54296875" style="34" customWidth="1"/>
    <col min="14054" max="14057" width="10.90625" style="34"/>
    <col min="14058" max="14058" width="22.54296875" style="34" customWidth="1"/>
    <col min="14059" max="14059" width="14" style="34" customWidth="1"/>
    <col min="14060" max="14060" width="1.7265625" style="34" customWidth="1"/>
    <col min="14061" max="14305" width="10.90625" style="34"/>
    <col min="14306" max="14306" width="4.453125" style="34" customWidth="1"/>
    <col min="14307" max="14307" width="10.90625" style="34"/>
    <col min="14308" max="14308" width="17.54296875" style="34" customWidth="1"/>
    <col min="14309" max="14309" width="11.54296875" style="34" customWidth="1"/>
    <col min="14310" max="14313" width="10.90625" style="34"/>
    <col min="14314" max="14314" width="22.54296875" style="34" customWidth="1"/>
    <col min="14315" max="14315" width="14" style="34" customWidth="1"/>
    <col min="14316" max="14316" width="1.7265625" style="34" customWidth="1"/>
    <col min="14317" max="14561" width="10.90625" style="34"/>
    <col min="14562" max="14562" width="4.453125" style="34" customWidth="1"/>
    <col min="14563" max="14563" width="10.90625" style="34"/>
    <col min="14564" max="14564" width="17.54296875" style="34" customWidth="1"/>
    <col min="14565" max="14565" width="11.54296875" style="34" customWidth="1"/>
    <col min="14566" max="14569" width="10.90625" style="34"/>
    <col min="14570" max="14570" width="22.54296875" style="34" customWidth="1"/>
    <col min="14571" max="14571" width="14" style="34" customWidth="1"/>
    <col min="14572" max="14572" width="1.7265625" style="34" customWidth="1"/>
    <col min="14573" max="14817" width="10.90625" style="34"/>
    <col min="14818" max="14818" width="4.453125" style="34" customWidth="1"/>
    <col min="14819" max="14819" width="10.90625" style="34"/>
    <col min="14820" max="14820" width="17.54296875" style="34" customWidth="1"/>
    <col min="14821" max="14821" width="11.54296875" style="34" customWidth="1"/>
    <col min="14822" max="14825" width="10.90625" style="34"/>
    <col min="14826" max="14826" width="22.54296875" style="34" customWidth="1"/>
    <col min="14827" max="14827" width="14" style="34" customWidth="1"/>
    <col min="14828" max="14828" width="1.7265625" style="34" customWidth="1"/>
    <col min="14829" max="15073" width="10.90625" style="34"/>
    <col min="15074" max="15074" width="4.453125" style="34" customWidth="1"/>
    <col min="15075" max="15075" width="10.90625" style="34"/>
    <col min="15076" max="15076" width="17.54296875" style="34" customWidth="1"/>
    <col min="15077" max="15077" width="11.54296875" style="34" customWidth="1"/>
    <col min="15078" max="15081" width="10.90625" style="34"/>
    <col min="15082" max="15082" width="22.54296875" style="34" customWidth="1"/>
    <col min="15083" max="15083" width="14" style="34" customWidth="1"/>
    <col min="15084" max="15084" width="1.7265625" style="34" customWidth="1"/>
    <col min="15085" max="15329" width="10.90625" style="34"/>
    <col min="15330" max="15330" width="4.453125" style="34" customWidth="1"/>
    <col min="15331" max="15331" width="10.90625" style="34"/>
    <col min="15332" max="15332" width="17.54296875" style="34" customWidth="1"/>
    <col min="15333" max="15333" width="11.54296875" style="34" customWidth="1"/>
    <col min="15334" max="15337" width="10.90625" style="34"/>
    <col min="15338" max="15338" width="22.54296875" style="34" customWidth="1"/>
    <col min="15339" max="15339" width="14" style="34" customWidth="1"/>
    <col min="15340" max="15340" width="1.7265625" style="34" customWidth="1"/>
    <col min="15341" max="15585" width="10.90625" style="34"/>
    <col min="15586" max="15586" width="4.453125" style="34" customWidth="1"/>
    <col min="15587" max="15587" width="10.90625" style="34"/>
    <col min="15588" max="15588" width="17.54296875" style="34" customWidth="1"/>
    <col min="15589" max="15589" width="11.54296875" style="34" customWidth="1"/>
    <col min="15590" max="15593" width="10.90625" style="34"/>
    <col min="15594" max="15594" width="22.54296875" style="34" customWidth="1"/>
    <col min="15595" max="15595" width="14" style="34" customWidth="1"/>
    <col min="15596" max="15596" width="1.7265625" style="34" customWidth="1"/>
    <col min="15597" max="15841" width="10.90625" style="34"/>
    <col min="15842" max="15842" width="4.453125" style="34" customWidth="1"/>
    <col min="15843" max="15843" width="10.90625" style="34"/>
    <col min="15844" max="15844" width="17.54296875" style="34" customWidth="1"/>
    <col min="15845" max="15845" width="11.54296875" style="34" customWidth="1"/>
    <col min="15846" max="15849" width="10.90625" style="34"/>
    <col min="15850" max="15850" width="22.54296875" style="34" customWidth="1"/>
    <col min="15851" max="15851" width="14" style="34" customWidth="1"/>
    <col min="15852" max="15852" width="1.7265625" style="34" customWidth="1"/>
    <col min="15853" max="16097" width="10.90625" style="34"/>
    <col min="16098" max="16098" width="4.453125" style="34" customWidth="1"/>
    <col min="16099" max="16099" width="10.90625" style="34"/>
    <col min="16100" max="16100" width="17.54296875" style="34" customWidth="1"/>
    <col min="16101" max="16101" width="11.54296875" style="34" customWidth="1"/>
    <col min="16102" max="16105" width="10.90625" style="34"/>
    <col min="16106" max="16106" width="22.54296875" style="34" customWidth="1"/>
    <col min="16107" max="16107" width="14" style="34" customWidth="1"/>
    <col min="16108" max="16108" width="1.7265625" style="34" customWidth="1"/>
    <col min="16109" max="16384" width="10.90625" style="34"/>
  </cols>
  <sheetData>
    <row r="1" spans="2:10" ht="6" customHeight="1" thickBot="1" x14ac:dyDescent="0.3"/>
    <row r="2" spans="2:10" ht="19.5" customHeight="1" x14ac:dyDescent="0.25">
      <c r="B2" s="35"/>
      <c r="C2" s="36"/>
      <c r="D2" s="37" t="s">
        <v>66</v>
      </c>
      <c r="E2" s="38"/>
      <c r="F2" s="38"/>
      <c r="G2" s="38"/>
      <c r="H2" s="38"/>
      <c r="I2" s="39"/>
      <c r="J2" s="40" t="s">
        <v>67</v>
      </c>
    </row>
    <row r="3" spans="2:10" ht="4.5" customHeight="1" thickBot="1" x14ac:dyDescent="0.3">
      <c r="B3" s="41"/>
      <c r="C3" s="42"/>
      <c r="D3" s="43"/>
      <c r="E3" s="44"/>
      <c r="F3" s="44"/>
      <c r="G3" s="44"/>
      <c r="H3" s="44"/>
      <c r="I3" s="45"/>
      <c r="J3" s="46"/>
    </row>
    <row r="4" spans="2:10" ht="13" x14ac:dyDescent="0.25">
      <c r="B4" s="41"/>
      <c r="C4" s="42"/>
      <c r="D4" s="37" t="s">
        <v>68</v>
      </c>
      <c r="E4" s="38"/>
      <c r="F4" s="38"/>
      <c r="G4" s="38"/>
      <c r="H4" s="38"/>
      <c r="I4" s="39"/>
      <c r="J4" s="40" t="s">
        <v>69</v>
      </c>
    </row>
    <row r="5" spans="2:10" ht="5.25" customHeight="1" x14ac:dyDescent="0.25">
      <c r="B5" s="41"/>
      <c r="C5" s="42"/>
      <c r="D5" s="47"/>
      <c r="E5" s="48"/>
      <c r="F5" s="48"/>
      <c r="G5" s="48"/>
      <c r="H5" s="48"/>
      <c r="I5" s="49"/>
      <c r="J5" s="50"/>
    </row>
    <row r="6" spans="2:10" ht="4.5" customHeight="1" thickBot="1" x14ac:dyDescent="0.3">
      <c r="B6" s="51"/>
      <c r="C6" s="52"/>
      <c r="D6" s="43"/>
      <c r="E6" s="44"/>
      <c r="F6" s="44"/>
      <c r="G6" s="44"/>
      <c r="H6" s="44"/>
      <c r="I6" s="45"/>
      <c r="J6" s="46"/>
    </row>
    <row r="7" spans="2:10" ht="6" customHeight="1" x14ac:dyDescent="0.25">
      <c r="B7" s="53"/>
      <c r="J7" s="54"/>
    </row>
    <row r="8" spans="2:10" ht="9" customHeight="1" x14ac:dyDescent="0.25">
      <c r="B8" s="53"/>
      <c r="J8" s="54"/>
    </row>
    <row r="9" spans="2:10" ht="13" x14ac:dyDescent="0.3">
      <c r="B9" s="53"/>
      <c r="C9" s="55" t="s">
        <v>99</v>
      </c>
      <c r="E9" s="56"/>
      <c r="H9" s="57"/>
      <c r="J9" s="54"/>
    </row>
    <row r="10" spans="2:10" ht="8.25" customHeight="1" x14ac:dyDescent="0.25">
      <c r="B10" s="53"/>
      <c r="J10" s="54"/>
    </row>
    <row r="11" spans="2:10" ht="13" x14ac:dyDescent="0.3">
      <c r="B11" s="53"/>
      <c r="C11" s="55" t="s">
        <v>100</v>
      </c>
      <c r="J11" s="54"/>
    </row>
    <row r="12" spans="2:10" ht="13" x14ac:dyDescent="0.3">
      <c r="B12" s="53"/>
      <c r="C12" s="55" t="s">
        <v>101</v>
      </c>
      <c r="J12" s="54"/>
    </row>
    <row r="13" spans="2:10" x14ac:dyDescent="0.25">
      <c r="B13" s="53"/>
      <c r="J13" s="54"/>
    </row>
    <row r="14" spans="2:10" x14ac:dyDescent="0.25">
      <c r="B14" s="53"/>
      <c r="C14" s="34" t="s">
        <v>102</v>
      </c>
      <c r="G14" s="58"/>
      <c r="H14" s="58"/>
      <c r="I14" s="58"/>
      <c r="J14" s="54"/>
    </row>
    <row r="15" spans="2:10" ht="9" customHeight="1" x14ac:dyDescent="0.25">
      <c r="B15" s="53"/>
      <c r="C15" s="59"/>
      <c r="G15" s="58"/>
      <c r="H15" s="58"/>
      <c r="I15" s="58"/>
      <c r="J15" s="54"/>
    </row>
    <row r="16" spans="2:10" ht="13" x14ac:dyDescent="0.3">
      <c r="B16" s="53"/>
      <c r="C16" s="34" t="s">
        <v>103</v>
      </c>
      <c r="D16" s="56"/>
      <c r="G16" s="58"/>
      <c r="H16" s="60" t="s">
        <v>70</v>
      </c>
      <c r="I16" s="60" t="s">
        <v>71</v>
      </c>
      <c r="J16" s="54"/>
    </row>
    <row r="17" spans="2:14" ht="13" x14ac:dyDescent="0.3">
      <c r="B17" s="53"/>
      <c r="C17" s="55" t="s">
        <v>72</v>
      </c>
      <c r="D17" s="55"/>
      <c r="E17" s="55"/>
      <c r="F17" s="55"/>
      <c r="G17" s="58"/>
      <c r="H17" s="61">
        <v>22</v>
      </c>
      <c r="I17" s="62">
        <v>22548814</v>
      </c>
      <c r="J17" s="54"/>
    </row>
    <row r="18" spans="2:14" x14ac:dyDescent="0.25">
      <c r="B18" s="53"/>
      <c r="C18" s="34" t="s">
        <v>73</v>
      </c>
      <c r="G18" s="58"/>
      <c r="H18" s="64">
        <v>0</v>
      </c>
      <c r="I18" s="65">
        <v>0</v>
      </c>
      <c r="J18" s="54"/>
    </row>
    <row r="19" spans="2:14" x14ac:dyDescent="0.25">
      <c r="B19" s="53"/>
      <c r="C19" s="34" t="s">
        <v>74</v>
      </c>
      <c r="G19" s="58"/>
      <c r="H19" s="64">
        <v>3</v>
      </c>
      <c r="I19" s="65">
        <v>18672799</v>
      </c>
      <c r="J19" s="54"/>
    </row>
    <row r="20" spans="2:14" x14ac:dyDescent="0.25">
      <c r="B20" s="53"/>
      <c r="C20" s="34" t="s">
        <v>75</v>
      </c>
      <c r="H20" s="66">
        <v>0</v>
      </c>
      <c r="I20" s="67">
        <v>0</v>
      </c>
      <c r="J20" s="54"/>
    </row>
    <row r="21" spans="2:14" x14ac:dyDescent="0.25">
      <c r="B21" s="53"/>
      <c r="C21" s="34" t="s">
        <v>76</v>
      </c>
      <c r="H21" s="66">
        <v>0</v>
      </c>
      <c r="I21" s="67">
        <v>0</v>
      </c>
      <c r="J21" s="54"/>
      <c r="N21" s="68"/>
    </row>
    <row r="22" spans="2:14" ht="13" thickBot="1" x14ac:dyDescent="0.3">
      <c r="B22" s="53"/>
      <c r="C22" s="34" t="s">
        <v>77</v>
      </c>
      <c r="H22" s="69">
        <v>0</v>
      </c>
      <c r="I22" s="70">
        <v>0</v>
      </c>
      <c r="J22" s="54"/>
    </row>
    <row r="23" spans="2:14" ht="13" x14ac:dyDescent="0.3">
      <c r="B23" s="53"/>
      <c r="C23" s="55" t="s">
        <v>78</v>
      </c>
      <c r="D23" s="55"/>
      <c r="E23" s="55"/>
      <c r="F23" s="55"/>
      <c r="H23" s="71">
        <f>H18+H19+H20+H21+H22</f>
        <v>3</v>
      </c>
      <c r="I23" s="72">
        <f>I18+I19+I20+I21+I22</f>
        <v>18672799</v>
      </c>
      <c r="J23" s="54"/>
    </row>
    <row r="24" spans="2:14" x14ac:dyDescent="0.25">
      <c r="B24" s="53"/>
      <c r="C24" s="34" t="s">
        <v>79</v>
      </c>
      <c r="H24" s="66">
        <v>6</v>
      </c>
      <c r="I24" s="67">
        <v>3876015</v>
      </c>
      <c r="J24" s="54"/>
    </row>
    <row r="25" spans="2:14" ht="13" thickBot="1" x14ac:dyDescent="0.3">
      <c r="B25" s="53"/>
      <c r="C25" s="34" t="s">
        <v>80</v>
      </c>
      <c r="H25" s="69">
        <v>0</v>
      </c>
      <c r="I25" s="70">
        <v>0</v>
      </c>
      <c r="J25" s="54"/>
    </row>
    <row r="26" spans="2:14" ht="13" x14ac:dyDescent="0.3">
      <c r="B26" s="53"/>
      <c r="C26" s="55" t="s">
        <v>81</v>
      </c>
      <c r="D26" s="55"/>
      <c r="E26" s="55"/>
      <c r="F26" s="55"/>
      <c r="H26" s="71">
        <f>H24+H25</f>
        <v>6</v>
      </c>
      <c r="I26" s="72">
        <f>I24+I25</f>
        <v>3876015</v>
      </c>
      <c r="J26" s="54"/>
    </row>
    <row r="27" spans="2:14" ht="13.5" thickBot="1" x14ac:dyDescent="0.35">
      <c r="B27" s="53"/>
      <c r="C27" s="58" t="s">
        <v>82</v>
      </c>
      <c r="D27" s="73"/>
      <c r="E27" s="73"/>
      <c r="F27" s="73"/>
      <c r="G27" s="58"/>
      <c r="H27" s="74">
        <v>0</v>
      </c>
      <c r="I27" s="75">
        <v>0</v>
      </c>
      <c r="J27" s="76"/>
    </row>
    <row r="28" spans="2:14" ht="13" x14ac:dyDescent="0.3">
      <c r="B28" s="53"/>
      <c r="C28" s="73" t="s">
        <v>83</v>
      </c>
      <c r="D28" s="73"/>
      <c r="E28" s="73"/>
      <c r="F28" s="73"/>
      <c r="G28" s="58"/>
      <c r="H28" s="77">
        <f>H27</f>
        <v>0</v>
      </c>
      <c r="I28" s="65">
        <f>I27</f>
        <v>0</v>
      </c>
      <c r="J28" s="76"/>
    </row>
    <row r="29" spans="2:14" ht="13" x14ac:dyDescent="0.3">
      <c r="B29" s="53"/>
      <c r="C29" s="73"/>
      <c r="D29" s="73"/>
      <c r="E29" s="73"/>
      <c r="F29" s="73"/>
      <c r="G29" s="58"/>
      <c r="H29" s="64"/>
      <c r="I29" s="62"/>
      <c r="J29" s="76"/>
    </row>
    <row r="30" spans="2:14" ht="13.5" thickBot="1" x14ac:dyDescent="0.35">
      <c r="B30" s="53"/>
      <c r="C30" s="73" t="s">
        <v>84</v>
      </c>
      <c r="D30" s="73"/>
      <c r="E30" s="58"/>
      <c r="F30" s="58"/>
      <c r="G30" s="58"/>
      <c r="H30" s="78"/>
      <c r="I30" s="79"/>
      <c r="J30" s="76"/>
    </row>
    <row r="31" spans="2:14" ht="13.5" thickTop="1" x14ac:dyDescent="0.3">
      <c r="B31" s="53"/>
      <c r="C31" s="73"/>
      <c r="D31" s="73"/>
      <c r="E31" s="58"/>
      <c r="F31" s="58"/>
      <c r="G31" s="58"/>
      <c r="H31" s="65">
        <f>H23+H26+H28</f>
        <v>9</v>
      </c>
      <c r="I31" s="65">
        <f>I23+I26+I28</f>
        <v>22548814</v>
      </c>
      <c r="J31" s="76"/>
    </row>
    <row r="32" spans="2:14" ht="9.75" customHeight="1" x14ac:dyDescent="0.35">
      <c r="B32" s="53"/>
      <c r="C32" s="58"/>
      <c r="D32" s="58"/>
      <c r="E32" s="58"/>
      <c r="F32" s="58"/>
      <c r="G32" s="80"/>
      <c r="H32" s="81"/>
      <c r="I32" s="82"/>
      <c r="J32" s="76"/>
      <c r="L32"/>
    </row>
    <row r="33" spans="2:10" ht="9.75" customHeight="1" x14ac:dyDescent="0.25">
      <c r="B33" s="53"/>
      <c r="C33" s="58"/>
      <c r="D33" s="58"/>
      <c r="E33" s="58"/>
      <c r="F33" s="58"/>
      <c r="G33" s="80"/>
      <c r="H33" s="81"/>
      <c r="I33" s="82"/>
      <c r="J33" s="76"/>
    </row>
    <row r="34" spans="2:10" ht="9.75" customHeight="1" x14ac:dyDescent="0.25">
      <c r="B34" s="53"/>
      <c r="C34" s="58"/>
      <c r="D34" s="58"/>
      <c r="E34" s="58"/>
      <c r="F34" s="58"/>
      <c r="G34" s="80"/>
      <c r="H34" s="81"/>
      <c r="I34" s="82"/>
      <c r="J34" s="76"/>
    </row>
    <row r="35" spans="2:10" ht="9.75" customHeight="1" x14ac:dyDescent="0.25">
      <c r="B35" s="53"/>
      <c r="C35" s="58"/>
      <c r="D35" s="58"/>
      <c r="E35" s="58"/>
      <c r="F35" s="58"/>
      <c r="G35" s="80"/>
      <c r="H35" s="81"/>
      <c r="I35" s="82"/>
      <c r="J35" s="76"/>
    </row>
    <row r="36" spans="2:10" ht="9.75" customHeight="1" x14ac:dyDescent="0.25">
      <c r="B36" s="53"/>
      <c r="C36" s="58"/>
      <c r="D36" s="58"/>
      <c r="E36" s="58"/>
      <c r="F36" s="58"/>
      <c r="G36" s="80"/>
      <c r="H36" s="81"/>
      <c r="I36" s="82"/>
      <c r="J36" s="76"/>
    </row>
    <row r="37" spans="2:10" ht="13.5" thickBot="1" x14ac:dyDescent="0.35">
      <c r="B37" s="53"/>
      <c r="C37" s="83"/>
      <c r="D37" s="84"/>
      <c r="E37" s="58"/>
      <c r="F37" s="58"/>
      <c r="G37" s="58"/>
      <c r="H37" s="85"/>
      <c r="I37" s="86"/>
      <c r="J37" s="76"/>
    </row>
    <row r="38" spans="2:10" ht="13" x14ac:dyDescent="0.3">
      <c r="B38" s="53"/>
      <c r="C38" s="73" t="s">
        <v>104</v>
      </c>
      <c r="D38" s="80"/>
      <c r="E38" s="58"/>
      <c r="F38" s="58"/>
      <c r="G38" s="58"/>
      <c r="H38" s="87" t="s">
        <v>85</v>
      </c>
      <c r="I38" s="80"/>
      <c r="J38" s="76"/>
    </row>
    <row r="39" spans="2:10" ht="13" x14ac:dyDescent="0.3">
      <c r="B39" s="53"/>
      <c r="C39" s="73" t="s">
        <v>105</v>
      </c>
      <c r="D39" s="58"/>
      <c r="E39" s="58"/>
      <c r="F39" s="58"/>
      <c r="G39" s="58"/>
      <c r="H39" s="73" t="s">
        <v>86</v>
      </c>
      <c r="I39" s="80"/>
      <c r="J39" s="76"/>
    </row>
    <row r="40" spans="2:10" ht="13" x14ac:dyDescent="0.3">
      <c r="B40" s="53"/>
      <c r="C40" s="58"/>
      <c r="D40" s="58"/>
      <c r="E40" s="58"/>
      <c r="F40" s="58"/>
      <c r="G40" s="58"/>
      <c r="H40" s="73" t="s">
        <v>87</v>
      </c>
      <c r="I40" s="80"/>
      <c r="J40" s="76"/>
    </row>
    <row r="41" spans="2:10" ht="13" x14ac:dyDescent="0.3">
      <c r="B41" s="53"/>
      <c r="C41" s="58"/>
      <c r="D41" s="58"/>
      <c r="E41" s="58"/>
      <c r="F41" s="58"/>
      <c r="G41" s="73"/>
      <c r="H41" s="80"/>
      <c r="I41" s="80"/>
      <c r="J41" s="76"/>
    </row>
    <row r="42" spans="2:10" x14ac:dyDescent="0.25">
      <c r="B42" s="53"/>
      <c r="C42" s="88" t="s">
        <v>88</v>
      </c>
      <c r="D42" s="88"/>
      <c r="E42" s="88"/>
      <c r="F42" s="88"/>
      <c r="G42" s="88"/>
      <c r="H42" s="88"/>
      <c r="I42" s="88"/>
      <c r="J42" s="76"/>
    </row>
    <row r="43" spans="2:10" x14ac:dyDescent="0.25">
      <c r="B43" s="53"/>
      <c r="C43" s="88"/>
      <c r="D43" s="88"/>
      <c r="E43" s="88"/>
      <c r="F43" s="88"/>
      <c r="G43" s="88"/>
      <c r="H43" s="88"/>
      <c r="I43" s="88"/>
      <c r="J43" s="76"/>
    </row>
    <row r="44" spans="2:10" ht="7.5" customHeight="1" thickBot="1" x14ac:dyDescent="0.3">
      <c r="B44" s="89"/>
      <c r="C44" s="90"/>
      <c r="D44" s="90"/>
      <c r="E44" s="90"/>
      <c r="F44" s="90"/>
      <c r="G44" s="91"/>
      <c r="H44" s="91"/>
      <c r="I44" s="91"/>
      <c r="J44" s="92"/>
    </row>
  </sheetData>
  <mergeCells count="1">
    <mergeCell ref="C42:I43"/>
  </mergeCells>
  <pageMargins left="0.7" right="0.7" top="0.75" bottom="0.75" header="0.3" footer="0.3"/>
  <pageSetup scale="6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13A1C-7E99-472D-B7A4-E036F06B29F1}">
  <dimension ref="A1:I29"/>
  <sheetViews>
    <sheetView showGridLines="0" zoomScale="80" zoomScaleNormal="80" workbookViewId="0">
      <selection activeCell="H24" sqref="H24"/>
    </sheetView>
  </sheetViews>
  <sheetFormatPr baseColWidth="10" defaultRowHeight="14.5" x14ac:dyDescent="0.35"/>
  <cols>
    <col min="6" max="6" width="27.08984375" customWidth="1"/>
    <col min="7" max="7" width="8.36328125" customWidth="1"/>
    <col min="8" max="8" width="11.54296875" bestFit="1" customWidth="1"/>
    <col min="9" max="9" width="19.1796875" customWidth="1"/>
  </cols>
  <sheetData>
    <row r="1" spans="1:9" ht="19.5" customHeight="1" thickBot="1" x14ac:dyDescent="0.4">
      <c r="A1" s="93"/>
      <c r="B1" s="94"/>
      <c r="C1" s="95" t="s">
        <v>89</v>
      </c>
      <c r="D1" s="96"/>
      <c r="E1" s="96"/>
      <c r="F1" s="96"/>
      <c r="G1" s="96"/>
      <c r="H1" s="97"/>
      <c r="I1" s="98" t="s">
        <v>67</v>
      </c>
    </row>
    <row r="2" spans="1:9" ht="42" customHeight="1" thickBot="1" x14ac:dyDescent="0.4">
      <c r="A2" s="99"/>
      <c r="B2" s="100"/>
      <c r="C2" s="101" t="s">
        <v>90</v>
      </c>
      <c r="D2" s="102"/>
      <c r="E2" s="102"/>
      <c r="F2" s="102"/>
      <c r="G2" s="102"/>
      <c r="H2" s="103"/>
      <c r="I2" s="104" t="s">
        <v>91</v>
      </c>
    </row>
    <row r="3" spans="1:9" x14ac:dyDescent="0.35">
      <c r="A3" s="53"/>
      <c r="B3" s="34"/>
      <c r="C3" s="34"/>
      <c r="D3" s="34"/>
      <c r="E3" s="34"/>
      <c r="F3" s="34"/>
      <c r="G3" s="34"/>
      <c r="H3" s="34"/>
      <c r="I3" s="54"/>
    </row>
    <row r="4" spans="1:9" x14ac:dyDescent="0.35">
      <c r="A4" s="53"/>
      <c r="B4" s="34"/>
      <c r="C4" s="34"/>
      <c r="D4" s="34"/>
      <c r="E4" s="34"/>
      <c r="F4" s="34"/>
      <c r="G4" s="34"/>
      <c r="H4" s="34"/>
      <c r="I4" s="54"/>
    </row>
    <row r="5" spans="1:9" x14ac:dyDescent="0.35">
      <c r="A5" s="53"/>
      <c r="B5" s="55" t="s">
        <v>99</v>
      </c>
      <c r="C5" s="57"/>
      <c r="D5" s="56"/>
      <c r="E5" s="34"/>
      <c r="F5" s="34"/>
      <c r="G5" s="34"/>
      <c r="H5" s="34"/>
      <c r="I5" s="54"/>
    </row>
    <row r="6" spans="1:9" x14ac:dyDescent="0.35">
      <c r="A6" s="53"/>
      <c r="B6" s="34"/>
      <c r="C6" s="34"/>
      <c r="D6" s="34"/>
      <c r="E6" s="34"/>
      <c r="F6" s="34"/>
      <c r="G6" s="34"/>
      <c r="H6" s="34"/>
      <c r="I6" s="54"/>
    </row>
    <row r="7" spans="1:9" x14ac:dyDescent="0.35">
      <c r="A7" s="53"/>
      <c r="B7" s="55" t="s">
        <v>100</v>
      </c>
      <c r="C7" s="34"/>
      <c r="D7" s="34"/>
      <c r="E7" s="34"/>
      <c r="F7" s="34"/>
      <c r="G7" s="34"/>
      <c r="H7" s="34"/>
      <c r="I7" s="54"/>
    </row>
    <row r="8" spans="1:9" x14ac:dyDescent="0.35">
      <c r="A8" s="53"/>
      <c r="B8" s="55" t="s">
        <v>101</v>
      </c>
      <c r="C8" s="34"/>
      <c r="D8" s="34"/>
      <c r="E8" s="34"/>
      <c r="F8" s="34"/>
      <c r="G8" s="34"/>
      <c r="H8" s="34"/>
      <c r="I8" s="54"/>
    </row>
    <row r="9" spans="1:9" x14ac:dyDescent="0.35">
      <c r="A9" s="53"/>
      <c r="B9" s="34"/>
      <c r="C9" s="34"/>
      <c r="D9" s="34"/>
      <c r="E9" s="34"/>
      <c r="F9" s="34"/>
      <c r="G9" s="34"/>
      <c r="H9" s="34"/>
      <c r="I9" s="54"/>
    </row>
    <row r="10" spans="1:9" x14ac:dyDescent="0.35">
      <c r="A10" s="53"/>
      <c r="B10" s="58" t="s">
        <v>106</v>
      </c>
      <c r="C10" s="34"/>
      <c r="D10" s="34"/>
      <c r="E10" s="34"/>
      <c r="F10" s="34"/>
      <c r="G10" s="34"/>
      <c r="H10" s="34"/>
      <c r="I10" s="54"/>
    </row>
    <row r="11" spans="1:9" x14ac:dyDescent="0.35">
      <c r="A11" s="53"/>
      <c r="B11" s="59"/>
      <c r="C11" s="34"/>
      <c r="D11" s="34"/>
      <c r="E11" s="34"/>
      <c r="F11" s="34"/>
      <c r="G11" s="34"/>
      <c r="H11" s="34"/>
      <c r="I11" s="54"/>
    </row>
    <row r="12" spans="1:9" x14ac:dyDescent="0.35">
      <c r="A12" s="53"/>
      <c r="B12" s="105" t="s">
        <v>107</v>
      </c>
      <c r="C12" s="56"/>
      <c r="D12" s="34"/>
      <c r="E12" s="34"/>
      <c r="F12" s="34"/>
      <c r="G12" s="106" t="s">
        <v>92</v>
      </c>
      <c r="H12" s="106" t="s">
        <v>93</v>
      </c>
      <c r="I12" s="54"/>
    </row>
    <row r="13" spans="1:9" x14ac:dyDescent="0.35">
      <c r="A13" s="53"/>
      <c r="B13" s="55" t="s">
        <v>72</v>
      </c>
      <c r="C13" s="55"/>
      <c r="D13" s="55"/>
      <c r="E13" s="55"/>
      <c r="F13" s="34"/>
      <c r="G13" s="107">
        <f>SUM(G14:G18)</f>
        <v>3</v>
      </c>
      <c r="H13" s="107">
        <f>SUM(H14:H18)</f>
        <v>18672799</v>
      </c>
      <c r="I13" s="54"/>
    </row>
    <row r="14" spans="1:9" x14ac:dyDescent="0.35">
      <c r="A14" s="53"/>
      <c r="B14" s="34" t="s">
        <v>73</v>
      </c>
      <c r="C14" s="34"/>
      <c r="D14" s="34"/>
      <c r="E14" s="34"/>
      <c r="F14" s="34"/>
      <c r="G14" s="108">
        <v>0</v>
      </c>
      <c r="H14" s="109">
        <v>0</v>
      </c>
      <c r="I14" s="54"/>
    </row>
    <row r="15" spans="1:9" x14ac:dyDescent="0.35">
      <c r="A15" s="53"/>
      <c r="B15" s="34" t="s">
        <v>74</v>
      </c>
      <c r="C15" s="34"/>
      <c r="D15" s="34"/>
      <c r="E15" s="34"/>
      <c r="F15" s="34"/>
      <c r="G15" s="108">
        <v>3</v>
      </c>
      <c r="H15" s="109">
        <f>'FOR-CSA-018 '!I19</f>
        <v>18672799</v>
      </c>
      <c r="I15" s="54"/>
    </row>
    <row r="16" spans="1:9" x14ac:dyDescent="0.35">
      <c r="A16" s="53"/>
      <c r="B16" s="34" t="s">
        <v>75</v>
      </c>
      <c r="C16" s="34"/>
      <c r="D16" s="34"/>
      <c r="E16" s="34"/>
      <c r="F16" s="34"/>
      <c r="G16" s="108">
        <v>0</v>
      </c>
      <c r="H16" s="109">
        <v>0</v>
      </c>
      <c r="I16" s="54"/>
    </row>
    <row r="17" spans="1:9" x14ac:dyDescent="0.35">
      <c r="A17" s="53"/>
      <c r="B17" s="34" t="s">
        <v>76</v>
      </c>
      <c r="C17" s="34"/>
      <c r="D17" s="34"/>
      <c r="E17" s="34"/>
      <c r="F17" s="34"/>
      <c r="G17" s="108">
        <v>0</v>
      </c>
      <c r="H17" s="109">
        <v>0</v>
      </c>
      <c r="I17" s="54"/>
    </row>
    <row r="18" spans="1:9" x14ac:dyDescent="0.35">
      <c r="A18" s="53"/>
      <c r="B18" s="34" t="s">
        <v>94</v>
      </c>
      <c r="C18" s="34"/>
      <c r="D18" s="34"/>
      <c r="E18" s="34"/>
      <c r="F18" s="34"/>
      <c r="G18" s="110">
        <v>0</v>
      </c>
      <c r="H18" s="111">
        <v>0</v>
      </c>
      <c r="I18" s="54"/>
    </row>
    <row r="19" spans="1:9" x14ac:dyDescent="0.35">
      <c r="A19" s="53"/>
      <c r="B19" s="55" t="s">
        <v>95</v>
      </c>
      <c r="C19" s="55"/>
      <c r="D19" s="55"/>
      <c r="E19" s="55"/>
      <c r="F19" s="34"/>
      <c r="G19" s="108">
        <f>SUM(G14:G18)</f>
        <v>3</v>
      </c>
      <c r="H19" s="112">
        <f>(H14+H15+H16+H17+H18)</f>
        <v>18672799</v>
      </c>
      <c r="I19" s="54"/>
    </row>
    <row r="20" spans="1:9" ht="15" thickBot="1" x14ac:dyDescent="0.4">
      <c r="A20" s="53"/>
      <c r="B20" s="55"/>
      <c r="C20" s="55"/>
      <c r="D20" s="34"/>
      <c r="E20" s="34"/>
      <c r="F20" s="34"/>
      <c r="G20" s="113"/>
      <c r="H20" s="114"/>
      <c r="I20" s="54"/>
    </row>
    <row r="21" spans="1:9" ht="15" thickTop="1" x14ac:dyDescent="0.35">
      <c r="A21" s="53"/>
      <c r="B21" s="55"/>
      <c r="C21" s="55"/>
      <c r="D21" s="34"/>
      <c r="E21" s="34"/>
      <c r="F21" s="34"/>
      <c r="G21" s="115"/>
      <c r="H21" s="116"/>
      <c r="I21" s="54"/>
    </row>
    <row r="22" spans="1:9" x14ac:dyDescent="0.35">
      <c r="A22" s="53"/>
      <c r="B22" s="34"/>
      <c r="C22" s="34"/>
      <c r="D22" s="34"/>
      <c r="E22" s="34"/>
      <c r="F22" s="115"/>
      <c r="G22" s="115"/>
      <c r="H22" s="115"/>
      <c r="I22" s="54"/>
    </row>
    <row r="23" spans="1:9" ht="15" thickBot="1" x14ac:dyDescent="0.4">
      <c r="A23" s="53"/>
      <c r="B23" s="91"/>
      <c r="C23" s="91"/>
      <c r="D23" s="34"/>
      <c r="E23" s="34"/>
      <c r="F23" s="91"/>
      <c r="G23" s="115"/>
      <c r="H23" s="115"/>
      <c r="I23" s="54"/>
    </row>
    <row r="24" spans="1:9" x14ac:dyDescent="0.35">
      <c r="A24" s="53"/>
      <c r="B24" s="80" t="s">
        <v>96</v>
      </c>
      <c r="C24" s="117"/>
      <c r="D24" s="118"/>
      <c r="E24" s="118"/>
      <c r="F24" s="80" t="s">
        <v>96</v>
      </c>
      <c r="G24" s="115"/>
      <c r="H24" s="115"/>
      <c r="I24" s="54"/>
    </row>
    <row r="25" spans="1:9" x14ac:dyDescent="0.35">
      <c r="A25" s="53"/>
      <c r="B25" s="73" t="s">
        <v>104</v>
      </c>
      <c r="C25" s="117"/>
      <c r="D25" s="118"/>
      <c r="E25" s="118"/>
      <c r="F25" s="87" t="s">
        <v>86</v>
      </c>
      <c r="G25" s="115"/>
      <c r="H25" s="115"/>
      <c r="I25" s="54"/>
    </row>
    <row r="26" spans="1:9" x14ac:dyDescent="0.35">
      <c r="A26" s="53"/>
      <c r="B26" s="73" t="s">
        <v>105</v>
      </c>
      <c r="C26" s="115"/>
      <c r="D26" s="34"/>
      <c r="E26" s="34"/>
      <c r="F26" s="87" t="s">
        <v>97</v>
      </c>
      <c r="G26" s="115"/>
      <c r="H26" s="115"/>
      <c r="I26" s="54"/>
    </row>
    <row r="27" spans="1:9" x14ac:dyDescent="0.35">
      <c r="A27" s="53"/>
      <c r="B27" s="117"/>
      <c r="C27" s="115"/>
      <c r="D27" s="34"/>
      <c r="E27" s="34"/>
      <c r="F27" s="117"/>
      <c r="G27" s="115"/>
      <c r="H27" s="115"/>
      <c r="I27" s="54"/>
    </row>
    <row r="28" spans="1:9" ht="28" customHeight="1" x14ac:dyDescent="0.35">
      <c r="A28" s="53"/>
      <c r="B28" s="119" t="s">
        <v>98</v>
      </c>
      <c r="C28" s="119"/>
      <c r="D28" s="119"/>
      <c r="E28" s="119"/>
      <c r="F28" s="119"/>
      <c r="G28" s="119"/>
      <c r="H28" s="119"/>
      <c r="I28" s="54"/>
    </row>
    <row r="29" spans="1:9" ht="15" thickBot="1" x14ac:dyDescent="0.4">
      <c r="A29" s="89"/>
      <c r="B29" s="90"/>
      <c r="C29" s="90"/>
      <c r="D29" s="90"/>
      <c r="E29" s="90"/>
      <c r="F29" s="91"/>
      <c r="G29" s="91"/>
      <c r="H29" s="91"/>
      <c r="I29" s="92"/>
    </row>
  </sheetData>
  <mergeCells count="4">
    <mergeCell ref="A1:B2"/>
    <mergeCell ref="C1:H1"/>
    <mergeCell ref="C2:H2"/>
    <mergeCell ref="B28:H28"/>
  </mergeCells>
  <pageMargins left="0.7" right="0.7"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 </vt:lpstr>
      <vt:lpstr>ESTADO DE CADA FACTURA </vt:lpstr>
      <vt:lpstr>TD </vt:lpstr>
      <vt:lpstr>FOR-CSA-018 </vt:lpstr>
      <vt:lpstr>FOR_CSA_004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Stephaney Solarte Salinas</cp:lastModifiedBy>
  <dcterms:created xsi:type="dcterms:W3CDTF">2022-06-01T14:39:12Z</dcterms:created>
  <dcterms:modified xsi:type="dcterms:W3CDTF">2024-04-24T21:52:34Z</dcterms:modified>
</cp:coreProperties>
</file>