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329347_CENTRO DIAGNOSTICO OTOLOGICO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  <externalReference r:id="rId7"/>
  </externalReferences>
  <definedNames>
    <definedName name="_xlnm._FilterDatabase" localSheetId="2" hidden="1">'ESTADO DE CADA FACTURA'!$A$2:$BB$36</definedName>
    <definedName name="_xlnm._FilterDatabase" localSheetId="0" hidden="1">'INFO IPS'!$A$1:$E$36</definedName>
  </definedNames>
  <calcPr calcId="152511"/>
  <pivotCaches>
    <pivotCache cacheId="8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" i="4" l="1"/>
  <c r="AL11" i="4"/>
  <c r="AL12" i="4"/>
  <c r="AF1" i="4"/>
  <c r="AL1" i="4" l="1"/>
  <c r="AR1" i="4" l="1"/>
  <c r="AE1" i="4"/>
  <c r="AD1" i="4"/>
  <c r="AC1" i="4"/>
  <c r="AB1" i="4"/>
  <c r="AA1" i="4"/>
  <c r="Z1" i="4"/>
  <c r="Y1" i="4"/>
  <c r="X1" i="4"/>
  <c r="R1" i="4"/>
  <c r="M1" i="4"/>
  <c r="I1" i="4"/>
  <c r="H1" i="4"/>
  <c r="J1" i="4" l="1"/>
  <c r="C29" i="3"/>
  <c r="C28" i="3"/>
  <c r="I22" i="3"/>
  <c r="H22" i="3"/>
  <c r="I21" i="3"/>
  <c r="H21" i="3"/>
  <c r="I20" i="3"/>
  <c r="H20" i="3"/>
  <c r="I19" i="3"/>
  <c r="H19" i="3"/>
  <c r="I18" i="3"/>
  <c r="I17" i="3" s="1"/>
  <c r="H18" i="3"/>
  <c r="H17" i="3" s="1"/>
  <c r="C12" i="3"/>
  <c r="C11" i="3"/>
  <c r="I30" i="2"/>
  <c r="H30" i="2"/>
  <c r="I28" i="2"/>
  <c r="H28" i="2"/>
  <c r="I25" i="2"/>
  <c r="H25" i="2"/>
  <c r="D36" i="1"/>
  <c r="D38" i="1" s="1"/>
  <c r="I32" i="2" l="1"/>
  <c r="I33" i="2" s="1"/>
  <c r="H32" i="2"/>
  <c r="H33" i="2" s="1"/>
</calcChain>
</file>

<file path=xl/sharedStrings.xml><?xml version="1.0" encoding="utf-8"?>
<sst xmlns="http://schemas.openxmlformats.org/spreadsheetml/2006/main" count="468" uniqueCount="181">
  <si>
    <t>Nit.</t>
  </si>
  <si>
    <t>Entidad</t>
  </si>
  <si>
    <t>Factura</t>
  </si>
  <si>
    <t>Valor Factura</t>
  </si>
  <si>
    <t>Fecha Factura</t>
  </si>
  <si>
    <t>CARTERA OCT Y NOV</t>
  </si>
  <si>
    <t>TOTAL CARTERA</t>
  </si>
  <si>
    <t>CENTRO DIAGNOSTICO OTOLOGICO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</si>
  <si>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</si>
  <si>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</si>
  <si>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</si>
  <si>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</si>
  <si>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</si>
  <si>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</si>
  <si>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</si>
  <si>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</si>
  <si>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</si>
  <si>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</si>
  <si>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</si>
  <si>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</si>
  <si>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</si>
  <si>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</si>
  <si>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</si>
  <si>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</si>
  <si>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</si>
  <si>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</si>
  <si>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</si>
  <si>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</si>
  <si>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</si>
  <si>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</si>
  <si>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</si>
  <si>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</si>
  <si>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</si>
  <si>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</si>
  <si>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</si>
  <si>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</si>
  <si>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</si>
  <si>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</si>
  <si>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</si>
  <si>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</si>
  <si>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</si>
  <si>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</si>
  <si>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</si>
  <si>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</si>
  <si>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</si>
  <si>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</si>
  <si>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CENTRO DIAGNOSTICO OTOLOGICO</t>
  </si>
  <si>
    <t>NIT: 890329347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</si>
  <si>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</si>
  <si>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</si>
  <si>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</si>
  <si>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</si>
  <si>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</si>
  <si>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</si>
  <si>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</si>
  <si>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Valor Factura</t>
  </si>
  <si>
    <t>IPS Saldo Factura</t>
  </si>
  <si>
    <t>Tipo de Contrato</t>
  </si>
  <si>
    <t>ESTADO CARTERA ANTERIOR</t>
  </si>
  <si>
    <t>ESTADO EPS 26-12-2024</t>
  </si>
  <si>
    <t>POR PAGAR SAP</t>
  </si>
  <si>
    <t>DOC CONTA</t>
  </si>
  <si>
    <t>ESTADO BOX</t>
  </si>
  <si>
    <t>FECHA FACT</t>
  </si>
  <si>
    <t>FECHA RAD</t>
  </si>
  <si>
    <t>GLOSA PDTE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</si>
  <si>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</si>
  <si>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</si>
  <si>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</si>
  <si>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</si>
  <si>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</si>
  <si>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</si>
  <si>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</si>
  <si>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</si>
  <si>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</si>
  <si>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</si>
  <si>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</si>
  <si>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</si>
  <si>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</si>
  <si>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</si>
  <si>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</si>
  <si>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</si>
  <si>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</si>
  <si>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</si>
  <si>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FEV</t>
  </si>
  <si>
    <t>FEV2961</t>
  </si>
  <si>
    <t>890329347_FEV2961</t>
  </si>
  <si>
    <t>Factura pendiente en programacion de pago</t>
  </si>
  <si>
    <t>Finalizada</t>
  </si>
  <si>
    <t>FE</t>
  </si>
  <si>
    <t>FE23519</t>
  </si>
  <si>
    <t>890329347_FE23519</t>
  </si>
  <si>
    <t>FE23523</t>
  </si>
  <si>
    <t>890329347_FE23523</t>
  </si>
  <si>
    <t>FEV5448</t>
  </si>
  <si>
    <t>890329347_FEV5448</t>
  </si>
  <si>
    <t>FEV2964</t>
  </si>
  <si>
    <t>890329347_FEV2964</t>
  </si>
  <si>
    <t>FEV5447</t>
  </si>
  <si>
    <t>890329347_FEV5447</t>
  </si>
  <si>
    <t>FEV4231</t>
  </si>
  <si>
    <t>890329347_FEV4231</t>
  </si>
  <si>
    <t>FEV2954</t>
  </si>
  <si>
    <t>890329347_FEV2954</t>
  </si>
  <si>
    <t>FEV4243</t>
  </si>
  <si>
    <t>890329347_FEV4243</t>
  </si>
  <si>
    <t>FEV2963</t>
  </si>
  <si>
    <t>890329347_FEV2963</t>
  </si>
  <si>
    <t>FEV5441</t>
  </si>
  <si>
    <t>890329347_FEV5441</t>
  </si>
  <si>
    <t>FEV4230</t>
  </si>
  <si>
    <t>890329347_FEV4230</t>
  </si>
  <si>
    <t>FEV2955</t>
  </si>
  <si>
    <t>890329347_FEV2955</t>
  </si>
  <si>
    <t>FEV1883</t>
  </si>
  <si>
    <t>890329347_FEV1883</t>
  </si>
  <si>
    <t>FEV4222</t>
  </si>
  <si>
    <t>890329347_FEV4222</t>
  </si>
  <si>
    <t>FEV6614</t>
  </si>
  <si>
    <t>890329347_FEV6614</t>
  </si>
  <si>
    <t>FEV2960</t>
  </si>
  <si>
    <t>890329347_FEV2960</t>
  </si>
  <si>
    <t>FEV6601</t>
  </si>
  <si>
    <t>890329347_FEV6601</t>
  </si>
  <si>
    <t>FEV2952</t>
  </si>
  <si>
    <t>890329347_FEV2952</t>
  </si>
  <si>
    <t>FEV5446</t>
  </si>
  <si>
    <t>890329347_FEV5446</t>
  </si>
  <si>
    <t>FEV5451</t>
  </si>
  <si>
    <t>890329347_FEV5451</t>
  </si>
  <si>
    <t>FEV5444</t>
  </si>
  <si>
    <t>890329347_FEV5444</t>
  </si>
  <si>
    <t>GLOSA</t>
  </si>
  <si>
    <t>Los cargos relacionados presentan diferencias con los valores pactados</t>
  </si>
  <si>
    <t>SOPORTE</t>
  </si>
  <si>
    <t>Procedimientos terapéuticos ambulatorios</t>
  </si>
  <si>
    <t>Ambulatorio</t>
  </si>
  <si>
    <t>FEV6604</t>
  </si>
  <si>
    <t>890329347_FEV6604</t>
  </si>
  <si>
    <t>FEV5449</t>
  </si>
  <si>
    <t>890329347_FEV5449</t>
  </si>
  <si>
    <t>FEV4239</t>
  </si>
  <si>
    <t>890329347_FEV4239</t>
  </si>
  <si>
    <t>Exámenes de laboratorio, imágenes y otras ayudas diagnósticas ambulatorias</t>
  </si>
  <si>
    <t>FEV6610</t>
  </si>
  <si>
    <t>890329347_FEV6610</t>
  </si>
  <si>
    <t>FEV6602</t>
  </si>
  <si>
    <t>890329347_FEV6602</t>
  </si>
  <si>
    <t>FE20885</t>
  </si>
  <si>
    <t>890329347_FE20885</t>
  </si>
  <si>
    <t>FE22355</t>
  </si>
  <si>
    <t>890329347_FE22355</t>
  </si>
  <si>
    <t>FE23624</t>
  </si>
  <si>
    <t>890329347_FE23624</t>
  </si>
  <si>
    <t>FEV4234</t>
  </si>
  <si>
    <t>890329347_FEV4234</t>
  </si>
  <si>
    <t>FE23623</t>
  </si>
  <si>
    <t>890329347_FE23623</t>
  </si>
  <si>
    <t>FEV4233</t>
  </si>
  <si>
    <t>890329347_FEV4233</t>
  </si>
  <si>
    <t>FE23622</t>
  </si>
  <si>
    <t>890329347_FE23622</t>
  </si>
  <si>
    <t>Para respuesta prestador</t>
  </si>
  <si>
    <t>SE SOSTIENE  GLOSA YA QUE SE ESTA COBRANDO SERVICIO Q NO SE ENCUENTRA AUTORIZADO. SE SOLICITA VERIFICACION DEL MISMO.   estan facturando servicio MODALIDADES CINÉTICAS DE TERAPIA codigo de servicio 931101 por valor de $98.000 el cual no esta dentro de la autorizacion paciente EFREN ARCE REBOLLEDO Identificacion: 14961332 la autorizacion 122300361493 con codigo de servicio 954610 LIBERACIÓN Y REPOSICIONAMIENTO CANALICULAR (TERAPIA DE REHABILITACIÓN VESTIBULAR PERIFÉRICA) con valor de $36.000</t>
  </si>
  <si>
    <t>TARIFA</t>
  </si>
  <si>
    <t>Factura cancelada</t>
  </si>
  <si>
    <t>Factura cancelada parcialmente - Saldo en programacion de pago - Glosa por contestar IPS</t>
  </si>
  <si>
    <t>Factura cancelada parcialmente - Glosa por contestar IPS</t>
  </si>
  <si>
    <t>(en blanco)</t>
  </si>
  <si>
    <t>PAGO DIRECTO RC 2DO PROC. NOVIEMBRE</t>
  </si>
  <si>
    <t>PAGO DIRECTO RC 2DO PROC. DICIEMBRE</t>
  </si>
  <si>
    <t>PAGO DIRECTO REGIMEN SUBSIDIADO AGOSTO 2024</t>
  </si>
  <si>
    <t>PAGO DIRECTO REGIMEN SUBSIDIADO NOVIEMBRE 2024</t>
  </si>
  <si>
    <t>PAGO DIRECTO REGIMEN SUBSIDIADO SEPTIEMBRE 2024</t>
  </si>
  <si>
    <t>Factura cancelada parcialmente - Saldo en programacion de pago</t>
  </si>
  <si>
    <t>Total general</t>
  </si>
  <si>
    <t xml:space="preserve"> IPS Saldo Factura</t>
  </si>
  <si>
    <t xml:space="preserve"> FACTURA CANCELADA</t>
  </si>
  <si>
    <t xml:space="preserve"> GLOSA PDTE</t>
  </si>
  <si>
    <t xml:space="preserve"> FACTURA EN PROGRAMACION DE PAGO</t>
  </si>
  <si>
    <t>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</si>
</sst>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538DD5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7" fillId="0" borderId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10">
    <xf numFmtId="0" fontId="0" fillId="0" borderId="0" xfId="0"/>
    <xf numFmtId="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6" fontId="2" fillId="0" borderId="1" xfId="0" applyNumberFormat="1" applyFont="1" applyBorder="1" applyAlignment="1">
      <alignment horizontal="right" wrapText="1"/>
    </xf>
    <xf numFmtId="14" fontId="2" fillId="0" borderId="1" xfId="0" applyNumberFormat="1" applyFont="1" applyBorder="1" applyAlignment="1">
      <alignment horizontal="right" wrapText="1"/>
    </xf>
    <xf numFmtId="6" fontId="4" fillId="0" borderId="0" xfId="0" applyNumberFormat="1" applyFont="1" applyAlignment="1">
      <alignment vertical="center"/>
    </xf>
    <xf numFmtId="0" fontId="0" fillId="0" borderId="1" xfId="0" applyBorder="1" applyAlignment="1">
      <alignment horizontal="left" wrapText="1"/>
    </xf>
    <xf numFmtId="6" fontId="0" fillId="0" borderId="1" xfId="0" applyNumberFormat="1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0" fontId="0" fillId="0" borderId="0" xfId="0" applyAlignment="1">
      <alignment horizontal="center" vertical="center" wrapText="1"/>
    </xf>
    <xf numFmtId="15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6" fontId="0" fillId="0" borderId="0" xfId="0" applyNumberFormat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1" applyFont="1"/>
    <xf numFmtId="0" fontId="8" fillId="0" borderId="2" xfId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6" xfId="1" applyFont="1" applyBorder="1" applyAlignment="1">
      <alignment horizontal="centerContinuous"/>
    </xf>
    <xf numFmtId="0" fontId="8" fillId="0" borderId="7" xfId="1" applyFont="1" applyBorder="1" applyAlignment="1">
      <alignment horizontal="centerContinuous"/>
    </xf>
    <xf numFmtId="0" fontId="9" fillId="0" borderId="2" xfId="1" applyFont="1" applyBorder="1" applyAlignment="1">
      <alignment horizontal="centerContinuous" vertical="center"/>
    </xf>
    <xf numFmtId="0" fontId="9" fillId="0" borderId="4" xfId="1" applyFont="1" applyBorder="1" applyAlignment="1">
      <alignment horizontal="centerContinuous" vertical="center"/>
    </xf>
    <xf numFmtId="0" fontId="9" fillId="0" borderId="3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/>
    </xf>
    <xf numFmtId="0" fontId="8" fillId="0" borderId="10" xfId="1" applyFont="1" applyBorder="1" applyAlignment="1">
      <alignment horizontal="centerContinuous"/>
    </xf>
    <xf numFmtId="0" fontId="9" fillId="0" borderId="8" xfId="1" applyFont="1" applyBorder="1" applyAlignment="1">
      <alignment horizontal="centerContinuous" vertical="center"/>
    </xf>
    <xf numFmtId="0" fontId="9" fillId="0" borderId="9" xfId="1" applyFont="1" applyBorder="1" applyAlignment="1">
      <alignment horizontal="centerContinuous" vertical="center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8" fillId="0" borderId="6" xfId="1" applyFont="1" applyBorder="1"/>
    <xf numFmtId="0" fontId="8" fillId="0" borderId="7" xfId="1" applyFont="1" applyBorder="1"/>
    <xf numFmtId="0" fontId="9" fillId="0" borderId="0" xfId="1" applyFont="1"/>
    <xf numFmtId="14" fontId="8" fillId="0" borderId="0" xfId="1" applyNumberFormat="1" applyFont="1"/>
    <xf numFmtId="164" fontId="8" fillId="0" borderId="0" xfId="1" applyNumberFormat="1" applyFont="1"/>
    <xf numFmtId="14" fontId="8" fillId="0" borderId="0" xfId="1" applyNumberFormat="1" applyFont="1" applyAlignment="1">
      <alignment horizontal="left"/>
    </xf>
    <xf numFmtId="1" fontId="9" fillId="0" borderId="0" xfId="2" applyNumberFormat="1" applyFont="1" applyAlignment="1">
      <alignment horizontal="right"/>
    </xf>
    <xf numFmtId="166" fontId="9" fillId="0" borderId="0" xfId="1" applyNumberFormat="1" applyFont="1" applyAlignment="1">
      <alignment horizontal="right"/>
    </xf>
    <xf numFmtId="1" fontId="9" fillId="0" borderId="0" xfId="1" applyNumberFormat="1" applyFont="1" applyAlignment="1">
      <alignment horizontal="center"/>
    </xf>
    <xf numFmtId="167" fontId="9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67" fontId="8" fillId="0" borderId="0" xfId="1" applyNumberFormat="1" applyFont="1" applyAlignment="1">
      <alignment horizontal="right"/>
    </xf>
    <xf numFmtId="1" fontId="8" fillId="0" borderId="9" xfId="1" applyNumberFormat="1" applyFont="1" applyBorder="1" applyAlignment="1">
      <alignment horizontal="center"/>
    </xf>
    <xf numFmtId="167" fontId="8" fillId="0" borderId="9" xfId="1" applyNumberFormat="1" applyFont="1" applyBorder="1" applyAlignment="1">
      <alignment horizontal="right"/>
    </xf>
    <xf numFmtId="0" fontId="8" fillId="0" borderId="0" xfId="1" applyFont="1" applyAlignment="1">
      <alignment horizontal="center"/>
    </xf>
    <xf numFmtId="1" fontId="9" fillId="0" borderId="13" xfId="1" applyNumberFormat="1" applyFont="1" applyBorder="1" applyAlignment="1">
      <alignment horizontal="center"/>
    </xf>
    <xf numFmtId="167" fontId="9" fillId="0" borderId="13" xfId="1" applyNumberFormat="1" applyFont="1" applyBorder="1" applyAlignment="1">
      <alignment horizontal="right"/>
    </xf>
    <xf numFmtId="167" fontId="8" fillId="0" borderId="0" xfId="1" applyNumberFormat="1" applyFont="1"/>
    <xf numFmtId="167" fontId="9" fillId="0" borderId="9" xfId="1" applyNumberFormat="1" applyFont="1" applyBorder="1"/>
    <xf numFmtId="167" fontId="8" fillId="0" borderId="9" xfId="1" applyNumberFormat="1" applyFont="1" applyBorder="1"/>
    <xf numFmtId="167" fontId="9" fillId="0" borderId="0" xfId="1" applyNumberFormat="1" applyFont="1"/>
    <xf numFmtId="0" fontId="8" fillId="0" borderId="8" xfId="1" applyFont="1" applyBorder="1"/>
    <xf numFmtId="0" fontId="8" fillId="0" borderId="9" xfId="1" applyFont="1" applyBorder="1"/>
    <xf numFmtId="0" fontId="8" fillId="0" borderId="10" xfId="1" applyFont="1" applyBorder="1"/>
    <xf numFmtId="0" fontId="8" fillId="3" borderId="0" xfId="1" applyFont="1" applyFill="1"/>
    <xf numFmtId="0" fontId="9" fillId="0" borderId="0" xfId="1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8" fillId="0" borderId="0" xfId="2" applyNumberFormat="1" applyFont="1" applyAlignment="1">
      <alignment horizontal="right"/>
    </xf>
    <xf numFmtId="169" fontId="8" fillId="0" borderId="13" xfId="3" applyNumberFormat="1" applyFont="1" applyBorder="1" applyAlignment="1">
      <alignment horizontal="center"/>
    </xf>
    <xf numFmtId="168" fontId="8" fillId="0" borderId="13" xfId="3" applyNumberFormat="1" applyFont="1" applyBorder="1" applyAlignment="1">
      <alignment horizontal="right"/>
    </xf>
    <xf numFmtId="0" fontId="9" fillId="0" borderId="2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70" fontId="11" fillId="0" borderId="1" xfId="4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70" fontId="11" fillId="5" borderId="1" xfId="4" applyNumberFormat="1" applyFont="1" applyFill="1" applyBorder="1" applyAlignment="1">
      <alignment horizontal="center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NumberFormat="1" applyFont="1" applyFill="1" applyBorder="1" applyAlignment="1">
      <alignment horizontal="center" vertical="center" wrapText="1"/>
    </xf>
    <xf numFmtId="170" fontId="11" fillId="8" borderId="1" xfId="4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4" fontId="12" fillId="0" borderId="1" xfId="0" quotePrefix="1" applyNumberFormat="1" applyFont="1" applyBorder="1" applyAlignment="1">
      <alignment vertical="center"/>
    </xf>
    <xf numFmtId="170" fontId="12" fillId="0" borderId="1" xfId="4" applyNumberFormat="1" applyFont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2" fillId="0" borderId="1" xfId="4" applyNumberFormat="1" applyFont="1" applyBorder="1" applyAlignment="1">
      <alignment vertical="center"/>
    </xf>
    <xf numFmtId="14" fontId="12" fillId="0" borderId="1" xfId="0" applyNumberFormat="1" applyFont="1" applyBorder="1" applyAlignment="1">
      <alignment vertical="center"/>
    </xf>
    <xf numFmtId="0" fontId="12" fillId="0" borderId="0" xfId="0" applyNumberFormat="1" applyFont="1" applyAlignment="1"/>
    <xf numFmtId="0" fontId="12" fillId="0" borderId="0" xfId="0" applyFont="1" applyAlignment="1"/>
    <xf numFmtId="14" fontId="12" fillId="0" borderId="0" xfId="0" applyNumberFormat="1" applyFont="1" applyAlignment="1"/>
    <xf numFmtId="170" fontId="12" fillId="0" borderId="0" xfId="4" applyNumberFormat="1" applyFont="1" applyAlignment="1"/>
    <xf numFmtId="170" fontId="12" fillId="0" borderId="0" xfId="0" applyNumberFormat="1" applyFont="1" applyAlignment="1"/>
    <xf numFmtId="0" fontId="12" fillId="0" borderId="0" xfId="0" applyFont="1"/>
    <xf numFmtId="44" fontId="12" fillId="0" borderId="1" xfId="4" applyFont="1" applyBorder="1"/>
    <xf numFmtId="0" fontId="12" fillId="0" borderId="1" xfId="0" applyFont="1" applyBorder="1"/>
    <xf numFmtId="14" fontId="12" fillId="0" borderId="1" xfId="0" applyNumberFormat="1" applyFont="1" applyBorder="1"/>
    <xf numFmtId="170" fontId="13" fillId="3" borderId="1" xfId="0" applyNumberFormat="1" applyFont="1" applyFill="1" applyBorder="1" applyAlignment="1">
      <alignment vertical="center"/>
    </xf>
    <xf numFmtId="0" fontId="12" fillId="0" borderId="0" xfId="0" pivotButton="1" applyFont="1"/>
    <xf numFmtId="0" fontId="12" fillId="0" borderId="0" xfId="0" applyNumberFormat="1" applyFont="1"/>
    <xf numFmtId="170" fontId="12" fillId="0" borderId="0" xfId="0" applyNumberFormat="1" applyFont="1"/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78"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70" formatCode="_-&quot;$&quot;\ * #,##0_-;\-&quot;$&quot;\ * #,##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70" formatCode="_-&quot;$&quot;\ * #,##0_-;\-&quot;$&quot;\ * #,##0_-;_-&quot;$&quot;\ * &quot;-&quot;??_-;_-@_-"/>
    </dxf>
    <dxf>
      <numFmt numFmtId="171" formatCode="_-&quot;$&quot;\ * #,##0.0_-;\-&quot;$&quot;\ * #,##0.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71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34" formatCode="_-&quot;$&quot;\ * #,##0.00_-;\-&quot;$&quot;\ * #,##0.0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3B43D7-B9E4-477C-87C5-B7415E09B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96AAC9F-831A-4CD0-9E12-00EA16316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paezr\Desktop\otologi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otologico"/>
    </sheetNames>
    <sheetDataSet>
      <sheetData sheetId="0"/>
      <sheetData sheetId="1">
        <row r="1">
          <cell r="N1" t="str">
            <v>fact</v>
          </cell>
          <cell r="O1" t="str">
            <v>Div.</v>
          </cell>
        </row>
        <row r="2">
          <cell r="N2" t="str">
            <v>FE14163</v>
          </cell>
          <cell r="O2">
            <v>12164600</v>
          </cell>
        </row>
        <row r="3">
          <cell r="N3" t="str">
            <v/>
          </cell>
          <cell r="O3">
            <v>-12164600</v>
          </cell>
        </row>
        <row r="4">
          <cell r="N4" t="str">
            <v>FE11096</v>
          </cell>
          <cell r="O4">
            <v>617700</v>
          </cell>
        </row>
        <row r="5">
          <cell r="N5" t="str">
            <v>FE14791</v>
          </cell>
          <cell r="O5">
            <v>13130100</v>
          </cell>
        </row>
        <row r="6">
          <cell r="N6" t="str">
            <v/>
          </cell>
          <cell r="O6">
            <v>-13747800</v>
          </cell>
        </row>
        <row r="7">
          <cell r="N7" t="str">
            <v>FE6354</v>
          </cell>
          <cell r="O7">
            <v>285000</v>
          </cell>
        </row>
        <row r="8">
          <cell r="N8" t="str">
            <v>FE9073</v>
          </cell>
          <cell r="O8">
            <v>8170728</v>
          </cell>
        </row>
        <row r="9">
          <cell r="N9" t="str">
            <v>FE14799</v>
          </cell>
          <cell r="O9">
            <v>2939004</v>
          </cell>
        </row>
        <row r="10">
          <cell r="N10" t="str">
            <v>FE14804</v>
          </cell>
          <cell r="O10">
            <v>636987.67000000004</v>
          </cell>
        </row>
        <row r="11">
          <cell r="N11" t="str">
            <v>FE14806</v>
          </cell>
          <cell r="O11">
            <v>2450000</v>
          </cell>
        </row>
        <row r="12">
          <cell r="N12" t="str">
            <v>FE14808</v>
          </cell>
          <cell r="O12">
            <v>561600</v>
          </cell>
        </row>
        <row r="13">
          <cell r="N13" t="str">
            <v>FE15276</v>
          </cell>
          <cell r="O13">
            <v>9740500</v>
          </cell>
        </row>
        <row r="14">
          <cell r="N14" t="str">
            <v>FE15277</v>
          </cell>
          <cell r="O14">
            <v>864000</v>
          </cell>
        </row>
        <row r="15">
          <cell r="N15" t="str">
            <v>FE15284</v>
          </cell>
          <cell r="O15">
            <v>2786355</v>
          </cell>
        </row>
        <row r="16">
          <cell r="N16" t="str">
            <v>FE15831</v>
          </cell>
          <cell r="O16">
            <v>8591100</v>
          </cell>
        </row>
        <row r="17">
          <cell r="N17" t="str">
            <v>FE15835</v>
          </cell>
          <cell r="O17">
            <v>3185160</v>
          </cell>
        </row>
        <row r="18">
          <cell r="N18" t="str">
            <v/>
          </cell>
          <cell r="O18">
            <v>-40210434.670000002</v>
          </cell>
        </row>
        <row r="19">
          <cell r="N19" t="str">
            <v>FE14799</v>
          </cell>
          <cell r="O19">
            <v>187596</v>
          </cell>
        </row>
        <row r="20">
          <cell r="N20" t="str">
            <v>FE15284</v>
          </cell>
          <cell r="O20">
            <v>28145</v>
          </cell>
        </row>
        <row r="21">
          <cell r="N21" t="str">
            <v>FE15835</v>
          </cell>
          <cell r="O21">
            <v>167640</v>
          </cell>
        </row>
        <row r="22">
          <cell r="N22" t="str">
            <v>FE16205</v>
          </cell>
          <cell r="O22">
            <v>77073</v>
          </cell>
        </row>
        <row r="23">
          <cell r="N23" t="str">
            <v/>
          </cell>
          <cell r="O23">
            <v>-460454</v>
          </cell>
        </row>
        <row r="24">
          <cell r="N24" t="str">
            <v>FE15837</v>
          </cell>
          <cell r="O24">
            <v>360000</v>
          </cell>
        </row>
        <row r="25">
          <cell r="N25" t="str">
            <v>FE15838</v>
          </cell>
          <cell r="O25">
            <v>1470000</v>
          </cell>
        </row>
        <row r="26">
          <cell r="N26" t="str">
            <v>FE16205</v>
          </cell>
          <cell r="O26">
            <v>2310039.04</v>
          </cell>
        </row>
        <row r="27">
          <cell r="N27" t="str">
            <v>FE16258</v>
          </cell>
          <cell r="O27">
            <v>954820</v>
          </cell>
        </row>
        <row r="28">
          <cell r="N28" t="str">
            <v>FE16261</v>
          </cell>
          <cell r="O28">
            <v>6072400</v>
          </cell>
        </row>
        <row r="29">
          <cell r="N29" t="str">
            <v>FE16262</v>
          </cell>
          <cell r="O29">
            <v>298000</v>
          </cell>
        </row>
        <row r="30">
          <cell r="N30" t="str">
            <v>FE16742</v>
          </cell>
          <cell r="O30">
            <v>1272943</v>
          </cell>
        </row>
        <row r="31">
          <cell r="N31" t="str">
            <v>FE16744</v>
          </cell>
          <cell r="O31">
            <v>6766670</v>
          </cell>
        </row>
        <row r="32">
          <cell r="N32" t="str">
            <v>FE16747</v>
          </cell>
          <cell r="O32">
            <v>740880</v>
          </cell>
        </row>
        <row r="33">
          <cell r="N33" t="str">
            <v>FE16754</v>
          </cell>
          <cell r="O33">
            <v>520368</v>
          </cell>
        </row>
        <row r="34">
          <cell r="N34" t="str">
            <v>FE17161</v>
          </cell>
          <cell r="O34">
            <v>885906</v>
          </cell>
        </row>
        <row r="35">
          <cell r="N35" t="str">
            <v>FE17162</v>
          </cell>
          <cell r="O35">
            <v>10101764</v>
          </cell>
        </row>
        <row r="36">
          <cell r="N36" t="str">
            <v>FE17165</v>
          </cell>
          <cell r="O36">
            <v>3361400</v>
          </cell>
        </row>
        <row r="37">
          <cell r="N37" t="str">
            <v>FE17166</v>
          </cell>
          <cell r="O37">
            <v>809820</v>
          </cell>
        </row>
        <row r="38">
          <cell r="N38" t="str">
            <v>FE17168</v>
          </cell>
          <cell r="O38">
            <v>516768</v>
          </cell>
        </row>
        <row r="39">
          <cell r="N39" t="str">
            <v/>
          </cell>
          <cell r="O39">
            <v>-36441778.039999999</v>
          </cell>
        </row>
        <row r="40">
          <cell r="N40" t="str">
            <v>FE16742</v>
          </cell>
          <cell r="O40">
            <v>1831795</v>
          </cell>
        </row>
        <row r="41">
          <cell r="N41" t="str">
            <v>FE17161</v>
          </cell>
          <cell r="O41">
            <v>1328860</v>
          </cell>
        </row>
        <row r="42">
          <cell r="N42" t="str">
            <v/>
          </cell>
          <cell r="O42">
            <v>-3160655</v>
          </cell>
        </row>
        <row r="43">
          <cell r="N43" t="str">
            <v>FE14785</v>
          </cell>
          <cell r="O43">
            <v>540500</v>
          </cell>
        </row>
        <row r="44">
          <cell r="N44" t="str">
            <v>FE14787</v>
          </cell>
          <cell r="O44">
            <v>792000</v>
          </cell>
        </row>
        <row r="45">
          <cell r="N45" t="str">
            <v>FE15278</v>
          </cell>
          <cell r="O45">
            <v>263800</v>
          </cell>
        </row>
        <row r="46">
          <cell r="N46" t="str">
            <v>FE15279</v>
          </cell>
          <cell r="O46">
            <v>432000</v>
          </cell>
        </row>
        <row r="47">
          <cell r="N47" t="str">
            <v>FE15280</v>
          </cell>
          <cell r="O47">
            <v>980000</v>
          </cell>
        </row>
        <row r="48">
          <cell r="N48" t="str">
            <v>FE15832</v>
          </cell>
          <cell r="O48">
            <v>384500</v>
          </cell>
        </row>
        <row r="49">
          <cell r="N49" t="str">
            <v>FE16259</v>
          </cell>
          <cell r="O49">
            <v>360000</v>
          </cell>
        </row>
        <row r="50">
          <cell r="N50" t="str">
            <v>FE16741</v>
          </cell>
          <cell r="O50">
            <v>517048</v>
          </cell>
        </row>
        <row r="51">
          <cell r="N51" t="str">
            <v>FE17159</v>
          </cell>
          <cell r="O51">
            <v>955402</v>
          </cell>
        </row>
        <row r="52">
          <cell r="N52" t="str">
            <v>FE17838</v>
          </cell>
          <cell r="O52">
            <v>226086</v>
          </cell>
        </row>
        <row r="53">
          <cell r="N53" t="str">
            <v/>
          </cell>
          <cell r="O53">
            <v>-5451336</v>
          </cell>
        </row>
        <row r="54">
          <cell r="N54" t="str">
            <v>FE14163</v>
          </cell>
          <cell r="O54">
            <v>9016</v>
          </cell>
        </row>
        <row r="55">
          <cell r="N55" t="str">
            <v>FE15277</v>
          </cell>
          <cell r="O55">
            <v>176400</v>
          </cell>
        </row>
        <row r="56">
          <cell r="N56" t="str">
            <v>FE17533</v>
          </cell>
          <cell r="O56">
            <v>507053</v>
          </cell>
        </row>
        <row r="57">
          <cell r="N57" t="str">
            <v>FE17828</v>
          </cell>
          <cell r="O57">
            <v>2175914</v>
          </cell>
        </row>
        <row r="58">
          <cell r="N58" t="str">
            <v>FE17831</v>
          </cell>
          <cell r="O58">
            <v>705600</v>
          </cell>
        </row>
        <row r="59">
          <cell r="N59" t="str">
            <v>FE17841</v>
          </cell>
          <cell r="O59">
            <v>501155</v>
          </cell>
        </row>
        <row r="60">
          <cell r="N60" t="str">
            <v/>
          </cell>
          <cell r="O60">
            <v>-4075138</v>
          </cell>
        </row>
        <row r="61">
          <cell r="N61" t="str">
            <v>FE17533</v>
          </cell>
          <cell r="O61">
            <v>56339</v>
          </cell>
        </row>
        <row r="62">
          <cell r="N62" t="str">
            <v>FE17841</v>
          </cell>
          <cell r="O62">
            <v>246837</v>
          </cell>
        </row>
        <row r="63">
          <cell r="N63" t="str">
            <v/>
          </cell>
          <cell r="O63">
            <v>-303176</v>
          </cell>
        </row>
        <row r="64">
          <cell r="N64" t="str">
            <v>FE19483</v>
          </cell>
          <cell r="O64">
            <v>864164</v>
          </cell>
        </row>
        <row r="65">
          <cell r="N65" t="str">
            <v>FE20012</v>
          </cell>
          <cell r="O65">
            <v>14406</v>
          </cell>
        </row>
        <row r="66">
          <cell r="N66" t="str">
            <v>FE20012</v>
          </cell>
          <cell r="O66">
            <v>346528</v>
          </cell>
        </row>
        <row r="67">
          <cell r="N67" t="str">
            <v>FE20012</v>
          </cell>
          <cell r="O67">
            <v>366912</v>
          </cell>
        </row>
        <row r="68">
          <cell r="N68" t="str">
            <v>FE20526</v>
          </cell>
          <cell r="O68">
            <v>2390118</v>
          </cell>
        </row>
        <row r="69">
          <cell r="N69" t="str">
            <v/>
          </cell>
          <cell r="O69">
            <v>-3982128</v>
          </cell>
        </row>
        <row r="70">
          <cell r="N70" t="str">
            <v>FE17834</v>
          </cell>
          <cell r="O70">
            <v>864360</v>
          </cell>
        </row>
        <row r="71">
          <cell r="N71" t="str">
            <v>FE18424</v>
          </cell>
          <cell r="O71">
            <v>42880</v>
          </cell>
        </row>
        <row r="72">
          <cell r="N72" t="str">
            <v>FE18424</v>
          </cell>
          <cell r="O72">
            <v>435420</v>
          </cell>
        </row>
        <row r="73">
          <cell r="N73" t="str">
            <v>FE18425</v>
          </cell>
          <cell r="O73">
            <v>1331508</v>
          </cell>
        </row>
        <row r="74">
          <cell r="N74" t="str">
            <v>FE18877</v>
          </cell>
          <cell r="O74">
            <v>1826858</v>
          </cell>
        </row>
        <row r="75">
          <cell r="N75" t="str">
            <v>FE18882</v>
          </cell>
          <cell r="O75">
            <v>2695202</v>
          </cell>
        </row>
        <row r="76">
          <cell r="N76" t="str">
            <v>FE19480</v>
          </cell>
          <cell r="O76">
            <v>916514</v>
          </cell>
        </row>
        <row r="77">
          <cell r="N77" t="str">
            <v>FE19490</v>
          </cell>
          <cell r="O77">
            <v>7109834</v>
          </cell>
        </row>
        <row r="78">
          <cell r="N78" t="str">
            <v>FE20017</v>
          </cell>
          <cell r="O78">
            <v>4932746</v>
          </cell>
        </row>
        <row r="79">
          <cell r="N79" t="str">
            <v/>
          </cell>
          <cell r="O79">
            <v>-20155322</v>
          </cell>
        </row>
        <row r="80">
          <cell r="N80" t="str">
            <v>FE20532</v>
          </cell>
          <cell r="O80">
            <v>668200</v>
          </cell>
        </row>
        <row r="81">
          <cell r="N81" t="str">
            <v>FE20532</v>
          </cell>
          <cell r="O81">
            <v>29040</v>
          </cell>
        </row>
        <row r="82">
          <cell r="N82" t="str">
            <v/>
          </cell>
          <cell r="O82">
            <v>-697240</v>
          </cell>
        </row>
        <row r="83">
          <cell r="N83" t="str">
            <v>FE20880</v>
          </cell>
          <cell r="O83">
            <v>815562</v>
          </cell>
        </row>
        <row r="84">
          <cell r="N84" t="str">
            <v>FE21373</v>
          </cell>
          <cell r="O84">
            <v>1870918</v>
          </cell>
        </row>
        <row r="85">
          <cell r="N85" t="str">
            <v>FE21827</v>
          </cell>
          <cell r="O85">
            <v>2267100</v>
          </cell>
        </row>
        <row r="86">
          <cell r="N86" t="str">
            <v>FE21830</v>
          </cell>
          <cell r="O86">
            <v>180000</v>
          </cell>
        </row>
        <row r="87">
          <cell r="N87" t="str">
            <v/>
          </cell>
          <cell r="O87">
            <v>-5133580</v>
          </cell>
        </row>
        <row r="88">
          <cell r="N88" t="str">
            <v>FE20882</v>
          </cell>
          <cell r="O88">
            <v>57810</v>
          </cell>
        </row>
        <row r="89">
          <cell r="N89" t="str">
            <v>FE21374</v>
          </cell>
          <cell r="O89">
            <v>216080</v>
          </cell>
        </row>
        <row r="90">
          <cell r="N90" t="str">
            <v>FE21375</v>
          </cell>
          <cell r="O90">
            <v>1330000</v>
          </cell>
        </row>
        <row r="91">
          <cell r="N91" t="str">
            <v>FE21825</v>
          </cell>
          <cell r="O91">
            <v>163070</v>
          </cell>
        </row>
        <row r="92">
          <cell r="N92" t="str">
            <v>FE21826</v>
          </cell>
          <cell r="O92">
            <v>665000</v>
          </cell>
        </row>
        <row r="93">
          <cell r="N93" t="str">
            <v>FE22353</v>
          </cell>
          <cell r="O93">
            <v>437527</v>
          </cell>
        </row>
        <row r="94">
          <cell r="N94" t="str">
            <v>FE22356</v>
          </cell>
          <cell r="O94">
            <v>1330000</v>
          </cell>
        </row>
        <row r="95">
          <cell r="N95" t="str">
            <v/>
          </cell>
          <cell r="O95">
            <v>-4199487</v>
          </cell>
        </row>
        <row r="96">
          <cell r="N96" t="str">
            <v>FE20890</v>
          </cell>
          <cell r="O96">
            <v>107750</v>
          </cell>
        </row>
        <row r="97">
          <cell r="N97" t="str">
            <v>FE21371</v>
          </cell>
          <cell r="O97">
            <v>2352000</v>
          </cell>
        </row>
        <row r="98">
          <cell r="N98" t="str">
            <v>FE21374</v>
          </cell>
          <cell r="O98">
            <v>1574932</v>
          </cell>
        </row>
        <row r="99">
          <cell r="N99" t="str">
            <v>FE21375</v>
          </cell>
          <cell r="O99">
            <v>220800</v>
          </cell>
        </row>
        <row r="100">
          <cell r="N100" t="str">
            <v>FE21826</v>
          </cell>
          <cell r="O100">
            <v>135000</v>
          </cell>
        </row>
        <row r="101">
          <cell r="N101" t="str">
            <v>FE21831</v>
          </cell>
          <cell r="O101">
            <v>360000</v>
          </cell>
        </row>
        <row r="102">
          <cell r="N102" t="str">
            <v>FE21832</v>
          </cell>
          <cell r="O102">
            <v>1974400</v>
          </cell>
        </row>
        <row r="103">
          <cell r="N103" t="str">
            <v/>
          </cell>
          <cell r="O103">
            <v>-6724882</v>
          </cell>
        </row>
        <row r="104">
          <cell r="N104" t="str">
            <v>FE23166</v>
          </cell>
          <cell r="O104">
            <v>530970</v>
          </cell>
        </row>
        <row r="105">
          <cell r="N105" t="str">
            <v/>
          </cell>
          <cell r="O105">
            <v>-530970</v>
          </cell>
        </row>
        <row r="106">
          <cell r="N106" t="str">
            <v>FE22788</v>
          </cell>
          <cell r="O106">
            <v>777630</v>
          </cell>
        </row>
        <row r="107">
          <cell r="N107" t="str">
            <v>FE23523</v>
          </cell>
          <cell r="O107">
            <v>81920</v>
          </cell>
        </row>
        <row r="108">
          <cell r="N108" t="str">
            <v/>
          </cell>
          <cell r="O108">
            <v>-859550</v>
          </cell>
        </row>
        <row r="109">
          <cell r="N109" t="str">
            <v>FEV976</v>
          </cell>
          <cell r="O109">
            <v>8600</v>
          </cell>
        </row>
        <row r="110">
          <cell r="N110" t="str">
            <v>FEV984</v>
          </cell>
          <cell r="O110">
            <v>160568</v>
          </cell>
        </row>
        <row r="111">
          <cell r="N111" t="str">
            <v>FEV989</v>
          </cell>
          <cell r="O111">
            <v>651700</v>
          </cell>
        </row>
        <row r="112">
          <cell r="N112" t="str">
            <v/>
          </cell>
          <cell r="O112">
            <v>-820868</v>
          </cell>
        </row>
        <row r="113">
          <cell r="N113" t="str">
            <v>FE20885</v>
          </cell>
          <cell r="O113">
            <v>8010004</v>
          </cell>
        </row>
        <row r="114">
          <cell r="N114" t="str">
            <v>FE21372</v>
          </cell>
          <cell r="O114">
            <v>11718654</v>
          </cell>
        </row>
        <row r="115">
          <cell r="N115" t="str">
            <v>FE21825</v>
          </cell>
          <cell r="O115">
            <v>1300215</v>
          </cell>
        </row>
        <row r="116">
          <cell r="N116" t="str">
            <v>FE21829</v>
          </cell>
          <cell r="O116">
            <v>9827209</v>
          </cell>
        </row>
        <row r="117">
          <cell r="N117" t="str">
            <v>FE22318</v>
          </cell>
          <cell r="O117">
            <v>21128800</v>
          </cell>
        </row>
        <row r="118">
          <cell r="N118" t="str">
            <v>FE22353</v>
          </cell>
          <cell r="O118">
            <v>3492081</v>
          </cell>
        </row>
        <row r="119">
          <cell r="N119" t="str">
            <v>FE22355</v>
          </cell>
          <cell r="O119">
            <v>165343</v>
          </cell>
        </row>
        <row r="120">
          <cell r="N120" t="str">
            <v>FE22356</v>
          </cell>
          <cell r="O120">
            <v>238000</v>
          </cell>
        </row>
        <row r="121">
          <cell r="N121" t="str">
            <v>FE22357</v>
          </cell>
          <cell r="O121">
            <v>968240</v>
          </cell>
        </row>
        <row r="122">
          <cell r="N122" t="str">
            <v>FE22360</v>
          </cell>
          <cell r="O122">
            <v>784000</v>
          </cell>
        </row>
        <row r="123">
          <cell r="N123" t="str">
            <v>FE22361</v>
          </cell>
          <cell r="O123">
            <v>1440600</v>
          </cell>
        </row>
        <row r="124">
          <cell r="N124" t="str">
            <v>FE22371</v>
          </cell>
          <cell r="O124">
            <v>13825869</v>
          </cell>
        </row>
        <row r="125">
          <cell r="N125" t="str">
            <v>FE22788</v>
          </cell>
          <cell r="O125">
            <v>2046507</v>
          </cell>
        </row>
        <row r="126">
          <cell r="N126" t="str">
            <v>FE22790</v>
          </cell>
          <cell r="O126">
            <v>2168000</v>
          </cell>
        </row>
        <row r="127">
          <cell r="N127" t="str">
            <v/>
          </cell>
          <cell r="O127">
            <v>-77113522</v>
          </cell>
        </row>
        <row r="128">
          <cell r="N128" t="str">
            <v>FE23624</v>
          </cell>
          <cell r="O128">
            <v>135182</v>
          </cell>
        </row>
        <row r="129">
          <cell r="N129" t="str">
            <v>FE23625</v>
          </cell>
          <cell r="O129">
            <v>1426880</v>
          </cell>
        </row>
        <row r="130">
          <cell r="N130" t="str">
            <v>FEV1885</v>
          </cell>
          <cell r="O130">
            <v>166724</v>
          </cell>
        </row>
        <row r="131">
          <cell r="N131" t="str">
            <v>FEV2955</v>
          </cell>
          <cell r="O131">
            <v>315507</v>
          </cell>
        </row>
        <row r="132">
          <cell r="N132" t="str">
            <v>FEV2961</v>
          </cell>
          <cell r="O132">
            <v>1025802</v>
          </cell>
        </row>
        <row r="133">
          <cell r="N133" t="str">
            <v>FEV2963</v>
          </cell>
          <cell r="O133">
            <v>56483</v>
          </cell>
        </row>
        <row r="134">
          <cell r="N134" t="str">
            <v>FEV4243</v>
          </cell>
          <cell r="O134">
            <v>428021</v>
          </cell>
        </row>
        <row r="135">
          <cell r="N135" t="str">
            <v/>
          </cell>
          <cell r="O135">
            <v>-3554599</v>
          </cell>
        </row>
        <row r="136">
          <cell r="N136" t="str">
            <v>FEV4239</v>
          </cell>
          <cell r="O136">
            <v>984353</v>
          </cell>
        </row>
        <row r="137">
          <cell r="N137" t="str">
            <v>FEV5444</v>
          </cell>
          <cell r="O137">
            <v>118918</v>
          </cell>
        </row>
        <row r="138">
          <cell r="N138" t="str">
            <v>FEV5449</v>
          </cell>
          <cell r="O138">
            <v>271054</v>
          </cell>
        </row>
        <row r="139">
          <cell r="N139" t="str">
            <v/>
          </cell>
          <cell r="O139">
            <v>-1374325</v>
          </cell>
        </row>
        <row r="140">
          <cell r="N140" t="str">
            <v>FEV6604</v>
          </cell>
          <cell r="O140">
            <v>365635</v>
          </cell>
        </row>
        <row r="141">
          <cell r="N141" t="str">
            <v/>
          </cell>
          <cell r="O141">
            <v>-365635</v>
          </cell>
        </row>
        <row r="142">
          <cell r="N142" t="str">
            <v/>
          </cell>
          <cell r="O142">
            <v>-34680</v>
          </cell>
        </row>
        <row r="143">
          <cell r="N143" t="str">
            <v>FE16258</v>
          </cell>
          <cell r="O143">
            <v>989500</v>
          </cell>
        </row>
        <row r="144">
          <cell r="N144" t="str">
            <v/>
          </cell>
          <cell r="O144">
            <v>34680</v>
          </cell>
        </row>
        <row r="145">
          <cell r="N145" t="str">
            <v/>
          </cell>
          <cell r="O145">
            <v>-989500</v>
          </cell>
        </row>
        <row r="146">
          <cell r="N146" t="str">
            <v/>
          </cell>
          <cell r="O146">
            <v>-825812.33</v>
          </cell>
        </row>
        <row r="147">
          <cell r="N147" t="str">
            <v>FE14804</v>
          </cell>
          <cell r="O147">
            <v>1462800</v>
          </cell>
        </row>
        <row r="148">
          <cell r="N148" t="str">
            <v/>
          </cell>
          <cell r="O148">
            <v>825812.33</v>
          </cell>
        </row>
        <row r="149">
          <cell r="N149" t="str">
            <v/>
          </cell>
          <cell r="O149">
            <v>-1462800</v>
          </cell>
        </row>
        <row r="150">
          <cell r="N150" t="str">
            <v/>
          </cell>
          <cell r="O150">
            <v>-181987.96</v>
          </cell>
        </row>
        <row r="151">
          <cell r="N151" t="str">
            <v>FE16205</v>
          </cell>
          <cell r="O151">
            <v>2492027</v>
          </cell>
        </row>
        <row r="152">
          <cell r="N152" t="str">
            <v/>
          </cell>
          <cell r="O152">
            <v>-2492027</v>
          </cell>
        </row>
        <row r="153">
          <cell r="N153" t="str">
            <v/>
          </cell>
          <cell r="O153">
            <v>181987.96</v>
          </cell>
        </row>
        <row r="154">
          <cell r="N154" t="str">
            <v>FE18882</v>
          </cell>
          <cell r="O154">
            <v>84486</v>
          </cell>
        </row>
        <row r="155">
          <cell r="N155" t="str">
            <v>FE19480</v>
          </cell>
          <cell r="O155">
            <v>86580</v>
          </cell>
        </row>
        <row r="156">
          <cell r="N156" t="str">
            <v>FE20013</v>
          </cell>
          <cell r="O156">
            <v>641174</v>
          </cell>
        </row>
        <row r="157">
          <cell r="N157" t="str">
            <v>FE20013</v>
          </cell>
          <cell r="O157">
            <v>2303510</v>
          </cell>
        </row>
        <row r="158">
          <cell r="N158" t="str">
            <v>FE20013</v>
          </cell>
          <cell r="O158">
            <v>40000</v>
          </cell>
        </row>
        <row r="159">
          <cell r="N159" t="str">
            <v>FE20015</v>
          </cell>
          <cell r="O159">
            <v>1568000</v>
          </cell>
        </row>
        <row r="160">
          <cell r="N160" t="str">
            <v>FE20527</v>
          </cell>
          <cell r="O160">
            <v>7366114</v>
          </cell>
        </row>
        <row r="161">
          <cell r="N161" t="str">
            <v>FE20530</v>
          </cell>
          <cell r="O161">
            <v>1735774</v>
          </cell>
        </row>
        <row r="162">
          <cell r="N162" t="str">
            <v>FE20530</v>
          </cell>
          <cell r="O162">
            <v>169230</v>
          </cell>
        </row>
        <row r="163">
          <cell r="N163" t="str">
            <v>FE20531</v>
          </cell>
          <cell r="O163">
            <v>1330000</v>
          </cell>
        </row>
        <row r="164">
          <cell r="N164" t="str">
            <v>FE20531</v>
          </cell>
          <cell r="O164">
            <v>238000</v>
          </cell>
        </row>
        <row r="165">
          <cell r="N165" t="str">
            <v>FE20882</v>
          </cell>
          <cell r="O165">
            <v>1074934</v>
          </cell>
        </row>
        <row r="166">
          <cell r="N166" t="str">
            <v>FE20887</v>
          </cell>
          <cell r="O166">
            <v>1058400</v>
          </cell>
        </row>
        <row r="167">
          <cell r="N167" t="str">
            <v>FE20890</v>
          </cell>
          <cell r="O167">
            <v>3361400</v>
          </cell>
        </row>
        <row r="168">
          <cell r="N168" t="str">
            <v/>
          </cell>
          <cell r="O168">
            <v>-21057602</v>
          </cell>
        </row>
        <row r="169">
          <cell r="N169" t="str">
            <v/>
          </cell>
          <cell r="O169">
            <v>-281537</v>
          </cell>
        </row>
        <row r="170">
          <cell r="N170" t="str">
            <v>FE22355</v>
          </cell>
          <cell r="O170">
            <v>446880</v>
          </cell>
        </row>
        <row r="171">
          <cell r="N171" t="str">
            <v/>
          </cell>
          <cell r="O171">
            <v>281537</v>
          </cell>
        </row>
        <row r="172">
          <cell r="N172" t="str">
            <v/>
          </cell>
          <cell r="O172">
            <v>-446880</v>
          </cell>
        </row>
        <row r="173">
          <cell r="N173" t="str">
            <v>FE22359</v>
          </cell>
          <cell r="O173">
            <v>3528860</v>
          </cell>
        </row>
        <row r="174">
          <cell r="N174" t="str">
            <v>FE22785</v>
          </cell>
          <cell r="O174">
            <v>2878064</v>
          </cell>
        </row>
        <row r="175">
          <cell r="N175" t="str">
            <v>FE22791</v>
          </cell>
          <cell r="O175">
            <v>75362</v>
          </cell>
        </row>
        <row r="176">
          <cell r="N176" t="str">
            <v>FE23165</v>
          </cell>
          <cell r="O176">
            <v>3581214</v>
          </cell>
        </row>
        <row r="177">
          <cell r="N177" t="str">
            <v>FE23518</v>
          </cell>
          <cell r="O177">
            <v>1295658</v>
          </cell>
        </row>
        <row r="178">
          <cell r="N178" t="str">
            <v/>
          </cell>
          <cell r="O178">
            <v>-11359158</v>
          </cell>
        </row>
        <row r="179">
          <cell r="N179" t="str">
            <v/>
          </cell>
          <cell r="O179">
            <v>0</v>
          </cell>
        </row>
        <row r="180">
          <cell r="N180" t="str">
            <v>FE23600</v>
          </cell>
          <cell r="O180">
            <v>635040</v>
          </cell>
        </row>
        <row r="181">
          <cell r="N181" t="str">
            <v>FEV985</v>
          </cell>
          <cell r="O181">
            <v>3498992</v>
          </cell>
        </row>
        <row r="182">
          <cell r="N182" t="str">
            <v/>
          </cell>
          <cell r="O182">
            <v>-4134032</v>
          </cell>
        </row>
        <row r="183">
          <cell r="N183" t="str">
            <v/>
          </cell>
          <cell r="O183">
            <v>0</v>
          </cell>
        </row>
        <row r="184">
          <cell r="N184" t="str">
            <v>FEV1878</v>
          </cell>
          <cell r="O184">
            <v>3250954</v>
          </cell>
        </row>
        <row r="185">
          <cell r="N185" t="str">
            <v>FEV2952</v>
          </cell>
          <cell r="O185">
            <v>1452360</v>
          </cell>
        </row>
        <row r="186">
          <cell r="N186" t="str">
            <v>FEV2959</v>
          </cell>
          <cell r="O186">
            <v>2149532</v>
          </cell>
        </row>
        <row r="187">
          <cell r="N187" t="str">
            <v/>
          </cell>
          <cell r="O187">
            <v>-6852846</v>
          </cell>
        </row>
        <row r="188">
          <cell r="N188" t="str">
            <v/>
          </cell>
          <cell r="O188">
            <v>0</v>
          </cell>
        </row>
        <row r="189">
          <cell r="N189" t="str">
            <v>FEV4233</v>
          </cell>
          <cell r="O189">
            <v>2323610</v>
          </cell>
        </row>
        <row r="190">
          <cell r="N190" t="str">
            <v>FEV4234</v>
          </cell>
          <cell r="O190">
            <v>607600</v>
          </cell>
        </row>
        <row r="191">
          <cell r="N191" t="str">
            <v/>
          </cell>
          <cell r="O191">
            <v>-2931210</v>
          </cell>
        </row>
        <row r="192">
          <cell r="N192" t="str">
            <v/>
          </cell>
          <cell r="O192">
            <v>0</v>
          </cell>
        </row>
        <row r="193">
          <cell r="N193" t="str">
            <v>FE22791</v>
          </cell>
          <cell r="O193">
            <v>20806999</v>
          </cell>
        </row>
        <row r="194">
          <cell r="N194" t="str">
            <v>FE23164</v>
          </cell>
          <cell r="O194">
            <v>17344389</v>
          </cell>
        </row>
        <row r="195">
          <cell r="N195" t="str">
            <v>FE23166</v>
          </cell>
          <cell r="O195">
            <v>1538378</v>
          </cell>
        </row>
        <row r="196">
          <cell r="N196" t="str">
            <v>FE23173</v>
          </cell>
          <cell r="O196">
            <v>4321800</v>
          </cell>
        </row>
        <row r="197">
          <cell r="N197" t="str">
            <v/>
          </cell>
          <cell r="O197">
            <v>-44011566</v>
          </cell>
        </row>
        <row r="198">
          <cell r="N198" t="str">
            <v/>
          </cell>
          <cell r="O198">
            <v>0</v>
          </cell>
        </row>
        <row r="199">
          <cell r="N199" t="str">
            <v>FEV5450</v>
          </cell>
          <cell r="O199">
            <v>374262</v>
          </cell>
        </row>
        <row r="200">
          <cell r="N200" t="str">
            <v>FEV5450</v>
          </cell>
          <cell r="O200">
            <v>127400</v>
          </cell>
        </row>
        <row r="201">
          <cell r="N201" t="str">
            <v>FEV5450</v>
          </cell>
          <cell r="O201">
            <v>396312</v>
          </cell>
        </row>
        <row r="202">
          <cell r="N202" t="str">
            <v>FEV5450</v>
          </cell>
          <cell r="O202">
            <v>374262</v>
          </cell>
        </row>
        <row r="203">
          <cell r="N203" t="str">
            <v>FEV5450</v>
          </cell>
          <cell r="O203">
            <v>15484</v>
          </cell>
        </row>
        <row r="204">
          <cell r="N204" t="str">
            <v>FEV5450</v>
          </cell>
          <cell r="O204">
            <v>374262</v>
          </cell>
        </row>
        <row r="205">
          <cell r="N205" t="str">
            <v>FEV5450</v>
          </cell>
          <cell r="O205">
            <v>396312</v>
          </cell>
        </row>
        <row r="206">
          <cell r="N206" t="str">
            <v/>
          </cell>
          <cell r="O206">
            <v>-2058294</v>
          </cell>
        </row>
        <row r="207">
          <cell r="N207" t="str">
            <v/>
          </cell>
          <cell r="O207">
            <v>0</v>
          </cell>
        </row>
        <row r="208">
          <cell r="N208" t="str">
            <v>FE23519</v>
          </cell>
          <cell r="O208">
            <v>15398505</v>
          </cell>
        </row>
        <row r="209">
          <cell r="N209" t="str">
            <v>FE23520</v>
          </cell>
          <cell r="O209">
            <v>1568000</v>
          </cell>
        </row>
        <row r="210">
          <cell r="N210" t="str">
            <v>FE23523</v>
          </cell>
          <cell r="O210">
            <v>1069072</v>
          </cell>
        </row>
        <row r="211">
          <cell r="N211" t="str">
            <v>FE23601</v>
          </cell>
          <cell r="O211">
            <v>1440600</v>
          </cell>
        </row>
        <row r="212">
          <cell r="N212" t="str">
            <v>FE23623</v>
          </cell>
          <cell r="O212">
            <v>1824760</v>
          </cell>
        </row>
        <row r="213">
          <cell r="N213" t="str">
            <v>FE23624</v>
          </cell>
          <cell r="O213">
            <v>2342698</v>
          </cell>
        </row>
        <row r="214">
          <cell r="N214" t="str">
            <v>FE23625</v>
          </cell>
          <cell r="O214">
            <v>2833376</v>
          </cell>
        </row>
        <row r="215">
          <cell r="N215" t="str">
            <v>FEV1885</v>
          </cell>
          <cell r="O215">
            <v>1881352</v>
          </cell>
        </row>
        <row r="216">
          <cell r="N216" t="str">
            <v>FEV1897</v>
          </cell>
          <cell r="O216">
            <v>784000</v>
          </cell>
        </row>
        <row r="217">
          <cell r="N217" t="str">
            <v>FEV976</v>
          </cell>
          <cell r="O217">
            <v>19338045</v>
          </cell>
        </row>
        <row r="218">
          <cell r="N218" t="str">
            <v>FEV984</v>
          </cell>
          <cell r="O218">
            <v>1370396</v>
          </cell>
        </row>
        <row r="219">
          <cell r="N219" t="str">
            <v>FEV988</v>
          </cell>
          <cell r="O219">
            <v>784000</v>
          </cell>
        </row>
        <row r="220">
          <cell r="N220" t="str">
            <v>FEV989</v>
          </cell>
          <cell r="O220">
            <v>132300</v>
          </cell>
        </row>
        <row r="221">
          <cell r="N221" t="str">
            <v/>
          </cell>
          <cell r="O221">
            <v>-50767104</v>
          </cell>
        </row>
        <row r="222">
          <cell r="N222" t="str">
            <v/>
          </cell>
          <cell r="O222">
            <v>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422120949072" createdVersion="5" refreshedVersion="5" minRefreshableVersion="3" recordCount="34">
  <cacheSource type="worksheet">
    <worksheetSource ref="A2:AW36" sheet="ESTADO DE CADA FACTURA"/>
  </cacheSource>
  <cacheFields count="49">
    <cacheField name="NIT IPS" numFmtId="0">
      <sharedItems containsSemiMixedTypes="0" containsString="0" containsNumber="1" containsInteger="1" minValue="890329347" maxValue="89032934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83" maxValue="23624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1-07T00:00:00" maxDate="2024-11-14T00:00:00"/>
    </cacheField>
    <cacheField name="IPS Valor Factura" numFmtId="170">
      <sharedItems containsSemiMixedTypes="0" containsString="0" containsNumber="1" containsInteger="1" minValue="57643" maxValue="19937155"/>
    </cacheField>
    <cacheField name="IPS Saldo Factura" numFmtId="170">
      <sharedItems containsSemiMixedTypes="0" containsString="0" containsNumber="1" containsInteger="1" minValue="57643" maxValue="19937155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26-12-2024" numFmtId="0">
      <sharedItems count="4">
        <s v="Factura cancelada"/>
        <s v="Factura cancelada parcialmente - Glosa por contestar IPS"/>
        <s v="Factura cancelada parcialmente - Saldo en programacion de pago"/>
        <s v="Factura pendiente en programacion de pago"/>
      </sharedItems>
    </cacheField>
    <cacheField name="POR PAGAR SAP" numFmtId="170">
      <sharedItems containsSemiMixedTypes="0" containsString="0" containsNumber="1" containsInteger="1" minValue="0" maxValue="19523878"/>
    </cacheField>
    <cacheField name="DOC CONTA" numFmtId="0">
      <sharedItems containsString="0" containsBlank="1" containsNumber="1" containsInteger="1" minValue="136806887" maxValue="1222544907"/>
    </cacheField>
    <cacheField name="ESTADO BOX" numFmtId="0">
      <sharedItems/>
    </cacheField>
    <cacheField name="FECHA FACT" numFmtId="14">
      <sharedItems containsSemiMixedTypes="0" containsNonDate="0" containsDate="1" containsString="0" minDate="2023-11-07T00:00:00" maxDate="2024-11-14T00:00:00"/>
    </cacheField>
    <cacheField name="FECHA RAD" numFmtId="14">
      <sharedItems containsSemiMixedTypes="0" containsNonDate="0" containsDate="1" containsString="0" minDate="2023-11-08T00:00:00" maxDate="2024-11-14T00:00:00"/>
    </cacheField>
    <cacheField name="Valor_Glosa y Devolución" numFmtId="170">
      <sharedItems containsSemiMixedTypes="0" containsString="0" containsNumber="1" containsInteger="1" minValue="0" maxValue="337864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3528000"/>
    </cacheField>
    <cacheField name="FACTURA DEVUELTA" numFmtId="170">
      <sharedItems containsSemiMixedTypes="0" containsString="0" containsNumber="1" containsInteger="1" minValue="0" maxValue="0"/>
    </cacheField>
    <cacheField name="FACTURA NO RADICADA" numFmtId="170">
      <sharedItems containsSemiMixedTypes="0" containsString="0" containsNumber="1" containsInteger="1" minValue="0" maxValue="0"/>
    </cacheField>
    <cacheField name="VALOR ACEPTADO" numFmtId="170">
      <sharedItems containsSemiMixedTypes="0" containsString="0" containsNumber="1" containsInteger="1" minValue="0" maxValue="0"/>
    </cacheField>
    <cacheField name="GLOSA PDTE" numFmtId="170">
      <sharedItems containsSemiMixedTypes="0" containsString="0" containsNumber="1" containsInteger="1" minValue="0" maxValue="98000"/>
    </cacheField>
    <cacheField name="FACTURA EN PROGRAMACION DE PAGO" numFmtId="170">
      <sharedItems containsSemiMixedTypes="0" containsString="0" containsNumber="1" containsInteger="1" minValue="0" maxValue="19937155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366912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6514" maxValue="4800066514"/>
    </cacheField>
    <cacheField name="FECHA COMPENSACION SAP" numFmtId="14">
      <sharedItems containsNonDate="0" containsDate="1" containsString="0" containsBlank="1" minDate="2024-12-18T00:00:00" maxDate="2024-12-19T00:00:00"/>
    </cacheField>
    <cacheField name="OBSE PAGO" numFmtId="0">
      <sharedItems containsBlank="1"/>
    </cacheField>
    <cacheField name="VALOR TRANFERENCIA" numFmtId="170">
      <sharedItems containsSemiMixedTypes="0" containsString="0" containsNumber="1" containsInteger="1" minValue="0" maxValue="63014443"/>
    </cacheField>
    <cacheField name="VALO CANCELADO SAP2" numFmtId="0">
      <sharedItems containsSemiMixedTypes="0" containsString="0" containsNumber="1" containsInteger="1" minValue="0" maxValue="2685131"/>
    </cacheField>
    <cacheField name="RETENCION2" numFmtId="0">
      <sharedItems containsSemiMixedTypes="0" containsString="0" containsNumber="1" containsInteger="1" minValue="0" maxValue="0"/>
    </cacheField>
    <cacheField name="DOC COMPENSACION SAP2" numFmtId="0">
      <sharedItems containsString="0" containsBlank="1" containsNumber="1" containsInteger="1" minValue="4800066092" maxValue="4800066514"/>
    </cacheField>
    <cacheField name="FECHA COMPENSACION SAP2" numFmtId="14">
      <sharedItems containsNonDate="0" containsDate="1" containsString="0" containsBlank="1" minDate="2024-11-19T00:00:00" maxDate="2024-12-19T00:00:00"/>
    </cacheField>
    <cacheField name="OBSE PAGO2" numFmtId="0">
      <sharedItems containsBlank="1"/>
    </cacheField>
    <cacheField name="VALOR TRANFERENCIA2" numFmtId="0">
      <sharedItems containsSemiMixedTypes="0" containsString="0" containsNumber="1" containsInteger="1" minValue="0" maxValue="63014443"/>
    </cacheField>
    <cacheField name="VALO CANCELADO SAP3" numFmtId="170">
      <sharedItems containsSemiMixedTypes="0" containsString="0" containsNumber="1" containsInteger="1" minValue="0" maxValue="19523878"/>
    </cacheField>
    <cacheField name="RETENCION3" numFmtId="170">
      <sharedItems containsSemiMixedTypes="0" containsString="0" containsNumber="1" containsInteger="1" minValue="0" maxValue="0"/>
    </cacheField>
    <cacheField name="DOC COMPENSACION SAP3" numFmtId="0">
      <sharedItems containsString="0" containsBlank="1" containsNumber="1" containsInteger="1" minValue="2201515374" maxValue="4800066514"/>
    </cacheField>
    <cacheField name="FECHA COMPENSACION SAP3" numFmtId="14">
      <sharedItems containsNonDate="0" containsDate="1" containsString="0" containsBlank="1" minDate="2024-05-30T00:00:00" maxDate="2024-12-19T00:00:00"/>
    </cacheField>
    <cacheField name="OBSE PAGO3" numFmtId="0">
      <sharedItems containsBlank="1"/>
    </cacheField>
    <cacheField name="VALOR TRANFERENCIA3" numFmtId="170">
      <sharedItems containsSemiMixedTypes="0" containsString="0" containsNumber="1" containsInteger="1" minValue="0" maxValue="771135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n v="890329347"/>
    <s v="CENTRO DIAGNOSTICO OTOLOGICO"/>
    <s v="FEV"/>
    <n v="4233"/>
    <s v="FEV4233"/>
    <s v="890329347_FEV4233"/>
    <d v="2024-09-10T00:00:00"/>
    <n v="2282044"/>
    <n v="2282044"/>
    <m/>
    <s v="Factura cancelada"/>
    <x v="0"/>
    <n v="0"/>
    <m/>
    <s v="Finalizada"/>
    <d v="2024-09-10T00:00:00"/>
    <d v="2024-09-11T00:00:00"/>
    <n v="0"/>
    <m/>
    <m/>
    <m/>
    <m/>
    <m/>
    <n v="2282044"/>
    <n v="0"/>
    <n v="0"/>
    <n v="0"/>
    <n v="0"/>
    <n v="0"/>
    <n v="0"/>
    <n v="0"/>
    <n v="0"/>
    <n v="0"/>
    <m/>
    <m/>
    <m/>
    <n v="0"/>
    <n v="0"/>
    <n v="0"/>
    <m/>
    <m/>
    <m/>
    <n v="0"/>
    <n v="2323610"/>
    <n v="0"/>
    <n v="4800065569"/>
    <d v="2024-10-18T00:00:00"/>
    <s v="PAGO DIRECTO REGIMEN SUBSIDIADO SEPTIEMBRE 2024"/>
    <n v="2931210"/>
  </r>
  <r>
    <n v="890329347"/>
    <s v="CENTRO DIAGNOSTICO OTOLOGICO"/>
    <s v="FE"/>
    <n v="23523"/>
    <s v="FE23523"/>
    <s v="890329347_FE23523"/>
    <d v="2024-05-08T00:00:00"/>
    <n v="374400"/>
    <n v="374400"/>
    <m/>
    <s v="Factura cancelada"/>
    <x v="0"/>
    <n v="0"/>
    <m/>
    <s v="Finalizada"/>
    <d v="2024-05-08T00:00:00"/>
    <d v="2024-05-08T00:00:00"/>
    <n v="0"/>
    <m/>
    <m/>
    <m/>
    <m/>
    <m/>
    <n v="374400"/>
    <n v="0"/>
    <n v="0"/>
    <n v="0"/>
    <n v="0"/>
    <n v="0"/>
    <n v="0"/>
    <n v="0"/>
    <n v="366912"/>
    <n v="0"/>
    <n v="4800066514"/>
    <d v="2024-12-18T00:00:00"/>
    <s v="PAGO DIRECTO RC 2DO PROC. DICIEMBRE"/>
    <n v="63014443"/>
    <n v="1069072"/>
    <n v="0"/>
    <n v="4800066092"/>
    <d v="2024-11-19T00:00:00"/>
    <s v="PAGO DIRECTO RC 2DO PROC. NOVIEMBRE"/>
    <n v="50767104"/>
    <n v="81920"/>
    <n v="0"/>
    <n v="2201515374"/>
    <d v="2024-05-30T00:00:00"/>
    <s v="(en blanco)"/>
    <n v="859550"/>
  </r>
  <r>
    <n v="890329347"/>
    <s v="CENTRO DIAGNOSTICO OTOLOGICO"/>
    <s v="FEV"/>
    <n v="2961"/>
    <s v="FEV2961"/>
    <s v="890329347_FEV2961"/>
    <d v="2024-08-08T00:00:00"/>
    <n v="1439263"/>
    <n v="1439263"/>
    <m/>
    <s v="Factura pendiente en programacion de pago"/>
    <x v="0"/>
    <n v="0"/>
    <m/>
    <s v="Finalizada"/>
    <d v="2024-08-08T00:00:00"/>
    <d v="2024-08-09T00:00:00"/>
    <n v="0"/>
    <m/>
    <m/>
    <m/>
    <m/>
    <m/>
    <n v="1439263"/>
    <n v="0"/>
    <n v="0"/>
    <n v="0"/>
    <n v="0"/>
    <n v="0"/>
    <n v="0"/>
    <n v="0"/>
    <n v="0"/>
    <n v="0"/>
    <m/>
    <m/>
    <m/>
    <n v="0"/>
    <n v="1410478"/>
    <n v="0"/>
    <n v="4800066514"/>
    <d v="2024-12-18T00:00:00"/>
    <s v="PAGO DIRECTO RC 2DO PROC. DICIEMBRE"/>
    <n v="63014443"/>
    <n v="1025802"/>
    <n v="0"/>
    <n v="2201558183"/>
    <d v="2024-10-28T00:00:00"/>
    <s v="(en blanco)"/>
    <n v="3554599"/>
  </r>
  <r>
    <n v="890329347"/>
    <s v="CENTRO DIAGNOSTICO OTOLOGICO"/>
    <s v="FE"/>
    <n v="23519"/>
    <s v="FE23519"/>
    <s v="890329347_FE23519"/>
    <d v="2024-05-08T00:00:00"/>
    <n v="374400"/>
    <n v="374400"/>
    <m/>
    <s v="Factura cancelada"/>
    <x v="0"/>
    <n v="0"/>
    <m/>
    <s v="Finalizada"/>
    <d v="2024-05-08T00:00:00"/>
    <d v="2024-05-08T00:00:00"/>
    <n v="0"/>
    <m/>
    <m/>
    <m/>
    <m/>
    <m/>
    <n v="374400"/>
    <n v="0"/>
    <n v="0"/>
    <n v="0"/>
    <n v="0"/>
    <n v="0"/>
    <n v="0"/>
    <n v="0"/>
    <n v="0"/>
    <n v="0"/>
    <m/>
    <m/>
    <m/>
    <n v="0"/>
    <n v="366912"/>
    <n v="0"/>
    <n v="4800066514"/>
    <d v="2024-12-18T00:00:00"/>
    <s v="PAGO DIRECTO RC 2DO PROC. DICIEMBRE"/>
    <n v="63014443"/>
    <n v="15398505"/>
    <n v="0"/>
    <n v="4800066092"/>
    <d v="2024-11-19T00:00:00"/>
    <s v="PAGO DIRECTO RC 2DO PROC. NOVIEMBRE"/>
    <n v="50767104"/>
  </r>
  <r>
    <n v="890329347"/>
    <s v="CENTRO DIAGNOSTICO OTOLOGICO"/>
    <s v="FEV"/>
    <n v="4243"/>
    <s v="FEV4243"/>
    <s v="890329347_FEV4243"/>
    <d v="2024-09-10T00:00:00"/>
    <n v="600540"/>
    <n v="600540"/>
    <m/>
    <s v="Factura pendiente en programacion de pago"/>
    <x v="0"/>
    <n v="0"/>
    <m/>
    <s v="Finalizada"/>
    <d v="2024-09-10T00:00:00"/>
    <d v="2024-09-11T00:00:00"/>
    <n v="0"/>
    <m/>
    <m/>
    <m/>
    <m/>
    <m/>
    <n v="600540"/>
    <n v="0"/>
    <n v="0"/>
    <n v="0"/>
    <n v="0"/>
    <n v="0"/>
    <n v="0"/>
    <n v="0"/>
    <n v="0"/>
    <n v="0"/>
    <m/>
    <m/>
    <m/>
    <n v="0"/>
    <n v="588529"/>
    <n v="0"/>
    <n v="4800066514"/>
    <d v="2024-12-18T00:00:00"/>
    <s v="PAGO DIRECTO RC 2DO PROC. DICIEMBRE"/>
    <n v="63014443"/>
    <n v="428021"/>
    <n v="0"/>
    <n v="2201558183"/>
    <d v="2024-10-28T00:00:00"/>
    <s v="(en blanco)"/>
    <n v="3554599"/>
  </r>
  <r>
    <n v="890329347"/>
    <s v="CENTRO DIAGNOSTICO OTOLOGICO"/>
    <s v="FEV"/>
    <n v="2963"/>
    <s v="FEV2963"/>
    <s v="890329347_FEV2963"/>
    <d v="2024-08-08T00:00:00"/>
    <n v="847365"/>
    <n v="847365"/>
    <m/>
    <s v="Factura pendiente en programacion de pago"/>
    <x v="0"/>
    <n v="0"/>
    <m/>
    <s v="Finalizada"/>
    <d v="2024-08-08T00:00:00"/>
    <d v="2024-08-09T00:00:00"/>
    <n v="0"/>
    <m/>
    <m/>
    <m/>
    <m/>
    <m/>
    <n v="847365"/>
    <n v="0"/>
    <n v="0"/>
    <n v="0"/>
    <n v="0"/>
    <n v="0"/>
    <n v="0"/>
    <n v="0"/>
    <n v="0"/>
    <n v="0"/>
    <m/>
    <m/>
    <m/>
    <n v="0"/>
    <n v="830417"/>
    <n v="0"/>
    <n v="4800066514"/>
    <d v="2024-12-18T00:00:00"/>
    <s v="PAGO DIRECTO RC 2DO PROC. DICIEMBRE"/>
    <n v="63014443"/>
    <n v="56483"/>
    <n v="0"/>
    <n v="2201558183"/>
    <d v="2024-10-28T00:00:00"/>
    <s v="(en blanco)"/>
    <n v="3554599"/>
  </r>
  <r>
    <n v="890329347"/>
    <s v="CENTRO DIAGNOSTICO OTOLOGICO"/>
    <s v="FEV"/>
    <n v="2955"/>
    <s v="FEV2955"/>
    <s v="890329347_FEV2955"/>
    <d v="2024-08-08T00:00:00"/>
    <n v="2741336"/>
    <n v="2741336"/>
    <m/>
    <s v="Factura pendiente en programacion de pago"/>
    <x v="0"/>
    <n v="0"/>
    <m/>
    <s v="Finalizada"/>
    <d v="2024-08-08T00:00:00"/>
    <d v="2024-08-09T00:00:00"/>
    <n v="0"/>
    <m/>
    <m/>
    <m/>
    <m/>
    <m/>
    <n v="2741336"/>
    <n v="0"/>
    <n v="0"/>
    <n v="0"/>
    <n v="0"/>
    <n v="0"/>
    <n v="0"/>
    <n v="0"/>
    <n v="0"/>
    <n v="0"/>
    <m/>
    <m/>
    <m/>
    <n v="0"/>
    <n v="2685131"/>
    <n v="0"/>
    <n v="4800066514"/>
    <d v="2024-12-18T00:00:00"/>
    <s v="PAGO DIRECTO RC 2DO PROC. DICIEMBRE"/>
    <n v="63014443"/>
    <n v="315507"/>
    <n v="0"/>
    <n v="2201558183"/>
    <d v="2024-10-28T00:00:00"/>
    <s v="(en blanco)"/>
    <n v="3554599"/>
  </r>
  <r>
    <n v="890329347"/>
    <s v="CENTRO DIAGNOSTICO OTOLOGICO"/>
    <s v="FEV"/>
    <n v="2952"/>
    <s v="FEV2952"/>
    <s v="890329347_FEV2952"/>
    <d v="2024-08-08T00:00:00"/>
    <n v="1565980"/>
    <n v="1565980"/>
    <m/>
    <s v="Factura pendiente en programacion de pago"/>
    <x v="0"/>
    <n v="0"/>
    <m/>
    <s v="Finalizada"/>
    <d v="2024-08-08T00:00:00"/>
    <d v="2024-08-09T00:00:00"/>
    <n v="0"/>
    <m/>
    <m/>
    <m/>
    <m/>
    <m/>
    <n v="1565980"/>
    <n v="0"/>
    <n v="0"/>
    <n v="0"/>
    <n v="0"/>
    <n v="0"/>
    <n v="0"/>
    <n v="0"/>
    <n v="0"/>
    <n v="0"/>
    <m/>
    <m/>
    <m/>
    <n v="0"/>
    <n v="1532388"/>
    <n v="0"/>
    <n v="4800066514"/>
    <d v="2024-12-18T00:00:00"/>
    <s v="PAGO DIRECTO RC 2DO PROC. DICIEMBRE"/>
    <n v="63014443"/>
    <n v="1452360"/>
    <n v="0"/>
    <n v="4800065201"/>
    <d v="2024-09-17T00:00:00"/>
    <s v="PAGO DIRECTO REGIMEN SUBSIDIADO AGOSTO 2024"/>
    <n v="6852846"/>
  </r>
  <r>
    <n v="890329347"/>
    <s v="CENTRO DIAGNOSTICO OTOLOGICO"/>
    <s v="FE"/>
    <n v="22355"/>
    <s v="FE22355"/>
    <s v="890329347_FE22355"/>
    <d v="2024-02-08T00:00:00"/>
    <n v="290657"/>
    <n v="290657"/>
    <m/>
    <s v="Factura cancelada"/>
    <x v="0"/>
    <n v="0"/>
    <m/>
    <s v="Finalizada"/>
    <d v="2024-02-08T00:00:00"/>
    <d v="2024-02-08T00:00:00"/>
    <n v="0"/>
    <m/>
    <m/>
    <m/>
    <m/>
    <m/>
    <n v="290657"/>
    <n v="0"/>
    <n v="0"/>
    <n v="0"/>
    <n v="0"/>
    <n v="0"/>
    <n v="0"/>
    <n v="0"/>
    <n v="0"/>
    <n v="0"/>
    <m/>
    <m/>
    <m/>
    <n v="0"/>
    <n v="165343"/>
    <n v="0"/>
    <n v="4800066092"/>
    <d v="2024-11-19T00:00:00"/>
    <s v="PAGO DIRECTO RC 2DO PROC. NOVIEMBRE"/>
    <n v="50767104"/>
    <n v="165343"/>
    <n v="0"/>
    <n v="2201554300"/>
    <d v="2024-09-30T00:00:00"/>
    <s v="(en blanco)"/>
    <n v="77113522"/>
  </r>
  <r>
    <n v="890329347"/>
    <s v="CENTRO DIAGNOSTICO OTOLOGICO"/>
    <s v="FE"/>
    <n v="23624"/>
    <s v="FE23624"/>
    <s v="890329347_FE23624"/>
    <d v="2024-07-10T00:00:00"/>
    <n v="517938"/>
    <n v="517938"/>
    <m/>
    <s v="Factura cancelada"/>
    <x v="0"/>
    <n v="0"/>
    <m/>
    <s v="Finalizada"/>
    <d v="2024-07-10T00:00:00"/>
    <d v="2024-07-12T00:00:00"/>
    <n v="0"/>
    <m/>
    <m/>
    <m/>
    <m/>
    <m/>
    <n v="517938"/>
    <n v="0"/>
    <n v="0"/>
    <n v="0"/>
    <n v="0"/>
    <n v="0"/>
    <n v="0"/>
    <n v="0"/>
    <n v="0"/>
    <n v="0"/>
    <m/>
    <m/>
    <m/>
    <n v="0"/>
    <n v="135182"/>
    <n v="0"/>
    <n v="4800066092"/>
    <d v="2024-11-19T00:00:00"/>
    <s v="PAGO DIRECTO RC 2DO PROC. NOVIEMBRE"/>
    <n v="50767104"/>
    <n v="135182"/>
    <n v="0"/>
    <n v="2201558183"/>
    <d v="2024-10-28T00:00:00"/>
    <s v="(en blanco)"/>
    <n v="3554599"/>
  </r>
  <r>
    <n v="890329347"/>
    <s v="CENTRO DIAGNOSTICO OTOLOGICO"/>
    <s v="FEV"/>
    <n v="6610"/>
    <s v="FEV6610"/>
    <s v="890329347_FEV6610"/>
    <d v="2024-11-13T00:00:00"/>
    <n v="462444"/>
    <n v="462444"/>
    <m/>
    <e v="#N/A"/>
    <x v="0"/>
    <n v="0"/>
    <m/>
    <s v="Finalizada"/>
    <d v="2024-11-13T00:00:00"/>
    <d v="2024-11-13T00:00:00"/>
    <n v="0"/>
    <m/>
    <m/>
    <m/>
    <m/>
    <m/>
    <n v="462444"/>
    <n v="0"/>
    <n v="0"/>
    <n v="0"/>
    <n v="0"/>
    <n v="0"/>
    <n v="0"/>
    <n v="0"/>
    <n v="0"/>
    <n v="0"/>
    <m/>
    <m/>
    <m/>
    <n v="0"/>
    <n v="0"/>
    <n v="0"/>
    <m/>
    <m/>
    <m/>
    <n v="0"/>
    <n v="453196"/>
    <n v="0"/>
    <n v="4800066429"/>
    <d v="2024-12-12T00:00:00"/>
    <s v="PAGO DIRECTO REGIMEN SUBSIDIADO NOVIEMBRE 2024"/>
    <n v="1870472"/>
  </r>
  <r>
    <n v="890329347"/>
    <s v="CENTRO DIAGNOSTICO OTOLOGICO"/>
    <s v="FEV"/>
    <n v="6602"/>
    <s v="FEV6602"/>
    <s v="890329347_FEV6602"/>
    <d v="2024-11-13T00:00:00"/>
    <n v="1446200"/>
    <n v="1446200"/>
    <m/>
    <e v="#N/A"/>
    <x v="0"/>
    <n v="0"/>
    <m/>
    <s v="Finalizada"/>
    <d v="2024-11-13T00:00:00"/>
    <d v="2024-11-13T00:00:00"/>
    <n v="0"/>
    <m/>
    <m/>
    <m/>
    <m/>
    <m/>
    <n v="1446200"/>
    <n v="0"/>
    <n v="0"/>
    <n v="0"/>
    <n v="0"/>
    <n v="0"/>
    <n v="0"/>
    <n v="0"/>
    <n v="0"/>
    <n v="0"/>
    <m/>
    <m/>
    <m/>
    <n v="0"/>
    <n v="0"/>
    <n v="0"/>
    <m/>
    <m/>
    <m/>
    <n v="0"/>
    <n v="1417276"/>
    <n v="0"/>
    <n v="4800066429"/>
    <d v="2024-12-12T00:00:00"/>
    <s v="PAGO DIRECTO REGIMEN SUBSIDIADO NOVIEMBRE 2024"/>
    <n v="1870472"/>
  </r>
  <r>
    <n v="890329347"/>
    <s v="CENTRO DIAGNOSTICO OTOLOGICO"/>
    <s v="FE"/>
    <n v="23623"/>
    <s v="FE23623"/>
    <s v="890329347_FE23623"/>
    <d v="2024-07-10T00:00:00"/>
    <n v="1862000"/>
    <n v="1862000"/>
    <m/>
    <s v="Factura cancelada"/>
    <x v="0"/>
    <n v="0"/>
    <m/>
    <s v="Finalizada"/>
    <d v="2024-07-10T00:00:00"/>
    <d v="2024-07-11T00:00:00"/>
    <n v="0"/>
    <m/>
    <m/>
    <m/>
    <m/>
    <m/>
    <n v="1862000"/>
    <n v="0"/>
    <n v="0"/>
    <n v="0"/>
    <n v="0"/>
    <n v="0"/>
    <n v="0"/>
    <n v="0"/>
    <n v="0"/>
    <n v="0"/>
    <m/>
    <m/>
    <m/>
    <n v="0"/>
    <n v="0"/>
    <n v="0"/>
    <m/>
    <m/>
    <m/>
    <n v="0"/>
    <n v="1824760"/>
    <n v="0"/>
    <n v="4800066092"/>
    <d v="2024-11-19T00:00:00"/>
    <s v="PAGO DIRECTO RC 2DO PROC. NOVIEMBRE"/>
    <n v="50767104"/>
  </r>
  <r>
    <n v="890329347"/>
    <s v="CENTRO DIAGNOSTICO OTOLOGICO"/>
    <s v="FEV"/>
    <n v="4234"/>
    <s v="FEV4234"/>
    <s v="890329347_FEV4234"/>
    <d v="2024-09-10T00:00:00"/>
    <n v="620000"/>
    <n v="620000"/>
    <m/>
    <s v="Factura cancelada"/>
    <x v="0"/>
    <n v="0"/>
    <m/>
    <s v="Finalizada"/>
    <d v="2024-09-10T00:00:00"/>
    <d v="2024-09-12T00:00:00"/>
    <n v="0"/>
    <m/>
    <m/>
    <m/>
    <m/>
    <m/>
    <n v="620000"/>
    <n v="0"/>
    <n v="0"/>
    <n v="0"/>
    <n v="0"/>
    <n v="0"/>
    <n v="0"/>
    <n v="0"/>
    <n v="0"/>
    <n v="0"/>
    <m/>
    <m/>
    <m/>
    <n v="0"/>
    <n v="0"/>
    <n v="0"/>
    <m/>
    <m/>
    <m/>
    <n v="0"/>
    <n v="607600"/>
    <n v="0"/>
    <n v="4800065569"/>
    <d v="2024-10-18T00:00:00"/>
    <s v="PAGO DIRECTO REGIMEN SUBSIDIADO SEPTIEMBRE 2024"/>
    <n v="2931210"/>
  </r>
  <r>
    <n v="890329347"/>
    <s v="CENTRO DIAGNOSTICO OTOLOGICO"/>
    <s v="FE"/>
    <n v="23622"/>
    <s v="FE23622"/>
    <s v="890329347_FE23622"/>
    <d v="2024-07-10T00:00:00"/>
    <n v="3626000"/>
    <n v="3626000"/>
    <m/>
    <s v="Factura cancelada parcialmente - Glosa por contestar IPS"/>
    <x v="1"/>
    <n v="3457440"/>
    <n v="1222485885"/>
    <s v="Para respuesta prestador"/>
    <d v="2024-07-10T00:00:00"/>
    <d v="2024-07-11T00:00:00"/>
    <n v="98000"/>
    <s v="GLOSA"/>
    <s v="SE SOSTIENE  GLOSA YA QUE SE ESTA COBRANDO SERVICIO Q NO SE ENCUENTRA AUTORIZADO. SE SOLICITA VERIFICACION DEL MISMO.   estan facturando servicio MODALIDADES CINÉTICAS DE TERAPIA codigo de servicio 931101 por valor de $98.000 el cual no esta dentro de la autorizacion paciente EFREN ARCE REBOLLEDO Identificacion: 14961332 la autorizacion 122300361493 con codigo de servicio 954610 LIBERACIÓN Y REPOSICIONAMIENTO CANALICULAR (TERAPIA DE REHABILITACIÓN VESTIBULAR PERIFÉRICA) con valor de $36.000"/>
    <s v="TARIFA"/>
    <s v="Procedimientos terapéuticos ambulatorios"/>
    <s v="Ambulatorio"/>
    <n v="3528000"/>
    <n v="0"/>
    <n v="0"/>
    <n v="0"/>
    <n v="98000"/>
    <n v="0"/>
    <n v="0"/>
    <n v="0"/>
    <n v="0"/>
    <n v="0"/>
    <m/>
    <m/>
    <m/>
    <n v="0"/>
    <n v="0"/>
    <n v="0"/>
    <m/>
    <m/>
    <m/>
    <n v="0"/>
    <n v="3457440"/>
    <n v="0"/>
    <n v="4800066514"/>
    <d v="2024-12-18T00:00:00"/>
    <s v="PAGO DIRECTO RC 2DO PROC. DICIEMBRE"/>
    <n v="63014443"/>
  </r>
  <r>
    <n v="890329347"/>
    <s v="CENTRO DIAGNOSTICO OTOLOGICO"/>
    <s v="FEV"/>
    <n v="5444"/>
    <s v="FEV5444"/>
    <s v="890329347_FEV5444"/>
    <d v="2024-10-08T00:00:00"/>
    <n v="1950577"/>
    <n v="1950577"/>
    <m/>
    <s v="Factura cancelada parcialmente - Saldo en programacion de pago - Glosa por contestar IPS"/>
    <x v="2"/>
    <n v="1731181"/>
    <n v="1222529044"/>
    <s v="Finalizada"/>
    <d v="2024-10-08T00:00:00"/>
    <d v="2024-10-10T00:00:00"/>
    <n v="62370"/>
    <s v="GLOSA"/>
    <s v="Los cargos relacionados presentan diferencias con los valores pactados"/>
    <s v="SOPORTE"/>
    <s v="Procedimientos terapéuticos ambulatorios"/>
    <s v="Ambulatorio"/>
    <n v="118918"/>
    <n v="0"/>
    <n v="0"/>
    <n v="0"/>
    <n v="0"/>
    <n v="1831659"/>
    <n v="0"/>
    <n v="0"/>
    <n v="0"/>
    <n v="0"/>
    <m/>
    <m/>
    <m/>
    <n v="0"/>
    <n v="0"/>
    <n v="0"/>
    <m/>
    <m/>
    <m/>
    <n v="0"/>
    <n v="118918"/>
    <n v="0"/>
    <n v="2201566034"/>
    <d v="2024-11-18T00:00:00"/>
    <s v="(en blanco)"/>
    <n v="1374325"/>
  </r>
  <r>
    <n v="890329347"/>
    <s v="CENTRO DIAGNOSTICO OTOLOGICO"/>
    <s v="FEV"/>
    <n v="5449"/>
    <s v="FEV5449"/>
    <s v="890329347_FEV5449"/>
    <d v="2024-10-08T00:00:00"/>
    <n v="1419945"/>
    <n v="1419945"/>
    <m/>
    <s v="Factura pendiente en programacion de pago"/>
    <x v="2"/>
    <n v="1105375"/>
    <n v="1222529033"/>
    <s v="Finalizada"/>
    <d v="2024-10-08T00:00:00"/>
    <d v="2024-10-10T00:00:00"/>
    <n v="0"/>
    <m/>
    <m/>
    <m/>
    <m/>
    <m/>
    <n v="271054"/>
    <n v="0"/>
    <n v="0"/>
    <n v="0"/>
    <n v="0"/>
    <n v="1148891"/>
    <n v="0"/>
    <n v="0"/>
    <n v="0"/>
    <n v="0"/>
    <m/>
    <m/>
    <m/>
    <n v="0"/>
    <n v="0"/>
    <n v="0"/>
    <m/>
    <m/>
    <m/>
    <n v="0"/>
    <n v="271054"/>
    <n v="0"/>
    <n v="2201566034"/>
    <d v="2024-11-18T00:00:00"/>
    <s v="(en blanco)"/>
    <n v="1374325"/>
  </r>
  <r>
    <n v="890329347"/>
    <s v="CENTRO DIAGNOSTICO OTOLOGICO"/>
    <s v="FEV"/>
    <n v="4239"/>
    <s v="FEV4239"/>
    <s v="890329347_FEV4239"/>
    <d v="2024-09-10T00:00:00"/>
    <n v="4095551"/>
    <n v="4095551"/>
    <m/>
    <s v="Factura cancelada parcialmente - Saldo en programacion de pago - Glosa por contestar IPS"/>
    <x v="2"/>
    <n v="2695412"/>
    <n v="1222528023"/>
    <s v="Finalizada"/>
    <d v="2024-09-10T00:00:00"/>
    <d v="2024-09-11T00:00:00"/>
    <n v="337864"/>
    <s v="GLOSA"/>
    <s v="Los cargos relacionados presentan diferencias con los valores pactados"/>
    <s v="SOPORTE"/>
    <s v="Exámenes de laboratorio, imágenes y otras ayudas diagnósticas ambulatorias"/>
    <s v="Ambulatorio"/>
    <n v="2132500"/>
    <n v="0"/>
    <n v="0"/>
    <n v="0"/>
    <n v="0"/>
    <n v="1963051"/>
    <n v="0"/>
    <n v="0"/>
    <n v="0"/>
    <n v="0"/>
    <m/>
    <m/>
    <m/>
    <n v="0"/>
    <n v="2132500"/>
    <n v="0"/>
    <n v="4800066514"/>
    <d v="2024-12-18T00:00:00"/>
    <s v="PAGO DIRECTO RC 2DO PROC. DICIEMBRE"/>
    <n v="63014443"/>
    <n v="984353"/>
    <n v="0"/>
    <n v="2201566034"/>
    <d v="2024-11-18T00:00:00"/>
    <s v="(en blanco)"/>
    <n v="1374325"/>
  </r>
  <r>
    <n v="890329347"/>
    <s v="CENTRO DIAGNOSTICO OTOLOGICO"/>
    <s v="FEV"/>
    <n v="6604"/>
    <s v="FEV6604"/>
    <s v="890329347_FEV6604"/>
    <d v="2024-11-13T00:00:00"/>
    <n v="2959804"/>
    <n v="2959804"/>
    <m/>
    <e v="#N/A"/>
    <x v="2"/>
    <n v="2533341"/>
    <n v="1222536670"/>
    <s v="Finalizada"/>
    <d v="2024-11-13T00:00:00"/>
    <d v="2024-11-13T00:00:00"/>
    <n v="0"/>
    <m/>
    <m/>
    <m/>
    <m/>
    <m/>
    <n v="365635"/>
    <n v="0"/>
    <n v="0"/>
    <n v="0"/>
    <n v="0"/>
    <n v="2594169"/>
    <n v="0"/>
    <n v="0"/>
    <n v="0"/>
    <n v="0"/>
    <m/>
    <m/>
    <m/>
    <n v="0"/>
    <n v="0"/>
    <n v="0"/>
    <m/>
    <m/>
    <m/>
    <n v="0"/>
    <n v="365635"/>
    <n v="0"/>
    <n v="2201566759"/>
    <d v="2024-11-27T00:00:00"/>
    <s v="(en blanco)"/>
    <n v="365635"/>
  </r>
  <r>
    <n v="890329347"/>
    <s v="CENTRO DIAGNOSTICO OTOLOGICO"/>
    <s v="FEV"/>
    <n v="5451"/>
    <s v="FEV5451"/>
    <s v="890329347_FEV5451"/>
    <d v="2024-10-08T00:00:00"/>
    <n v="17892359"/>
    <n v="17892359"/>
    <m/>
    <s v="Factura pendiente en programacion de pago"/>
    <x v="3"/>
    <n v="17186879"/>
    <n v="1222529031"/>
    <s v="Finalizada"/>
    <d v="2024-10-08T00:00:00"/>
    <d v="2024-10-10T00:00:00"/>
    <n v="0"/>
    <m/>
    <m/>
    <m/>
    <m/>
    <m/>
    <n v="0"/>
    <n v="0"/>
    <n v="0"/>
    <n v="0"/>
    <n v="0"/>
    <n v="17892359"/>
    <n v="0"/>
    <n v="0"/>
    <n v="0"/>
    <n v="0"/>
    <m/>
    <m/>
    <m/>
    <n v="0"/>
    <n v="0"/>
    <n v="0"/>
    <m/>
    <m/>
    <m/>
    <n v="0"/>
    <n v="0"/>
    <n v="0"/>
    <m/>
    <m/>
    <m/>
    <n v="0"/>
  </r>
  <r>
    <n v="890329347"/>
    <s v="CENTRO DIAGNOSTICO OTOLOGICO"/>
    <s v="FE"/>
    <n v="20885"/>
    <s v="FE20885"/>
    <s v="890329347_FE20885"/>
    <d v="2023-11-07T00:00:00"/>
    <n v="57643"/>
    <n v="57643"/>
    <m/>
    <s v="Factura pendiente en programacion de pago"/>
    <x v="3"/>
    <n v="0"/>
    <m/>
    <s v="Finalizada"/>
    <d v="2023-11-07T00:00:00"/>
    <d v="2023-11-08T00:00:00"/>
    <n v="0"/>
    <m/>
    <m/>
    <m/>
    <m/>
    <m/>
    <n v="0"/>
    <n v="0"/>
    <n v="0"/>
    <n v="0"/>
    <n v="0"/>
    <n v="57643"/>
    <n v="0"/>
    <n v="0"/>
    <n v="0"/>
    <n v="0"/>
    <m/>
    <m/>
    <m/>
    <n v="0"/>
    <n v="0"/>
    <n v="0"/>
    <m/>
    <m/>
    <m/>
    <n v="0"/>
    <n v="8010004"/>
    <n v="0"/>
    <n v="2201554300"/>
    <d v="2024-09-30T00:00:00"/>
    <s v="(en blanco)"/>
    <n v="77113522"/>
  </r>
  <r>
    <n v="890329347"/>
    <s v="CENTRO DIAGNOSTICO OTOLOGICO"/>
    <s v="FEV"/>
    <n v="5446"/>
    <s v="FEV5446"/>
    <s v="890329347_FEV5446"/>
    <d v="2024-10-08T00:00:00"/>
    <n v="1085296"/>
    <n v="1085296"/>
    <m/>
    <s v="Factura pendiente en programacion de pago"/>
    <x v="3"/>
    <n v="1046640"/>
    <n v="1222529040"/>
    <s v="Finalizada"/>
    <d v="2024-10-08T00:00:00"/>
    <d v="2024-10-10T00:00:00"/>
    <n v="0"/>
    <m/>
    <m/>
    <m/>
    <m/>
    <m/>
    <n v="0"/>
    <n v="0"/>
    <n v="0"/>
    <n v="0"/>
    <n v="0"/>
    <n v="1085296"/>
    <n v="0"/>
    <n v="0"/>
    <n v="0"/>
    <n v="0"/>
    <m/>
    <m/>
    <m/>
    <n v="0"/>
    <n v="0"/>
    <n v="0"/>
    <m/>
    <m/>
    <m/>
    <n v="0"/>
    <n v="0"/>
    <n v="0"/>
    <m/>
    <m/>
    <m/>
    <n v="0"/>
  </r>
  <r>
    <n v="890329347"/>
    <s v="CENTRO DIAGNOSTICO OTOLOGICO"/>
    <s v="FEV"/>
    <n v="2964"/>
    <s v="FEV2964"/>
    <s v="890329347_FEV2964"/>
    <d v="2024-08-08T00:00:00"/>
    <n v="800000"/>
    <n v="800000"/>
    <m/>
    <s v="Factura pendiente en programacion de pago"/>
    <x v="3"/>
    <n v="784000"/>
    <n v="1222498489"/>
    <s v="Finalizada"/>
    <d v="2024-08-08T00:00:00"/>
    <d v="2024-08-09T00:00:00"/>
    <n v="0"/>
    <m/>
    <m/>
    <m/>
    <m/>
    <m/>
    <n v="0"/>
    <n v="0"/>
    <n v="0"/>
    <n v="0"/>
    <n v="0"/>
    <n v="800000"/>
    <n v="0"/>
    <n v="0"/>
    <n v="0"/>
    <n v="0"/>
    <m/>
    <m/>
    <m/>
    <n v="0"/>
    <n v="0"/>
    <n v="0"/>
    <m/>
    <m/>
    <m/>
    <n v="0"/>
    <n v="784000"/>
    <n v="0"/>
    <n v="4800066514"/>
    <d v="2024-12-18T00:00:00"/>
    <s v="PAGO DIRECTO RC 2DO PROC. DICIEMBRE"/>
    <n v="63014443"/>
  </r>
  <r>
    <n v="890329347"/>
    <s v="CENTRO DIAGNOSTICO OTOLOGICO"/>
    <s v="FEV"/>
    <n v="4231"/>
    <s v="FEV4231"/>
    <s v="890329347_FEV4231"/>
    <d v="2024-09-10T00:00:00"/>
    <n v="2008000"/>
    <n v="2008000"/>
    <m/>
    <s v="Factura pendiente en programacion de pago"/>
    <x v="3"/>
    <n v="1967840"/>
    <n v="1222512988"/>
    <s v="Finalizada"/>
    <d v="2024-09-10T00:00:00"/>
    <d v="2024-09-11T00:00:00"/>
    <n v="0"/>
    <m/>
    <m/>
    <m/>
    <m/>
    <m/>
    <n v="0"/>
    <n v="0"/>
    <n v="0"/>
    <n v="0"/>
    <n v="0"/>
    <n v="2008000"/>
    <n v="0"/>
    <n v="0"/>
    <n v="0"/>
    <n v="0"/>
    <m/>
    <m/>
    <m/>
    <n v="0"/>
    <n v="0"/>
    <n v="0"/>
    <m/>
    <m/>
    <m/>
    <n v="0"/>
    <n v="1967840"/>
    <n v="0"/>
    <n v="4800066514"/>
    <d v="2024-12-18T00:00:00"/>
    <s v="PAGO DIRECTO RC 2DO PROC. DICIEMBRE"/>
    <n v="63014443"/>
  </r>
  <r>
    <n v="890329347"/>
    <s v="CENTRO DIAGNOSTICO OTOLOGICO"/>
    <s v="FEV"/>
    <n v="2954"/>
    <s v="FEV2954"/>
    <s v="890329347_FEV2954"/>
    <d v="2024-08-08T00:00:00"/>
    <n v="5870000"/>
    <n v="5870000"/>
    <m/>
    <s v="Factura pendiente en programacion de pago"/>
    <x v="3"/>
    <n v="5752600"/>
    <n v="1222498498"/>
    <s v="Finalizada"/>
    <d v="2024-08-08T00:00:00"/>
    <d v="2024-08-09T00:00:00"/>
    <n v="0"/>
    <m/>
    <m/>
    <m/>
    <m/>
    <m/>
    <n v="0"/>
    <n v="0"/>
    <n v="0"/>
    <n v="0"/>
    <n v="0"/>
    <n v="5870000"/>
    <n v="0"/>
    <n v="0"/>
    <n v="0"/>
    <n v="0"/>
    <m/>
    <m/>
    <m/>
    <n v="0"/>
    <n v="0"/>
    <n v="0"/>
    <m/>
    <m/>
    <m/>
    <n v="0"/>
    <n v="5752600"/>
    <n v="0"/>
    <n v="4800066514"/>
    <d v="2024-12-18T00:00:00"/>
    <s v="PAGO DIRECTO RC 2DO PROC. DICIEMBRE"/>
    <n v="63014443"/>
  </r>
  <r>
    <n v="890329347"/>
    <s v="CENTRO DIAGNOSTICO OTOLOGICO"/>
    <s v="FEV"/>
    <n v="4230"/>
    <s v="FEV4230"/>
    <s v="890329347_FEV4230"/>
    <d v="2024-09-10T00:00:00"/>
    <n v="7410511"/>
    <n v="7410511"/>
    <m/>
    <s v="Factura pendiente en programacion de pago"/>
    <x v="3"/>
    <n v="7258989"/>
    <n v="1222512899"/>
    <s v="Finalizada"/>
    <d v="2024-09-10T00:00:00"/>
    <d v="2024-09-11T00:00:00"/>
    <n v="0"/>
    <m/>
    <m/>
    <m/>
    <m/>
    <m/>
    <n v="0"/>
    <n v="0"/>
    <n v="0"/>
    <n v="0"/>
    <n v="0"/>
    <n v="7410511"/>
    <n v="0"/>
    <n v="0"/>
    <n v="0"/>
    <n v="0"/>
    <m/>
    <m/>
    <m/>
    <n v="0"/>
    <n v="0"/>
    <n v="0"/>
    <m/>
    <m/>
    <m/>
    <n v="0"/>
    <n v="7258989"/>
    <n v="0"/>
    <n v="4800066514"/>
    <d v="2024-12-18T00:00:00"/>
    <s v="PAGO DIRECTO RC 2DO PROC. DICIEMBRE"/>
    <n v="63014443"/>
  </r>
  <r>
    <n v="890329347"/>
    <s v="CENTRO DIAGNOSTICO OTOLOGICO"/>
    <s v="FEV"/>
    <n v="4222"/>
    <s v="FEV4222"/>
    <s v="890329347_FEV4222"/>
    <d v="2024-09-10T00:00:00"/>
    <n v="19937155"/>
    <n v="19937155"/>
    <m/>
    <s v="Factura pendiente en programacion de pago"/>
    <x v="3"/>
    <n v="19523878"/>
    <n v="1222512869"/>
    <s v="Finalizada"/>
    <d v="2024-09-10T00:00:00"/>
    <d v="2024-09-11T00:00:00"/>
    <n v="0"/>
    <m/>
    <m/>
    <m/>
    <m/>
    <m/>
    <n v="0"/>
    <n v="0"/>
    <n v="0"/>
    <n v="0"/>
    <n v="0"/>
    <n v="19937155"/>
    <n v="0"/>
    <n v="0"/>
    <n v="0"/>
    <n v="0"/>
    <m/>
    <m/>
    <m/>
    <n v="0"/>
    <n v="0"/>
    <n v="0"/>
    <m/>
    <m/>
    <m/>
    <n v="0"/>
    <n v="19523878"/>
    <n v="0"/>
    <n v="4800066514"/>
    <d v="2024-12-18T00:00:00"/>
    <s v="PAGO DIRECTO RC 2DO PROC. DICIEMBRE"/>
    <n v="63014443"/>
  </r>
  <r>
    <n v="890329347"/>
    <s v="CENTRO DIAGNOSTICO OTOLOGICO"/>
    <s v="FEV"/>
    <n v="2960"/>
    <s v="FEV2960"/>
    <s v="890329347_FEV2960"/>
    <d v="2024-08-08T00:00:00"/>
    <n v="14086569"/>
    <n v="14086569"/>
    <m/>
    <s v="Factura pendiente en programacion de pago"/>
    <x v="3"/>
    <n v="13793517"/>
    <n v="1222498499"/>
    <s v="Finalizada"/>
    <d v="2024-08-08T00:00:00"/>
    <d v="2024-08-09T00:00:00"/>
    <n v="0"/>
    <m/>
    <m/>
    <m/>
    <m/>
    <m/>
    <n v="0"/>
    <n v="0"/>
    <n v="0"/>
    <n v="0"/>
    <n v="0"/>
    <n v="14086569"/>
    <n v="0"/>
    <n v="0"/>
    <n v="0"/>
    <n v="0"/>
    <m/>
    <m/>
    <m/>
    <n v="0"/>
    <n v="0"/>
    <n v="0"/>
    <m/>
    <m/>
    <m/>
    <n v="0"/>
    <n v="13793517"/>
    <n v="0"/>
    <n v="4800066514"/>
    <d v="2024-12-18T00:00:00"/>
    <s v="PAGO DIRECTO RC 2DO PROC. DICIEMBRE"/>
    <n v="63014443"/>
  </r>
  <r>
    <n v="890329347"/>
    <s v="CENTRO DIAGNOSTICO OTOLOGICO"/>
    <s v="FEV"/>
    <n v="5448"/>
    <s v="FEV5448"/>
    <s v="890329347_FEV5448"/>
    <d v="2024-10-08T00:00:00"/>
    <n v="374400"/>
    <n v="374400"/>
    <m/>
    <s v="Factura pendiente en programacion de pago"/>
    <x v="3"/>
    <n v="366912"/>
    <n v="1222544907"/>
    <s v="Finalizada"/>
    <d v="2024-10-08T00:00:00"/>
    <d v="2024-10-10T00:00:00"/>
    <n v="0"/>
    <m/>
    <m/>
    <m/>
    <m/>
    <m/>
    <n v="0"/>
    <n v="0"/>
    <n v="0"/>
    <n v="0"/>
    <n v="0"/>
    <n v="374400"/>
    <n v="0"/>
    <n v="0"/>
    <n v="0"/>
    <n v="0"/>
    <m/>
    <m/>
    <m/>
    <n v="0"/>
    <n v="0"/>
    <n v="0"/>
    <m/>
    <m/>
    <m/>
    <n v="0"/>
    <n v="0"/>
    <n v="0"/>
    <m/>
    <m/>
    <m/>
    <n v="0"/>
  </r>
  <r>
    <n v="890329347"/>
    <s v="CENTRO DIAGNOSTICO OTOLOGICO"/>
    <s v="FEV"/>
    <n v="5447"/>
    <s v="FEV5447"/>
    <s v="890329347_FEV5447"/>
    <d v="2024-10-08T00:00:00"/>
    <n v="864000"/>
    <n v="864000"/>
    <m/>
    <s v="Factura pendiente en programacion de pago"/>
    <x v="3"/>
    <n v="846720"/>
    <n v="1222529037"/>
    <s v="Finalizada"/>
    <d v="2024-10-08T00:00:00"/>
    <d v="2024-10-10T00:00:00"/>
    <n v="0"/>
    <m/>
    <m/>
    <m/>
    <m/>
    <m/>
    <n v="0"/>
    <n v="0"/>
    <n v="0"/>
    <n v="0"/>
    <n v="0"/>
    <n v="864000"/>
    <n v="0"/>
    <n v="0"/>
    <n v="0"/>
    <n v="0"/>
    <m/>
    <m/>
    <m/>
    <n v="0"/>
    <n v="0"/>
    <n v="0"/>
    <m/>
    <m/>
    <m/>
    <n v="0"/>
    <n v="0"/>
    <n v="0"/>
    <m/>
    <m/>
    <m/>
    <n v="0"/>
  </r>
  <r>
    <n v="890329347"/>
    <s v="CENTRO DIAGNOSTICO OTOLOGICO"/>
    <s v="FEV"/>
    <n v="5441"/>
    <s v="FEV5441"/>
    <s v="890329347_FEV5441"/>
    <d v="2024-10-08T00:00:00"/>
    <n v="8376233"/>
    <n v="8376233"/>
    <m/>
    <s v="Factura pendiente en programacion de pago"/>
    <x v="3"/>
    <n v="8206369"/>
    <n v="136806887"/>
    <s v="Finalizada"/>
    <d v="2024-10-08T00:00:00"/>
    <d v="2024-11-01T00:00:00"/>
    <n v="0"/>
    <m/>
    <m/>
    <m/>
    <m/>
    <m/>
    <n v="0"/>
    <n v="0"/>
    <n v="0"/>
    <n v="0"/>
    <n v="0"/>
    <n v="8376233"/>
    <n v="0"/>
    <n v="0"/>
    <n v="0"/>
    <n v="0"/>
    <m/>
    <m/>
    <m/>
    <n v="0"/>
    <n v="0"/>
    <n v="0"/>
    <m/>
    <m/>
    <m/>
    <n v="0"/>
    <n v="0"/>
    <n v="0"/>
    <m/>
    <m/>
    <m/>
    <n v="0"/>
  </r>
  <r>
    <n v="890329347"/>
    <s v="CENTRO DIAGNOSTICO OTOLOGICO"/>
    <s v="FEV"/>
    <n v="1883"/>
    <s v="FEV1883"/>
    <s v="890329347_FEV1883"/>
    <d v="2024-07-10T00:00:00"/>
    <n v="15581414"/>
    <n v="15581414"/>
    <m/>
    <s v="Factura pendiente en programacion de pago"/>
    <x v="3"/>
    <n v="15259510"/>
    <n v="1222487804"/>
    <s v="Finalizada"/>
    <d v="2024-07-10T00:00:00"/>
    <d v="2024-07-12T00:00:00"/>
    <n v="0"/>
    <m/>
    <m/>
    <m/>
    <m/>
    <m/>
    <n v="0"/>
    <n v="0"/>
    <n v="0"/>
    <n v="0"/>
    <n v="0"/>
    <n v="15581414"/>
    <n v="0"/>
    <n v="0"/>
    <n v="0"/>
    <n v="0"/>
    <m/>
    <m/>
    <m/>
    <n v="0"/>
    <n v="0"/>
    <n v="0"/>
    <m/>
    <m/>
    <m/>
    <n v="0"/>
    <n v="0"/>
    <n v="0"/>
    <m/>
    <m/>
    <m/>
    <n v="0"/>
  </r>
  <r>
    <n v="890329347"/>
    <s v="CENTRO DIAGNOSTICO OTOLOGICO"/>
    <s v="FEV"/>
    <n v="6614"/>
    <s v="FEV6614"/>
    <s v="890329347_FEV6614"/>
    <d v="2024-11-13T00:00:00"/>
    <n v="5852935"/>
    <n v="5852935"/>
    <m/>
    <e v="#N/A"/>
    <x v="3"/>
    <n v="5731413"/>
    <n v="1222536657"/>
    <s v="Finalizada"/>
    <d v="2024-11-13T00:00:00"/>
    <d v="2024-11-13T00:00:00"/>
    <n v="0"/>
    <m/>
    <m/>
    <m/>
    <m/>
    <m/>
    <n v="0"/>
    <n v="0"/>
    <n v="0"/>
    <n v="0"/>
    <n v="0"/>
    <n v="5852935"/>
    <n v="0"/>
    <n v="0"/>
    <n v="0"/>
    <n v="0"/>
    <m/>
    <m/>
    <m/>
    <n v="0"/>
    <n v="0"/>
    <n v="0"/>
    <m/>
    <m/>
    <m/>
    <n v="0"/>
    <n v="0"/>
    <n v="0"/>
    <m/>
    <m/>
    <m/>
    <n v="0"/>
  </r>
  <r>
    <n v="890329347"/>
    <s v="CENTRO DIAGNOSTICO OTOLOGICO"/>
    <s v="FEV"/>
    <n v="6601"/>
    <s v="FEV6601"/>
    <s v="890329347_FEV6601"/>
    <d v="2024-11-13T00:00:00"/>
    <n v="13696468"/>
    <n v="13696468"/>
    <m/>
    <e v="#N/A"/>
    <x v="3"/>
    <n v="13411140"/>
    <n v="1222536686"/>
    <s v="Finalizada"/>
    <d v="2024-11-13T00:00:00"/>
    <d v="2024-11-13T00:00:00"/>
    <n v="0"/>
    <m/>
    <m/>
    <m/>
    <m/>
    <m/>
    <n v="0"/>
    <n v="0"/>
    <n v="0"/>
    <n v="0"/>
    <n v="0"/>
    <n v="13696468"/>
    <n v="0"/>
    <n v="0"/>
    <n v="0"/>
    <n v="0"/>
    <m/>
    <m/>
    <m/>
    <n v="0"/>
    <n v="0"/>
    <n v="0"/>
    <m/>
    <m/>
    <m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8" cacheId="8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F8" firstHeaderRow="0" firstDataRow="1" firstDataCol="1"/>
  <pivotFields count="49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7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ANT" fld="5" subtotal="count" baseField="0" baseItem="0"/>
    <dataField name=" IPS Saldo Factura" fld="8" baseField="0" baseItem="0" numFmtId="170"/>
    <dataField name=" FACTURA CANCELADA" fld="23" baseField="0" baseItem="0" numFmtId="170"/>
    <dataField name=" GLOSA PDTE" fld="27" baseField="0" baseItem="0" numFmtId="170"/>
    <dataField name=" FACTURA EN PROGRAMACION DE PAGO" fld="28" baseField="0" baseItem="0" numFmtId="170"/>
  </dataFields>
  <formats count="13">
    <format dxfId="13">
      <pivotArea type="all" dataOnly="0" outline="0" fieldPosition="0"/>
    </format>
    <format dxfId="14">
      <pivotArea outline="0" collapsedLevelsAreSubtotals="1" fieldPosition="0"/>
    </format>
    <format dxfId="15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11" count="0"/>
        </references>
      </pivotArea>
    </format>
    <format dxfId="17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9">
      <pivotArea type="all" dataOnly="0" outline="0" fieldPosition="0"/>
    </format>
    <format dxfId="20">
      <pivotArea outline="0" collapsedLevelsAreSubtotals="1" fieldPosition="0"/>
    </format>
    <format dxfId="21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11" count="0"/>
        </references>
      </pivotArea>
    </format>
    <format dxfId="23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">
      <pivotArea outline="0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topLeftCell="A11" workbookViewId="0">
      <selection activeCell="F2" sqref="F2"/>
    </sheetView>
  </sheetViews>
  <sheetFormatPr baseColWidth="10" defaultColWidth="11.54296875" defaultRowHeight="14.5" x14ac:dyDescent="0.35"/>
  <cols>
    <col min="2" max="2" width="31.26953125" customWidth="1"/>
    <col min="3" max="3" width="11.54296875" customWidth="1"/>
    <col min="4" max="4" width="15.36328125" customWidth="1"/>
  </cols>
  <sheetData>
    <row r="1" spans="1:5" x14ac:dyDescent="0.3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</row>
    <row r="2" spans="1:5" x14ac:dyDescent="0.35">
      <c r="A2" s="3">
        <v>890329347</v>
      </c>
      <c r="B2" s="3" t="s">
        <v>7</v>
      </c>
      <c r="C2" s="2" t="s">
        <v>148</v>
      </c>
      <c r="D2" s="4">
        <v>57643</v>
      </c>
      <c r="E2" s="5">
        <v>45237</v>
      </c>
    </row>
    <row r="3" spans="1:5" x14ac:dyDescent="0.35">
      <c r="A3" s="3">
        <v>890329347</v>
      </c>
      <c r="B3" s="3" t="s">
        <v>7</v>
      </c>
      <c r="C3" s="2" t="s">
        <v>150</v>
      </c>
      <c r="D3" s="4">
        <v>290657</v>
      </c>
      <c r="E3" s="5">
        <v>45330</v>
      </c>
    </row>
    <row r="4" spans="1:5" x14ac:dyDescent="0.35">
      <c r="A4" s="3">
        <v>890329347</v>
      </c>
      <c r="B4" s="3" t="s">
        <v>7</v>
      </c>
      <c r="C4" s="2" t="s">
        <v>90</v>
      </c>
      <c r="D4" s="4">
        <v>374400</v>
      </c>
      <c r="E4" s="5">
        <v>45420</v>
      </c>
    </row>
    <row r="5" spans="1:5" x14ac:dyDescent="0.35">
      <c r="A5" s="3">
        <v>890329347</v>
      </c>
      <c r="B5" s="3" t="s">
        <v>7</v>
      </c>
      <c r="C5" s="2" t="s">
        <v>92</v>
      </c>
      <c r="D5" s="4">
        <v>374400</v>
      </c>
      <c r="E5" s="5">
        <v>45420</v>
      </c>
    </row>
    <row r="6" spans="1:5" x14ac:dyDescent="0.35">
      <c r="A6" s="3">
        <v>890329347</v>
      </c>
      <c r="B6" s="3" t="s">
        <v>7</v>
      </c>
      <c r="C6" s="2" t="s">
        <v>160</v>
      </c>
      <c r="D6" s="4">
        <v>3626000</v>
      </c>
      <c r="E6" s="5">
        <v>45483</v>
      </c>
    </row>
    <row r="7" spans="1:5" x14ac:dyDescent="0.35">
      <c r="A7" s="3">
        <v>890329347</v>
      </c>
      <c r="B7" s="3" t="s">
        <v>7</v>
      </c>
      <c r="C7" s="2" t="s">
        <v>156</v>
      </c>
      <c r="D7" s="4">
        <v>1862000</v>
      </c>
      <c r="E7" s="5">
        <v>45483</v>
      </c>
    </row>
    <row r="8" spans="1:5" x14ac:dyDescent="0.35">
      <c r="A8" s="3">
        <v>890329347</v>
      </c>
      <c r="B8" s="3" t="s">
        <v>7</v>
      </c>
      <c r="C8" s="2" t="s">
        <v>152</v>
      </c>
      <c r="D8" s="4">
        <v>517938</v>
      </c>
      <c r="E8" s="5">
        <v>45483</v>
      </c>
    </row>
    <row r="9" spans="1:5" x14ac:dyDescent="0.35">
      <c r="A9" s="3">
        <v>890329347</v>
      </c>
      <c r="B9" s="3" t="s">
        <v>7</v>
      </c>
      <c r="C9" s="2" t="s">
        <v>114</v>
      </c>
      <c r="D9" s="4">
        <v>15581414</v>
      </c>
      <c r="E9" s="5">
        <v>45483</v>
      </c>
    </row>
    <row r="10" spans="1:5" x14ac:dyDescent="0.35">
      <c r="A10" s="3">
        <v>890329347</v>
      </c>
      <c r="B10" s="3" t="s">
        <v>7</v>
      </c>
      <c r="C10" s="2" t="s">
        <v>124</v>
      </c>
      <c r="D10" s="4">
        <v>1565980</v>
      </c>
      <c r="E10" s="5">
        <v>45512</v>
      </c>
    </row>
    <row r="11" spans="1:5" x14ac:dyDescent="0.35">
      <c r="A11" s="3">
        <v>890329347</v>
      </c>
      <c r="B11" s="3" t="s">
        <v>7</v>
      </c>
      <c r="C11" s="2" t="s">
        <v>102</v>
      </c>
      <c r="D11" s="4">
        <v>5870000</v>
      </c>
      <c r="E11" s="5">
        <v>45512</v>
      </c>
    </row>
    <row r="12" spans="1:5" x14ac:dyDescent="0.35">
      <c r="A12" s="3">
        <v>890329347</v>
      </c>
      <c r="B12" s="3" t="s">
        <v>7</v>
      </c>
      <c r="C12" s="2" t="s">
        <v>112</v>
      </c>
      <c r="D12" s="4">
        <v>2741336</v>
      </c>
      <c r="E12" s="5">
        <v>45512</v>
      </c>
    </row>
    <row r="13" spans="1:5" x14ac:dyDescent="0.35">
      <c r="A13" s="3">
        <v>890329347</v>
      </c>
      <c r="B13" s="3" t="s">
        <v>7</v>
      </c>
      <c r="C13" s="2" t="s">
        <v>120</v>
      </c>
      <c r="D13" s="4">
        <v>14086569</v>
      </c>
      <c r="E13" s="5">
        <v>45512</v>
      </c>
    </row>
    <row r="14" spans="1:5" x14ac:dyDescent="0.35">
      <c r="A14" s="3">
        <v>890329347</v>
      </c>
      <c r="B14" s="3" t="s">
        <v>7</v>
      </c>
      <c r="C14" s="2" t="s">
        <v>85</v>
      </c>
      <c r="D14" s="4">
        <v>1439263</v>
      </c>
      <c r="E14" s="5">
        <v>45512</v>
      </c>
    </row>
    <row r="15" spans="1:5" x14ac:dyDescent="0.35">
      <c r="A15" s="3">
        <v>890329347</v>
      </c>
      <c r="B15" s="3" t="s">
        <v>7</v>
      </c>
      <c r="C15" s="2" t="s">
        <v>106</v>
      </c>
      <c r="D15" s="4">
        <v>847365</v>
      </c>
      <c r="E15" s="5">
        <v>45512</v>
      </c>
    </row>
    <row r="16" spans="1:5" x14ac:dyDescent="0.35">
      <c r="A16" s="3">
        <v>890329347</v>
      </c>
      <c r="B16" s="3" t="s">
        <v>7</v>
      </c>
      <c r="C16" s="2" t="s">
        <v>96</v>
      </c>
      <c r="D16" s="4">
        <v>800000</v>
      </c>
      <c r="E16" s="5">
        <v>45512</v>
      </c>
    </row>
    <row r="17" spans="1:23" x14ac:dyDescent="0.35">
      <c r="A17" s="3">
        <v>890329347</v>
      </c>
      <c r="B17" s="3" t="s">
        <v>7</v>
      </c>
      <c r="C17" s="2" t="s">
        <v>116</v>
      </c>
      <c r="D17" s="4">
        <v>19937155</v>
      </c>
      <c r="E17" s="5">
        <v>45545</v>
      </c>
    </row>
    <row r="18" spans="1:23" x14ac:dyDescent="0.35">
      <c r="A18" s="3">
        <v>890329347</v>
      </c>
      <c r="B18" s="3" t="s">
        <v>7</v>
      </c>
      <c r="C18" s="2" t="s">
        <v>110</v>
      </c>
      <c r="D18" s="4">
        <v>7410511</v>
      </c>
      <c r="E18" s="5">
        <v>45545</v>
      </c>
    </row>
    <row r="19" spans="1:23" x14ac:dyDescent="0.35">
      <c r="A19" s="3">
        <v>890329347</v>
      </c>
      <c r="B19" s="3" t="s">
        <v>7</v>
      </c>
      <c r="C19" s="2" t="s">
        <v>100</v>
      </c>
      <c r="D19" s="4">
        <v>2008000</v>
      </c>
      <c r="E19" s="5">
        <v>45545</v>
      </c>
    </row>
    <row r="20" spans="1:23" x14ac:dyDescent="0.35">
      <c r="A20" s="3">
        <v>890329347</v>
      </c>
      <c r="B20" s="3" t="s">
        <v>7</v>
      </c>
      <c r="C20" s="2" t="s">
        <v>158</v>
      </c>
      <c r="D20" s="4">
        <v>2282044</v>
      </c>
      <c r="E20" s="5">
        <v>45545</v>
      </c>
    </row>
    <row r="21" spans="1:23" x14ac:dyDescent="0.35">
      <c r="A21" s="3">
        <v>890329347</v>
      </c>
      <c r="B21" s="3" t="s">
        <v>7</v>
      </c>
      <c r="C21" s="2" t="s">
        <v>154</v>
      </c>
      <c r="D21" s="4">
        <v>620000</v>
      </c>
      <c r="E21" s="5">
        <v>45545</v>
      </c>
    </row>
    <row r="22" spans="1:23" x14ac:dyDescent="0.35">
      <c r="A22" s="3">
        <v>890329347</v>
      </c>
      <c r="B22" s="3" t="s">
        <v>7</v>
      </c>
      <c r="C22" s="2" t="s">
        <v>141</v>
      </c>
      <c r="D22" s="4">
        <v>4095551</v>
      </c>
      <c r="E22" s="5">
        <v>45545</v>
      </c>
    </row>
    <row r="23" spans="1:23" x14ac:dyDescent="0.35">
      <c r="A23" s="3">
        <v>890329347</v>
      </c>
      <c r="B23" s="3" t="s">
        <v>7</v>
      </c>
      <c r="C23" s="2" t="s">
        <v>104</v>
      </c>
      <c r="D23" s="4">
        <v>600540</v>
      </c>
      <c r="E23" s="5">
        <v>45545</v>
      </c>
    </row>
    <row r="24" spans="1:23" x14ac:dyDescent="0.35">
      <c r="A24" s="3">
        <v>890329347</v>
      </c>
      <c r="B24" s="3" t="s">
        <v>7</v>
      </c>
      <c r="C24" s="2" t="s">
        <v>108</v>
      </c>
      <c r="D24" s="4">
        <v>8376233</v>
      </c>
      <c r="E24" s="5">
        <v>45573</v>
      </c>
    </row>
    <row r="25" spans="1:23" x14ac:dyDescent="0.35">
      <c r="A25" s="3">
        <v>890329347</v>
      </c>
      <c r="B25" s="3" t="s">
        <v>7</v>
      </c>
      <c r="C25" s="2" t="s">
        <v>130</v>
      </c>
      <c r="D25" s="4">
        <v>1950577</v>
      </c>
      <c r="E25" s="5">
        <v>45573</v>
      </c>
    </row>
    <row r="26" spans="1:23" x14ac:dyDescent="0.35">
      <c r="A26" s="3">
        <v>890329347</v>
      </c>
      <c r="B26" s="3" t="s">
        <v>7</v>
      </c>
      <c r="C26" s="2" t="s">
        <v>126</v>
      </c>
      <c r="D26" s="4">
        <v>1085296</v>
      </c>
      <c r="E26" s="5">
        <v>45573</v>
      </c>
    </row>
    <row r="27" spans="1:23" x14ac:dyDescent="0.35">
      <c r="A27" s="3">
        <v>890329347</v>
      </c>
      <c r="B27" s="3" t="s">
        <v>7</v>
      </c>
      <c r="C27" s="2" t="s">
        <v>98</v>
      </c>
      <c r="D27" s="4">
        <v>864000</v>
      </c>
      <c r="E27" s="5">
        <v>45573</v>
      </c>
    </row>
    <row r="28" spans="1:23" x14ac:dyDescent="0.35">
      <c r="A28" s="3">
        <v>890329347</v>
      </c>
      <c r="B28" s="3" t="s">
        <v>7</v>
      </c>
      <c r="C28" s="2" t="s">
        <v>94</v>
      </c>
      <c r="D28" s="4">
        <v>374400</v>
      </c>
      <c r="E28" s="5">
        <v>45573</v>
      </c>
    </row>
    <row r="29" spans="1:23" x14ac:dyDescent="0.35">
      <c r="A29" s="3">
        <v>890329347</v>
      </c>
      <c r="B29" s="3" t="s">
        <v>7</v>
      </c>
      <c r="C29" s="2" t="s">
        <v>139</v>
      </c>
      <c r="D29" s="4">
        <v>1419945</v>
      </c>
      <c r="E29" s="5">
        <v>45573</v>
      </c>
    </row>
    <row r="30" spans="1:23" x14ac:dyDescent="0.35">
      <c r="A30" s="3">
        <v>890329347</v>
      </c>
      <c r="B30" s="3" t="s">
        <v>7</v>
      </c>
      <c r="C30" s="2" t="s">
        <v>128</v>
      </c>
      <c r="D30" s="4">
        <v>17892359</v>
      </c>
      <c r="E30" s="5">
        <v>45573</v>
      </c>
    </row>
    <row r="31" spans="1:23" x14ac:dyDescent="0.35">
      <c r="A31" s="3">
        <v>890329347</v>
      </c>
      <c r="B31" s="3" t="s">
        <v>7</v>
      </c>
      <c r="C31" s="7" t="s">
        <v>122</v>
      </c>
      <c r="D31" s="8">
        <v>13696468</v>
      </c>
      <c r="E31" s="9">
        <v>45609</v>
      </c>
    </row>
    <row r="32" spans="1:23" x14ac:dyDescent="0.35">
      <c r="A32" s="3">
        <v>890329347</v>
      </c>
      <c r="B32" s="3" t="s">
        <v>7</v>
      </c>
      <c r="C32" s="7" t="s">
        <v>146</v>
      </c>
      <c r="D32" s="8">
        <v>1446200</v>
      </c>
      <c r="E32" s="9">
        <v>45609</v>
      </c>
      <c r="M32" s="10"/>
      <c r="N32" s="11"/>
      <c r="O32" s="1"/>
      <c r="P32" s="12"/>
      <c r="Q32" s="10"/>
      <c r="R32" s="11"/>
      <c r="S32" s="13"/>
      <c r="T32" s="13"/>
      <c r="U32" s="13"/>
      <c r="V32" s="13"/>
      <c r="W32" s="13"/>
    </row>
    <row r="33" spans="1:23" x14ac:dyDescent="0.35">
      <c r="A33" s="3">
        <v>890329347</v>
      </c>
      <c r="B33" s="3" t="s">
        <v>7</v>
      </c>
      <c r="C33" s="7" t="s">
        <v>137</v>
      </c>
      <c r="D33" s="8">
        <v>2959804</v>
      </c>
      <c r="E33" s="9">
        <v>45609</v>
      </c>
      <c r="M33" s="10"/>
      <c r="N33" s="11"/>
      <c r="O33" s="1"/>
      <c r="P33" s="12"/>
      <c r="Q33" s="10"/>
      <c r="R33" s="11"/>
      <c r="S33" s="13"/>
      <c r="T33" s="13"/>
      <c r="U33" s="13"/>
      <c r="V33" s="13"/>
      <c r="W33" s="13"/>
    </row>
    <row r="34" spans="1:23" x14ac:dyDescent="0.35">
      <c r="A34" s="3">
        <v>890329347</v>
      </c>
      <c r="B34" s="3" t="s">
        <v>7</v>
      </c>
      <c r="C34" s="7" t="s">
        <v>144</v>
      </c>
      <c r="D34" s="8">
        <v>462444</v>
      </c>
      <c r="E34" s="9">
        <v>45609</v>
      </c>
      <c r="M34" s="10"/>
      <c r="N34" s="11"/>
      <c r="O34" s="1"/>
      <c r="P34" s="12"/>
      <c r="Q34" s="10"/>
      <c r="R34" s="11"/>
      <c r="S34" s="13"/>
      <c r="T34" s="13"/>
      <c r="U34" s="13"/>
      <c r="V34" s="13"/>
      <c r="W34" s="13"/>
    </row>
    <row r="35" spans="1:23" x14ac:dyDescent="0.35">
      <c r="A35" s="3">
        <v>890329347</v>
      </c>
      <c r="B35" s="3" t="s">
        <v>7</v>
      </c>
      <c r="C35" s="7" t="s">
        <v>118</v>
      </c>
      <c r="D35" s="8">
        <v>5852935</v>
      </c>
      <c r="E35" s="9">
        <v>45609</v>
      </c>
      <c r="M35" s="10"/>
      <c r="N35" s="11"/>
      <c r="O35" s="1"/>
      <c r="P35" s="12"/>
      <c r="Q35" s="10"/>
      <c r="R35" s="11"/>
      <c r="S35" s="13"/>
      <c r="T35" s="13"/>
      <c r="U35" s="13"/>
      <c r="V35" s="13"/>
      <c r="W35" s="13"/>
    </row>
    <row r="36" spans="1:23" x14ac:dyDescent="0.35">
      <c r="A36" s="15"/>
      <c r="B36" s="16" t="s">
        <v>5</v>
      </c>
      <c r="C36" s="15"/>
      <c r="D36" s="6">
        <f>SUM(D2:D35)</f>
        <v>143369427</v>
      </c>
      <c r="E36" s="15"/>
      <c r="M36" s="10"/>
      <c r="N36" s="11"/>
      <c r="O36" s="1"/>
      <c r="P36" s="12"/>
      <c r="Q36" s="10"/>
      <c r="R36" s="11"/>
      <c r="S36" s="13"/>
      <c r="T36" s="13"/>
      <c r="U36" s="13"/>
      <c r="V36" s="13"/>
      <c r="W36" s="13"/>
    </row>
    <row r="37" spans="1:23" x14ac:dyDescent="0.35">
      <c r="A37" s="15"/>
      <c r="B37" s="15"/>
      <c r="C37" s="15"/>
      <c r="D37" s="15"/>
      <c r="E37" s="15"/>
      <c r="M37" s="10"/>
      <c r="N37" s="11"/>
      <c r="O37" s="1"/>
      <c r="P37" s="12"/>
      <c r="Q37" s="10"/>
      <c r="R37" s="11"/>
      <c r="S37" s="13"/>
      <c r="T37" s="13"/>
      <c r="U37" s="13"/>
      <c r="V37" s="13"/>
      <c r="W37" s="13"/>
    </row>
    <row r="38" spans="1:23" x14ac:dyDescent="0.35">
      <c r="A38" s="15"/>
      <c r="B38" s="16" t="s">
        <v>6</v>
      </c>
      <c r="C38" s="16"/>
      <c r="D38" s="6" t="e">
        <f>#REF!+D36</f>
        <v>#REF!</v>
      </c>
      <c r="E38" s="15"/>
      <c r="M38" s="10"/>
      <c r="N38" s="11"/>
      <c r="O38" s="1"/>
      <c r="P38" s="12"/>
      <c r="Q38" s="10"/>
      <c r="R38" s="11"/>
      <c r="S38" s="13"/>
      <c r="T38" s="13"/>
      <c r="U38" s="13"/>
      <c r="V38" s="13"/>
      <c r="W38" s="13"/>
    </row>
    <row r="39" spans="1:23" x14ac:dyDescent="0.35">
      <c r="A39" s="15"/>
      <c r="B39" s="15"/>
      <c r="C39" s="15"/>
      <c r="D39" s="15"/>
      <c r="E39" s="15"/>
      <c r="M39" s="10"/>
      <c r="N39" s="11"/>
      <c r="O39" s="1"/>
      <c r="P39" s="12"/>
      <c r="Q39" s="10"/>
      <c r="R39" s="11"/>
      <c r="S39" s="13"/>
      <c r="T39" s="13"/>
      <c r="U39" s="13"/>
      <c r="V39" s="13"/>
      <c r="W39" s="13"/>
    </row>
    <row r="40" spans="1:23" x14ac:dyDescent="0.35">
      <c r="A40" s="15"/>
      <c r="B40" s="15"/>
      <c r="C40" s="15"/>
      <c r="D40" s="15"/>
      <c r="E40" s="15"/>
    </row>
    <row r="41" spans="1:23" x14ac:dyDescent="0.35">
      <c r="A41" s="15"/>
      <c r="B41" s="15"/>
      <c r="C41" s="15"/>
      <c r="D41" s="15"/>
      <c r="E41" s="15"/>
    </row>
    <row r="42" spans="1:23" x14ac:dyDescent="0.35">
      <c r="A42" s="15"/>
      <c r="B42" s="15"/>
      <c r="C42" s="15"/>
      <c r="D42" s="15"/>
      <c r="E42" s="15"/>
    </row>
    <row r="43" spans="1:23" x14ac:dyDescent="0.35">
      <c r="A43" s="15"/>
      <c r="B43" s="15"/>
      <c r="C43" s="15"/>
      <c r="D43" s="15"/>
      <c r="E43" s="15"/>
    </row>
    <row r="44" spans="1:23" x14ac:dyDescent="0.35">
      <c r="A44" s="15"/>
      <c r="B44" s="15"/>
      <c r="C44" s="15"/>
      <c r="D44" s="15"/>
      <c r="E44" s="15"/>
    </row>
    <row r="45" spans="1:23" x14ac:dyDescent="0.35">
      <c r="A45" s="15"/>
      <c r="B45" s="15"/>
      <c r="C45" s="15"/>
      <c r="D45" s="15"/>
      <c r="E45" s="15"/>
    </row>
    <row r="46" spans="1:23" x14ac:dyDescent="0.35">
      <c r="A46" s="15"/>
      <c r="B46" s="15"/>
      <c r="C46" s="15"/>
      <c r="D46" s="15"/>
      <c r="E46" s="15"/>
    </row>
    <row r="47" spans="1:23" x14ac:dyDescent="0.35">
      <c r="A47" s="15"/>
      <c r="B47" s="15"/>
      <c r="C47" s="15"/>
      <c r="D47" s="15"/>
      <c r="E47" s="15"/>
    </row>
    <row r="48" spans="1:23" x14ac:dyDescent="0.35">
      <c r="A48" s="15"/>
      <c r="B48" s="15"/>
      <c r="C48" s="15"/>
      <c r="D48" s="15"/>
      <c r="E48" s="15"/>
    </row>
    <row r="49" spans="1:5" x14ac:dyDescent="0.35">
      <c r="A49" s="15"/>
      <c r="B49" s="15"/>
      <c r="C49" s="15"/>
      <c r="D49" s="15"/>
      <c r="E49" s="15"/>
    </row>
    <row r="50" spans="1:5" x14ac:dyDescent="0.35">
      <c r="A50" s="15"/>
      <c r="B50" s="15"/>
      <c r="C50" s="15"/>
      <c r="D50" s="15"/>
      <c r="E50" s="15"/>
    </row>
    <row r="51" spans="1:5" x14ac:dyDescent="0.35">
      <c r="A51" s="15"/>
      <c r="B51" s="15"/>
      <c r="C51" s="15"/>
      <c r="D51" s="15"/>
      <c r="E51" s="15"/>
    </row>
    <row r="52" spans="1:5" x14ac:dyDescent="0.35">
      <c r="A52" s="15"/>
      <c r="B52" s="15"/>
      <c r="C52" s="15"/>
      <c r="D52" s="15"/>
      <c r="E52" s="15"/>
    </row>
    <row r="53" spans="1:5" x14ac:dyDescent="0.35">
      <c r="A53" s="15"/>
      <c r="B53" s="15"/>
      <c r="C53" s="15"/>
      <c r="D53" s="15"/>
      <c r="E53" s="15"/>
    </row>
    <row r="54" spans="1:5" x14ac:dyDescent="0.35">
      <c r="A54" s="15"/>
      <c r="B54" s="15"/>
      <c r="C54" s="15"/>
      <c r="D54" s="15"/>
      <c r="E54" s="15"/>
    </row>
    <row r="55" spans="1:5" x14ac:dyDescent="0.35">
      <c r="A55" s="15"/>
      <c r="B55" s="15"/>
      <c r="C55" s="15"/>
      <c r="D55" s="15"/>
      <c r="E55" s="15"/>
    </row>
    <row r="56" spans="1:5" x14ac:dyDescent="0.35">
      <c r="A56" s="15"/>
      <c r="B56" s="15"/>
      <c r="C56" s="15"/>
      <c r="D56" s="15"/>
      <c r="E56" s="15"/>
    </row>
    <row r="57" spans="1:5" x14ac:dyDescent="0.35">
      <c r="A57" s="15"/>
      <c r="B57" s="15"/>
      <c r="C57" s="15"/>
      <c r="D57" s="15"/>
      <c r="E57" s="15"/>
    </row>
    <row r="58" spans="1:5" x14ac:dyDescent="0.35">
      <c r="A58" s="15"/>
      <c r="B58" s="15"/>
      <c r="C58" s="15"/>
      <c r="D58" s="15"/>
      <c r="E58" s="15"/>
    </row>
    <row r="59" spans="1:5" x14ac:dyDescent="0.35">
      <c r="A59" s="15"/>
      <c r="B59" s="15"/>
      <c r="C59" s="15"/>
      <c r="D59" s="15"/>
      <c r="E59" s="15"/>
    </row>
    <row r="60" spans="1:5" x14ac:dyDescent="0.35">
      <c r="A60" s="15"/>
      <c r="B60" s="15"/>
      <c r="C60" s="15"/>
      <c r="D60" s="15"/>
      <c r="E60" s="15"/>
    </row>
    <row r="61" spans="1:5" x14ac:dyDescent="0.35">
      <c r="A61" s="15"/>
      <c r="B61" s="15"/>
      <c r="C61" s="15"/>
      <c r="D61" s="15"/>
      <c r="E61" s="15"/>
    </row>
    <row r="62" spans="1:5" x14ac:dyDescent="0.35">
      <c r="A62" s="15"/>
      <c r="B62" s="15"/>
      <c r="C62" s="15"/>
      <c r="D62" s="15"/>
      <c r="E62" s="15"/>
    </row>
    <row r="63" spans="1:5" x14ac:dyDescent="0.35">
      <c r="A63" s="15"/>
      <c r="B63" s="15"/>
      <c r="C63" s="15"/>
      <c r="D63" s="15"/>
      <c r="E63" s="15"/>
    </row>
    <row r="64" spans="1:5" x14ac:dyDescent="0.35">
      <c r="A64" s="15"/>
      <c r="B64" s="15"/>
      <c r="C64" s="15"/>
      <c r="D64" s="15"/>
      <c r="E64" s="15"/>
    </row>
    <row r="65" spans="1:5" x14ac:dyDescent="0.35">
      <c r="A65" s="15"/>
      <c r="B65" s="15"/>
      <c r="C65" s="15"/>
      <c r="D65" s="15"/>
      <c r="E65" s="15"/>
    </row>
    <row r="66" spans="1:5" x14ac:dyDescent="0.35">
      <c r="A66" s="15"/>
      <c r="B66" s="15"/>
      <c r="C66" s="15"/>
      <c r="D66" s="15"/>
      <c r="E66" s="15"/>
    </row>
    <row r="67" spans="1:5" x14ac:dyDescent="0.35">
      <c r="A67" s="15"/>
      <c r="B67" s="15"/>
      <c r="C67" s="15"/>
      <c r="D67" s="15"/>
      <c r="E67" s="15"/>
    </row>
    <row r="68" spans="1:5" x14ac:dyDescent="0.35">
      <c r="A68" s="15"/>
      <c r="B68" s="15"/>
      <c r="C68" s="15"/>
      <c r="D68" s="15"/>
      <c r="E68" s="15"/>
    </row>
    <row r="69" spans="1:5" x14ac:dyDescent="0.35">
      <c r="A69" s="15"/>
      <c r="B69" s="15"/>
      <c r="C69" s="15"/>
      <c r="D69" s="15"/>
      <c r="E69" s="15"/>
    </row>
    <row r="70" spans="1:5" x14ac:dyDescent="0.35">
      <c r="A70" s="15"/>
      <c r="B70" s="15"/>
      <c r="C70" s="15"/>
      <c r="D70" s="15"/>
      <c r="E70" s="15"/>
    </row>
    <row r="71" spans="1:5" x14ac:dyDescent="0.35">
      <c r="A71" s="15"/>
      <c r="B71" s="15"/>
      <c r="C71" s="15"/>
      <c r="D71" s="15"/>
      <c r="E71" s="15"/>
    </row>
    <row r="72" spans="1:5" x14ac:dyDescent="0.35">
      <c r="A72" s="15"/>
      <c r="B72" s="15"/>
      <c r="C72" s="15"/>
      <c r="D72" s="15"/>
      <c r="E72" s="15"/>
    </row>
    <row r="73" spans="1:5" x14ac:dyDescent="0.35">
      <c r="A73" s="15"/>
      <c r="B73" s="15"/>
      <c r="C73" s="15"/>
      <c r="D73" s="15"/>
      <c r="E73" s="15"/>
    </row>
    <row r="74" spans="1:5" x14ac:dyDescent="0.35">
      <c r="A74" s="15"/>
      <c r="B74" s="15"/>
      <c r="C74" s="15"/>
      <c r="D74" s="15"/>
      <c r="E74" s="15"/>
    </row>
    <row r="75" spans="1:5" x14ac:dyDescent="0.35">
      <c r="A75" s="15"/>
      <c r="B75" s="15"/>
      <c r="C75" s="15"/>
      <c r="D75" s="15"/>
      <c r="E75" s="15"/>
    </row>
    <row r="76" spans="1:5" x14ac:dyDescent="0.35">
      <c r="A76" s="15"/>
      <c r="B76" s="15"/>
      <c r="C76" s="15"/>
      <c r="D76" s="15"/>
      <c r="E76" s="15"/>
    </row>
    <row r="77" spans="1:5" x14ac:dyDescent="0.35">
      <c r="A77" s="15"/>
      <c r="B77" s="15"/>
      <c r="C77" s="15"/>
      <c r="D77" s="15"/>
      <c r="E77" s="15"/>
    </row>
    <row r="78" spans="1:5" x14ac:dyDescent="0.35">
      <c r="A78" s="15"/>
      <c r="B78" s="15"/>
      <c r="C78" s="15"/>
      <c r="D78" s="15"/>
      <c r="E78" s="15"/>
    </row>
    <row r="79" spans="1:5" x14ac:dyDescent="0.35">
      <c r="A79" s="15"/>
      <c r="B79" s="15"/>
      <c r="C79" s="15"/>
      <c r="D79" s="15"/>
      <c r="E79" s="15"/>
    </row>
    <row r="80" spans="1:5" x14ac:dyDescent="0.35">
      <c r="A80" s="15"/>
      <c r="B80" s="15"/>
      <c r="C80" s="15"/>
      <c r="D80" s="15"/>
      <c r="E80" s="15"/>
    </row>
    <row r="81" spans="1:5" x14ac:dyDescent="0.35">
      <c r="A81" s="15"/>
      <c r="B81" s="15"/>
      <c r="C81" s="15"/>
      <c r="D81" s="15"/>
      <c r="E81" s="15"/>
    </row>
    <row r="82" spans="1:5" x14ac:dyDescent="0.35">
      <c r="A82" s="15"/>
      <c r="B82" s="15"/>
      <c r="C82" s="15"/>
      <c r="D82" s="15"/>
      <c r="E82" s="15"/>
    </row>
    <row r="83" spans="1:5" x14ac:dyDescent="0.35">
      <c r="A83" s="15"/>
      <c r="B83" s="15"/>
      <c r="C83" s="15"/>
      <c r="D83" s="15"/>
      <c r="E83" s="15"/>
    </row>
    <row r="84" spans="1:5" x14ac:dyDescent="0.35">
      <c r="A84" s="15"/>
      <c r="B84" s="15"/>
      <c r="C84" s="15"/>
      <c r="D84" s="15"/>
      <c r="E84" s="15"/>
    </row>
    <row r="85" spans="1:5" x14ac:dyDescent="0.35">
      <c r="A85" s="15"/>
      <c r="B85" s="15"/>
      <c r="C85" s="15"/>
      <c r="D85" s="15"/>
      <c r="E85" s="15"/>
    </row>
    <row r="86" spans="1:5" x14ac:dyDescent="0.35">
      <c r="A86" s="15"/>
      <c r="B86" s="15"/>
      <c r="C86" s="15"/>
      <c r="D86" s="15"/>
      <c r="E86" s="15"/>
    </row>
    <row r="87" spans="1:5" x14ac:dyDescent="0.35">
      <c r="A87" s="15"/>
      <c r="B87" s="15"/>
      <c r="C87" s="15"/>
      <c r="D87" s="15"/>
      <c r="E87" s="15"/>
    </row>
    <row r="88" spans="1:5" x14ac:dyDescent="0.35">
      <c r="A88" s="15"/>
      <c r="B88" s="15"/>
      <c r="C88" s="15"/>
      <c r="D88" s="15"/>
      <c r="E88" s="15"/>
    </row>
    <row r="89" spans="1:5" x14ac:dyDescent="0.35">
      <c r="A89" s="15"/>
      <c r="B89" s="15"/>
      <c r="C89" s="15"/>
      <c r="D89" s="15"/>
      <c r="E89" s="15"/>
    </row>
    <row r="90" spans="1:5" x14ac:dyDescent="0.35">
      <c r="A90" s="15"/>
      <c r="B90" s="15"/>
      <c r="C90" s="15"/>
      <c r="D90" s="15"/>
      <c r="E90" s="15"/>
    </row>
    <row r="91" spans="1:5" x14ac:dyDescent="0.35">
      <c r="A91" s="15"/>
      <c r="B91" s="15"/>
      <c r="C91" s="15"/>
      <c r="D91" s="15"/>
      <c r="E91" s="15"/>
    </row>
    <row r="92" spans="1:5" x14ac:dyDescent="0.35">
      <c r="A92" s="15"/>
      <c r="B92" s="15"/>
      <c r="C92" s="15"/>
      <c r="D92" s="15"/>
      <c r="E92" s="15"/>
    </row>
    <row r="93" spans="1:5" x14ac:dyDescent="0.35">
      <c r="A93" s="15"/>
      <c r="B93" s="15"/>
      <c r="C93" s="15"/>
      <c r="D93" s="15"/>
      <c r="E93" s="15"/>
    </row>
    <row r="94" spans="1:5" x14ac:dyDescent="0.35">
      <c r="A94" s="15"/>
      <c r="B94" s="15"/>
      <c r="C94" s="15"/>
      <c r="D94" s="15"/>
      <c r="E94" s="15"/>
    </row>
    <row r="95" spans="1:5" x14ac:dyDescent="0.35">
      <c r="A95" s="15"/>
      <c r="B95" s="15"/>
      <c r="C95" s="15"/>
      <c r="D95" s="15"/>
      <c r="E95" s="15"/>
    </row>
    <row r="96" spans="1:5" x14ac:dyDescent="0.35">
      <c r="A96" s="15"/>
      <c r="B96" s="15"/>
      <c r="C96" s="15"/>
      <c r="D96" s="15"/>
      <c r="E96" s="15"/>
    </row>
    <row r="97" spans="1:5" x14ac:dyDescent="0.35">
      <c r="A97" s="15"/>
      <c r="B97" s="15"/>
      <c r="C97" s="15"/>
      <c r="D97" s="15"/>
      <c r="E97" s="15"/>
    </row>
    <row r="98" spans="1:5" x14ac:dyDescent="0.35">
      <c r="A98" s="15"/>
      <c r="B98" s="15"/>
      <c r="C98" s="15"/>
      <c r="D98" s="15"/>
      <c r="E98" s="15"/>
    </row>
    <row r="99" spans="1:5" x14ac:dyDescent="0.35">
      <c r="A99" s="15"/>
      <c r="B99" s="15"/>
      <c r="C99" s="15"/>
      <c r="D99" s="15"/>
      <c r="E99" s="15"/>
    </row>
    <row r="100" spans="1:5" x14ac:dyDescent="0.35">
      <c r="A100" s="15"/>
      <c r="B100" s="15"/>
      <c r="C100" s="15"/>
      <c r="D100" s="15"/>
      <c r="E100" s="15"/>
    </row>
    <row r="101" spans="1:5" x14ac:dyDescent="0.35">
      <c r="A101" s="15"/>
      <c r="B101" s="15"/>
      <c r="C101" s="15"/>
      <c r="D101" s="15"/>
      <c r="E101" s="15"/>
    </row>
    <row r="102" spans="1:5" x14ac:dyDescent="0.35">
      <c r="A102" s="15"/>
      <c r="B102" s="15"/>
      <c r="C102" s="15"/>
      <c r="D102" s="15"/>
      <c r="E102" s="15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A3" sqref="A3:F8"/>
    </sheetView>
  </sheetViews>
  <sheetFormatPr baseColWidth="10" defaultRowHeight="10" x14ac:dyDescent="0.2"/>
  <cols>
    <col min="1" max="1" width="43.26953125" style="102" customWidth="1"/>
    <col min="2" max="2" width="5" style="102" customWidth="1"/>
    <col min="3" max="3" width="14.36328125" style="102" customWidth="1"/>
    <col min="4" max="4" width="18.1796875" style="102" customWidth="1"/>
    <col min="5" max="5" width="10.7265625" style="102" customWidth="1"/>
    <col min="6" max="6" width="31.54296875" style="102" customWidth="1"/>
    <col min="7" max="16384" width="10.90625" style="102"/>
  </cols>
  <sheetData>
    <row r="3" spans="1:6" x14ac:dyDescent="0.2">
      <c r="A3" s="107" t="s">
        <v>59</v>
      </c>
      <c r="B3" s="102" t="s">
        <v>180</v>
      </c>
      <c r="C3" s="102" t="s">
        <v>176</v>
      </c>
      <c r="D3" s="102" t="s">
        <v>177</v>
      </c>
      <c r="E3" s="102" t="s">
        <v>178</v>
      </c>
      <c r="F3" s="102" t="s">
        <v>179</v>
      </c>
    </row>
    <row r="4" spans="1:6" x14ac:dyDescent="0.2">
      <c r="A4" s="102" t="s">
        <v>165</v>
      </c>
      <c r="B4" s="108">
        <v>14</v>
      </c>
      <c r="C4" s="109">
        <v>15424567</v>
      </c>
      <c r="D4" s="109">
        <v>15424567</v>
      </c>
      <c r="E4" s="109">
        <v>0</v>
      </c>
      <c r="F4" s="109">
        <v>0</v>
      </c>
    </row>
    <row r="5" spans="1:6" x14ac:dyDescent="0.2">
      <c r="A5" s="102" t="s">
        <v>167</v>
      </c>
      <c r="B5" s="108">
        <v>1</v>
      </c>
      <c r="C5" s="109">
        <v>3626000</v>
      </c>
      <c r="D5" s="109">
        <v>3528000</v>
      </c>
      <c r="E5" s="109">
        <v>98000</v>
      </c>
      <c r="F5" s="109">
        <v>0</v>
      </c>
    </row>
    <row r="6" spans="1:6" x14ac:dyDescent="0.2">
      <c r="A6" s="102" t="s">
        <v>174</v>
      </c>
      <c r="B6" s="108">
        <v>4</v>
      </c>
      <c r="C6" s="109">
        <v>10425877</v>
      </c>
      <c r="D6" s="109">
        <v>2888107</v>
      </c>
      <c r="E6" s="109">
        <v>0</v>
      </c>
      <c r="F6" s="109">
        <v>7537770</v>
      </c>
    </row>
    <row r="7" spans="1:6" x14ac:dyDescent="0.2">
      <c r="A7" s="102" t="s">
        <v>87</v>
      </c>
      <c r="B7" s="108">
        <v>15</v>
      </c>
      <c r="C7" s="109">
        <v>113892983</v>
      </c>
      <c r="D7" s="109">
        <v>0</v>
      </c>
      <c r="E7" s="109">
        <v>0</v>
      </c>
      <c r="F7" s="109">
        <v>113892983</v>
      </c>
    </row>
    <row r="8" spans="1:6" x14ac:dyDescent="0.2">
      <c r="A8" s="102" t="s">
        <v>175</v>
      </c>
      <c r="B8" s="108">
        <v>34</v>
      </c>
      <c r="C8" s="109">
        <v>143369427</v>
      </c>
      <c r="D8" s="109">
        <v>21840674</v>
      </c>
      <c r="E8" s="109">
        <v>98000</v>
      </c>
      <c r="F8" s="109">
        <v>121430753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6"/>
  <sheetViews>
    <sheetView showGridLines="0" topLeftCell="L1" workbookViewId="0">
      <pane ySplit="2" topLeftCell="A3" activePane="bottomLeft" state="frozen"/>
      <selection pane="bottomLeft" activeCell="R2" sqref="R2"/>
    </sheetView>
  </sheetViews>
  <sheetFormatPr baseColWidth="10" defaultRowHeight="10" x14ac:dyDescent="0.2"/>
  <cols>
    <col min="1" max="1" width="11" style="102" bestFit="1" customWidth="1"/>
    <col min="2" max="3" width="10.90625" style="102"/>
    <col min="4" max="4" width="11" style="102" bestFit="1" customWidth="1"/>
    <col min="5" max="6" width="10.90625" style="102"/>
    <col min="7" max="7" width="11" style="102" bestFit="1" customWidth="1"/>
    <col min="8" max="9" width="11.453125" style="102" bestFit="1" customWidth="1"/>
    <col min="10" max="10" width="11.6328125" style="102" bestFit="1" customWidth="1"/>
    <col min="11" max="12" width="10.90625" style="102"/>
    <col min="13" max="13" width="11.453125" style="102" bestFit="1" customWidth="1"/>
    <col min="14" max="14" width="11" style="102" bestFit="1" customWidth="1"/>
    <col min="15" max="15" width="10.90625" style="102"/>
    <col min="16" max="18" width="11" style="102" bestFit="1" customWidth="1"/>
    <col min="19" max="23" width="10.90625" style="102"/>
    <col min="24" max="33" width="11" style="102" bestFit="1" customWidth="1"/>
    <col min="34" max="36" width="10.90625" style="102"/>
    <col min="37" max="39" width="11" style="102" bestFit="1" customWidth="1"/>
    <col min="40" max="42" width="10.90625" style="102"/>
    <col min="43" max="45" width="11" style="102" bestFit="1" customWidth="1"/>
    <col min="46" max="48" width="10.90625" style="102"/>
    <col min="49" max="49" width="11" style="102" bestFit="1" customWidth="1"/>
    <col min="50" max="16384" width="10.90625" style="102"/>
  </cols>
  <sheetData>
    <row r="1" spans="1:49" s="98" customFormat="1" x14ac:dyDescent="0.2">
      <c r="A1" s="97"/>
      <c r="G1" s="99"/>
      <c r="H1" s="100">
        <f>+SUBTOTAL(9,H3:H12104)</f>
        <v>143369427</v>
      </c>
      <c r="I1" s="100">
        <f>+SUBTOTAL(9,I3:I12104)</f>
        <v>143369427</v>
      </c>
      <c r="J1" s="101">
        <f>+I1-SUM(X1:AE1)</f>
        <v>0</v>
      </c>
      <c r="M1" s="100">
        <f>+SUBTOTAL(9,M3:M12104)</f>
        <v>122659156</v>
      </c>
      <c r="N1" s="97"/>
      <c r="R1" s="100">
        <f>+SUBTOTAL(9,R3:R12104)</f>
        <v>498234</v>
      </c>
      <c r="S1" s="97"/>
      <c r="T1" s="97"/>
      <c r="U1" s="97"/>
      <c r="V1" s="97"/>
      <c r="W1" s="97"/>
      <c r="X1" s="100">
        <f t="shared" ref="X1:AR1" si="0">+SUBTOTAL(9,X3:X12104)</f>
        <v>21840674</v>
      </c>
      <c r="Y1" s="100">
        <f t="shared" si="0"/>
        <v>0</v>
      </c>
      <c r="Z1" s="100">
        <f t="shared" si="0"/>
        <v>0</v>
      </c>
      <c r="AA1" s="100">
        <f t="shared" si="0"/>
        <v>0</v>
      </c>
      <c r="AB1" s="100">
        <f t="shared" si="0"/>
        <v>98000</v>
      </c>
      <c r="AC1" s="100">
        <f t="shared" si="0"/>
        <v>121430753</v>
      </c>
      <c r="AD1" s="100">
        <f t="shared" si="0"/>
        <v>0</v>
      </c>
      <c r="AE1" s="100">
        <f t="shared" si="0"/>
        <v>0</v>
      </c>
      <c r="AF1" s="100">
        <f t="shared" ref="AF1:AK1" si="1">+SUBTOTAL(9,AF3:AF12104)</f>
        <v>366912</v>
      </c>
      <c r="AL1" s="100">
        <f t="shared" ref="AL1:AQ1" si="2">+SUBTOTAL(9,AL3:AL12104)</f>
        <v>10915952</v>
      </c>
      <c r="AR1" s="100">
        <f t="shared" si="0"/>
        <v>87973793</v>
      </c>
    </row>
    <row r="2" spans="1:49" ht="30" x14ac:dyDescent="0.2">
      <c r="A2" s="77" t="s">
        <v>48</v>
      </c>
      <c r="B2" s="78" t="s">
        <v>49</v>
      </c>
      <c r="C2" s="78" t="s">
        <v>50</v>
      </c>
      <c r="D2" s="78" t="s">
        <v>51</v>
      </c>
      <c r="E2" s="78" t="s">
        <v>52</v>
      </c>
      <c r="F2" s="78" t="s">
        <v>53</v>
      </c>
      <c r="G2" s="79" t="s">
        <v>54</v>
      </c>
      <c r="H2" s="80" t="s">
        <v>55</v>
      </c>
      <c r="I2" s="80" t="s">
        <v>56</v>
      </c>
      <c r="J2" s="78" t="s">
        <v>57</v>
      </c>
      <c r="K2" s="81" t="s">
        <v>58</v>
      </c>
      <c r="L2" s="82" t="s">
        <v>59</v>
      </c>
      <c r="M2" s="83" t="s">
        <v>60</v>
      </c>
      <c r="N2" s="84" t="s">
        <v>61</v>
      </c>
      <c r="O2" s="85" t="s">
        <v>62</v>
      </c>
      <c r="P2" s="85" t="s">
        <v>63</v>
      </c>
      <c r="Q2" s="85" t="s">
        <v>64</v>
      </c>
      <c r="R2" s="86" t="s">
        <v>66</v>
      </c>
      <c r="S2" s="87" t="s">
        <v>67</v>
      </c>
      <c r="T2" s="87" t="s">
        <v>68</v>
      </c>
      <c r="U2" s="87" t="s">
        <v>69</v>
      </c>
      <c r="V2" s="87" t="s">
        <v>70</v>
      </c>
      <c r="W2" s="87" t="s">
        <v>71</v>
      </c>
      <c r="X2" s="88" t="s">
        <v>72</v>
      </c>
      <c r="Y2" s="88" t="s">
        <v>73</v>
      </c>
      <c r="Z2" s="88" t="s">
        <v>74</v>
      </c>
      <c r="AA2" s="88" t="s">
        <v>75</v>
      </c>
      <c r="AB2" s="88" t="s">
        <v>65</v>
      </c>
      <c r="AC2" s="88" t="s">
        <v>76</v>
      </c>
      <c r="AD2" s="88" t="s">
        <v>26</v>
      </c>
      <c r="AE2" s="88" t="s">
        <v>77</v>
      </c>
      <c r="AF2" s="82" t="s">
        <v>78</v>
      </c>
      <c r="AG2" s="82" t="s">
        <v>79</v>
      </c>
      <c r="AH2" s="82" t="s">
        <v>80</v>
      </c>
      <c r="AI2" s="82" t="s">
        <v>81</v>
      </c>
      <c r="AJ2" s="82" t="s">
        <v>82</v>
      </c>
      <c r="AK2" s="82" t="s">
        <v>83</v>
      </c>
      <c r="AL2" s="85" t="s">
        <v>78</v>
      </c>
      <c r="AM2" s="85" t="s">
        <v>79</v>
      </c>
      <c r="AN2" s="85" t="s">
        <v>80</v>
      </c>
      <c r="AO2" s="85" t="s">
        <v>81</v>
      </c>
      <c r="AP2" s="85" t="s">
        <v>82</v>
      </c>
      <c r="AQ2" s="85" t="s">
        <v>83</v>
      </c>
      <c r="AR2" s="89" t="s">
        <v>78</v>
      </c>
      <c r="AS2" s="89" t="s">
        <v>79</v>
      </c>
      <c r="AT2" s="89" t="s">
        <v>80</v>
      </c>
      <c r="AU2" s="89" t="s">
        <v>81</v>
      </c>
      <c r="AV2" s="89" t="s">
        <v>82</v>
      </c>
      <c r="AW2" s="89" t="s">
        <v>83</v>
      </c>
    </row>
    <row r="3" spans="1:49" x14ac:dyDescent="0.2">
      <c r="A3" s="90">
        <v>890329347</v>
      </c>
      <c r="B3" s="91" t="s">
        <v>7</v>
      </c>
      <c r="C3" s="91" t="s">
        <v>84</v>
      </c>
      <c r="D3" s="91">
        <v>4233</v>
      </c>
      <c r="E3" s="91" t="s">
        <v>158</v>
      </c>
      <c r="F3" s="91" t="s">
        <v>159</v>
      </c>
      <c r="G3" s="92">
        <v>45545</v>
      </c>
      <c r="H3" s="93">
        <v>2282044</v>
      </c>
      <c r="I3" s="93">
        <v>2282044</v>
      </c>
      <c r="J3" s="94"/>
      <c r="K3" s="91" t="s">
        <v>165</v>
      </c>
      <c r="L3" s="91" t="s">
        <v>165</v>
      </c>
      <c r="M3" s="93">
        <v>0</v>
      </c>
      <c r="N3" s="95"/>
      <c r="O3" s="91" t="s">
        <v>88</v>
      </c>
      <c r="P3" s="96">
        <v>45545</v>
      </c>
      <c r="Q3" s="96">
        <v>45546</v>
      </c>
      <c r="R3" s="93">
        <v>0</v>
      </c>
      <c r="S3" s="95"/>
      <c r="T3" s="95"/>
      <c r="U3" s="95"/>
      <c r="V3" s="95"/>
      <c r="W3" s="95"/>
      <c r="X3" s="93">
        <v>2282044</v>
      </c>
      <c r="Y3" s="93">
        <v>0</v>
      </c>
      <c r="Z3" s="93">
        <v>0</v>
      </c>
      <c r="AA3" s="93">
        <v>0</v>
      </c>
      <c r="AB3" s="93">
        <v>0</v>
      </c>
      <c r="AC3" s="93">
        <v>0</v>
      </c>
      <c r="AD3" s="93">
        <v>0</v>
      </c>
      <c r="AE3" s="93">
        <v>0</v>
      </c>
      <c r="AF3" s="93">
        <v>0</v>
      </c>
      <c r="AG3" s="93">
        <v>0</v>
      </c>
      <c r="AH3" s="91"/>
      <c r="AI3" s="96"/>
      <c r="AJ3" s="91"/>
      <c r="AK3" s="93">
        <v>0</v>
      </c>
      <c r="AL3" s="93">
        <v>0</v>
      </c>
      <c r="AM3" s="93">
        <v>0</v>
      </c>
      <c r="AN3" s="91"/>
      <c r="AO3" s="96"/>
      <c r="AP3" s="91"/>
      <c r="AQ3" s="93">
        <v>0</v>
      </c>
      <c r="AR3" s="93">
        <v>2323610</v>
      </c>
      <c r="AS3" s="93">
        <v>0</v>
      </c>
      <c r="AT3" s="91">
        <v>4800065569</v>
      </c>
      <c r="AU3" s="96">
        <v>45583</v>
      </c>
      <c r="AV3" s="91" t="s">
        <v>173</v>
      </c>
      <c r="AW3" s="93">
        <v>2931210</v>
      </c>
    </row>
    <row r="4" spans="1:49" x14ac:dyDescent="0.2">
      <c r="A4" s="90">
        <v>890329347</v>
      </c>
      <c r="B4" s="91" t="s">
        <v>7</v>
      </c>
      <c r="C4" s="91" t="s">
        <v>89</v>
      </c>
      <c r="D4" s="91">
        <v>23523</v>
      </c>
      <c r="E4" s="91" t="s">
        <v>92</v>
      </c>
      <c r="F4" s="91" t="s">
        <v>93</v>
      </c>
      <c r="G4" s="92">
        <v>45420</v>
      </c>
      <c r="H4" s="93">
        <v>374400</v>
      </c>
      <c r="I4" s="93">
        <v>374400</v>
      </c>
      <c r="J4" s="94"/>
      <c r="K4" s="91" t="s">
        <v>165</v>
      </c>
      <c r="L4" s="91" t="s">
        <v>165</v>
      </c>
      <c r="M4" s="93">
        <v>0</v>
      </c>
      <c r="N4" s="95"/>
      <c r="O4" s="91" t="s">
        <v>88</v>
      </c>
      <c r="P4" s="96">
        <v>45420</v>
      </c>
      <c r="Q4" s="96">
        <v>45420</v>
      </c>
      <c r="R4" s="93">
        <v>0</v>
      </c>
      <c r="S4" s="95"/>
      <c r="T4" s="95"/>
      <c r="U4" s="95"/>
      <c r="V4" s="95"/>
      <c r="W4" s="95"/>
      <c r="X4" s="93">
        <v>374400</v>
      </c>
      <c r="Y4" s="93">
        <v>0</v>
      </c>
      <c r="Z4" s="93">
        <v>0</v>
      </c>
      <c r="AA4" s="93">
        <v>0</v>
      </c>
      <c r="AB4" s="93">
        <v>0</v>
      </c>
      <c r="AC4" s="93">
        <v>0</v>
      </c>
      <c r="AD4" s="93">
        <v>0</v>
      </c>
      <c r="AE4" s="93">
        <v>0</v>
      </c>
      <c r="AF4" s="93">
        <v>366912</v>
      </c>
      <c r="AG4" s="93">
        <v>0</v>
      </c>
      <c r="AH4" s="91">
        <v>4800066514</v>
      </c>
      <c r="AI4" s="96">
        <v>45644</v>
      </c>
      <c r="AJ4" s="91" t="s">
        <v>170</v>
      </c>
      <c r="AK4" s="93">
        <v>63014443</v>
      </c>
      <c r="AL4" s="103">
        <v>1069072</v>
      </c>
      <c r="AM4" s="103">
        <v>0</v>
      </c>
      <c r="AN4" s="104">
        <v>4800066092</v>
      </c>
      <c r="AO4" s="105">
        <v>45615</v>
      </c>
      <c r="AP4" s="104" t="s">
        <v>169</v>
      </c>
      <c r="AQ4" s="103">
        <v>50767104</v>
      </c>
      <c r="AR4" s="93">
        <v>81920</v>
      </c>
      <c r="AS4" s="93">
        <v>0</v>
      </c>
      <c r="AT4" s="91">
        <v>2201515374</v>
      </c>
      <c r="AU4" s="96">
        <v>45442</v>
      </c>
      <c r="AV4" s="91" t="s">
        <v>168</v>
      </c>
      <c r="AW4" s="93">
        <v>859550</v>
      </c>
    </row>
    <row r="5" spans="1:49" x14ac:dyDescent="0.2">
      <c r="A5" s="90">
        <v>890329347</v>
      </c>
      <c r="B5" s="91" t="s">
        <v>7</v>
      </c>
      <c r="C5" s="91" t="s">
        <v>84</v>
      </c>
      <c r="D5" s="91">
        <v>2961</v>
      </c>
      <c r="E5" s="91" t="s">
        <v>85</v>
      </c>
      <c r="F5" s="91" t="s">
        <v>86</v>
      </c>
      <c r="G5" s="92">
        <v>45512</v>
      </c>
      <c r="H5" s="93">
        <v>1439263</v>
      </c>
      <c r="I5" s="93">
        <v>1439263</v>
      </c>
      <c r="J5" s="94"/>
      <c r="K5" s="91" t="s">
        <v>87</v>
      </c>
      <c r="L5" s="91" t="s">
        <v>165</v>
      </c>
      <c r="M5" s="93">
        <v>0</v>
      </c>
      <c r="N5" s="95"/>
      <c r="O5" s="91" t="s">
        <v>88</v>
      </c>
      <c r="P5" s="96">
        <v>45512</v>
      </c>
      <c r="Q5" s="96">
        <v>45513</v>
      </c>
      <c r="R5" s="93">
        <v>0</v>
      </c>
      <c r="S5" s="95"/>
      <c r="T5" s="95"/>
      <c r="U5" s="95"/>
      <c r="V5" s="95"/>
      <c r="W5" s="95"/>
      <c r="X5" s="93">
        <v>1439263</v>
      </c>
      <c r="Y5" s="93">
        <v>0</v>
      </c>
      <c r="Z5" s="93">
        <v>0</v>
      </c>
      <c r="AA5" s="93">
        <v>0</v>
      </c>
      <c r="AB5" s="93">
        <v>0</v>
      </c>
      <c r="AC5" s="93">
        <v>0</v>
      </c>
      <c r="AD5" s="93">
        <v>0</v>
      </c>
      <c r="AE5" s="93">
        <v>0</v>
      </c>
      <c r="AF5" s="93">
        <v>0</v>
      </c>
      <c r="AG5" s="93">
        <v>0</v>
      </c>
      <c r="AH5" s="91"/>
      <c r="AI5" s="96"/>
      <c r="AJ5" s="91"/>
      <c r="AK5" s="93">
        <v>0</v>
      </c>
      <c r="AL5" s="93">
        <v>1410478</v>
      </c>
      <c r="AM5" s="93">
        <v>0</v>
      </c>
      <c r="AN5" s="91">
        <v>4800066514</v>
      </c>
      <c r="AO5" s="96">
        <v>45644</v>
      </c>
      <c r="AP5" s="91" t="s">
        <v>170</v>
      </c>
      <c r="AQ5" s="93">
        <v>63014443</v>
      </c>
      <c r="AR5" s="93">
        <v>1025802</v>
      </c>
      <c r="AS5" s="93">
        <v>0</v>
      </c>
      <c r="AT5" s="91">
        <v>2201558183</v>
      </c>
      <c r="AU5" s="96">
        <v>45593</v>
      </c>
      <c r="AV5" s="91" t="s">
        <v>168</v>
      </c>
      <c r="AW5" s="93">
        <v>3554599</v>
      </c>
    </row>
    <row r="6" spans="1:49" x14ac:dyDescent="0.2">
      <c r="A6" s="90">
        <v>890329347</v>
      </c>
      <c r="B6" s="91" t="s">
        <v>7</v>
      </c>
      <c r="C6" s="91" t="s">
        <v>89</v>
      </c>
      <c r="D6" s="91">
        <v>23519</v>
      </c>
      <c r="E6" s="91" t="s">
        <v>90</v>
      </c>
      <c r="F6" s="91" t="s">
        <v>91</v>
      </c>
      <c r="G6" s="92">
        <v>45420</v>
      </c>
      <c r="H6" s="93">
        <v>374400</v>
      </c>
      <c r="I6" s="93">
        <v>374400</v>
      </c>
      <c r="J6" s="94"/>
      <c r="K6" s="91" t="s">
        <v>165</v>
      </c>
      <c r="L6" s="91" t="s">
        <v>165</v>
      </c>
      <c r="M6" s="93">
        <v>0</v>
      </c>
      <c r="N6" s="95"/>
      <c r="O6" s="91" t="s">
        <v>88</v>
      </c>
      <c r="P6" s="96">
        <v>45420</v>
      </c>
      <c r="Q6" s="96">
        <v>45420</v>
      </c>
      <c r="R6" s="93">
        <v>0</v>
      </c>
      <c r="S6" s="95"/>
      <c r="T6" s="95"/>
      <c r="U6" s="95"/>
      <c r="V6" s="95"/>
      <c r="W6" s="95"/>
      <c r="X6" s="93">
        <v>374400</v>
      </c>
      <c r="Y6" s="93">
        <v>0</v>
      </c>
      <c r="Z6" s="93">
        <v>0</v>
      </c>
      <c r="AA6" s="93">
        <v>0</v>
      </c>
      <c r="AB6" s="93">
        <v>0</v>
      </c>
      <c r="AC6" s="93">
        <v>0</v>
      </c>
      <c r="AD6" s="93">
        <v>0</v>
      </c>
      <c r="AE6" s="93">
        <v>0</v>
      </c>
      <c r="AF6" s="93">
        <v>0</v>
      </c>
      <c r="AG6" s="93">
        <v>0</v>
      </c>
      <c r="AH6" s="91"/>
      <c r="AI6" s="96"/>
      <c r="AJ6" s="91"/>
      <c r="AK6" s="93">
        <v>0</v>
      </c>
      <c r="AL6" s="93">
        <v>366912</v>
      </c>
      <c r="AM6" s="93">
        <v>0</v>
      </c>
      <c r="AN6" s="91">
        <v>4800066514</v>
      </c>
      <c r="AO6" s="96">
        <v>45644</v>
      </c>
      <c r="AP6" s="91" t="s">
        <v>170</v>
      </c>
      <c r="AQ6" s="93">
        <v>63014443</v>
      </c>
      <c r="AR6" s="93">
        <v>15398505</v>
      </c>
      <c r="AS6" s="93">
        <v>0</v>
      </c>
      <c r="AT6" s="91">
        <v>4800066092</v>
      </c>
      <c r="AU6" s="96">
        <v>45615</v>
      </c>
      <c r="AV6" s="91" t="s">
        <v>169</v>
      </c>
      <c r="AW6" s="93">
        <v>50767104</v>
      </c>
    </row>
    <row r="7" spans="1:49" x14ac:dyDescent="0.2">
      <c r="A7" s="90">
        <v>890329347</v>
      </c>
      <c r="B7" s="91" t="s">
        <v>7</v>
      </c>
      <c r="C7" s="91" t="s">
        <v>84</v>
      </c>
      <c r="D7" s="91">
        <v>4243</v>
      </c>
      <c r="E7" s="91" t="s">
        <v>104</v>
      </c>
      <c r="F7" s="91" t="s">
        <v>105</v>
      </c>
      <c r="G7" s="92">
        <v>45545</v>
      </c>
      <c r="H7" s="93">
        <v>600540</v>
      </c>
      <c r="I7" s="93">
        <v>600540</v>
      </c>
      <c r="J7" s="94"/>
      <c r="K7" s="91" t="s">
        <v>87</v>
      </c>
      <c r="L7" s="91" t="s">
        <v>165</v>
      </c>
      <c r="M7" s="93">
        <v>0</v>
      </c>
      <c r="N7" s="95"/>
      <c r="O7" s="91" t="s">
        <v>88</v>
      </c>
      <c r="P7" s="96">
        <v>45545</v>
      </c>
      <c r="Q7" s="96">
        <v>45546</v>
      </c>
      <c r="R7" s="93">
        <v>0</v>
      </c>
      <c r="S7" s="95"/>
      <c r="T7" s="95"/>
      <c r="U7" s="95"/>
      <c r="V7" s="95"/>
      <c r="W7" s="95"/>
      <c r="X7" s="93">
        <v>600540</v>
      </c>
      <c r="Y7" s="93">
        <v>0</v>
      </c>
      <c r="Z7" s="93">
        <v>0</v>
      </c>
      <c r="AA7" s="93">
        <v>0</v>
      </c>
      <c r="AB7" s="93">
        <v>0</v>
      </c>
      <c r="AC7" s="93">
        <v>0</v>
      </c>
      <c r="AD7" s="93">
        <v>0</v>
      </c>
      <c r="AE7" s="93">
        <v>0</v>
      </c>
      <c r="AF7" s="93">
        <v>0</v>
      </c>
      <c r="AG7" s="93">
        <v>0</v>
      </c>
      <c r="AH7" s="91"/>
      <c r="AI7" s="96"/>
      <c r="AJ7" s="91"/>
      <c r="AK7" s="93">
        <v>0</v>
      </c>
      <c r="AL7" s="93">
        <v>588529</v>
      </c>
      <c r="AM7" s="93">
        <v>0</v>
      </c>
      <c r="AN7" s="91">
        <v>4800066514</v>
      </c>
      <c r="AO7" s="96">
        <v>45644</v>
      </c>
      <c r="AP7" s="91" t="s">
        <v>170</v>
      </c>
      <c r="AQ7" s="93">
        <v>63014443</v>
      </c>
      <c r="AR7" s="93">
        <v>428021</v>
      </c>
      <c r="AS7" s="93">
        <v>0</v>
      </c>
      <c r="AT7" s="91">
        <v>2201558183</v>
      </c>
      <c r="AU7" s="96">
        <v>45593</v>
      </c>
      <c r="AV7" s="91" t="s">
        <v>168</v>
      </c>
      <c r="AW7" s="93">
        <v>3554599</v>
      </c>
    </row>
    <row r="8" spans="1:49" x14ac:dyDescent="0.2">
      <c r="A8" s="90">
        <v>890329347</v>
      </c>
      <c r="B8" s="91" t="s">
        <v>7</v>
      </c>
      <c r="C8" s="91" t="s">
        <v>84</v>
      </c>
      <c r="D8" s="91">
        <v>2963</v>
      </c>
      <c r="E8" s="91" t="s">
        <v>106</v>
      </c>
      <c r="F8" s="91" t="s">
        <v>107</v>
      </c>
      <c r="G8" s="92">
        <v>45512</v>
      </c>
      <c r="H8" s="93">
        <v>847365</v>
      </c>
      <c r="I8" s="93">
        <v>847365</v>
      </c>
      <c r="J8" s="94"/>
      <c r="K8" s="91" t="s">
        <v>87</v>
      </c>
      <c r="L8" s="91" t="s">
        <v>165</v>
      </c>
      <c r="M8" s="93">
        <v>0</v>
      </c>
      <c r="N8" s="95"/>
      <c r="O8" s="91" t="s">
        <v>88</v>
      </c>
      <c r="P8" s="96">
        <v>45512</v>
      </c>
      <c r="Q8" s="96">
        <v>45513</v>
      </c>
      <c r="R8" s="93">
        <v>0</v>
      </c>
      <c r="S8" s="95"/>
      <c r="T8" s="95"/>
      <c r="U8" s="95"/>
      <c r="V8" s="95"/>
      <c r="W8" s="95"/>
      <c r="X8" s="93">
        <v>847365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H8" s="91"/>
      <c r="AI8" s="96"/>
      <c r="AJ8" s="91"/>
      <c r="AK8" s="93">
        <v>0</v>
      </c>
      <c r="AL8" s="93">
        <v>830417</v>
      </c>
      <c r="AM8" s="93">
        <v>0</v>
      </c>
      <c r="AN8" s="91">
        <v>4800066514</v>
      </c>
      <c r="AO8" s="96">
        <v>45644</v>
      </c>
      <c r="AP8" s="91" t="s">
        <v>170</v>
      </c>
      <c r="AQ8" s="93">
        <v>63014443</v>
      </c>
      <c r="AR8" s="93">
        <v>56483</v>
      </c>
      <c r="AS8" s="93">
        <v>0</v>
      </c>
      <c r="AT8" s="91">
        <v>2201558183</v>
      </c>
      <c r="AU8" s="96">
        <v>45593</v>
      </c>
      <c r="AV8" s="91" t="s">
        <v>168</v>
      </c>
      <c r="AW8" s="93">
        <v>3554599</v>
      </c>
    </row>
    <row r="9" spans="1:49" x14ac:dyDescent="0.2">
      <c r="A9" s="90">
        <v>890329347</v>
      </c>
      <c r="B9" s="91" t="s">
        <v>7</v>
      </c>
      <c r="C9" s="91" t="s">
        <v>84</v>
      </c>
      <c r="D9" s="91">
        <v>2955</v>
      </c>
      <c r="E9" s="91" t="s">
        <v>112</v>
      </c>
      <c r="F9" s="91" t="s">
        <v>113</v>
      </c>
      <c r="G9" s="92">
        <v>45512</v>
      </c>
      <c r="H9" s="93">
        <v>2741336</v>
      </c>
      <c r="I9" s="93">
        <v>2741336</v>
      </c>
      <c r="J9" s="94"/>
      <c r="K9" s="91" t="s">
        <v>87</v>
      </c>
      <c r="L9" s="91" t="s">
        <v>165</v>
      </c>
      <c r="M9" s="93">
        <v>0</v>
      </c>
      <c r="N9" s="95"/>
      <c r="O9" s="91" t="s">
        <v>88</v>
      </c>
      <c r="P9" s="96">
        <v>45512</v>
      </c>
      <c r="Q9" s="96">
        <v>45513</v>
      </c>
      <c r="R9" s="93">
        <v>0</v>
      </c>
      <c r="S9" s="95"/>
      <c r="T9" s="95"/>
      <c r="U9" s="95"/>
      <c r="V9" s="95"/>
      <c r="W9" s="95"/>
      <c r="X9" s="93">
        <v>2741336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93">
        <v>0</v>
      </c>
      <c r="AF9" s="93">
        <v>0</v>
      </c>
      <c r="AG9" s="93">
        <v>0</v>
      </c>
      <c r="AH9" s="91"/>
      <c r="AI9" s="96"/>
      <c r="AJ9" s="91"/>
      <c r="AK9" s="93">
        <v>0</v>
      </c>
      <c r="AL9" s="93">
        <v>2685131</v>
      </c>
      <c r="AM9" s="93">
        <v>0</v>
      </c>
      <c r="AN9" s="91">
        <v>4800066514</v>
      </c>
      <c r="AO9" s="96">
        <v>45644</v>
      </c>
      <c r="AP9" s="91" t="s">
        <v>170</v>
      </c>
      <c r="AQ9" s="93">
        <v>63014443</v>
      </c>
      <c r="AR9" s="93">
        <v>315507</v>
      </c>
      <c r="AS9" s="93">
        <v>0</v>
      </c>
      <c r="AT9" s="91">
        <v>2201558183</v>
      </c>
      <c r="AU9" s="96">
        <v>45593</v>
      </c>
      <c r="AV9" s="91" t="s">
        <v>168</v>
      </c>
      <c r="AW9" s="93">
        <v>3554599</v>
      </c>
    </row>
    <row r="10" spans="1:49" x14ac:dyDescent="0.2">
      <c r="A10" s="90">
        <v>890329347</v>
      </c>
      <c r="B10" s="91" t="s">
        <v>7</v>
      </c>
      <c r="C10" s="91" t="s">
        <v>84</v>
      </c>
      <c r="D10" s="91">
        <v>2952</v>
      </c>
      <c r="E10" s="91" t="s">
        <v>124</v>
      </c>
      <c r="F10" s="91" t="s">
        <v>125</v>
      </c>
      <c r="G10" s="92">
        <v>45512</v>
      </c>
      <c r="H10" s="93">
        <v>1565980</v>
      </c>
      <c r="I10" s="93">
        <v>1565980</v>
      </c>
      <c r="J10" s="94"/>
      <c r="K10" s="91" t="s">
        <v>87</v>
      </c>
      <c r="L10" s="91" t="s">
        <v>165</v>
      </c>
      <c r="M10" s="93">
        <v>0</v>
      </c>
      <c r="N10" s="95"/>
      <c r="O10" s="91" t="s">
        <v>88</v>
      </c>
      <c r="P10" s="96">
        <v>45512</v>
      </c>
      <c r="Q10" s="96">
        <v>45513</v>
      </c>
      <c r="R10" s="93">
        <v>0</v>
      </c>
      <c r="S10" s="95"/>
      <c r="T10" s="95"/>
      <c r="U10" s="95"/>
      <c r="V10" s="95"/>
      <c r="W10" s="95"/>
      <c r="X10" s="93">
        <v>1565980</v>
      </c>
      <c r="Y10" s="93">
        <v>0</v>
      </c>
      <c r="Z10" s="93">
        <v>0</v>
      </c>
      <c r="AA10" s="93">
        <v>0</v>
      </c>
      <c r="AB10" s="93">
        <v>0</v>
      </c>
      <c r="AC10" s="93">
        <v>0</v>
      </c>
      <c r="AD10" s="93">
        <v>0</v>
      </c>
      <c r="AE10" s="93">
        <v>0</v>
      </c>
      <c r="AF10" s="93">
        <v>0</v>
      </c>
      <c r="AG10" s="93">
        <v>0</v>
      </c>
      <c r="AH10" s="91"/>
      <c r="AI10" s="96"/>
      <c r="AJ10" s="91"/>
      <c r="AK10" s="93">
        <v>0</v>
      </c>
      <c r="AL10" s="93">
        <v>1532388</v>
      </c>
      <c r="AM10" s="93">
        <v>0</v>
      </c>
      <c r="AN10" s="91">
        <v>4800066514</v>
      </c>
      <c r="AO10" s="96">
        <v>45644</v>
      </c>
      <c r="AP10" s="91" t="s">
        <v>170</v>
      </c>
      <c r="AQ10" s="93">
        <v>63014443</v>
      </c>
      <c r="AR10" s="93">
        <v>1452360</v>
      </c>
      <c r="AS10" s="93">
        <v>0</v>
      </c>
      <c r="AT10" s="91">
        <v>4800065201</v>
      </c>
      <c r="AU10" s="96">
        <v>45552</v>
      </c>
      <c r="AV10" s="91" t="s">
        <v>171</v>
      </c>
      <c r="AW10" s="93">
        <v>6852846</v>
      </c>
    </row>
    <row r="11" spans="1:49" x14ac:dyDescent="0.2">
      <c r="A11" s="90">
        <v>890329347</v>
      </c>
      <c r="B11" s="91" t="s">
        <v>7</v>
      </c>
      <c r="C11" s="91" t="s">
        <v>89</v>
      </c>
      <c r="D11" s="91">
        <v>22355</v>
      </c>
      <c r="E11" s="91" t="s">
        <v>150</v>
      </c>
      <c r="F11" s="91" t="s">
        <v>151</v>
      </c>
      <c r="G11" s="92">
        <v>45330</v>
      </c>
      <c r="H11" s="93">
        <v>290657</v>
      </c>
      <c r="I11" s="93">
        <v>290657</v>
      </c>
      <c r="J11" s="94"/>
      <c r="K11" s="91" t="s">
        <v>165</v>
      </c>
      <c r="L11" s="91" t="s">
        <v>165</v>
      </c>
      <c r="M11" s="93">
        <v>0</v>
      </c>
      <c r="N11" s="95"/>
      <c r="O11" s="91" t="s">
        <v>88</v>
      </c>
      <c r="P11" s="96">
        <v>45330</v>
      </c>
      <c r="Q11" s="96">
        <v>45330</v>
      </c>
      <c r="R11" s="93">
        <v>0</v>
      </c>
      <c r="S11" s="95"/>
      <c r="T11" s="95"/>
      <c r="U11" s="95"/>
      <c r="V11" s="95"/>
      <c r="W11" s="95"/>
      <c r="X11" s="93">
        <v>290657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H11" s="91"/>
      <c r="AI11" s="96"/>
      <c r="AJ11" s="91"/>
      <c r="AK11" s="93">
        <v>0</v>
      </c>
      <c r="AL11" s="93">
        <f>+VLOOKUP(E11,[2]otologico!$N$1:$O$222,2,0)</f>
        <v>165343</v>
      </c>
      <c r="AM11" s="93">
        <v>0</v>
      </c>
      <c r="AN11" s="91">
        <v>4800066092</v>
      </c>
      <c r="AO11" s="96">
        <v>45615</v>
      </c>
      <c r="AP11" s="91" t="s">
        <v>169</v>
      </c>
      <c r="AQ11" s="93">
        <v>50767104</v>
      </c>
      <c r="AR11" s="93">
        <v>165343</v>
      </c>
      <c r="AS11" s="93">
        <v>0</v>
      </c>
      <c r="AT11" s="91">
        <v>2201554300</v>
      </c>
      <c r="AU11" s="96">
        <v>45565</v>
      </c>
      <c r="AV11" s="91" t="s">
        <v>168</v>
      </c>
      <c r="AW11" s="93">
        <v>77113522</v>
      </c>
    </row>
    <row r="12" spans="1:49" x14ac:dyDescent="0.2">
      <c r="A12" s="90">
        <v>890329347</v>
      </c>
      <c r="B12" s="91" t="s">
        <v>7</v>
      </c>
      <c r="C12" s="91" t="s">
        <v>89</v>
      </c>
      <c r="D12" s="91">
        <v>23624</v>
      </c>
      <c r="E12" s="91" t="s">
        <v>152</v>
      </c>
      <c r="F12" s="91" t="s">
        <v>153</v>
      </c>
      <c r="G12" s="92">
        <v>45483</v>
      </c>
      <c r="H12" s="93">
        <v>517938</v>
      </c>
      <c r="I12" s="93">
        <v>517938</v>
      </c>
      <c r="J12" s="94"/>
      <c r="K12" s="91" t="s">
        <v>165</v>
      </c>
      <c r="L12" s="91" t="s">
        <v>165</v>
      </c>
      <c r="M12" s="93">
        <v>0</v>
      </c>
      <c r="N12" s="95"/>
      <c r="O12" s="91" t="s">
        <v>88</v>
      </c>
      <c r="P12" s="96">
        <v>45483</v>
      </c>
      <c r="Q12" s="96">
        <v>45485</v>
      </c>
      <c r="R12" s="93">
        <v>0</v>
      </c>
      <c r="S12" s="95"/>
      <c r="T12" s="95"/>
      <c r="U12" s="95"/>
      <c r="V12" s="95"/>
      <c r="W12" s="95"/>
      <c r="X12" s="93">
        <v>517938</v>
      </c>
      <c r="Y12" s="93">
        <v>0</v>
      </c>
      <c r="Z12" s="93">
        <v>0</v>
      </c>
      <c r="AA12" s="93">
        <v>0</v>
      </c>
      <c r="AB12" s="93">
        <v>0</v>
      </c>
      <c r="AC12" s="93">
        <v>0</v>
      </c>
      <c r="AD12" s="93">
        <v>0</v>
      </c>
      <c r="AE12" s="93">
        <v>0</v>
      </c>
      <c r="AF12" s="93">
        <v>0</v>
      </c>
      <c r="AG12" s="93">
        <v>0</v>
      </c>
      <c r="AH12" s="91"/>
      <c r="AI12" s="96"/>
      <c r="AJ12" s="91"/>
      <c r="AK12" s="93">
        <v>0</v>
      </c>
      <c r="AL12" s="93">
        <f>+VLOOKUP(E12,[2]otologico!$N$1:$O$222,2,0)</f>
        <v>135182</v>
      </c>
      <c r="AM12" s="93">
        <v>0</v>
      </c>
      <c r="AN12" s="91">
        <v>4800066092</v>
      </c>
      <c r="AO12" s="96">
        <v>45615</v>
      </c>
      <c r="AP12" s="91" t="s">
        <v>169</v>
      </c>
      <c r="AQ12" s="93">
        <v>50767104</v>
      </c>
      <c r="AR12" s="93">
        <v>135182</v>
      </c>
      <c r="AS12" s="93">
        <v>0</v>
      </c>
      <c r="AT12" s="91">
        <v>2201558183</v>
      </c>
      <c r="AU12" s="96">
        <v>45593</v>
      </c>
      <c r="AV12" s="91" t="s">
        <v>168</v>
      </c>
      <c r="AW12" s="93">
        <v>3554599</v>
      </c>
    </row>
    <row r="13" spans="1:49" x14ac:dyDescent="0.2">
      <c r="A13" s="90">
        <v>890329347</v>
      </c>
      <c r="B13" s="91" t="s">
        <v>7</v>
      </c>
      <c r="C13" s="91" t="s">
        <v>84</v>
      </c>
      <c r="D13" s="91">
        <v>6610</v>
      </c>
      <c r="E13" s="91" t="s">
        <v>144</v>
      </c>
      <c r="F13" s="91" t="s">
        <v>145</v>
      </c>
      <c r="G13" s="92">
        <v>45609</v>
      </c>
      <c r="H13" s="93">
        <v>462444</v>
      </c>
      <c r="I13" s="93">
        <v>462444</v>
      </c>
      <c r="J13" s="94"/>
      <c r="K13" s="91" t="e">
        <v>#N/A</v>
      </c>
      <c r="L13" s="91" t="s">
        <v>165</v>
      </c>
      <c r="M13" s="93">
        <v>0</v>
      </c>
      <c r="N13" s="95"/>
      <c r="O13" s="91" t="s">
        <v>88</v>
      </c>
      <c r="P13" s="96">
        <v>45609</v>
      </c>
      <c r="Q13" s="96">
        <v>45609</v>
      </c>
      <c r="R13" s="93">
        <v>0</v>
      </c>
      <c r="S13" s="95"/>
      <c r="T13" s="95"/>
      <c r="U13" s="95"/>
      <c r="V13" s="95"/>
      <c r="W13" s="95"/>
      <c r="X13" s="93">
        <v>462444</v>
      </c>
      <c r="Y13" s="93">
        <v>0</v>
      </c>
      <c r="Z13" s="93">
        <v>0</v>
      </c>
      <c r="AA13" s="93">
        <v>0</v>
      </c>
      <c r="AB13" s="93">
        <v>0</v>
      </c>
      <c r="AC13" s="93">
        <v>0</v>
      </c>
      <c r="AD13" s="93">
        <v>0</v>
      </c>
      <c r="AE13" s="93">
        <v>0</v>
      </c>
      <c r="AF13" s="93">
        <v>0</v>
      </c>
      <c r="AG13" s="93">
        <v>0</v>
      </c>
      <c r="AH13" s="91"/>
      <c r="AI13" s="96"/>
      <c r="AJ13" s="91"/>
      <c r="AK13" s="93">
        <v>0</v>
      </c>
      <c r="AL13" s="93">
        <v>0</v>
      </c>
      <c r="AM13" s="93">
        <v>0</v>
      </c>
      <c r="AN13" s="91"/>
      <c r="AO13" s="96"/>
      <c r="AP13" s="91"/>
      <c r="AQ13" s="93">
        <v>0</v>
      </c>
      <c r="AR13" s="93">
        <v>453196</v>
      </c>
      <c r="AS13" s="93">
        <v>0</v>
      </c>
      <c r="AT13" s="91">
        <v>4800066429</v>
      </c>
      <c r="AU13" s="96">
        <v>45638</v>
      </c>
      <c r="AV13" s="91" t="s">
        <v>172</v>
      </c>
      <c r="AW13" s="93">
        <v>1870472</v>
      </c>
    </row>
    <row r="14" spans="1:49" x14ac:dyDescent="0.2">
      <c r="A14" s="90">
        <v>890329347</v>
      </c>
      <c r="B14" s="91" t="s">
        <v>7</v>
      </c>
      <c r="C14" s="91" t="s">
        <v>84</v>
      </c>
      <c r="D14" s="91">
        <v>6602</v>
      </c>
      <c r="E14" s="91" t="s">
        <v>146</v>
      </c>
      <c r="F14" s="91" t="s">
        <v>147</v>
      </c>
      <c r="G14" s="92">
        <v>45609</v>
      </c>
      <c r="H14" s="93">
        <v>1446200</v>
      </c>
      <c r="I14" s="93">
        <v>1446200</v>
      </c>
      <c r="J14" s="94"/>
      <c r="K14" s="91" t="e">
        <v>#N/A</v>
      </c>
      <c r="L14" s="91" t="s">
        <v>165</v>
      </c>
      <c r="M14" s="93">
        <v>0</v>
      </c>
      <c r="N14" s="95"/>
      <c r="O14" s="91" t="s">
        <v>88</v>
      </c>
      <c r="P14" s="96">
        <v>45609</v>
      </c>
      <c r="Q14" s="96">
        <v>45609</v>
      </c>
      <c r="R14" s="93">
        <v>0</v>
      </c>
      <c r="S14" s="95"/>
      <c r="T14" s="95"/>
      <c r="U14" s="95"/>
      <c r="V14" s="95"/>
      <c r="W14" s="95"/>
      <c r="X14" s="93">
        <v>1446200</v>
      </c>
      <c r="Y14" s="93">
        <v>0</v>
      </c>
      <c r="Z14" s="93">
        <v>0</v>
      </c>
      <c r="AA14" s="93">
        <v>0</v>
      </c>
      <c r="AB14" s="93">
        <v>0</v>
      </c>
      <c r="AC14" s="93">
        <v>0</v>
      </c>
      <c r="AD14" s="93">
        <v>0</v>
      </c>
      <c r="AE14" s="93">
        <v>0</v>
      </c>
      <c r="AF14" s="93">
        <v>0</v>
      </c>
      <c r="AG14" s="93">
        <v>0</v>
      </c>
      <c r="AH14" s="91"/>
      <c r="AI14" s="96"/>
      <c r="AJ14" s="91"/>
      <c r="AK14" s="93">
        <v>0</v>
      </c>
      <c r="AL14" s="93">
        <v>0</v>
      </c>
      <c r="AM14" s="93">
        <v>0</v>
      </c>
      <c r="AN14" s="91"/>
      <c r="AO14" s="96"/>
      <c r="AP14" s="91"/>
      <c r="AQ14" s="93">
        <v>0</v>
      </c>
      <c r="AR14" s="93">
        <v>1417276</v>
      </c>
      <c r="AS14" s="93">
        <v>0</v>
      </c>
      <c r="AT14" s="91">
        <v>4800066429</v>
      </c>
      <c r="AU14" s="96">
        <v>45638</v>
      </c>
      <c r="AV14" s="91" t="s">
        <v>172</v>
      </c>
      <c r="AW14" s="93">
        <v>1870472</v>
      </c>
    </row>
    <row r="15" spans="1:49" x14ac:dyDescent="0.2">
      <c r="A15" s="90">
        <v>890329347</v>
      </c>
      <c r="B15" s="91" t="s">
        <v>7</v>
      </c>
      <c r="C15" s="91" t="s">
        <v>89</v>
      </c>
      <c r="D15" s="91">
        <v>23623</v>
      </c>
      <c r="E15" s="91" t="s">
        <v>156</v>
      </c>
      <c r="F15" s="91" t="s">
        <v>157</v>
      </c>
      <c r="G15" s="92">
        <v>45483</v>
      </c>
      <c r="H15" s="93">
        <v>1862000</v>
      </c>
      <c r="I15" s="93">
        <v>1862000</v>
      </c>
      <c r="J15" s="94"/>
      <c r="K15" s="91" t="s">
        <v>165</v>
      </c>
      <c r="L15" s="91" t="s">
        <v>165</v>
      </c>
      <c r="M15" s="93">
        <v>0</v>
      </c>
      <c r="N15" s="95"/>
      <c r="O15" s="91" t="s">
        <v>88</v>
      </c>
      <c r="P15" s="96">
        <v>45483</v>
      </c>
      <c r="Q15" s="96">
        <v>45484</v>
      </c>
      <c r="R15" s="93">
        <v>0</v>
      </c>
      <c r="S15" s="95"/>
      <c r="T15" s="95"/>
      <c r="U15" s="95"/>
      <c r="V15" s="95"/>
      <c r="W15" s="95"/>
      <c r="X15" s="93">
        <v>1862000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H15" s="91"/>
      <c r="AI15" s="96"/>
      <c r="AJ15" s="91"/>
      <c r="AK15" s="93">
        <v>0</v>
      </c>
      <c r="AL15" s="93">
        <v>0</v>
      </c>
      <c r="AM15" s="93">
        <v>0</v>
      </c>
      <c r="AN15" s="91"/>
      <c r="AO15" s="96"/>
      <c r="AP15" s="91"/>
      <c r="AQ15" s="93">
        <v>0</v>
      </c>
      <c r="AR15" s="93">
        <v>1824760</v>
      </c>
      <c r="AS15" s="93">
        <v>0</v>
      </c>
      <c r="AT15" s="91">
        <v>4800066092</v>
      </c>
      <c r="AU15" s="96">
        <v>45615</v>
      </c>
      <c r="AV15" s="91" t="s">
        <v>169</v>
      </c>
      <c r="AW15" s="93">
        <v>50767104</v>
      </c>
    </row>
    <row r="16" spans="1:49" x14ac:dyDescent="0.2">
      <c r="A16" s="90">
        <v>890329347</v>
      </c>
      <c r="B16" s="91" t="s">
        <v>7</v>
      </c>
      <c r="C16" s="91" t="s">
        <v>84</v>
      </c>
      <c r="D16" s="91">
        <v>4234</v>
      </c>
      <c r="E16" s="91" t="s">
        <v>154</v>
      </c>
      <c r="F16" s="91" t="s">
        <v>155</v>
      </c>
      <c r="G16" s="92">
        <v>45545</v>
      </c>
      <c r="H16" s="93">
        <v>620000</v>
      </c>
      <c r="I16" s="93">
        <v>620000</v>
      </c>
      <c r="J16" s="94"/>
      <c r="K16" s="91" t="s">
        <v>165</v>
      </c>
      <c r="L16" s="91" t="s">
        <v>165</v>
      </c>
      <c r="M16" s="93">
        <v>0</v>
      </c>
      <c r="N16" s="95"/>
      <c r="O16" s="91" t="s">
        <v>88</v>
      </c>
      <c r="P16" s="96">
        <v>45545</v>
      </c>
      <c r="Q16" s="96">
        <v>45547</v>
      </c>
      <c r="R16" s="93">
        <v>0</v>
      </c>
      <c r="S16" s="95"/>
      <c r="T16" s="95"/>
      <c r="U16" s="95"/>
      <c r="V16" s="95"/>
      <c r="W16" s="95"/>
      <c r="X16" s="93">
        <v>620000</v>
      </c>
      <c r="Y16" s="93">
        <v>0</v>
      </c>
      <c r="Z16" s="93">
        <v>0</v>
      </c>
      <c r="AA16" s="93">
        <v>0</v>
      </c>
      <c r="AB16" s="93">
        <v>0</v>
      </c>
      <c r="AC16" s="93">
        <v>0</v>
      </c>
      <c r="AD16" s="93">
        <v>0</v>
      </c>
      <c r="AE16" s="93">
        <v>0</v>
      </c>
      <c r="AF16" s="93">
        <v>0</v>
      </c>
      <c r="AG16" s="93">
        <v>0</v>
      </c>
      <c r="AH16" s="91"/>
      <c r="AI16" s="96"/>
      <c r="AJ16" s="91"/>
      <c r="AK16" s="93">
        <v>0</v>
      </c>
      <c r="AL16" s="93">
        <v>0</v>
      </c>
      <c r="AM16" s="93">
        <v>0</v>
      </c>
      <c r="AN16" s="91"/>
      <c r="AO16" s="96"/>
      <c r="AP16" s="91"/>
      <c r="AQ16" s="93">
        <v>0</v>
      </c>
      <c r="AR16" s="93">
        <v>607600</v>
      </c>
      <c r="AS16" s="93">
        <v>0</v>
      </c>
      <c r="AT16" s="91">
        <v>4800065569</v>
      </c>
      <c r="AU16" s="96">
        <v>45583</v>
      </c>
      <c r="AV16" s="91" t="s">
        <v>173</v>
      </c>
      <c r="AW16" s="93">
        <v>2931210</v>
      </c>
    </row>
    <row r="17" spans="1:49" x14ac:dyDescent="0.2">
      <c r="A17" s="90">
        <v>890329347</v>
      </c>
      <c r="B17" s="91" t="s">
        <v>7</v>
      </c>
      <c r="C17" s="91" t="s">
        <v>89</v>
      </c>
      <c r="D17" s="91">
        <v>23622</v>
      </c>
      <c r="E17" s="91" t="s">
        <v>160</v>
      </c>
      <c r="F17" s="91" t="s">
        <v>161</v>
      </c>
      <c r="G17" s="92">
        <v>45483</v>
      </c>
      <c r="H17" s="93">
        <v>3626000</v>
      </c>
      <c r="I17" s="93">
        <v>3626000</v>
      </c>
      <c r="J17" s="94"/>
      <c r="K17" s="91" t="s">
        <v>167</v>
      </c>
      <c r="L17" s="91" t="s">
        <v>167</v>
      </c>
      <c r="M17" s="93">
        <v>3457440</v>
      </c>
      <c r="N17" s="95">
        <v>1222485885</v>
      </c>
      <c r="O17" s="91" t="s">
        <v>162</v>
      </c>
      <c r="P17" s="96">
        <v>45483</v>
      </c>
      <c r="Q17" s="96">
        <v>45484</v>
      </c>
      <c r="R17" s="93">
        <v>98000</v>
      </c>
      <c r="S17" s="95" t="s">
        <v>132</v>
      </c>
      <c r="T17" s="95" t="s">
        <v>163</v>
      </c>
      <c r="U17" s="95" t="s">
        <v>164</v>
      </c>
      <c r="V17" s="95" t="s">
        <v>135</v>
      </c>
      <c r="W17" s="95" t="s">
        <v>136</v>
      </c>
      <c r="X17" s="93">
        <f>+I17-AB17</f>
        <v>3528000</v>
      </c>
      <c r="Y17" s="93">
        <v>0</v>
      </c>
      <c r="Z17" s="93">
        <v>0</v>
      </c>
      <c r="AA17" s="93">
        <v>0</v>
      </c>
      <c r="AB17" s="93">
        <v>98000</v>
      </c>
      <c r="AC17" s="93">
        <v>0</v>
      </c>
      <c r="AD17" s="93">
        <v>0</v>
      </c>
      <c r="AE17" s="93">
        <v>0</v>
      </c>
      <c r="AF17" s="93">
        <v>0</v>
      </c>
      <c r="AG17" s="93">
        <v>0</v>
      </c>
      <c r="AH17" s="91"/>
      <c r="AI17" s="96"/>
      <c r="AJ17" s="91"/>
      <c r="AK17" s="93">
        <v>0</v>
      </c>
      <c r="AL17" s="93">
        <v>0</v>
      </c>
      <c r="AM17" s="93">
        <v>0</v>
      </c>
      <c r="AN17" s="91"/>
      <c r="AO17" s="96"/>
      <c r="AP17" s="91"/>
      <c r="AQ17" s="93">
        <v>0</v>
      </c>
      <c r="AR17" s="93">
        <v>3457440</v>
      </c>
      <c r="AS17" s="93">
        <v>0</v>
      </c>
      <c r="AT17" s="91">
        <v>4800066514</v>
      </c>
      <c r="AU17" s="96">
        <v>45644</v>
      </c>
      <c r="AV17" s="91" t="s">
        <v>170</v>
      </c>
      <c r="AW17" s="93">
        <v>63014443</v>
      </c>
    </row>
    <row r="18" spans="1:49" x14ac:dyDescent="0.2">
      <c r="A18" s="90">
        <v>890329347</v>
      </c>
      <c r="B18" s="91" t="s">
        <v>7</v>
      </c>
      <c r="C18" s="91" t="s">
        <v>84</v>
      </c>
      <c r="D18" s="91">
        <v>5444</v>
      </c>
      <c r="E18" s="91" t="s">
        <v>130</v>
      </c>
      <c r="F18" s="91" t="s">
        <v>131</v>
      </c>
      <c r="G18" s="92">
        <v>45573</v>
      </c>
      <c r="H18" s="93">
        <v>1950577</v>
      </c>
      <c r="I18" s="93">
        <v>1950577</v>
      </c>
      <c r="J18" s="94"/>
      <c r="K18" s="91" t="s">
        <v>166</v>
      </c>
      <c r="L18" s="91" t="s">
        <v>174</v>
      </c>
      <c r="M18" s="93">
        <v>1731181</v>
      </c>
      <c r="N18" s="95">
        <v>1222529044</v>
      </c>
      <c r="O18" s="91" t="s">
        <v>88</v>
      </c>
      <c r="P18" s="96">
        <v>45573</v>
      </c>
      <c r="Q18" s="96">
        <v>45575</v>
      </c>
      <c r="R18" s="93">
        <v>62370</v>
      </c>
      <c r="S18" s="95" t="s">
        <v>132</v>
      </c>
      <c r="T18" s="95" t="s">
        <v>133</v>
      </c>
      <c r="U18" s="95" t="s">
        <v>134</v>
      </c>
      <c r="V18" s="95" t="s">
        <v>135</v>
      </c>
      <c r="W18" s="95" t="s">
        <v>136</v>
      </c>
      <c r="X18" s="93">
        <v>118918</v>
      </c>
      <c r="Y18" s="93">
        <v>0</v>
      </c>
      <c r="Z18" s="93">
        <v>0</v>
      </c>
      <c r="AA18" s="93">
        <v>0</v>
      </c>
      <c r="AB18" s="93">
        <v>0</v>
      </c>
      <c r="AC18" s="93">
        <v>1831659</v>
      </c>
      <c r="AD18" s="93">
        <v>0</v>
      </c>
      <c r="AE18" s="93">
        <v>0</v>
      </c>
      <c r="AF18" s="93">
        <v>0</v>
      </c>
      <c r="AG18" s="93">
        <v>0</v>
      </c>
      <c r="AH18" s="91"/>
      <c r="AI18" s="96"/>
      <c r="AJ18" s="91"/>
      <c r="AK18" s="93">
        <v>0</v>
      </c>
      <c r="AL18" s="93">
        <v>0</v>
      </c>
      <c r="AM18" s="93">
        <v>0</v>
      </c>
      <c r="AN18" s="91"/>
      <c r="AO18" s="96"/>
      <c r="AP18" s="91"/>
      <c r="AQ18" s="93">
        <v>0</v>
      </c>
      <c r="AR18" s="93">
        <v>118918</v>
      </c>
      <c r="AS18" s="93">
        <v>0</v>
      </c>
      <c r="AT18" s="91">
        <v>2201566034</v>
      </c>
      <c r="AU18" s="96">
        <v>45614</v>
      </c>
      <c r="AV18" s="91" t="s">
        <v>168</v>
      </c>
      <c r="AW18" s="93">
        <v>1374325</v>
      </c>
    </row>
    <row r="19" spans="1:49" x14ac:dyDescent="0.2">
      <c r="A19" s="90">
        <v>890329347</v>
      </c>
      <c r="B19" s="91" t="s">
        <v>7</v>
      </c>
      <c r="C19" s="91" t="s">
        <v>84</v>
      </c>
      <c r="D19" s="91">
        <v>5449</v>
      </c>
      <c r="E19" s="91" t="s">
        <v>139</v>
      </c>
      <c r="F19" s="91" t="s">
        <v>140</v>
      </c>
      <c r="G19" s="92">
        <v>45573</v>
      </c>
      <c r="H19" s="93">
        <v>1419945</v>
      </c>
      <c r="I19" s="93">
        <v>1419945</v>
      </c>
      <c r="J19" s="94"/>
      <c r="K19" s="91" t="s">
        <v>87</v>
      </c>
      <c r="L19" s="91" t="s">
        <v>174</v>
      </c>
      <c r="M19" s="93">
        <v>1105375</v>
      </c>
      <c r="N19" s="95">
        <v>1222529033</v>
      </c>
      <c r="O19" s="91" t="s">
        <v>88</v>
      </c>
      <c r="P19" s="96">
        <v>45573</v>
      </c>
      <c r="Q19" s="96">
        <v>45575</v>
      </c>
      <c r="R19" s="93">
        <v>0</v>
      </c>
      <c r="S19" s="95"/>
      <c r="T19" s="95"/>
      <c r="U19" s="95"/>
      <c r="V19" s="95"/>
      <c r="W19" s="95"/>
      <c r="X19" s="93">
        <v>271054</v>
      </c>
      <c r="Y19" s="93">
        <v>0</v>
      </c>
      <c r="Z19" s="93">
        <v>0</v>
      </c>
      <c r="AA19" s="93">
        <v>0</v>
      </c>
      <c r="AB19" s="93">
        <v>0</v>
      </c>
      <c r="AC19" s="93">
        <v>1148891</v>
      </c>
      <c r="AD19" s="93">
        <v>0</v>
      </c>
      <c r="AE19" s="93">
        <v>0</v>
      </c>
      <c r="AF19" s="93">
        <v>0</v>
      </c>
      <c r="AG19" s="93">
        <v>0</v>
      </c>
      <c r="AH19" s="91"/>
      <c r="AI19" s="96"/>
      <c r="AJ19" s="91"/>
      <c r="AK19" s="93">
        <v>0</v>
      </c>
      <c r="AL19" s="93">
        <v>0</v>
      </c>
      <c r="AM19" s="93">
        <v>0</v>
      </c>
      <c r="AN19" s="91"/>
      <c r="AO19" s="96"/>
      <c r="AP19" s="91"/>
      <c r="AQ19" s="93">
        <v>0</v>
      </c>
      <c r="AR19" s="93">
        <v>271054</v>
      </c>
      <c r="AS19" s="93">
        <v>0</v>
      </c>
      <c r="AT19" s="91">
        <v>2201566034</v>
      </c>
      <c r="AU19" s="96">
        <v>45614</v>
      </c>
      <c r="AV19" s="91" t="s">
        <v>168</v>
      </c>
      <c r="AW19" s="93">
        <v>1374325</v>
      </c>
    </row>
    <row r="20" spans="1:49" x14ac:dyDescent="0.2">
      <c r="A20" s="90">
        <v>890329347</v>
      </c>
      <c r="B20" s="91" t="s">
        <v>7</v>
      </c>
      <c r="C20" s="91" t="s">
        <v>84</v>
      </c>
      <c r="D20" s="91">
        <v>4239</v>
      </c>
      <c r="E20" s="91" t="s">
        <v>141</v>
      </c>
      <c r="F20" s="91" t="s">
        <v>142</v>
      </c>
      <c r="G20" s="92">
        <v>45545</v>
      </c>
      <c r="H20" s="93">
        <v>4095551</v>
      </c>
      <c r="I20" s="93">
        <v>4095551</v>
      </c>
      <c r="J20" s="94"/>
      <c r="K20" s="91" t="s">
        <v>166</v>
      </c>
      <c r="L20" s="91" t="s">
        <v>174</v>
      </c>
      <c r="M20" s="93">
        <v>2695412</v>
      </c>
      <c r="N20" s="95">
        <v>1222528023</v>
      </c>
      <c r="O20" s="91" t="s">
        <v>88</v>
      </c>
      <c r="P20" s="96">
        <v>45545</v>
      </c>
      <c r="Q20" s="96">
        <v>45546</v>
      </c>
      <c r="R20" s="93">
        <v>337864</v>
      </c>
      <c r="S20" s="95" t="s">
        <v>132</v>
      </c>
      <c r="T20" s="95" t="s">
        <v>133</v>
      </c>
      <c r="U20" s="95" t="s">
        <v>134</v>
      </c>
      <c r="V20" s="95" t="s">
        <v>143</v>
      </c>
      <c r="W20" s="95" t="s">
        <v>136</v>
      </c>
      <c r="X20" s="93">
        <v>2132500</v>
      </c>
      <c r="Y20" s="93">
        <v>0</v>
      </c>
      <c r="Z20" s="93">
        <v>0</v>
      </c>
      <c r="AA20" s="93">
        <v>0</v>
      </c>
      <c r="AB20" s="93">
        <v>0</v>
      </c>
      <c r="AC20" s="93">
        <v>1963051</v>
      </c>
      <c r="AD20" s="93">
        <v>0</v>
      </c>
      <c r="AE20" s="93">
        <v>0</v>
      </c>
      <c r="AF20" s="93">
        <v>0</v>
      </c>
      <c r="AG20" s="93">
        <v>0</v>
      </c>
      <c r="AH20" s="91"/>
      <c r="AI20" s="96"/>
      <c r="AJ20" s="91"/>
      <c r="AK20" s="93">
        <v>0</v>
      </c>
      <c r="AL20" s="93">
        <v>2132500</v>
      </c>
      <c r="AM20" s="93">
        <v>0</v>
      </c>
      <c r="AN20" s="91">
        <v>4800066514</v>
      </c>
      <c r="AO20" s="96">
        <v>45644</v>
      </c>
      <c r="AP20" s="91" t="s">
        <v>170</v>
      </c>
      <c r="AQ20" s="93">
        <v>63014443</v>
      </c>
      <c r="AR20" s="93">
        <v>984353</v>
      </c>
      <c r="AS20" s="93">
        <v>0</v>
      </c>
      <c r="AT20" s="91">
        <v>2201566034</v>
      </c>
      <c r="AU20" s="96">
        <v>45614</v>
      </c>
      <c r="AV20" s="91" t="s">
        <v>168</v>
      </c>
      <c r="AW20" s="93">
        <v>1374325</v>
      </c>
    </row>
    <row r="21" spans="1:49" x14ac:dyDescent="0.2">
      <c r="A21" s="90">
        <v>890329347</v>
      </c>
      <c r="B21" s="91" t="s">
        <v>7</v>
      </c>
      <c r="C21" s="91" t="s">
        <v>84</v>
      </c>
      <c r="D21" s="91">
        <v>6604</v>
      </c>
      <c r="E21" s="91" t="s">
        <v>137</v>
      </c>
      <c r="F21" s="91" t="s">
        <v>138</v>
      </c>
      <c r="G21" s="92">
        <v>45609</v>
      </c>
      <c r="H21" s="93">
        <v>2959804</v>
      </c>
      <c r="I21" s="93">
        <v>2959804</v>
      </c>
      <c r="J21" s="94"/>
      <c r="K21" s="91" t="e">
        <v>#N/A</v>
      </c>
      <c r="L21" s="91" t="s">
        <v>174</v>
      </c>
      <c r="M21" s="93">
        <v>2533341</v>
      </c>
      <c r="N21" s="95">
        <v>1222536670</v>
      </c>
      <c r="O21" s="91" t="s">
        <v>88</v>
      </c>
      <c r="P21" s="96">
        <v>45609</v>
      </c>
      <c r="Q21" s="96">
        <v>45609</v>
      </c>
      <c r="R21" s="93">
        <v>0</v>
      </c>
      <c r="S21" s="95"/>
      <c r="T21" s="95"/>
      <c r="U21" s="95"/>
      <c r="V21" s="95"/>
      <c r="W21" s="95"/>
      <c r="X21" s="93">
        <v>365635</v>
      </c>
      <c r="Y21" s="93">
        <v>0</v>
      </c>
      <c r="Z21" s="93">
        <v>0</v>
      </c>
      <c r="AA21" s="93">
        <v>0</v>
      </c>
      <c r="AB21" s="93">
        <v>0</v>
      </c>
      <c r="AC21" s="93">
        <v>2594169</v>
      </c>
      <c r="AD21" s="93">
        <v>0</v>
      </c>
      <c r="AE21" s="93">
        <v>0</v>
      </c>
      <c r="AF21" s="93">
        <v>0</v>
      </c>
      <c r="AG21" s="93">
        <v>0</v>
      </c>
      <c r="AH21" s="91"/>
      <c r="AI21" s="96"/>
      <c r="AJ21" s="91"/>
      <c r="AK21" s="93">
        <v>0</v>
      </c>
      <c r="AL21" s="93">
        <v>0</v>
      </c>
      <c r="AM21" s="93">
        <v>0</v>
      </c>
      <c r="AN21" s="91"/>
      <c r="AO21" s="96"/>
      <c r="AP21" s="91"/>
      <c r="AQ21" s="93">
        <v>0</v>
      </c>
      <c r="AR21" s="93">
        <v>365635</v>
      </c>
      <c r="AS21" s="93">
        <v>0</v>
      </c>
      <c r="AT21" s="91">
        <v>2201566759</v>
      </c>
      <c r="AU21" s="96">
        <v>45623</v>
      </c>
      <c r="AV21" s="91" t="s">
        <v>168</v>
      </c>
      <c r="AW21" s="93">
        <v>365635</v>
      </c>
    </row>
    <row r="22" spans="1:49" x14ac:dyDescent="0.2">
      <c r="A22" s="90">
        <v>890329347</v>
      </c>
      <c r="B22" s="91" t="s">
        <v>7</v>
      </c>
      <c r="C22" s="91" t="s">
        <v>84</v>
      </c>
      <c r="D22" s="91">
        <v>5451</v>
      </c>
      <c r="E22" s="91" t="s">
        <v>128</v>
      </c>
      <c r="F22" s="91" t="s">
        <v>129</v>
      </c>
      <c r="G22" s="92">
        <v>45573</v>
      </c>
      <c r="H22" s="93">
        <v>17892359</v>
      </c>
      <c r="I22" s="93">
        <v>17892359</v>
      </c>
      <c r="J22" s="106"/>
      <c r="K22" s="91" t="s">
        <v>87</v>
      </c>
      <c r="L22" s="91" t="s">
        <v>87</v>
      </c>
      <c r="M22" s="93">
        <v>17186879</v>
      </c>
      <c r="N22" s="95">
        <v>1222529031</v>
      </c>
      <c r="O22" s="91" t="s">
        <v>88</v>
      </c>
      <c r="P22" s="96">
        <v>45573</v>
      </c>
      <c r="Q22" s="96">
        <v>45575</v>
      </c>
      <c r="R22" s="93">
        <v>0</v>
      </c>
      <c r="S22" s="95"/>
      <c r="T22" s="95"/>
      <c r="U22" s="95"/>
      <c r="V22" s="95"/>
      <c r="W22" s="95"/>
      <c r="X22" s="93">
        <v>0</v>
      </c>
      <c r="Y22" s="93">
        <v>0</v>
      </c>
      <c r="Z22" s="93">
        <v>0</v>
      </c>
      <c r="AA22" s="93">
        <v>0</v>
      </c>
      <c r="AB22" s="93">
        <v>0</v>
      </c>
      <c r="AC22" s="93">
        <v>17892359</v>
      </c>
      <c r="AD22" s="93">
        <v>0</v>
      </c>
      <c r="AE22" s="93">
        <v>0</v>
      </c>
      <c r="AF22" s="93">
        <v>0</v>
      </c>
      <c r="AG22" s="93">
        <v>0</v>
      </c>
      <c r="AH22" s="91"/>
      <c r="AI22" s="96"/>
      <c r="AJ22" s="91"/>
      <c r="AK22" s="93">
        <v>0</v>
      </c>
      <c r="AL22" s="93">
        <v>0</v>
      </c>
      <c r="AM22" s="93">
        <v>0</v>
      </c>
      <c r="AN22" s="91"/>
      <c r="AO22" s="96"/>
      <c r="AP22" s="91"/>
      <c r="AQ22" s="93">
        <v>0</v>
      </c>
      <c r="AR22" s="93">
        <v>0</v>
      </c>
      <c r="AS22" s="93">
        <v>0</v>
      </c>
      <c r="AT22" s="91"/>
      <c r="AU22" s="96"/>
      <c r="AV22" s="91"/>
      <c r="AW22" s="93">
        <v>0</v>
      </c>
    </row>
    <row r="23" spans="1:49" x14ac:dyDescent="0.2">
      <c r="A23" s="90">
        <v>890329347</v>
      </c>
      <c r="B23" s="91" t="s">
        <v>7</v>
      </c>
      <c r="C23" s="91" t="s">
        <v>89</v>
      </c>
      <c r="D23" s="91">
        <v>20885</v>
      </c>
      <c r="E23" s="91" t="s">
        <v>148</v>
      </c>
      <c r="F23" s="91" t="s">
        <v>149</v>
      </c>
      <c r="G23" s="92">
        <v>45237</v>
      </c>
      <c r="H23" s="93">
        <v>57643</v>
      </c>
      <c r="I23" s="93">
        <v>57643</v>
      </c>
      <c r="J23" s="94"/>
      <c r="K23" s="91" t="s">
        <v>87</v>
      </c>
      <c r="L23" s="91" t="s">
        <v>87</v>
      </c>
      <c r="M23" s="93">
        <v>0</v>
      </c>
      <c r="N23" s="95"/>
      <c r="O23" s="91" t="s">
        <v>88</v>
      </c>
      <c r="P23" s="96">
        <v>45237</v>
      </c>
      <c r="Q23" s="96">
        <v>45238</v>
      </c>
      <c r="R23" s="93">
        <v>0</v>
      </c>
      <c r="S23" s="95"/>
      <c r="T23" s="95"/>
      <c r="U23" s="95"/>
      <c r="V23" s="95"/>
      <c r="W23" s="95"/>
      <c r="X23" s="93">
        <v>0</v>
      </c>
      <c r="Y23" s="93">
        <v>0</v>
      </c>
      <c r="Z23" s="93">
        <v>0</v>
      </c>
      <c r="AA23" s="93">
        <v>0</v>
      </c>
      <c r="AB23" s="93">
        <v>0</v>
      </c>
      <c r="AC23" s="93">
        <v>57643</v>
      </c>
      <c r="AD23" s="93">
        <v>0</v>
      </c>
      <c r="AE23" s="93">
        <v>0</v>
      </c>
      <c r="AF23" s="93">
        <v>0</v>
      </c>
      <c r="AG23" s="93">
        <v>0</v>
      </c>
      <c r="AH23" s="91"/>
      <c r="AI23" s="96"/>
      <c r="AJ23" s="91"/>
      <c r="AK23" s="93">
        <v>0</v>
      </c>
      <c r="AL23" s="93">
        <v>0</v>
      </c>
      <c r="AM23" s="93">
        <v>0</v>
      </c>
      <c r="AN23" s="91"/>
      <c r="AO23" s="96"/>
      <c r="AP23" s="91"/>
      <c r="AQ23" s="93">
        <v>0</v>
      </c>
      <c r="AR23" s="93">
        <v>8010004</v>
      </c>
      <c r="AS23" s="93">
        <v>0</v>
      </c>
      <c r="AT23" s="91">
        <v>2201554300</v>
      </c>
      <c r="AU23" s="96">
        <v>45565</v>
      </c>
      <c r="AV23" s="91" t="s">
        <v>168</v>
      </c>
      <c r="AW23" s="93">
        <v>77113522</v>
      </c>
    </row>
    <row r="24" spans="1:49" x14ac:dyDescent="0.2">
      <c r="A24" s="90">
        <v>890329347</v>
      </c>
      <c r="B24" s="91" t="s">
        <v>7</v>
      </c>
      <c r="C24" s="91" t="s">
        <v>84</v>
      </c>
      <c r="D24" s="91">
        <v>5446</v>
      </c>
      <c r="E24" s="91" t="s">
        <v>126</v>
      </c>
      <c r="F24" s="91" t="s">
        <v>127</v>
      </c>
      <c r="G24" s="92">
        <v>45573</v>
      </c>
      <c r="H24" s="93">
        <v>1085296</v>
      </c>
      <c r="I24" s="93">
        <v>1085296</v>
      </c>
      <c r="J24" s="94"/>
      <c r="K24" s="91" t="s">
        <v>87</v>
      </c>
      <c r="L24" s="91" t="s">
        <v>87</v>
      </c>
      <c r="M24" s="93">
        <v>1046640</v>
      </c>
      <c r="N24" s="95">
        <v>1222529040</v>
      </c>
      <c r="O24" s="91" t="s">
        <v>88</v>
      </c>
      <c r="P24" s="96">
        <v>45573</v>
      </c>
      <c r="Q24" s="96">
        <v>45575</v>
      </c>
      <c r="R24" s="93">
        <v>0</v>
      </c>
      <c r="S24" s="95"/>
      <c r="T24" s="95"/>
      <c r="U24" s="95"/>
      <c r="V24" s="95"/>
      <c r="W24" s="95"/>
      <c r="X24" s="93">
        <v>0</v>
      </c>
      <c r="Y24" s="93">
        <v>0</v>
      </c>
      <c r="Z24" s="93">
        <v>0</v>
      </c>
      <c r="AA24" s="93">
        <v>0</v>
      </c>
      <c r="AB24" s="93">
        <v>0</v>
      </c>
      <c r="AC24" s="93">
        <v>1085296</v>
      </c>
      <c r="AD24" s="93">
        <v>0</v>
      </c>
      <c r="AE24" s="93">
        <v>0</v>
      </c>
      <c r="AF24" s="93">
        <v>0</v>
      </c>
      <c r="AG24" s="93">
        <v>0</v>
      </c>
      <c r="AH24" s="91"/>
      <c r="AI24" s="96"/>
      <c r="AJ24" s="91"/>
      <c r="AK24" s="93">
        <v>0</v>
      </c>
      <c r="AL24" s="93">
        <v>0</v>
      </c>
      <c r="AM24" s="93">
        <v>0</v>
      </c>
      <c r="AN24" s="91"/>
      <c r="AO24" s="96"/>
      <c r="AP24" s="91"/>
      <c r="AQ24" s="93">
        <v>0</v>
      </c>
      <c r="AR24" s="93">
        <v>0</v>
      </c>
      <c r="AS24" s="93">
        <v>0</v>
      </c>
      <c r="AT24" s="91"/>
      <c r="AU24" s="96"/>
      <c r="AV24" s="91"/>
      <c r="AW24" s="93">
        <v>0</v>
      </c>
    </row>
    <row r="25" spans="1:49" x14ac:dyDescent="0.2">
      <c r="A25" s="90">
        <v>890329347</v>
      </c>
      <c r="B25" s="91" t="s">
        <v>7</v>
      </c>
      <c r="C25" s="91" t="s">
        <v>84</v>
      </c>
      <c r="D25" s="91">
        <v>2964</v>
      </c>
      <c r="E25" s="91" t="s">
        <v>96</v>
      </c>
      <c r="F25" s="91" t="s">
        <v>97</v>
      </c>
      <c r="G25" s="92">
        <v>45512</v>
      </c>
      <c r="H25" s="93">
        <v>800000</v>
      </c>
      <c r="I25" s="93">
        <v>800000</v>
      </c>
      <c r="J25" s="94"/>
      <c r="K25" s="91" t="s">
        <v>87</v>
      </c>
      <c r="L25" s="91" t="s">
        <v>87</v>
      </c>
      <c r="M25" s="93">
        <v>784000</v>
      </c>
      <c r="N25" s="95">
        <v>1222498489</v>
      </c>
      <c r="O25" s="91" t="s">
        <v>88</v>
      </c>
      <c r="P25" s="96">
        <v>45512</v>
      </c>
      <c r="Q25" s="96">
        <v>45513</v>
      </c>
      <c r="R25" s="93">
        <v>0</v>
      </c>
      <c r="S25" s="95"/>
      <c r="T25" s="95"/>
      <c r="U25" s="95"/>
      <c r="V25" s="95"/>
      <c r="W25" s="95"/>
      <c r="X25" s="93">
        <v>0</v>
      </c>
      <c r="Y25" s="93">
        <v>0</v>
      </c>
      <c r="Z25" s="93">
        <v>0</v>
      </c>
      <c r="AA25" s="93">
        <v>0</v>
      </c>
      <c r="AB25" s="93">
        <v>0</v>
      </c>
      <c r="AC25" s="93">
        <v>800000</v>
      </c>
      <c r="AD25" s="93">
        <v>0</v>
      </c>
      <c r="AE25" s="93">
        <v>0</v>
      </c>
      <c r="AF25" s="93">
        <v>0</v>
      </c>
      <c r="AG25" s="93">
        <v>0</v>
      </c>
      <c r="AH25" s="91"/>
      <c r="AI25" s="96"/>
      <c r="AJ25" s="91"/>
      <c r="AK25" s="93">
        <v>0</v>
      </c>
      <c r="AL25" s="93">
        <v>0</v>
      </c>
      <c r="AM25" s="93">
        <v>0</v>
      </c>
      <c r="AN25" s="91"/>
      <c r="AO25" s="96"/>
      <c r="AP25" s="91"/>
      <c r="AQ25" s="93">
        <v>0</v>
      </c>
      <c r="AR25" s="93">
        <v>784000</v>
      </c>
      <c r="AS25" s="93">
        <v>0</v>
      </c>
      <c r="AT25" s="91">
        <v>4800066514</v>
      </c>
      <c r="AU25" s="96">
        <v>45644</v>
      </c>
      <c r="AV25" s="91" t="s">
        <v>170</v>
      </c>
      <c r="AW25" s="93">
        <v>63014443</v>
      </c>
    </row>
    <row r="26" spans="1:49" x14ac:dyDescent="0.2">
      <c r="A26" s="90">
        <v>890329347</v>
      </c>
      <c r="B26" s="91" t="s">
        <v>7</v>
      </c>
      <c r="C26" s="91" t="s">
        <v>84</v>
      </c>
      <c r="D26" s="91">
        <v>4231</v>
      </c>
      <c r="E26" s="91" t="s">
        <v>100</v>
      </c>
      <c r="F26" s="91" t="s">
        <v>101</v>
      </c>
      <c r="G26" s="92">
        <v>45545</v>
      </c>
      <c r="H26" s="93">
        <v>2008000</v>
      </c>
      <c r="I26" s="93">
        <v>2008000</v>
      </c>
      <c r="J26" s="94"/>
      <c r="K26" s="91" t="s">
        <v>87</v>
      </c>
      <c r="L26" s="91" t="s">
        <v>87</v>
      </c>
      <c r="M26" s="93">
        <v>1967840</v>
      </c>
      <c r="N26" s="95">
        <v>1222512988</v>
      </c>
      <c r="O26" s="91" t="s">
        <v>88</v>
      </c>
      <c r="P26" s="96">
        <v>45545</v>
      </c>
      <c r="Q26" s="96">
        <v>45546</v>
      </c>
      <c r="R26" s="93">
        <v>0</v>
      </c>
      <c r="S26" s="95"/>
      <c r="T26" s="95"/>
      <c r="U26" s="95"/>
      <c r="V26" s="95"/>
      <c r="W26" s="95"/>
      <c r="X26" s="93">
        <v>0</v>
      </c>
      <c r="Y26" s="93">
        <v>0</v>
      </c>
      <c r="Z26" s="93">
        <v>0</v>
      </c>
      <c r="AA26" s="93">
        <v>0</v>
      </c>
      <c r="AB26" s="93">
        <v>0</v>
      </c>
      <c r="AC26" s="93">
        <v>2008000</v>
      </c>
      <c r="AD26" s="93">
        <v>0</v>
      </c>
      <c r="AE26" s="93">
        <v>0</v>
      </c>
      <c r="AF26" s="93">
        <v>0</v>
      </c>
      <c r="AG26" s="93">
        <v>0</v>
      </c>
      <c r="AH26" s="91"/>
      <c r="AI26" s="96"/>
      <c r="AJ26" s="91"/>
      <c r="AK26" s="93">
        <v>0</v>
      </c>
      <c r="AL26" s="93">
        <v>0</v>
      </c>
      <c r="AM26" s="93">
        <v>0</v>
      </c>
      <c r="AN26" s="91"/>
      <c r="AO26" s="96"/>
      <c r="AP26" s="91"/>
      <c r="AQ26" s="93">
        <v>0</v>
      </c>
      <c r="AR26" s="93">
        <v>1967840</v>
      </c>
      <c r="AS26" s="93">
        <v>0</v>
      </c>
      <c r="AT26" s="91">
        <v>4800066514</v>
      </c>
      <c r="AU26" s="96">
        <v>45644</v>
      </c>
      <c r="AV26" s="91" t="s">
        <v>170</v>
      </c>
      <c r="AW26" s="93">
        <v>63014443</v>
      </c>
    </row>
    <row r="27" spans="1:49" x14ac:dyDescent="0.2">
      <c r="A27" s="90">
        <v>890329347</v>
      </c>
      <c r="B27" s="91" t="s">
        <v>7</v>
      </c>
      <c r="C27" s="91" t="s">
        <v>84</v>
      </c>
      <c r="D27" s="91">
        <v>2954</v>
      </c>
      <c r="E27" s="91" t="s">
        <v>102</v>
      </c>
      <c r="F27" s="91" t="s">
        <v>103</v>
      </c>
      <c r="G27" s="92">
        <v>45512</v>
      </c>
      <c r="H27" s="93">
        <v>5870000</v>
      </c>
      <c r="I27" s="93">
        <v>5870000</v>
      </c>
      <c r="J27" s="94"/>
      <c r="K27" s="91" t="s">
        <v>87</v>
      </c>
      <c r="L27" s="91" t="s">
        <v>87</v>
      </c>
      <c r="M27" s="93">
        <v>5752600</v>
      </c>
      <c r="N27" s="95">
        <v>1222498498</v>
      </c>
      <c r="O27" s="91" t="s">
        <v>88</v>
      </c>
      <c r="P27" s="96">
        <v>45512</v>
      </c>
      <c r="Q27" s="96">
        <v>45513</v>
      </c>
      <c r="R27" s="93">
        <v>0</v>
      </c>
      <c r="S27" s="95"/>
      <c r="T27" s="95"/>
      <c r="U27" s="95"/>
      <c r="V27" s="95"/>
      <c r="W27" s="95"/>
      <c r="X27" s="93">
        <v>0</v>
      </c>
      <c r="Y27" s="93">
        <v>0</v>
      </c>
      <c r="Z27" s="93">
        <v>0</v>
      </c>
      <c r="AA27" s="93">
        <v>0</v>
      </c>
      <c r="AB27" s="93">
        <v>0</v>
      </c>
      <c r="AC27" s="93">
        <v>5870000</v>
      </c>
      <c r="AD27" s="93">
        <v>0</v>
      </c>
      <c r="AE27" s="93">
        <v>0</v>
      </c>
      <c r="AF27" s="93">
        <v>0</v>
      </c>
      <c r="AG27" s="93">
        <v>0</v>
      </c>
      <c r="AH27" s="91"/>
      <c r="AI27" s="96"/>
      <c r="AJ27" s="91"/>
      <c r="AK27" s="93">
        <v>0</v>
      </c>
      <c r="AL27" s="93">
        <v>0</v>
      </c>
      <c r="AM27" s="93">
        <v>0</v>
      </c>
      <c r="AN27" s="91"/>
      <c r="AO27" s="96"/>
      <c r="AP27" s="91"/>
      <c r="AQ27" s="93">
        <v>0</v>
      </c>
      <c r="AR27" s="93">
        <v>5752600</v>
      </c>
      <c r="AS27" s="93">
        <v>0</v>
      </c>
      <c r="AT27" s="91">
        <v>4800066514</v>
      </c>
      <c r="AU27" s="96">
        <v>45644</v>
      </c>
      <c r="AV27" s="91" t="s">
        <v>170</v>
      </c>
      <c r="AW27" s="93">
        <v>63014443</v>
      </c>
    </row>
    <row r="28" spans="1:49" x14ac:dyDescent="0.2">
      <c r="A28" s="90">
        <v>890329347</v>
      </c>
      <c r="B28" s="91" t="s">
        <v>7</v>
      </c>
      <c r="C28" s="91" t="s">
        <v>84</v>
      </c>
      <c r="D28" s="91">
        <v>4230</v>
      </c>
      <c r="E28" s="91" t="s">
        <v>110</v>
      </c>
      <c r="F28" s="91" t="s">
        <v>111</v>
      </c>
      <c r="G28" s="92">
        <v>45545</v>
      </c>
      <c r="H28" s="93">
        <v>7410511</v>
      </c>
      <c r="I28" s="93">
        <v>7410511</v>
      </c>
      <c r="J28" s="94"/>
      <c r="K28" s="91" t="s">
        <v>87</v>
      </c>
      <c r="L28" s="91" t="s">
        <v>87</v>
      </c>
      <c r="M28" s="93">
        <v>7258989</v>
      </c>
      <c r="N28" s="95">
        <v>1222512899</v>
      </c>
      <c r="O28" s="91" t="s">
        <v>88</v>
      </c>
      <c r="P28" s="96">
        <v>45545</v>
      </c>
      <c r="Q28" s="96">
        <v>45546</v>
      </c>
      <c r="R28" s="93">
        <v>0</v>
      </c>
      <c r="S28" s="95"/>
      <c r="T28" s="95"/>
      <c r="U28" s="95"/>
      <c r="V28" s="95"/>
      <c r="W28" s="95"/>
      <c r="X28" s="93">
        <v>0</v>
      </c>
      <c r="Y28" s="93">
        <v>0</v>
      </c>
      <c r="Z28" s="93">
        <v>0</v>
      </c>
      <c r="AA28" s="93">
        <v>0</v>
      </c>
      <c r="AB28" s="93">
        <v>0</v>
      </c>
      <c r="AC28" s="93">
        <v>7410511</v>
      </c>
      <c r="AD28" s="93">
        <v>0</v>
      </c>
      <c r="AE28" s="93">
        <v>0</v>
      </c>
      <c r="AF28" s="93">
        <v>0</v>
      </c>
      <c r="AG28" s="93">
        <v>0</v>
      </c>
      <c r="AH28" s="91"/>
      <c r="AI28" s="96"/>
      <c r="AJ28" s="91"/>
      <c r="AK28" s="93">
        <v>0</v>
      </c>
      <c r="AL28" s="93">
        <v>0</v>
      </c>
      <c r="AM28" s="93">
        <v>0</v>
      </c>
      <c r="AN28" s="91"/>
      <c r="AO28" s="96"/>
      <c r="AP28" s="91"/>
      <c r="AQ28" s="93">
        <v>0</v>
      </c>
      <c r="AR28" s="93">
        <v>7258989</v>
      </c>
      <c r="AS28" s="93">
        <v>0</v>
      </c>
      <c r="AT28" s="91">
        <v>4800066514</v>
      </c>
      <c r="AU28" s="96">
        <v>45644</v>
      </c>
      <c r="AV28" s="91" t="s">
        <v>170</v>
      </c>
      <c r="AW28" s="93">
        <v>63014443</v>
      </c>
    </row>
    <row r="29" spans="1:49" x14ac:dyDescent="0.2">
      <c r="A29" s="90">
        <v>890329347</v>
      </c>
      <c r="B29" s="91" t="s">
        <v>7</v>
      </c>
      <c r="C29" s="91" t="s">
        <v>84</v>
      </c>
      <c r="D29" s="91">
        <v>4222</v>
      </c>
      <c r="E29" s="91" t="s">
        <v>116</v>
      </c>
      <c r="F29" s="91" t="s">
        <v>117</v>
      </c>
      <c r="G29" s="92">
        <v>45545</v>
      </c>
      <c r="H29" s="93">
        <v>19937155</v>
      </c>
      <c r="I29" s="93">
        <v>19937155</v>
      </c>
      <c r="J29" s="94"/>
      <c r="K29" s="91" t="s">
        <v>87</v>
      </c>
      <c r="L29" s="91" t="s">
        <v>87</v>
      </c>
      <c r="M29" s="93">
        <v>19523878</v>
      </c>
      <c r="N29" s="95">
        <v>1222512869</v>
      </c>
      <c r="O29" s="91" t="s">
        <v>88</v>
      </c>
      <c r="P29" s="96">
        <v>45545</v>
      </c>
      <c r="Q29" s="96">
        <v>45546</v>
      </c>
      <c r="R29" s="93">
        <v>0</v>
      </c>
      <c r="S29" s="95"/>
      <c r="T29" s="95"/>
      <c r="U29" s="95"/>
      <c r="V29" s="95"/>
      <c r="W29" s="95"/>
      <c r="X29" s="93">
        <v>0</v>
      </c>
      <c r="Y29" s="93">
        <v>0</v>
      </c>
      <c r="Z29" s="93">
        <v>0</v>
      </c>
      <c r="AA29" s="93">
        <v>0</v>
      </c>
      <c r="AB29" s="93">
        <v>0</v>
      </c>
      <c r="AC29" s="93">
        <v>19937155</v>
      </c>
      <c r="AD29" s="93">
        <v>0</v>
      </c>
      <c r="AE29" s="93">
        <v>0</v>
      </c>
      <c r="AF29" s="93">
        <v>0</v>
      </c>
      <c r="AG29" s="93">
        <v>0</v>
      </c>
      <c r="AH29" s="91"/>
      <c r="AI29" s="96"/>
      <c r="AJ29" s="91"/>
      <c r="AK29" s="93">
        <v>0</v>
      </c>
      <c r="AL29" s="93">
        <v>0</v>
      </c>
      <c r="AM29" s="93">
        <v>0</v>
      </c>
      <c r="AN29" s="91"/>
      <c r="AO29" s="96"/>
      <c r="AP29" s="91"/>
      <c r="AQ29" s="93">
        <v>0</v>
      </c>
      <c r="AR29" s="93">
        <v>19523878</v>
      </c>
      <c r="AS29" s="93">
        <v>0</v>
      </c>
      <c r="AT29" s="91">
        <v>4800066514</v>
      </c>
      <c r="AU29" s="96">
        <v>45644</v>
      </c>
      <c r="AV29" s="91" t="s">
        <v>170</v>
      </c>
      <c r="AW29" s="93">
        <v>63014443</v>
      </c>
    </row>
    <row r="30" spans="1:49" x14ac:dyDescent="0.2">
      <c r="A30" s="90">
        <v>890329347</v>
      </c>
      <c r="B30" s="91" t="s">
        <v>7</v>
      </c>
      <c r="C30" s="91" t="s">
        <v>84</v>
      </c>
      <c r="D30" s="91">
        <v>2960</v>
      </c>
      <c r="E30" s="91" t="s">
        <v>120</v>
      </c>
      <c r="F30" s="91" t="s">
        <v>121</v>
      </c>
      <c r="G30" s="92">
        <v>45512</v>
      </c>
      <c r="H30" s="93">
        <v>14086569</v>
      </c>
      <c r="I30" s="93">
        <v>14086569</v>
      </c>
      <c r="J30" s="94"/>
      <c r="K30" s="91" t="s">
        <v>87</v>
      </c>
      <c r="L30" s="91" t="s">
        <v>87</v>
      </c>
      <c r="M30" s="93">
        <v>13793517</v>
      </c>
      <c r="N30" s="95">
        <v>1222498499</v>
      </c>
      <c r="O30" s="91" t="s">
        <v>88</v>
      </c>
      <c r="P30" s="96">
        <v>45512</v>
      </c>
      <c r="Q30" s="96">
        <v>45513</v>
      </c>
      <c r="R30" s="93">
        <v>0</v>
      </c>
      <c r="S30" s="95"/>
      <c r="T30" s="95"/>
      <c r="U30" s="95"/>
      <c r="V30" s="95"/>
      <c r="W30" s="95"/>
      <c r="X30" s="93">
        <v>0</v>
      </c>
      <c r="Y30" s="93">
        <v>0</v>
      </c>
      <c r="Z30" s="93">
        <v>0</v>
      </c>
      <c r="AA30" s="93">
        <v>0</v>
      </c>
      <c r="AB30" s="93">
        <v>0</v>
      </c>
      <c r="AC30" s="93">
        <v>14086569</v>
      </c>
      <c r="AD30" s="93">
        <v>0</v>
      </c>
      <c r="AE30" s="93">
        <v>0</v>
      </c>
      <c r="AF30" s="93">
        <v>0</v>
      </c>
      <c r="AG30" s="93">
        <v>0</v>
      </c>
      <c r="AH30" s="91"/>
      <c r="AI30" s="96"/>
      <c r="AJ30" s="91"/>
      <c r="AK30" s="93">
        <v>0</v>
      </c>
      <c r="AL30" s="93">
        <v>0</v>
      </c>
      <c r="AM30" s="93">
        <v>0</v>
      </c>
      <c r="AN30" s="91"/>
      <c r="AO30" s="96"/>
      <c r="AP30" s="91"/>
      <c r="AQ30" s="93">
        <v>0</v>
      </c>
      <c r="AR30" s="93">
        <v>13793517</v>
      </c>
      <c r="AS30" s="93">
        <v>0</v>
      </c>
      <c r="AT30" s="91">
        <v>4800066514</v>
      </c>
      <c r="AU30" s="96">
        <v>45644</v>
      </c>
      <c r="AV30" s="91" t="s">
        <v>170</v>
      </c>
      <c r="AW30" s="93">
        <v>63014443</v>
      </c>
    </row>
    <row r="31" spans="1:49" x14ac:dyDescent="0.2">
      <c r="A31" s="90">
        <v>890329347</v>
      </c>
      <c r="B31" s="91" t="s">
        <v>7</v>
      </c>
      <c r="C31" s="91" t="s">
        <v>84</v>
      </c>
      <c r="D31" s="91">
        <v>5448</v>
      </c>
      <c r="E31" s="91" t="s">
        <v>94</v>
      </c>
      <c r="F31" s="91" t="s">
        <v>95</v>
      </c>
      <c r="G31" s="92">
        <v>45573</v>
      </c>
      <c r="H31" s="93">
        <v>374400</v>
      </c>
      <c r="I31" s="93">
        <v>374400</v>
      </c>
      <c r="J31" s="94"/>
      <c r="K31" s="91" t="s">
        <v>87</v>
      </c>
      <c r="L31" s="91" t="s">
        <v>87</v>
      </c>
      <c r="M31" s="93">
        <v>366912</v>
      </c>
      <c r="N31" s="95">
        <v>1222544907</v>
      </c>
      <c r="O31" s="91" t="s">
        <v>88</v>
      </c>
      <c r="P31" s="96">
        <v>45573</v>
      </c>
      <c r="Q31" s="96">
        <v>45575</v>
      </c>
      <c r="R31" s="93">
        <v>0</v>
      </c>
      <c r="S31" s="95"/>
      <c r="T31" s="95"/>
      <c r="U31" s="95"/>
      <c r="V31" s="95"/>
      <c r="W31" s="95"/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374400</v>
      </c>
      <c r="AD31" s="93">
        <v>0</v>
      </c>
      <c r="AE31" s="93">
        <v>0</v>
      </c>
      <c r="AF31" s="93">
        <v>0</v>
      </c>
      <c r="AG31" s="93">
        <v>0</v>
      </c>
      <c r="AH31" s="91"/>
      <c r="AI31" s="96"/>
      <c r="AJ31" s="91"/>
      <c r="AK31" s="93">
        <v>0</v>
      </c>
      <c r="AL31" s="93">
        <v>0</v>
      </c>
      <c r="AM31" s="93">
        <v>0</v>
      </c>
      <c r="AN31" s="91"/>
      <c r="AO31" s="96"/>
      <c r="AP31" s="91"/>
      <c r="AQ31" s="93">
        <v>0</v>
      </c>
      <c r="AR31" s="93">
        <v>0</v>
      </c>
      <c r="AS31" s="93">
        <v>0</v>
      </c>
      <c r="AT31" s="91"/>
      <c r="AU31" s="96"/>
      <c r="AV31" s="91"/>
      <c r="AW31" s="93">
        <v>0</v>
      </c>
    </row>
    <row r="32" spans="1:49" x14ac:dyDescent="0.2">
      <c r="A32" s="90">
        <v>890329347</v>
      </c>
      <c r="B32" s="91" t="s">
        <v>7</v>
      </c>
      <c r="C32" s="91" t="s">
        <v>84</v>
      </c>
      <c r="D32" s="91">
        <v>5447</v>
      </c>
      <c r="E32" s="91" t="s">
        <v>98</v>
      </c>
      <c r="F32" s="91" t="s">
        <v>99</v>
      </c>
      <c r="G32" s="92">
        <v>45573</v>
      </c>
      <c r="H32" s="93">
        <v>864000</v>
      </c>
      <c r="I32" s="93">
        <v>864000</v>
      </c>
      <c r="J32" s="94"/>
      <c r="K32" s="91" t="s">
        <v>87</v>
      </c>
      <c r="L32" s="91" t="s">
        <v>87</v>
      </c>
      <c r="M32" s="93">
        <v>846720</v>
      </c>
      <c r="N32" s="95">
        <v>1222529037</v>
      </c>
      <c r="O32" s="91" t="s">
        <v>88</v>
      </c>
      <c r="P32" s="96">
        <v>45573</v>
      </c>
      <c r="Q32" s="96">
        <v>45575</v>
      </c>
      <c r="R32" s="93">
        <v>0</v>
      </c>
      <c r="S32" s="95"/>
      <c r="T32" s="95"/>
      <c r="U32" s="95"/>
      <c r="V32" s="95"/>
      <c r="W32" s="95"/>
      <c r="X32" s="93">
        <v>0</v>
      </c>
      <c r="Y32" s="93">
        <v>0</v>
      </c>
      <c r="Z32" s="93">
        <v>0</v>
      </c>
      <c r="AA32" s="93">
        <v>0</v>
      </c>
      <c r="AB32" s="93">
        <v>0</v>
      </c>
      <c r="AC32" s="93">
        <v>864000</v>
      </c>
      <c r="AD32" s="93">
        <v>0</v>
      </c>
      <c r="AE32" s="93">
        <v>0</v>
      </c>
      <c r="AF32" s="93">
        <v>0</v>
      </c>
      <c r="AG32" s="93">
        <v>0</v>
      </c>
      <c r="AH32" s="91"/>
      <c r="AI32" s="96"/>
      <c r="AJ32" s="91"/>
      <c r="AK32" s="93">
        <v>0</v>
      </c>
      <c r="AL32" s="93">
        <v>0</v>
      </c>
      <c r="AM32" s="93">
        <v>0</v>
      </c>
      <c r="AN32" s="91"/>
      <c r="AO32" s="96"/>
      <c r="AP32" s="91"/>
      <c r="AQ32" s="93">
        <v>0</v>
      </c>
      <c r="AR32" s="93">
        <v>0</v>
      </c>
      <c r="AS32" s="93">
        <v>0</v>
      </c>
      <c r="AT32" s="91"/>
      <c r="AU32" s="96"/>
      <c r="AV32" s="91"/>
      <c r="AW32" s="93">
        <v>0</v>
      </c>
    </row>
    <row r="33" spans="1:49" x14ac:dyDescent="0.2">
      <c r="A33" s="90">
        <v>890329347</v>
      </c>
      <c r="B33" s="91" t="s">
        <v>7</v>
      </c>
      <c r="C33" s="91" t="s">
        <v>84</v>
      </c>
      <c r="D33" s="91">
        <v>5441</v>
      </c>
      <c r="E33" s="91" t="s">
        <v>108</v>
      </c>
      <c r="F33" s="91" t="s">
        <v>109</v>
      </c>
      <c r="G33" s="92">
        <v>45573</v>
      </c>
      <c r="H33" s="93">
        <v>8376233</v>
      </c>
      <c r="I33" s="93">
        <v>8376233</v>
      </c>
      <c r="J33" s="94"/>
      <c r="K33" s="91" t="s">
        <v>87</v>
      </c>
      <c r="L33" s="91" t="s">
        <v>87</v>
      </c>
      <c r="M33" s="93">
        <v>8206369</v>
      </c>
      <c r="N33" s="95">
        <v>136806887</v>
      </c>
      <c r="O33" s="91" t="s">
        <v>88</v>
      </c>
      <c r="P33" s="96">
        <v>45573</v>
      </c>
      <c r="Q33" s="96">
        <v>45597</v>
      </c>
      <c r="R33" s="93">
        <v>0</v>
      </c>
      <c r="S33" s="95"/>
      <c r="T33" s="95"/>
      <c r="U33" s="95"/>
      <c r="V33" s="95"/>
      <c r="W33" s="95"/>
      <c r="X33" s="93">
        <v>0</v>
      </c>
      <c r="Y33" s="93">
        <v>0</v>
      </c>
      <c r="Z33" s="93">
        <v>0</v>
      </c>
      <c r="AA33" s="93">
        <v>0</v>
      </c>
      <c r="AB33" s="93">
        <v>0</v>
      </c>
      <c r="AC33" s="93">
        <v>8376233</v>
      </c>
      <c r="AD33" s="93">
        <v>0</v>
      </c>
      <c r="AE33" s="93">
        <v>0</v>
      </c>
      <c r="AF33" s="93">
        <v>0</v>
      </c>
      <c r="AG33" s="93">
        <v>0</v>
      </c>
      <c r="AH33" s="91"/>
      <c r="AI33" s="96"/>
      <c r="AJ33" s="91"/>
      <c r="AK33" s="93">
        <v>0</v>
      </c>
      <c r="AL33" s="93">
        <v>0</v>
      </c>
      <c r="AM33" s="93">
        <v>0</v>
      </c>
      <c r="AN33" s="91"/>
      <c r="AO33" s="96"/>
      <c r="AP33" s="91"/>
      <c r="AQ33" s="93">
        <v>0</v>
      </c>
      <c r="AR33" s="93">
        <v>0</v>
      </c>
      <c r="AS33" s="93">
        <v>0</v>
      </c>
      <c r="AT33" s="91"/>
      <c r="AU33" s="96"/>
      <c r="AV33" s="91"/>
      <c r="AW33" s="93">
        <v>0</v>
      </c>
    </row>
    <row r="34" spans="1:49" x14ac:dyDescent="0.2">
      <c r="A34" s="90">
        <v>890329347</v>
      </c>
      <c r="B34" s="91" t="s">
        <v>7</v>
      </c>
      <c r="C34" s="91" t="s">
        <v>84</v>
      </c>
      <c r="D34" s="91">
        <v>1883</v>
      </c>
      <c r="E34" s="91" t="s">
        <v>114</v>
      </c>
      <c r="F34" s="91" t="s">
        <v>115</v>
      </c>
      <c r="G34" s="92">
        <v>45483</v>
      </c>
      <c r="H34" s="93">
        <v>15581414</v>
      </c>
      <c r="I34" s="93">
        <v>15581414</v>
      </c>
      <c r="J34" s="94"/>
      <c r="K34" s="91" t="s">
        <v>87</v>
      </c>
      <c r="L34" s="91" t="s">
        <v>87</v>
      </c>
      <c r="M34" s="93">
        <v>15259510</v>
      </c>
      <c r="N34" s="95">
        <v>1222487804</v>
      </c>
      <c r="O34" s="91" t="s">
        <v>88</v>
      </c>
      <c r="P34" s="96">
        <v>45483</v>
      </c>
      <c r="Q34" s="96">
        <v>45485</v>
      </c>
      <c r="R34" s="93">
        <v>0</v>
      </c>
      <c r="S34" s="95"/>
      <c r="T34" s="95"/>
      <c r="U34" s="95"/>
      <c r="V34" s="95"/>
      <c r="W34" s="95"/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15581414</v>
      </c>
      <c r="AD34" s="93">
        <v>0</v>
      </c>
      <c r="AE34" s="93">
        <v>0</v>
      </c>
      <c r="AF34" s="93">
        <v>0</v>
      </c>
      <c r="AG34" s="93">
        <v>0</v>
      </c>
      <c r="AH34" s="91"/>
      <c r="AI34" s="96"/>
      <c r="AJ34" s="91"/>
      <c r="AK34" s="93">
        <v>0</v>
      </c>
      <c r="AL34" s="93">
        <v>0</v>
      </c>
      <c r="AM34" s="93">
        <v>0</v>
      </c>
      <c r="AN34" s="91"/>
      <c r="AO34" s="96"/>
      <c r="AP34" s="91"/>
      <c r="AQ34" s="93">
        <v>0</v>
      </c>
      <c r="AR34" s="93">
        <v>0</v>
      </c>
      <c r="AS34" s="93">
        <v>0</v>
      </c>
      <c r="AT34" s="91"/>
      <c r="AU34" s="96"/>
      <c r="AV34" s="91"/>
      <c r="AW34" s="93">
        <v>0</v>
      </c>
    </row>
    <row r="35" spans="1:49" x14ac:dyDescent="0.2">
      <c r="A35" s="90">
        <v>890329347</v>
      </c>
      <c r="B35" s="91" t="s">
        <v>7</v>
      </c>
      <c r="C35" s="91" t="s">
        <v>84</v>
      </c>
      <c r="D35" s="91">
        <v>6614</v>
      </c>
      <c r="E35" s="91" t="s">
        <v>118</v>
      </c>
      <c r="F35" s="91" t="s">
        <v>119</v>
      </c>
      <c r="G35" s="92">
        <v>45609</v>
      </c>
      <c r="H35" s="93">
        <v>5852935</v>
      </c>
      <c r="I35" s="93">
        <v>5852935</v>
      </c>
      <c r="J35" s="94"/>
      <c r="K35" s="91" t="e">
        <v>#N/A</v>
      </c>
      <c r="L35" s="91" t="s">
        <v>87</v>
      </c>
      <c r="M35" s="93">
        <v>5731413</v>
      </c>
      <c r="N35" s="95">
        <v>1222536657</v>
      </c>
      <c r="O35" s="91" t="s">
        <v>88</v>
      </c>
      <c r="P35" s="96">
        <v>45609</v>
      </c>
      <c r="Q35" s="96">
        <v>45609</v>
      </c>
      <c r="R35" s="93">
        <v>0</v>
      </c>
      <c r="S35" s="95"/>
      <c r="T35" s="95"/>
      <c r="U35" s="95"/>
      <c r="V35" s="95"/>
      <c r="W35" s="95"/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5852935</v>
      </c>
      <c r="AD35" s="93">
        <v>0</v>
      </c>
      <c r="AE35" s="93">
        <v>0</v>
      </c>
      <c r="AF35" s="93">
        <v>0</v>
      </c>
      <c r="AG35" s="93">
        <v>0</v>
      </c>
      <c r="AH35" s="91"/>
      <c r="AI35" s="96"/>
      <c r="AJ35" s="91"/>
      <c r="AK35" s="93">
        <v>0</v>
      </c>
      <c r="AL35" s="93">
        <v>0</v>
      </c>
      <c r="AM35" s="93">
        <v>0</v>
      </c>
      <c r="AN35" s="91"/>
      <c r="AO35" s="96"/>
      <c r="AP35" s="91"/>
      <c r="AQ35" s="93">
        <v>0</v>
      </c>
      <c r="AR35" s="93">
        <v>0</v>
      </c>
      <c r="AS35" s="93">
        <v>0</v>
      </c>
      <c r="AT35" s="91"/>
      <c r="AU35" s="96"/>
      <c r="AV35" s="91"/>
      <c r="AW35" s="93">
        <v>0</v>
      </c>
    </row>
    <row r="36" spans="1:49" x14ac:dyDescent="0.2">
      <c r="A36" s="90">
        <v>890329347</v>
      </c>
      <c r="B36" s="91" t="s">
        <v>7</v>
      </c>
      <c r="C36" s="91" t="s">
        <v>84</v>
      </c>
      <c r="D36" s="91">
        <v>6601</v>
      </c>
      <c r="E36" s="91" t="s">
        <v>122</v>
      </c>
      <c r="F36" s="91" t="s">
        <v>123</v>
      </c>
      <c r="G36" s="92">
        <v>45609</v>
      </c>
      <c r="H36" s="93">
        <v>13696468</v>
      </c>
      <c r="I36" s="93">
        <v>13696468</v>
      </c>
      <c r="J36" s="94"/>
      <c r="K36" s="91" t="e">
        <v>#N/A</v>
      </c>
      <c r="L36" s="91" t="s">
        <v>87</v>
      </c>
      <c r="M36" s="93">
        <v>13411140</v>
      </c>
      <c r="N36" s="95">
        <v>1222536686</v>
      </c>
      <c r="O36" s="91" t="s">
        <v>88</v>
      </c>
      <c r="P36" s="96">
        <v>45609</v>
      </c>
      <c r="Q36" s="96">
        <v>45609</v>
      </c>
      <c r="R36" s="93">
        <v>0</v>
      </c>
      <c r="S36" s="95"/>
      <c r="T36" s="95"/>
      <c r="U36" s="95"/>
      <c r="V36" s="95"/>
      <c r="W36" s="95"/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93">
        <v>13696468</v>
      </c>
      <c r="AD36" s="93">
        <v>0</v>
      </c>
      <c r="AE36" s="93">
        <v>0</v>
      </c>
      <c r="AF36" s="93">
        <v>0</v>
      </c>
      <c r="AG36" s="93">
        <v>0</v>
      </c>
      <c r="AH36" s="91"/>
      <c r="AI36" s="96"/>
      <c r="AJ36" s="91"/>
      <c r="AK36" s="93">
        <v>0</v>
      </c>
      <c r="AL36" s="93">
        <v>0</v>
      </c>
      <c r="AM36" s="93">
        <v>0</v>
      </c>
      <c r="AN36" s="91"/>
      <c r="AO36" s="96"/>
      <c r="AP36" s="91"/>
      <c r="AQ36" s="93">
        <v>0</v>
      </c>
      <c r="AR36" s="93">
        <v>0</v>
      </c>
      <c r="AS36" s="93">
        <v>0</v>
      </c>
      <c r="AT36" s="91"/>
      <c r="AU36" s="96"/>
      <c r="AV36" s="91"/>
      <c r="AW36" s="93">
        <v>0</v>
      </c>
    </row>
  </sheetData>
  <autoFilter ref="A2:BB36">
    <sortState ref="A3:BI36">
      <sortCondition ref="L2:L36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B10" workbookViewId="0">
      <selection activeCell="I26" sqref="I26"/>
    </sheetView>
  </sheetViews>
  <sheetFormatPr baseColWidth="10" defaultRowHeight="12.5" x14ac:dyDescent="0.25"/>
  <cols>
    <col min="1" max="1" width="1" style="17" customWidth="1"/>
    <col min="2" max="2" width="10.90625" style="17"/>
    <col min="3" max="3" width="17.54296875" style="17" customWidth="1"/>
    <col min="4" max="4" width="11.54296875" style="17" customWidth="1"/>
    <col min="5" max="8" width="10.90625" style="17"/>
    <col min="9" max="9" width="22.54296875" style="17" customWidth="1"/>
    <col min="10" max="10" width="14" style="17" customWidth="1"/>
    <col min="11" max="11" width="1.7265625" style="17" customWidth="1"/>
    <col min="12" max="256" width="10.90625" style="17"/>
    <col min="257" max="257" width="1" style="17" customWidth="1"/>
    <col min="258" max="258" width="10.90625" style="17"/>
    <col min="259" max="259" width="17.54296875" style="17" customWidth="1"/>
    <col min="260" max="260" width="11.54296875" style="17" customWidth="1"/>
    <col min="261" max="264" width="10.90625" style="17"/>
    <col min="265" max="265" width="22.54296875" style="17" customWidth="1"/>
    <col min="266" max="266" width="14" style="17" customWidth="1"/>
    <col min="267" max="267" width="1.7265625" style="17" customWidth="1"/>
    <col min="268" max="512" width="10.90625" style="17"/>
    <col min="513" max="513" width="1" style="17" customWidth="1"/>
    <col min="514" max="514" width="10.90625" style="17"/>
    <col min="515" max="515" width="17.54296875" style="17" customWidth="1"/>
    <col min="516" max="516" width="11.54296875" style="17" customWidth="1"/>
    <col min="517" max="520" width="10.90625" style="17"/>
    <col min="521" max="521" width="22.54296875" style="17" customWidth="1"/>
    <col min="522" max="522" width="14" style="17" customWidth="1"/>
    <col min="523" max="523" width="1.7265625" style="17" customWidth="1"/>
    <col min="524" max="768" width="10.90625" style="17"/>
    <col min="769" max="769" width="1" style="17" customWidth="1"/>
    <col min="770" max="770" width="10.90625" style="17"/>
    <col min="771" max="771" width="17.54296875" style="17" customWidth="1"/>
    <col min="772" max="772" width="11.54296875" style="17" customWidth="1"/>
    <col min="773" max="776" width="10.90625" style="17"/>
    <col min="777" max="777" width="22.54296875" style="17" customWidth="1"/>
    <col min="778" max="778" width="14" style="17" customWidth="1"/>
    <col min="779" max="779" width="1.7265625" style="17" customWidth="1"/>
    <col min="780" max="1024" width="10.90625" style="17"/>
    <col min="1025" max="1025" width="1" style="17" customWidth="1"/>
    <col min="1026" max="1026" width="10.90625" style="17"/>
    <col min="1027" max="1027" width="17.54296875" style="17" customWidth="1"/>
    <col min="1028" max="1028" width="11.54296875" style="17" customWidth="1"/>
    <col min="1029" max="1032" width="10.90625" style="17"/>
    <col min="1033" max="1033" width="22.54296875" style="17" customWidth="1"/>
    <col min="1034" max="1034" width="14" style="17" customWidth="1"/>
    <col min="1035" max="1035" width="1.7265625" style="17" customWidth="1"/>
    <col min="1036" max="1280" width="10.90625" style="17"/>
    <col min="1281" max="1281" width="1" style="17" customWidth="1"/>
    <col min="1282" max="1282" width="10.90625" style="17"/>
    <col min="1283" max="1283" width="17.54296875" style="17" customWidth="1"/>
    <col min="1284" max="1284" width="11.54296875" style="17" customWidth="1"/>
    <col min="1285" max="1288" width="10.90625" style="17"/>
    <col min="1289" max="1289" width="22.54296875" style="17" customWidth="1"/>
    <col min="1290" max="1290" width="14" style="17" customWidth="1"/>
    <col min="1291" max="1291" width="1.7265625" style="17" customWidth="1"/>
    <col min="1292" max="1536" width="10.90625" style="17"/>
    <col min="1537" max="1537" width="1" style="17" customWidth="1"/>
    <col min="1538" max="1538" width="10.90625" style="17"/>
    <col min="1539" max="1539" width="17.54296875" style="17" customWidth="1"/>
    <col min="1540" max="1540" width="11.54296875" style="17" customWidth="1"/>
    <col min="1541" max="1544" width="10.90625" style="17"/>
    <col min="1545" max="1545" width="22.54296875" style="17" customWidth="1"/>
    <col min="1546" max="1546" width="14" style="17" customWidth="1"/>
    <col min="1547" max="1547" width="1.7265625" style="17" customWidth="1"/>
    <col min="1548" max="1792" width="10.90625" style="17"/>
    <col min="1793" max="1793" width="1" style="17" customWidth="1"/>
    <col min="1794" max="1794" width="10.90625" style="17"/>
    <col min="1795" max="1795" width="17.54296875" style="17" customWidth="1"/>
    <col min="1796" max="1796" width="11.54296875" style="17" customWidth="1"/>
    <col min="1797" max="1800" width="10.90625" style="17"/>
    <col min="1801" max="1801" width="22.54296875" style="17" customWidth="1"/>
    <col min="1802" max="1802" width="14" style="17" customWidth="1"/>
    <col min="1803" max="1803" width="1.7265625" style="17" customWidth="1"/>
    <col min="1804" max="2048" width="10.90625" style="17"/>
    <col min="2049" max="2049" width="1" style="17" customWidth="1"/>
    <col min="2050" max="2050" width="10.90625" style="17"/>
    <col min="2051" max="2051" width="17.54296875" style="17" customWidth="1"/>
    <col min="2052" max="2052" width="11.54296875" style="17" customWidth="1"/>
    <col min="2053" max="2056" width="10.90625" style="17"/>
    <col min="2057" max="2057" width="22.54296875" style="17" customWidth="1"/>
    <col min="2058" max="2058" width="14" style="17" customWidth="1"/>
    <col min="2059" max="2059" width="1.7265625" style="17" customWidth="1"/>
    <col min="2060" max="2304" width="10.90625" style="17"/>
    <col min="2305" max="2305" width="1" style="17" customWidth="1"/>
    <col min="2306" max="2306" width="10.90625" style="17"/>
    <col min="2307" max="2307" width="17.54296875" style="17" customWidth="1"/>
    <col min="2308" max="2308" width="11.54296875" style="17" customWidth="1"/>
    <col min="2309" max="2312" width="10.90625" style="17"/>
    <col min="2313" max="2313" width="22.54296875" style="17" customWidth="1"/>
    <col min="2314" max="2314" width="14" style="17" customWidth="1"/>
    <col min="2315" max="2315" width="1.7265625" style="17" customWidth="1"/>
    <col min="2316" max="2560" width="10.90625" style="17"/>
    <col min="2561" max="2561" width="1" style="17" customWidth="1"/>
    <col min="2562" max="2562" width="10.90625" style="17"/>
    <col min="2563" max="2563" width="17.54296875" style="17" customWidth="1"/>
    <col min="2564" max="2564" width="11.54296875" style="17" customWidth="1"/>
    <col min="2565" max="2568" width="10.90625" style="17"/>
    <col min="2569" max="2569" width="22.54296875" style="17" customWidth="1"/>
    <col min="2570" max="2570" width="14" style="17" customWidth="1"/>
    <col min="2571" max="2571" width="1.7265625" style="17" customWidth="1"/>
    <col min="2572" max="2816" width="10.90625" style="17"/>
    <col min="2817" max="2817" width="1" style="17" customWidth="1"/>
    <col min="2818" max="2818" width="10.90625" style="17"/>
    <col min="2819" max="2819" width="17.54296875" style="17" customWidth="1"/>
    <col min="2820" max="2820" width="11.54296875" style="17" customWidth="1"/>
    <col min="2821" max="2824" width="10.90625" style="17"/>
    <col min="2825" max="2825" width="22.54296875" style="17" customWidth="1"/>
    <col min="2826" max="2826" width="14" style="17" customWidth="1"/>
    <col min="2827" max="2827" width="1.7265625" style="17" customWidth="1"/>
    <col min="2828" max="3072" width="10.90625" style="17"/>
    <col min="3073" max="3073" width="1" style="17" customWidth="1"/>
    <col min="3074" max="3074" width="10.90625" style="17"/>
    <col min="3075" max="3075" width="17.54296875" style="17" customWidth="1"/>
    <col min="3076" max="3076" width="11.54296875" style="17" customWidth="1"/>
    <col min="3077" max="3080" width="10.90625" style="17"/>
    <col min="3081" max="3081" width="22.54296875" style="17" customWidth="1"/>
    <col min="3082" max="3082" width="14" style="17" customWidth="1"/>
    <col min="3083" max="3083" width="1.7265625" style="17" customWidth="1"/>
    <col min="3084" max="3328" width="10.90625" style="17"/>
    <col min="3329" max="3329" width="1" style="17" customWidth="1"/>
    <col min="3330" max="3330" width="10.90625" style="17"/>
    <col min="3331" max="3331" width="17.54296875" style="17" customWidth="1"/>
    <col min="3332" max="3332" width="11.54296875" style="17" customWidth="1"/>
    <col min="3333" max="3336" width="10.90625" style="17"/>
    <col min="3337" max="3337" width="22.54296875" style="17" customWidth="1"/>
    <col min="3338" max="3338" width="14" style="17" customWidth="1"/>
    <col min="3339" max="3339" width="1.7265625" style="17" customWidth="1"/>
    <col min="3340" max="3584" width="10.90625" style="17"/>
    <col min="3585" max="3585" width="1" style="17" customWidth="1"/>
    <col min="3586" max="3586" width="10.90625" style="17"/>
    <col min="3587" max="3587" width="17.54296875" style="17" customWidth="1"/>
    <col min="3588" max="3588" width="11.54296875" style="17" customWidth="1"/>
    <col min="3589" max="3592" width="10.90625" style="17"/>
    <col min="3593" max="3593" width="22.54296875" style="17" customWidth="1"/>
    <col min="3594" max="3594" width="14" style="17" customWidth="1"/>
    <col min="3595" max="3595" width="1.7265625" style="17" customWidth="1"/>
    <col min="3596" max="3840" width="10.90625" style="17"/>
    <col min="3841" max="3841" width="1" style="17" customWidth="1"/>
    <col min="3842" max="3842" width="10.90625" style="17"/>
    <col min="3843" max="3843" width="17.54296875" style="17" customWidth="1"/>
    <col min="3844" max="3844" width="11.54296875" style="17" customWidth="1"/>
    <col min="3845" max="3848" width="10.90625" style="17"/>
    <col min="3849" max="3849" width="22.54296875" style="17" customWidth="1"/>
    <col min="3850" max="3850" width="14" style="17" customWidth="1"/>
    <col min="3851" max="3851" width="1.7265625" style="17" customWidth="1"/>
    <col min="3852" max="4096" width="10.90625" style="17"/>
    <col min="4097" max="4097" width="1" style="17" customWidth="1"/>
    <col min="4098" max="4098" width="10.90625" style="17"/>
    <col min="4099" max="4099" width="17.54296875" style="17" customWidth="1"/>
    <col min="4100" max="4100" width="11.54296875" style="17" customWidth="1"/>
    <col min="4101" max="4104" width="10.90625" style="17"/>
    <col min="4105" max="4105" width="22.54296875" style="17" customWidth="1"/>
    <col min="4106" max="4106" width="14" style="17" customWidth="1"/>
    <col min="4107" max="4107" width="1.7265625" style="17" customWidth="1"/>
    <col min="4108" max="4352" width="10.90625" style="17"/>
    <col min="4353" max="4353" width="1" style="17" customWidth="1"/>
    <col min="4354" max="4354" width="10.90625" style="17"/>
    <col min="4355" max="4355" width="17.54296875" style="17" customWidth="1"/>
    <col min="4356" max="4356" width="11.54296875" style="17" customWidth="1"/>
    <col min="4357" max="4360" width="10.90625" style="17"/>
    <col min="4361" max="4361" width="22.54296875" style="17" customWidth="1"/>
    <col min="4362" max="4362" width="14" style="17" customWidth="1"/>
    <col min="4363" max="4363" width="1.7265625" style="17" customWidth="1"/>
    <col min="4364" max="4608" width="10.90625" style="17"/>
    <col min="4609" max="4609" width="1" style="17" customWidth="1"/>
    <col min="4610" max="4610" width="10.90625" style="17"/>
    <col min="4611" max="4611" width="17.54296875" style="17" customWidth="1"/>
    <col min="4612" max="4612" width="11.54296875" style="17" customWidth="1"/>
    <col min="4613" max="4616" width="10.90625" style="17"/>
    <col min="4617" max="4617" width="22.54296875" style="17" customWidth="1"/>
    <col min="4618" max="4618" width="14" style="17" customWidth="1"/>
    <col min="4619" max="4619" width="1.7265625" style="17" customWidth="1"/>
    <col min="4620" max="4864" width="10.90625" style="17"/>
    <col min="4865" max="4865" width="1" style="17" customWidth="1"/>
    <col min="4866" max="4866" width="10.90625" style="17"/>
    <col min="4867" max="4867" width="17.54296875" style="17" customWidth="1"/>
    <col min="4868" max="4868" width="11.54296875" style="17" customWidth="1"/>
    <col min="4869" max="4872" width="10.90625" style="17"/>
    <col min="4873" max="4873" width="22.54296875" style="17" customWidth="1"/>
    <col min="4874" max="4874" width="14" style="17" customWidth="1"/>
    <col min="4875" max="4875" width="1.7265625" style="17" customWidth="1"/>
    <col min="4876" max="5120" width="10.90625" style="17"/>
    <col min="5121" max="5121" width="1" style="17" customWidth="1"/>
    <col min="5122" max="5122" width="10.90625" style="17"/>
    <col min="5123" max="5123" width="17.54296875" style="17" customWidth="1"/>
    <col min="5124" max="5124" width="11.54296875" style="17" customWidth="1"/>
    <col min="5125" max="5128" width="10.90625" style="17"/>
    <col min="5129" max="5129" width="22.54296875" style="17" customWidth="1"/>
    <col min="5130" max="5130" width="14" style="17" customWidth="1"/>
    <col min="5131" max="5131" width="1.7265625" style="17" customWidth="1"/>
    <col min="5132" max="5376" width="10.90625" style="17"/>
    <col min="5377" max="5377" width="1" style="17" customWidth="1"/>
    <col min="5378" max="5378" width="10.90625" style="17"/>
    <col min="5379" max="5379" width="17.54296875" style="17" customWidth="1"/>
    <col min="5380" max="5380" width="11.54296875" style="17" customWidth="1"/>
    <col min="5381" max="5384" width="10.90625" style="17"/>
    <col min="5385" max="5385" width="22.54296875" style="17" customWidth="1"/>
    <col min="5386" max="5386" width="14" style="17" customWidth="1"/>
    <col min="5387" max="5387" width="1.7265625" style="17" customWidth="1"/>
    <col min="5388" max="5632" width="10.90625" style="17"/>
    <col min="5633" max="5633" width="1" style="17" customWidth="1"/>
    <col min="5634" max="5634" width="10.90625" style="17"/>
    <col min="5635" max="5635" width="17.54296875" style="17" customWidth="1"/>
    <col min="5636" max="5636" width="11.54296875" style="17" customWidth="1"/>
    <col min="5637" max="5640" width="10.90625" style="17"/>
    <col min="5641" max="5641" width="22.54296875" style="17" customWidth="1"/>
    <col min="5642" max="5642" width="14" style="17" customWidth="1"/>
    <col min="5643" max="5643" width="1.7265625" style="17" customWidth="1"/>
    <col min="5644" max="5888" width="10.90625" style="17"/>
    <col min="5889" max="5889" width="1" style="17" customWidth="1"/>
    <col min="5890" max="5890" width="10.90625" style="17"/>
    <col min="5891" max="5891" width="17.54296875" style="17" customWidth="1"/>
    <col min="5892" max="5892" width="11.54296875" style="17" customWidth="1"/>
    <col min="5893" max="5896" width="10.90625" style="17"/>
    <col min="5897" max="5897" width="22.54296875" style="17" customWidth="1"/>
    <col min="5898" max="5898" width="14" style="17" customWidth="1"/>
    <col min="5899" max="5899" width="1.7265625" style="17" customWidth="1"/>
    <col min="5900" max="6144" width="10.90625" style="17"/>
    <col min="6145" max="6145" width="1" style="17" customWidth="1"/>
    <col min="6146" max="6146" width="10.90625" style="17"/>
    <col min="6147" max="6147" width="17.54296875" style="17" customWidth="1"/>
    <col min="6148" max="6148" width="11.54296875" style="17" customWidth="1"/>
    <col min="6149" max="6152" width="10.90625" style="17"/>
    <col min="6153" max="6153" width="22.54296875" style="17" customWidth="1"/>
    <col min="6154" max="6154" width="14" style="17" customWidth="1"/>
    <col min="6155" max="6155" width="1.7265625" style="17" customWidth="1"/>
    <col min="6156" max="6400" width="10.90625" style="17"/>
    <col min="6401" max="6401" width="1" style="17" customWidth="1"/>
    <col min="6402" max="6402" width="10.90625" style="17"/>
    <col min="6403" max="6403" width="17.54296875" style="17" customWidth="1"/>
    <col min="6404" max="6404" width="11.54296875" style="17" customWidth="1"/>
    <col min="6405" max="6408" width="10.90625" style="17"/>
    <col min="6409" max="6409" width="22.54296875" style="17" customWidth="1"/>
    <col min="6410" max="6410" width="14" style="17" customWidth="1"/>
    <col min="6411" max="6411" width="1.7265625" style="17" customWidth="1"/>
    <col min="6412" max="6656" width="10.90625" style="17"/>
    <col min="6657" max="6657" width="1" style="17" customWidth="1"/>
    <col min="6658" max="6658" width="10.90625" style="17"/>
    <col min="6659" max="6659" width="17.54296875" style="17" customWidth="1"/>
    <col min="6660" max="6660" width="11.54296875" style="17" customWidth="1"/>
    <col min="6661" max="6664" width="10.90625" style="17"/>
    <col min="6665" max="6665" width="22.54296875" style="17" customWidth="1"/>
    <col min="6666" max="6666" width="14" style="17" customWidth="1"/>
    <col min="6667" max="6667" width="1.7265625" style="17" customWidth="1"/>
    <col min="6668" max="6912" width="10.90625" style="17"/>
    <col min="6913" max="6913" width="1" style="17" customWidth="1"/>
    <col min="6914" max="6914" width="10.90625" style="17"/>
    <col min="6915" max="6915" width="17.54296875" style="17" customWidth="1"/>
    <col min="6916" max="6916" width="11.54296875" style="17" customWidth="1"/>
    <col min="6917" max="6920" width="10.90625" style="17"/>
    <col min="6921" max="6921" width="22.54296875" style="17" customWidth="1"/>
    <col min="6922" max="6922" width="14" style="17" customWidth="1"/>
    <col min="6923" max="6923" width="1.7265625" style="17" customWidth="1"/>
    <col min="6924" max="7168" width="10.90625" style="17"/>
    <col min="7169" max="7169" width="1" style="17" customWidth="1"/>
    <col min="7170" max="7170" width="10.90625" style="17"/>
    <col min="7171" max="7171" width="17.54296875" style="17" customWidth="1"/>
    <col min="7172" max="7172" width="11.54296875" style="17" customWidth="1"/>
    <col min="7173" max="7176" width="10.90625" style="17"/>
    <col min="7177" max="7177" width="22.54296875" style="17" customWidth="1"/>
    <col min="7178" max="7178" width="14" style="17" customWidth="1"/>
    <col min="7179" max="7179" width="1.7265625" style="17" customWidth="1"/>
    <col min="7180" max="7424" width="10.90625" style="17"/>
    <col min="7425" max="7425" width="1" style="17" customWidth="1"/>
    <col min="7426" max="7426" width="10.90625" style="17"/>
    <col min="7427" max="7427" width="17.54296875" style="17" customWidth="1"/>
    <col min="7428" max="7428" width="11.54296875" style="17" customWidth="1"/>
    <col min="7429" max="7432" width="10.90625" style="17"/>
    <col min="7433" max="7433" width="22.54296875" style="17" customWidth="1"/>
    <col min="7434" max="7434" width="14" style="17" customWidth="1"/>
    <col min="7435" max="7435" width="1.7265625" style="17" customWidth="1"/>
    <col min="7436" max="7680" width="10.90625" style="17"/>
    <col min="7681" max="7681" width="1" style="17" customWidth="1"/>
    <col min="7682" max="7682" width="10.90625" style="17"/>
    <col min="7683" max="7683" width="17.54296875" style="17" customWidth="1"/>
    <col min="7684" max="7684" width="11.54296875" style="17" customWidth="1"/>
    <col min="7685" max="7688" width="10.90625" style="17"/>
    <col min="7689" max="7689" width="22.54296875" style="17" customWidth="1"/>
    <col min="7690" max="7690" width="14" style="17" customWidth="1"/>
    <col min="7691" max="7691" width="1.7265625" style="17" customWidth="1"/>
    <col min="7692" max="7936" width="10.90625" style="17"/>
    <col min="7937" max="7937" width="1" style="17" customWidth="1"/>
    <col min="7938" max="7938" width="10.90625" style="17"/>
    <col min="7939" max="7939" width="17.54296875" style="17" customWidth="1"/>
    <col min="7940" max="7940" width="11.54296875" style="17" customWidth="1"/>
    <col min="7941" max="7944" width="10.90625" style="17"/>
    <col min="7945" max="7945" width="22.54296875" style="17" customWidth="1"/>
    <col min="7946" max="7946" width="14" style="17" customWidth="1"/>
    <col min="7947" max="7947" width="1.7265625" style="17" customWidth="1"/>
    <col min="7948" max="8192" width="10.90625" style="17"/>
    <col min="8193" max="8193" width="1" style="17" customWidth="1"/>
    <col min="8194" max="8194" width="10.90625" style="17"/>
    <col min="8195" max="8195" width="17.54296875" style="17" customWidth="1"/>
    <col min="8196" max="8196" width="11.54296875" style="17" customWidth="1"/>
    <col min="8197" max="8200" width="10.90625" style="17"/>
    <col min="8201" max="8201" width="22.54296875" style="17" customWidth="1"/>
    <col min="8202" max="8202" width="14" style="17" customWidth="1"/>
    <col min="8203" max="8203" width="1.7265625" style="17" customWidth="1"/>
    <col min="8204" max="8448" width="10.90625" style="17"/>
    <col min="8449" max="8449" width="1" style="17" customWidth="1"/>
    <col min="8450" max="8450" width="10.90625" style="17"/>
    <col min="8451" max="8451" width="17.54296875" style="17" customWidth="1"/>
    <col min="8452" max="8452" width="11.54296875" style="17" customWidth="1"/>
    <col min="8453" max="8456" width="10.90625" style="17"/>
    <col min="8457" max="8457" width="22.54296875" style="17" customWidth="1"/>
    <col min="8458" max="8458" width="14" style="17" customWidth="1"/>
    <col min="8459" max="8459" width="1.7265625" style="17" customWidth="1"/>
    <col min="8460" max="8704" width="10.90625" style="17"/>
    <col min="8705" max="8705" width="1" style="17" customWidth="1"/>
    <col min="8706" max="8706" width="10.90625" style="17"/>
    <col min="8707" max="8707" width="17.54296875" style="17" customWidth="1"/>
    <col min="8708" max="8708" width="11.54296875" style="17" customWidth="1"/>
    <col min="8709" max="8712" width="10.90625" style="17"/>
    <col min="8713" max="8713" width="22.54296875" style="17" customWidth="1"/>
    <col min="8714" max="8714" width="14" style="17" customWidth="1"/>
    <col min="8715" max="8715" width="1.7265625" style="17" customWidth="1"/>
    <col min="8716" max="8960" width="10.90625" style="17"/>
    <col min="8961" max="8961" width="1" style="17" customWidth="1"/>
    <col min="8962" max="8962" width="10.90625" style="17"/>
    <col min="8963" max="8963" width="17.54296875" style="17" customWidth="1"/>
    <col min="8964" max="8964" width="11.54296875" style="17" customWidth="1"/>
    <col min="8965" max="8968" width="10.90625" style="17"/>
    <col min="8969" max="8969" width="22.54296875" style="17" customWidth="1"/>
    <col min="8970" max="8970" width="14" style="17" customWidth="1"/>
    <col min="8971" max="8971" width="1.7265625" style="17" customWidth="1"/>
    <col min="8972" max="9216" width="10.90625" style="17"/>
    <col min="9217" max="9217" width="1" style="17" customWidth="1"/>
    <col min="9218" max="9218" width="10.90625" style="17"/>
    <col min="9219" max="9219" width="17.54296875" style="17" customWidth="1"/>
    <col min="9220" max="9220" width="11.54296875" style="17" customWidth="1"/>
    <col min="9221" max="9224" width="10.90625" style="17"/>
    <col min="9225" max="9225" width="22.54296875" style="17" customWidth="1"/>
    <col min="9226" max="9226" width="14" style="17" customWidth="1"/>
    <col min="9227" max="9227" width="1.7265625" style="17" customWidth="1"/>
    <col min="9228" max="9472" width="10.90625" style="17"/>
    <col min="9473" max="9473" width="1" style="17" customWidth="1"/>
    <col min="9474" max="9474" width="10.90625" style="17"/>
    <col min="9475" max="9475" width="17.54296875" style="17" customWidth="1"/>
    <col min="9476" max="9476" width="11.54296875" style="17" customWidth="1"/>
    <col min="9477" max="9480" width="10.90625" style="17"/>
    <col min="9481" max="9481" width="22.54296875" style="17" customWidth="1"/>
    <col min="9482" max="9482" width="14" style="17" customWidth="1"/>
    <col min="9483" max="9483" width="1.7265625" style="17" customWidth="1"/>
    <col min="9484" max="9728" width="10.90625" style="17"/>
    <col min="9729" max="9729" width="1" style="17" customWidth="1"/>
    <col min="9730" max="9730" width="10.90625" style="17"/>
    <col min="9731" max="9731" width="17.54296875" style="17" customWidth="1"/>
    <col min="9732" max="9732" width="11.54296875" style="17" customWidth="1"/>
    <col min="9733" max="9736" width="10.90625" style="17"/>
    <col min="9737" max="9737" width="22.54296875" style="17" customWidth="1"/>
    <col min="9738" max="9738" width="14" style="17" customWidth="1"/>
    <col min="9739" max="9739" width="1.7265625" style="17" customWidth="1"/>
    <col min="9740" max="9984" width="10.90625" style="17"/>
    <col min="9985" max="9985" width="1" style="17" customWidth="1"/>
    <col min="9986" max="9986" width="10.90625" style="17"/>
    <col min="9987" max="9987" width="17.54296875" style="17" customWidth="1"/>
    <col min="9988" max="9988" width="11.54296875" style="17" customWidth="1"/>
    <col min="9989" max="9992" width="10.90625" style="17"/>
    <col min="9993" max="9993" width="22.54296875" style="17" customWidth="1"/>
    <col min="9994" max="9994" width="14" style="17" customWidth="1"/>
    <col min="9995" max="9995" width="1.7265625" style="17" customWidth="1"/>
    <col min="9996" max="10240" width="10.90625" style="17"/>
    <col min="10241" max="10241" width="1" style="17" customWidth="1"/>
    <col min="10242" max="10242" width="10.90625" style="17"/>
    <col min="10243" max="10243" width="17.54296875" style="17" customWidth="1"/>
    <col min="10244" max="10244" width="11.54296875" style="17" customWidth="1"/>
    <col min="10245" max="10248" width="10.90625" style="17"/>
    <col min="10249" max="10249" width="22.54296875" style="17" customWidth="1"/>
    <col min="10250" max="10250" width="14" style="17" customWidth="1"/>
    <col min="10251" max="10251" width="1.7265625" style="17" customWidth="1"/>
    <col min="10252" max="10496" width="10.90625" style="17"/>
    <col min="10497" max="10497" width="1" style="17" customWidth="1"/>
    <col min="10498" max="10498" width="10.90625" style="17"/>
    <col min="10499" max="10499" width="17.54296875" style="17" customWidth="1"/>
    <col min="10500" max="10500" width="11.54296875" style="17" customWidth="1"/>
    <col min="10501" max="10504" width="10.90625" style="17"/>
    <col min="10505" max="10505" width="22.54296875" style="17" customWidth="1"/>
    <col min="10506" max="10506" width="14" style="17" customWidth="1"/>
    <col min="10507" max="10507" width="1.7265625" style="17" customWidth="1"/>
    <col min="10508" max="10752" width="10.90625" style="17"/>
    <col min="10753" max="10753" width="1" style="17" customWidth="1"/>
    <col min="10754" max="10754" width="10.90625" style="17"/>
    <col min="10755" max="10755" width="17.54296875" style="17" customWidth="1"/>
    <col min="10756" max="10756" width="11.54296875" style="17" customWidth="1"/>
    <col min="10757" max="10760" width="10.90625" style="17"/>
    <col min="10761" max="10761" width="22.54296875" style="17" customWidth="1"/>
    <col min="10762" max="10762" width="14" style="17" customWidth="1"/>
    <col min="10763" max="10763" width="1.7265625" style="17" customWidth="1"/>
    <col min="10764" max="11008" width="10.90625" style="17"/>
    <col min="11009" max="11009" width="1" style="17" customWidth="1"/>
    <col min="11010" max="11010" width="10.90625" style="17"/>
    <col min="11011" max="11011" width="17.54296875" style="17" customWidth="1"/>
    <col min="11012" max="11012" width="11.54296875" style="17" customWidth="1"/>
    <col min="11013" max="11016" width="10.90625" style="17"/>
    <col min="11017" max="11017" width="22.54296875" style="17" customWidth="1"/>
    <col min="11018" max="11018" width="14" style="17" customWidth="1"/>
    <col min="11019" max="11019" width="1.7265625" style="17" customWidth="1"/>
    <col min="11020" max="11264" width="10.90625" style="17"/>
    <col min="11265" max="11265" width="1" style="17" customWidth="1"/>
    <col min="11266" max="11266" width="10.90625" style="17"/>
    <col min="11267" max="11267" width="17.54296875" style="17" customWidth="1"/>
    <col min="11268" max="11268" width="11.54296875" style="17" customWidth="1"/>
    <col min="11269" max="11272" width="10.90625" style="17"/>
    <col min="11273" max="11273" width="22.54296875" style="17" customWidth="1"/>
    <col min="11274" max="11274" width="14" style="17" customWidth="1"/>
    <col min="11275" max="11275" width="1.7265625" style="17" customWidth="1"/>
    <col min="11276" max="11520" width="10.90625" style="17"/>
    <col min="11521" max="11521" width="1" style="17" customWidth="1"/>
    <col min="11522" max="11522" width="10.90625" style="17"/>
    <col min="11523" max="11523" width="17.54296875" style="17" customWidth="1"/>
    <col min="11524" max="11524" width="11.54296875" style="17" customWidth="1"/>
    <col min="11525" max="11528" width="10.90625" style="17"/>
    <col min="11529" max="11529" width="22.54296875" style="17" customWidth="1"/>
    <col min="11530" max="11530" width="14" style="17" customWidth="1"/>
    <col min="11531" max="11531" width="1.7265625" style="17" customWidth="1"/>
    <col min="11532" max="11776" width="10.90625" style="17"/>
    <col min="11777" max="11777" width="1" style="17" customWidth="1"/>
    <col min="11778" max="11778" width="10.90625" style="17"/>
    <col min="11779" max="11779" width="17.54296875" style="17" customWidth="1"/>
    <col min="11780" max="11780" width="11.54296875" style="17" customWidth="1"/>
    <col min="11781" max="11784" width="10.90625" style="17"/>
    <col min="11785" max="11785" width="22.54296875" style="17" customWidth="1"/>
    <col min="11786" max="11786" width="14" style="17" customWidth="1"/>
    <col min="11787" max="11787" width="1.7265625" style="17" customWidth="1"/>
    <col min="11788" max="12032" width="10.90625" style="17"/>
    <col min="12033" max="12033" width="1" style="17" customWidth="1"/>
    <col min="12034" max="12034" width="10.90625" style="17"/>
    <col min="12035" max="12035" width="17.54296875" style="17" customWidth="1"/>
    <col min="12036" max="12036" width="11.54296875" style="17" customWidth="1"/>
    <col min="12037" max="12040" width="10.90625" style="17"/>
    <col min="12041" max="12041" width="22.54296875" style="17" customWidth="1"/>
    <col min="12042" max="12042" width="14" style="17" customWidth="1"/>
    <col min="12043" max="12043" width="1.7265625" style="17" customWidth="1"/>
    <col min="12044" max="12288" width="10.90625" style="17"/>
    <col min="12289" max="12289" width="1" style="17" customWidth="1"/>
    <col min="12290" max="12290" width="10.90625" style="17"/>
    <col min="12291" max="12291" width="17.54296875" style="17" customWidth="1"/>
    <col min="12292" max="12292" width="11.54296875" style="17" customWidth="1"/>
    <col min="12293" max="12296" width="10.90625" style="17"/>
    <col min="12297" max="12297" width="22.54296875" style="17" customWidth="1"/>
    <col min="12298" max="12298" width="14" style="17" customWidth="1"/>
    <col min="12299" max="12299" width="1.7265625" style="17" customWidth="1"/>
    <col min="12300" max="12544" width="10.90625" style="17"/>
    <col min="12545" max="12545" width="1" style="17" customWidth="1"/>
    <col min="12546" max="12546" width="10.90625" style="17"/>
    <col min="12547" max="12547" width="17.54296875" style="17" customWidth="1"/>
    <col min="12548" max="12548" width="11.54296875" style="17" customWidth="1"/>
    <col min="12549" max="12552" width="10.90625" style="17"/>
    <col min="12553" max="12553" width="22.54296875" style="17" customWidth="1"/>
    <col min="12554" max="12554" width="14" style="17" customWidth="1"/>
    <col min="12555" max="12555" width="1.7265625" style="17" customWidth="1"/>
    <col min="12556" max="12800" width="10.90625" style="17"/>
    <col min="12801" max="12801" width="1" style="17" customWidth="1"/>
    <col min="12802" max="12802" width="10.90625" style="17"/>
    <col min="12803" max="12803" width="17.54296875" style="17" customWidth="1"/>
    <col min="12804" max="12804" width="11.54296875" style="17" customWidth="1"/>
    <col min="12805" max="12808" width="10.90625" style="17"/>
    <col min="12809" max="12809" width="22.54296875" style="17" customWidth="1"/>
    <col min="12810" max="12810" width="14" style="17" customWidth="1"/>
    <col min="12811" max="12811" width="1.7265625" style="17" customWidth="1"/>
    <col min="12812" max="13056" width="10.90625" style="17"/>
    <col min="13057" max="13057" width="1" style="17" customWidth="1"/>
    <col min="13058" max="13058" width="10.90625" style="17"/>
    <col min="13059" max="13059" width="17.54296875" style="17" customWidth="1"/>
    <col min="13060" max="13060" width="11.54296875" style="17" customWidth="1"/>
    <col min="13061" max="13064" width="10.90625" style="17"/>
    <col min="13065" max="13065" width="22.54296875" style="17" customWidth="1"/>
    <col min="13066" max="13066" width="14" style="17" customWidth="1"/>
    <col min="13067" max="13067" width="1.7265625" style="17" customWidth="1"/>
    <col min="13068" max="13312" width="10.90625" style="17"/>
    <col min="13313" max="13313" width="1" style="17" customWidth="1"/>
    <col min="13314" max="13314" width="10.90625" style="17"/>
    <col min="13315" max="13315" width="17.54296875" style="17" customWidth="1"/>
    <col min="13316" max="13316" width="11.54296875" style="17" customWidth="1"/>
    <col min="13317" max="13320" width="10.90625" style="17"/>
    <col min="13321" max="13321" width="22.54296875" style="17" customWidth="1"/>
    <col min="13322" max="13322" width="14" style="17" customWidth="1"/>
    <col min="13323" max="13323" width="1.7265625" style="17" customWidth="1"/>
    <col min="13324" max="13568" width="10.90625" style="17"/>
    <col min="13569" max="13569" width="1" style="17" customWidth="1"/>
    <col min="13570" max="13570" width="10.90625" style="17"/>
    <col min="13571" max="13571" width="17.54296875" style="17" customWidth="1"/>
    <col min="13572" max="13572" width="11.54296875" style="17" customWidth="1"/>
    <col min="13573" max="13576" width="10.90625" style="17"/>
    <col min="13577" max="13577" width="22.54296875" style="17" customWidth="1"/>
    <col min="13578" max="13578" width="14" style="17" customWidth="1"/>
    <col min="13579" max="13579" width="1.7265625" style="17" customWidth="1"/>
    <col min="13580" max="13824" width="10.90625" style="17"/>
    <col min="13825" max="13825" width="1" style="17" customWidth="1"/>
    <col min="13826" max="13826" width="10.90625" style="17"/>
    <col min="13827" max="13827" width="17.54296875" style="17" customWidth="1"/>
    <col min="13828" max="13828" width="11.54296875" style="17" customWidth="1"/>
    <col min="13829" max="13832" width="10.90625" style="17"/>
    <col min="13833" max="13833" width="22.54296875" style="17" customWidth="1"/>
    <col min="13834" max="13834" width="14" style="17" customWidth="1"/>
    <col min="13835" max="13835" width="1.7265625" style="17" customWidth="1"/>
    <col min="13836" max="14080" width="10.90625" style="17"/>
    <col min="14081" max="14081" width="1" style="17" customWidth="1"/>
    <col min="14082" max="14082" width="10.90625" style="17"/>
    <col min="14083" max="14083" width="17.54296875" style="17" customWidth="1"/>
    <col min="14084" max="14084" width="11.54296875" style="17" customWidth="1"/>
    <col min="14085" max="14088" width="10.90625" style="17"/>
    <col min="14089" max="14089" width="22.54296875" style="17" customWidth="1"/>
    <col min="14090" max="14090" width="14" style="17" customWidth="1"/>
    <col min="14091" max="14091" width="1.7265625" style="17" customWidth="1"/>
    <col min="14092" max="14336" width="10.90625" style="17"/>
    <col min="14337" max="14337" width="1" style="17" customWidth="1"/>
    <col min="14338" max="14338" width="10.90625" style="17"/>
    <col min="14339" max="14339" width="17.54296875" style="17" customWidth="1"/>
    <col min="14340" max="14340" width="11.54296875" style="17" customWidth="1"/>
    <col min="14341" max="14344" width="10.90625" style="17"/>
    <col min="14345" max="14345" width="22.54296875" style="17" customWidth="1"/>
    <col min="14346" max="14346" width="14" style="17" customWidth="1"/>
    <col min="14347" max="14347" width="1.7265625" style="17" customWidth="1"/>
    <col min="14348" max="14592" width="10.90625" style="17"/>
    <col min="14593" max="14593" width="1" style="17" customWidth="1"/>
    <col min="14594" max="14594" width="10.90625" style="17"/>
    <col min="14595" max="14595" width="17.54296875" style="17" customWidth="1"/>
    <col min="14596" max="14596" width="11.54296875" style="17" customWidth="1"/>
    <col min="14597" max="14600" width="10.90625" style="17"/>
    <col min="14601" max="14601" width="22.54296875" style="17" customWidth="1"/>
    <col min="14602" max="14602" width="14" style="17" customWidth="1"/>
    <col min="14603" max="14603" width="1.7265625" style="17" customWidth="1"/>
    <col min="14604" max="14848" width="10.90625" style="17"/>
    <col min="14849" max="14849" width="1" style="17" customWidth="1"/>
    <col min="14850" max="14850" width="10.90625" style="17"/>
    <col min="14851" max="14851" width="17.54296875" style="17" customWidth="1"/>
    <col min="14852" max="14852" width="11.54296875" style="17" customWidth="1"/>
    <col min="14853" max="14856" width="10.90625" style="17"/>
    <col min="14857" max="14857" width="22.54296875" style="17" customWidth="1"/>
    <col min="14858" max="14858" width="14" style="17" customWidth="1"/>
    <col min="14859" max="14859" width="1.7265625" style="17" customWidth="1"/>
    <col min="14860" max="15104" width="10.90625" style="17"/>
    <col min="15105" max="15105" width="1" style="17" customWidth="1"/>
    <col min="15106" max="15106" width="10.90625" style="17"/>
    <col min="15107" max="15107" width="17.54296875" style="17" customWidth="1"/>
    <col min="15108" max="15108" width="11.54296875" style="17" customWidth="1"/>
    <col min="15109" max="15112" width="10.90625" style="17"/>
    <col min="15113" max="15113" width="22.54296875" style="17" customWidth="1"/>
    <col min="15114" max="15114" width="14" style="17" customWidth="1"/>
    <col min="15115" max="15115" width="1.7265625" style="17" customWidth="1"/>
    <col min="15116" max="15360" width="10.90625" style="17"/>
    <col min="15361" max="15361" width="1" style="17" customWidth="1"/>
    <col min="15362" max="15362" width="10.90625" style="17"/>
    <col min="15363" max="15363" width="17.54296875" style="17" customWidth="1"/>
    <col min="15364" max="15364" width="11.54296875" style="17" customWidth="1"/>
    <col min="15365" max="15368" width="10.90625" style="17"/>
    <col min="15369" max="15369" width="22.54296875" style="17" customWidth="1"/>
    <col min="15370" max="15370" width="14" style="17" customWidth="1"/>
    <col min="15371" max="15371" width="1.7265625" style="17" customWidth="1"/>
    <col min="15372" max="15616" width="10.90625" style="17"/>
    <col min="15617" max="15617" width="1" style="17" customWidth="1"/>
    <col min="15618" max="15618" width="10.90625" style="17"/>
    <col min="15619" max="15619" width="17.54296875" style="17" customWidth="1"/>
    <col min="15620" max="15620" width="11.54296875" style="17" customWidth="1"/>
    <col min="15621" max="15624" width="10.90625" style="17"/>
    <col min="15625" max="15625" width="22.54296875" style="17" customWidth="1"/>
    <col min="15626" max="15626" width="14" style="17" customWidth="1"/>
    <col min="15627" max="15627" width="1.7265625" style="17" customWidth="1"/>
    <col min="15628" max="15872" width="10.90625" style="17"/>
    <col min="15873" max="15873" width="1" style="17" customWidth="1"/>
    <col min="15874" max="15874" width="10.90625" style="17"/>
    <col min="15875" max="15875" width="17.54296875" style="17" customWidth="1"/>
    <col min="15876" max="15876" width="11.54296875" style="17" customWidth="1"/>
    <col min="15877" max="15880" width="10.90625" style="17"/>
    <col min="15881" max="15881" width="22.54296875" style="17" customWidth="1"/>
    <col min="15882" max="15882" width="14" style="17" customWidth="1"/>
    <col min="15883" max="15883" width="1.7265625" style="17" customWidth="1"/>
    <col min="15884" max="16128" width="10.90625" style="17"/>
    <col min="16129" max="16129" width="1" style="17" customWidth="1"/>
    <col min="16130" max="16130" width="10.90625" style="17"/>
    <col min="16131" max="16131" width="17.54296875" style="17" customWidth="1"/>
    <col min="16132" max="16132" width="11.54296875" style="17" customWidth="1"/>
    <col min="16133" max="16136" width="10.90625" style="17"/>
    <col min="16137" max="16137" width="22.54296875" style="17" customWidth="1"/>
    <col min="16138" max="16138" width="14" style="17" customWidth="1"/>
    <col min="16139" max="16139" width="1.7265625" style="17" customWidth="1"/>
    <col min="16140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65" t="s">
        <v>8</v>
      </c>
      <c r="E2" s="66"/>
      <c r="F2" s="66"/>
      <c r="G2" s="66"/>
      <c r="H2" s="66"/>
      <c r="I2" s="67"/>
      <c r="J2" s="71" t="s">
        <v>9</v>
      </c>
    </row>
    <row r="3" spans="2:10" ht="15.75" customHeight="1" thickBot="1" x14ac:dyDescent="0.3">
      <c r="B3" s="20"/>
      <c r="C3" s="21"/>
      <c r="D3" s="68"/>
      <c r="E3" s="69"/>
      <c r="F3" s="69"/>
      <c r="G3" s="69"/>
      <c r="H3" s="69"/>
      <c r="I3" s="70"/>
      <c r="J3" s="72"/>
    </row>
    <row r="4" spans="2:10" ht="13" x14ac:dyDescent="0.25">
      <c r="B4" s="20"/>
      <c r="C4" s="21"/>
      <c r="D4" s="22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26" t="s">
        <v>10</v>
      </c>
      <c r="E5" s="27"/>
      <c r="F5" s="27"/>
      <c r="G5" s="27"/>
      <c r="H5" s="27"/>
      <c r="I5" s="28"/>
      <c r="J5" s="28" t="s">
        <v>11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">
        <v>12</v>
      </c>
      <c r="J9" s="36"/>
    </row>
    <row r="10" spans="2:10" ht="13" x14ac:dyDescent="0.3">
      <c r="B10" s="35"/>
      <c r="C10" s="37"/>
      <c r="E10" s="38"/>
      <c r="H10" s="39"/>
      <c r="J10" s="36"/>
    </row>
    <row r="11" spans="2:10" x14ac:dyDescent="0.25">
      <c r="B11" s="35"/>
      <c r="J11" s="36"/>
    </row>
    <row r="12" spans="2:10" ht="13" x14ac:dyDescent="0.3">
      <c r="B12" s="35"/>
      <c r="C12" s="37" t="s">
        <v>46</v>
      </c>
      <c r="J12" s="36"/>
    </row>
    <row r="13" spans="2:10" ht="13" x14ac:dyDescent="0.3">
      <c r="B13" s="35"/>
      <c r="C13" s="37" t="s">
        <v>47</v>
      </c>
      <c r="J13" s="36"/>
    </row>
    <row r="14" spans="2:10" x14ac:dyDescent="0.25">
      <c r="B14" s="35"/>
      <c r="J14" s="36"/>
    </row>
    <row r="15" spans="2:10" x14ac:dyDescent="0.25">
      <c r="B15" s="35"/>
      <c r="C15" s="17" t="s">
        <v>13</v>
      </c>
      <c r="J15" s="36"/>
    </row>
    <row r="16" spans="2:10" x14ac:dyDescent="0.25">
      <c r="B16" s="35"/>
      <c r="C16" s="40"/>
      <c r="J16" s="36"/>
    </row>
    <row r="17" spans="2:10" ht="13" x14ac:dyDescent="0.3">
      <c r="B17" s="35"/>
      <c r="C17" s="17" t="s">
        <v>14</v>
      </c>
      <c r="D17" s="38"/>
      <c r="H17" s="41" t="s">
        <v>15</v>
      </c>
      <c r="I17" s="42" t="s">
        <v>16</v>
      </c>
      <c r="J17" s="36"/>
    </row>
    <row r="18" spans="2:10" ht="13" x14ac:dyDescent="0.3">
      <c r="B18" s="35"/>
      <c r="C18" s="37" t="s">
        <v>17</v>
      </c>
      <c r="D18" s="37"/>
      <c r="E18" s="37"/>
      <c r="F18" s="37"/>
      <c r="H18" s="43">
        <v>34</v>
      </c>
      <c r="I18" s="44">
        <v>143369427</v>
      </c>
      <c r="J18" s="36"/>
    </row>
    <row r="19" spans="2:10" x14ac:dyDescent="0.25">
      <c r="B19" s="35"/>
      <c r="C19" s="17" t="s">
        <v>18</v>
      </c>
      <c r="H19" s="45">
        <v>14</v>
      </c>
      <c r="I19" s="46">
        <v>21840674</v>
      </c>
      <c r="J19" s="36"/>
    </row>
    <row r="20" spans="2:10" x14ac:dyDescent="0.25">
      <c r="B20" s="35"/>
      <c r="C20" s="17" t="s">
        <v>19</v>
      </c>
      <c r="H20" s="45">
        <v>0</v>
      </c>
      <c r="I20" s="46">
        <v>0</v>
      </c>
      <c r="J20" s="36"/>
    </row>
    <row r="21" spans="2:10" x14ac:dyDescent="0.25">
      <c r="B21" s="35"/>
      <c r="C21" s="17" t="s">
        <v>20</v>
      </c>
      <c r="H21" s="45">
        <v>0</v>
      </c>
      <c r="I21" s="46">
        <v>0</v>
      </c>
      <c r="J21" s="36"/>
    </row>
    <row r="22" spans="2:10" x14ac:dyDescent="0.25">
      <c r="B22" s="35"/>
      <c r="C22" s="17" t="s">
        <v>21</v>
      </c>
      <c r="H22" s="45">
        <v>0</v>
      </c>
      <c r="I22" s="46">
        <v>0</v>
      </c>
      <c r="J22" s="36"/>
    </row>
    <row r="23" spans="2:10" x14ac:dyDescent="0.25">
      <c r="B23" s="35"/>
      <c r="C23" s="17" t="s">
        <v>22</v>
      </c>
      <c r="H23" s="45">
        <v>0</v>
      </c>
      <c r="I23" s="46">
        <v>0</v>
      </c>
      <c r="J23" s="36"/>
    </row>
    <row r="24" spans="2:10" ht="13" thickBot="1" x14ac:dyDescent="0.3">
      <c r="B24" s="35"/>
      <c r="C24" s="17" t="s">
        <v>23</v>
      </c>
      <c r="H24" s="47">
        <v>1</v>
      </c>
      <c r="I24" s="48">
        <v>98000</v>
      </c>
      <c r="J24" s="36"/>
    </row>
    <row r="25" spans="2:10" ht="13" x14ac:dyDescent="0.3">
      <c r="B25" s="35"/>
      <c r="C25" s="37" t="s">
        <v>24</v>
      </c>
      <c r="D25" s="37"/>
      <c r="E25" s="37"/>
      <c r="F25" s="37"/>
      <c r="H25" s="43">
        <f>H19+H20+H21+H22+H24+H23</f>
        <v>15</v>
      </c>
      <c r="I25" s="44">
        <f>I19+I20+I21+I22+I24+I23</f>
        <v>21938674</v>
      </c>
      <c r="J25" s="36"/>
    </row>
    <row r="26" spans="2:10" x14ac:dyDescent="0.25">
      <c r="B26" s="35"/>
      <c r="C26" s="17" t="s">
        <v>25</v>
      </c>
      <c r="H26" s="45">
        <v>19</v>
      </c>
      <c r="I26" s="46">
        <v>121430753</v>
      </c>
      <c r="J26" s="36"/>
    </row>
    <row r="27" spans="2:10" ht="13" thickBot="1" x14ac:dyDescent="0.3">
      <c r="B27" s="35"/>
      <c r="C27" s="17" t="s">
        <v>26</v>
      </c>
      <c r="H27" s="47">
        <v>0</v>
      </c>
      <c r="I27" s="48">
        <v>0</v>
      </c>
      <c r="J27" s="36"/>
    </row>
    <row r="28" spans="2:10" ht="13" x14ac:dyDescent="0.3">
      <c r="B28" s="35"/>
      <c r="C28" s="37" t="s">
        <v>27</v>
      </c>
      <c r="D28" s="37"/>
      <c r="E28" s="37"/>
      <c r="F28" s="37"/>
      <c r="H28" s="43">
        <f>H26+H27</f>
        <v>19</v>
      </c>
      <c r="I28" s="44">
        <f>I26+I27</f>
        <v>121430753</v>
      </c>
      <c r="J28" s="36"/>
    </row>
    <row r="29" spans="2:10" ht="13.5" thickBot="1" x14ac:dyDescent="0.35">
      <c r="B29" s="35"/>
      <c r="C29" s="17" t="s">
        <v>28</v>
      </c>
      <c r="D29" s="37"/>
      <c r="E29" s="37"/>
      <c r="F29" s="37"/>
      <c r="H29" s="47">
        <v>0</v>
      </c>
      <c r="I29" s="48">
        <v>0</v>
      </c>
      <c r="J29" s="36"/>
    </row>
    <row r="30" spans="2:10" ht="13" x14ac:dyDescent="0.3">
      <c r="B30" s="35"/>
      <c r="C30" s="37" t="s">
        <v>29</v>
      </c>
      <c r="D30" s="37"/>
      <c r="E30" s="37"/>
      <c r="F30" s="37"/>
      <c r="H30" s="45">
        <f>H29</f>
        <v>0</v>
      </c>
      <c r="I30" s="46">
        <f>I29</f>
        <v>0</v>
      </c>
      <c r="J30" s="36"/>
    </row>
    <row r="31" spans="2:10" ht="13" x14ac:dyDescent="0.3">
      <c r="B31" s="35"/>
      <c r="C31" s="37"/>
      <c r="D31" s="37"/>
      <c r="E31" s="37"/>
      <c r="F31" s="37"/>
      <c r="H31" s="49"/>
      <c r="I31" s="44"/>
      <c r="J31" s="36"/>
    </row>
    <row r="32" spans="2:10" ht="13.5" thickBot="1" x14ac:dyDescent="0.35">
      <c r="B32" s="35"/>
      <c r="C32" s="37" t="s">
        <v>30</v>
      </c>
      <c r="D32" s="37"/>
      <c r="H32" s="50">
        <f>H25+H28+H30</f>
        <v>34</v>
      </c>
      <c r="I32" s="51">
        <f>I25+I28+I30</f>
        <v>143369427</v>
      </c>
      <c r="J32" s="36"/>
    </row>
    <row r="33" spans="2:10" ht="13.5" thickTop="1" x14ac:dyDescent="0.3">
      <c r="B33" s="35"/>
      <c r="C33" s="37"/>
      <c r="D33" s="37"/>
      <c r="H33" s="52">
        <f>+H18-H32</f>
        <v>0</v>
      </c>
      <c r="I33" s="46">
        <f>+I18-I32</f>
        <v>0</v>
      </c>
      <c r="J33" s="36"/>
    </row>
    <row r="34" spans="2:10" x14ac:dyDescent="0.25">
      <c r="B34" s="35"/>
      <c r="G34" s="52"/>
      <c r="H34" s="52"/>
      <c r="I34" s="52"/>
      <c r="J34" s="36"/>
    </row>
    <row r="35" spans="2:10" x14ac:dyDescent="0.25">
      <c r="B35" s="35"/>
      <c r="G35" s="52"/>
      <c r="H35" s="52"/>
      <c r="I35" s="52"/>
      <c r="J35" s="36"/>
    </row>
    <row r="36" spans="2:10" ht="13" x14ac:dyDescent="0.3">
      <c r="B36" s="35"/>
      <c r="C36" s="37"/>
      <c r="G36" s="52"/>
      <c r="H36" s="52"/>
      <c r="I36" s="52"/>
      <c r="J36" s="36"/>
    </row>
    <row r="37" spans="2:10" ht="13.5" thickBot="1" x14ac:dyDescent="0.35">
      <c r="B37" s="35"/>
      <c r="C37" s="53" t="s">
        <v>31</v>
      </c>
      <c r="D37" s="54"/>
      <c r="H37" s="53" t="s">
        <v>32</v>
      </c>
      <c r="I37" s="54"/>
      <c r="J37" s="36"/>
    </row>
    <row r="38" spans="2:10" ht="13" x14ac:dyDescent="0.3">
      <c r="B38" s="35"/>
      <c r="C38" s="37" t="s">
        <v>33</v>
      </c>
      <c r="D38" s="52"/>
      <c r="H38" s="55" t="s">
        <v>34</v>
      </c>
      <c r="I38" s="52"/>
      <c r="J38" s="36"/>
    </row>
    <row r="39" spans="2:10" ht="13" x14ac:dyDescent="0.3">
      <c r="B39" s="35"/>
      <c r="C39" s="37" t="s">
        <v>1</v>
      </c>
      <c r="H39" s="37" t="s">
        <v>35</v>
      </c>
      <c r="I39" s="52"/>
      <c r="J39" s="36"/>
    </row>
    <row r="40" spans="2:10" x14ac:dyDescent="0.25">
      <c r="B40" s="35"/>
      <c r="G40" s="52"/>
      <c r="H40" s="52"/>
      <c r="I40" s="52"/>
      <c r="J40" s="36"/>
    </row>
    <row r="41" spans="2:10" ht="12.75" customHeight="1" x14ac:dyDescent="0.25">
      <c r="B41" s="35"/>
      <c r="C41" s="73" t="s">
        <v>36</v>
      </c>
      <c r="D41" s="73"/>
      <c r="E41" s="73"/>
      <c r="F41" s="73"/>
      <c r="G41" s="73"/>
      <c r="H41" s="73"/>
      <c r="I41" s="73"/>
      <c r="J41" s="36"/>
    </row>
    <row r="42" spans="2:10" ht="18.75" customHeight="1" thickBot="1" x14ac:dyDescent="0.3">
      <c r="B42" s="56"/>
      <c r="C42" s="57"/>
      <c r="D42" s="57"/>
      <c r="E42" s="57"/>
      <c r="F42" s="57"/>
      <c r="G42" s="57"/>
      <c r="H42" s="57"/>
      <c r="I42" s="57"/>
      <c r="J42" s="58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C12" sqref="C12"/>
    </sheetView>
  </sheetViews>
  <sheetFormatPr baseColWidth="10" defaultColWidth="11.453125" defaultRowHeight="12.5" x14ac:dyDescent="0.25"/>
  <cols>
    <col min="1" max="1" width="4.453125" style="17" customWidth="1"/>
    <col min="2" max="2" width="11.453125" style="17"/>
    <col min="3" max="3" width="12.81640625" style="17" customWidth="1"/>
    <col min="4" max="4" width="22" style="17" customWidth="1"/>
    <col min="5" max="8" width="11.453125" style="17"/>
    <col min="9" max="9" width="24.7265625" style="17" customWidth="1"/>
    <col min="10" max="10" width="12.54296875" style="17" customWidth="1"/>
    <col min="11" max="11" width="1.7265625" style="17" customWidth="1"/>
    <col min="12" max="256" width="11.453125" style="17"/>
    <col min="257" max="257" width="4.453125" style="17" customWidth="1"/>
    <col min="258" max="258" width="11.453125" style="17"/>
    <col min="259" max="259" width="12.81640625" style="17" customWidth="1"/>
    <col min="260" max="260" width="22" style="17" customWidth="1"/>
    <col min="261" max="264" width="11.453125" style="17"/>
    <col min="265" max="265" width="24.7265625" style="17" customWidth="1"/>
    <col min="266" max="266" width="12.54296875" style="17" customWidth="1"/>
    <col min="267" max="267" width="1.7265625" style="17" customWidth="1"/>
    <col min="268" max="512" width="11.453125" style="17"/>
    <col min="513" max="513" width="4.453125" style="17" customWidth="1"/>
    <col min="514" max="514" width="11.453125" style="17"/>
    <col min="515" max="515" width="12.81640625" style="17" customWidth="1"/>
    <col min="516" max="516" width="22" style="17" customWidth="1"/>
    <col min="517" max="520" width="11.453125" style="17"/>
    <col min="521" max="521" width="24.7265625" style="17" customWidth="1"/>
    <col min="522" max="522" width="12.54296875" style="17" customWidth="1"/>
    <col min="523" max="523" width="1.7265625" style="17" customWidth="1"/>
    <col min="524" max="768" width="11.453125" style="17"/>
    <col min="769" max="769" width="4.453125" style="17" customWidth="1"/>
    <col min="770" max="770" width="11.453125" style="17"/>
    <col min="771" max="771" width="12.81640625" style="17" customWidth="1"/>
    <col min="772" max="772" width="22" style="17" customWidth="1"/>
    <col min="773" max="776" width="11.453125" style="17"/>
    <col min="777" max="777" width="24.7265625" style="17" customWidth="1"/>
    <col min="778" max="778" width="12.54296875" style="17" customWidth="1"/>
    <col min="779" max="779" width="1.7265625" style="17" customWidth="1"/>
    <col min="780" max="1024" width="11.453125" style="17"/>
    <col min="1025" max="1025" width="4.453125" style="17" customWidth="1"/>
    <col min="1026" max="1026" width="11.453125" style="17"/>
    <col min="1027" max="1027" width="12.81640625" style="17" customWidth="1"/>
    <col min="1028" max="1028" width="22" style="17" customWidth="1"/>
    <col min="1029" max="1032" width="11.453125" style="17"/>
    <col min="1033" max="1033" width="24.7265625" style="17" customWidth="1"/>
    <col min="1034" max="1034" width="12.54296875" style="17" customWidth="1"/>
    <col min="1035" max="1035" width="1.7265625" style="17" customWidth="1"/>
    <col min="1036" max="1280" width="11.453125" style="17"/>
    <col min="1281" max="1281" width="4.453125" style="17" customWidth="1"/>
    <col min="1282" max="1282" width="11.453125" style="17"/>
    <col min="1283" max="1283" width="12.81640625" style="17" customWidth="1"/>
    <col min="1284" max="1284" width="22" style="17" customWidth="1"/>
    <col min="1285" max="1288" width="11.453125" style="17"/>
    <col min="1289" max="1289" width="24.7265625" style="17" customWidth="1"/>
    <col min="1290" max="1290" width="12.54296875" style="17" customWidth="1"/>
    <col min="1291" max="1291" width="1.7265625" style="17" customWidth="1"/>
    <col min="1292" max="1536" width="11.453125" style="17"/>
    <col min="1537" max="1537" width="4.453125" style="17" customWidth="1"/>
    <col min="1538" max="1538" width="11.453125" style="17"/>
    <col min="1539" max="1539" width="12.81640625" style="17" customWidth="1"/>
    <col min="1540" max="1540" width="22" style="17" customWidth="1"/>
    <col min="1541" max="1544" width="11.453125" style="17"/>
    <col min="1545" max="1545" width="24.7265625" style="17" customWidth="1"/>
    <col min="1546" max="1546" width="12.54296875" style="17" customWidth="1"/>
    <col min="1547" max="1547" width="1.7265625" style="17" customWidth="1"/>
    <col min="1548" max="1792" width="11.453125" style="17"/>
    <col min="1793" max="1793" width="4.453125" style="17" customWidth="1"/>
    <col min="1794" max="1794" width="11.453125" style="17"/>
    <col min="1795" max="1795" width="12.81640625" style="17" customWidth="1"/>
    <col min="1796" max="1796" width="22" style="17" customWidth="1"/>
    <col min="1797" max="1800" width="11.453125" style="17"/>
    <col min="1801" max="1801" width="24.7265625" style="17" customWidth="1"/>
    <col min="1802" max="1802" width="12.54296875" style="17" customWidth="1"/>
    <col min="1803" max="1803" width="1.7265625" style="17" customWidth="1"/>
    <col min="1804" max="2048" width="11.453125" style="17"/>
    <col min="2049" max="2049" width="4.453125" style="17" customWidth="1"/>
    <col min="2050" max="2050" width="11.453125" style="17"/>
    <col min="2051" max="2051" width="12.81640625" style="17" customWidth="1"/>
    <col min="2052" max="2052" width="22" style="17" customWidth="1"/>
    <col min="2053" max="2056" width="11.453125" style="17"/>
    <col min="2057" max="2057" width="24.7265625" style="17" customWidth="1"/>
    <col min="2058" max="2058" width="12.54296875" style="17" customWidth="1"/>
    <col min="2059" max="2059" width="1.7265625" style="17" customWidth="1"/>
    <col min="2060" max="2304" width="11.453125" style="17"/>
    <col min="2305" max="2305" width="4.453125" style="17" customWidth="1"/>
    <col min="2306" max="2306" width="11.453125" style="17"/>
    <col min="2307" max="2307" width="12.81640625" style="17" customWidth="1"/>
    <col min="2308" max="2308" width="22" style="17" customWidth="1"/>
    <col min="2309" max="2312" width="11.453125" style="17"/>
    <col min="2313" max="2313" width="24.7265625" style="17" customWidth="1"/>
    <col min="2314" max="2314" width="12.54296875" style="17" customWidth="1"/>
    <col min="2315" max="2315" width="1.7265625" style="17" customWidth="1"/>
    <col min="2316" max="2560" width="11.453125" style="17"/>
    <col min="2561" max="2561" width="4.453125" style="17" customWidth="1"/>
    <col min="2562" max="2562" width="11.453125" style="17"/>
    <col min="2563" max="2563" width="12.81640625" style="17" customWidth="1"/>
    <col min="2564" max="2564" width="22" style="17" customWidth="1"/>
    <col min="2565" max="2568" width="11.453125" style="17"/>
    <col min="2569" max="2569" width="24.7265625" style="17" customWidth="1"/>
    <col min="2570" max="2570" width="12.54296875" style="17" customWidth="1"/>
    <col min="2571" max="2571" width="1.7265625" style="17" customWidth="1"/>
    <col min="2572" max="2816" width="11.453125" style="17"/>
    <col min="2817" max="2817" width="4.453125" style="17" customWidth="1"/>
    <col min="2818" max="2818" width="11.453125" style="17"/>
    <col min="2819" max="2819" width="12.81640625" style="17" customWidth="1"/>
    <col min="2820" max="2820" width="22" style="17" customWidth="1"/>
    <col min="2821" max="2824" width="11.453125" style="17"/>
    <col min="2825" max="2825" width="24.7265625" style="17" customWidth="1"/>
    <col min="2826" max="2826" width="12.54296875" style="17" customWidth="1"/>
    <col min="2827" max="2827" width="1.7265625" style="17" customWidth="1"/>
    <col min="2828" max="3072" width="11.453125" style="17"/>
    <col min="3073" max="3073" width="4.453125" style="17" customWidth="1"/>
    <col min="3074" max="3074" width="11.453125" style="17"/>
    <col min="3075" max="3075" width="12.81640625" style="17" customWidth="1"/>
    <col min="3076" max="3076" width="22" style="17" customWidth="1"/>
    <col min="3077" max="3080" width="11.453125" style="17"/>
    <col min="3081" max="3081" width="24.7265625" style="17" customWidth="1"/>
    <col min="3082" max="3082" width="12.54296875" style="17" customWidth="1"/>
    <col min="3083" max="3083" width="1.7265625" style="17" customWidth="1"/>
    <col min="3084" max="3328" width="11.453125" style="17"/>
    <col min="3329" max="3329" width="4.453125" style="17" customWidth="1"/>
    <col min="3330" max="3330" width="11.453125" style="17"/>
    <col min="3331" max="3331" width="12.81640625" style="17" customWidth="1"/>
    <col min="3332" max="3332" width="22" style="17" customWidth="1"/>
    <col min="3333" max="3336" width="11.453125" style="17"/>
    <col min="3337" max="3337" width="24.7265625" style="17" customWidth="1"/>
    <col min="3338" max="3338" width="12.54296875" style="17" customWidth="1"/>
    <col min="3339" max="3339" width="1.7265625" style="17" customWidth="1"/>
    <col min="3340" max="3584" width="11.453125" style="17"/>
    <col min="3585" max="3585" width="4.453125" style="17" customWidth="1"/>
    <col min="3586" max="3586" width="11.453125" style="17"/>
    <col min="3587" max="3587" width="12.81640625" style="17" customWidth="1"/>
    <col min="3588" max="3588" width="22" style="17" customWidth="1"/>
    <col min="3589" max="3592" width="11.453125" style="17"/>
    <col min="3593" max="3593" width="24.7265625" style="17" customWidth="1"/>
    <col min="3594" max="3594" width="12.54296875" style="17" customWidth="1"/>
    <col min="3595" max="3595" width="1.7265625" style="17" customWidth="1"/>
    <col min="3596" max="3840" width="11.453125" style="17"/>
    <col min="3841" max="3841" width="4.453125" style="17" customWidth="1"/>
    <col min="3842" max="3842" width="11.453125" style="17"/>
    <col min="3843" max="3843" width="12.81640625" style="17" customWidth="1"/>
    <col min="3844" max="3844" width="22" style="17" customWidth="1"/>
    <col min="3845" max="3848" width="11.453125" style="17"/>
    <col min="3849" max="3849" width="24.7265625" style="17" customWidth="1"/>
    <col min="3850" max="3850" width="12.54296875" style="17" customWidth="1"/>
    <col min="3851" max="3851" width="1.7265625" style="17" customWidth="1"/>
    <col min="3852" max="4096" width="11.453125" style="17"/>
    <col min="4097" max="4097" width="4.453125" style="17" customWidth="1"/>
    <col min="4098" max="4098" width="11.453125" style="17"/>
    <col min="4099" max="4099" width="12.81640625" style="17" customWidth="1"/>
    <col min="4100" max="4100" width="22" style="17" customWidth="1"/>
    <col min="4101" max="4104" width="11.453125" style="17"/>
    <col min="4105" max="4105" width="24.7265625" style="17" customWidth="1"/>
    <col min="4106" max="4106" width="12.54296875" style="17" customWidth="1"/>
    <col min="4107" max="4107" width="1.7265625" style="17" customWidth="1"/>
    <col min="4108" max="4352" width="11.453125" style="17"/>
    <col min="4353" max="4353" width="4.453125" style="17" customWidth="1"/>
    <col min="4354" max="4354" width="11.453125" style="17"/>
    <col min="4355" max="4355" width="12.81640625" style="17" customWidth="1"/>
    <col min="4356" max="4356" width="22" style="17" customWidth="1"/>
    <col min="4357" max="4360" width="11.453125" style="17"/>
    <col min="4361" max="4361" width="24.7265625" style="17" customWidth="1"/>
    <col min="4362" max="4362" width="12.54296875" style="17" customWidth="1"/>
    <col min="4363" max="4363" width="1.7265625" style="17" customWidth="1"/>
    <col min="4364" max="4608" width="11.453125" style="17"/>
    <col min="4609" max="4609" width="4.453125" style="17" customWidth="1"/>
    <col min="4610" max="4610" width="11.453125" style="17"/>
    <col min="4611" max="4611" width="12.81640625" style="17" customWidth="1"/>
    <col min="4612" max="4612" width="22" style="17" customWidth="1"/>
    <col min="4613" max="4616" width="11.453125" style="17"/>
    <col min="4617" max="4617" width="24.7265625" style="17" customWidth="1"/>
    <col min="4618" max="4618" width="12.54296875" style="17" customWidth="1"/>
    <col min="4619" max="4619" width="1.7265625" style="17" customWidth="1"/>
    <col min="4620" max="4864" width="11.453125" style="17"/>
    <col min="4865" max="4865" width="4.453125" style="17" customWidth="1"/>
    <col min="4866" max="4866" width="11.453125" style="17"/>
    <col min="4867" max="4867" width="12.81640625" style="17" customWidth="1"/>
    <col min="4868" max="4868" width="22" style="17" customWidth="1"/>
    <col min="4869" max="4872" width="11.453125" style="17"/>
    <col min="4873" max="4873" width="24.7265625" style="17" customWidth="1"/>
    <col min="4874" max="4874" width="12.54296875" style="17" customWidth="1"/>
    <col min="4875" max="4875" width="1.7265625" style="17" customWidth="1"/>
    <col min="4876" max="5120" width="11.453125" style="17"/>
    <col min="5121" max="5121" width="4.453125" style="17" customWidth="1"/>
    <col min="5122" max="5122" width="11.453125" style="17"/>
    <col min="5123" max="5123" width="12.81640625" style="17" customWidth="1"/>
    <col min="5124" max="5124" width="22" style="17" customWidth="1"/>
    <col min="5125" max="5128" width="11.453125" style="17"/>
    <col min="5129" max="5129" width="24.7265625" style="17" customWidth="1"/>
    <col min="5130" max="5130" width="12.54296875" style="17" customWidth="1"/>
    <col min="5131" max="5131" width="1.7265625" style="17" customWidth="1"/>
    <col min="5132" max="5376" width="11.453125" style="17"/>
    <col min="5377" max="5377" width="4.453125" style="17" customWidth="1"/>
    <col min="5378" max="5378" width="11.453125" style="17"/>
    <col min="5379" max="5379" width="12.81640625" style="17" customWidth="1"/>
    <col min="5380" max="5380" width="22" style="17" customWidth="1"/>
    <col min="5381" max="5384" width="11.453125" style="17"/>
    <col min="5385" max="5385" width="24.7265625" style="17" customWidth="1"/>
    <col min="5386" max="5386" width="12.54296875" style="17" customWidth="1"/>
    <col min="5387" max="5387" width="1.7265625" style="17" customWidth="1"/>
    <col min="5388" max="5632" width="11.453125" style="17"/>
    <col min="5633" max="5633" width="4.453125" style="17" customWidth="1"/>
    <col min="5634" max="5634" width="11.453125" style="17"/>
    <col min="5635" max="5635" width="12.81640625" style="17" customWidth="1"/>
    <col min="5636" max="5636" width="22" style="17" customWidth="1"/>
    <col min="5637" max="5640" width="11.453125" style="17"/>
    <col min="5641" max="5641" width="24.7265625" style="17" customWidth="1"/>
    <col min="5642" max="5642" width="12.54296875" style="17" customWidth="1"/>
    <col min="5643" max="5643" width="1.7265625" style="17" customWidth="1"/>
    <col min="5644" max="5888" width="11.453125" style="17"/>
    <col min="5889" max="5889" width="4.453125" style="17" customWidth="1"/>
    <col min="5890" max="5890" width="11.453125" style="17"/>
    <col min="5891" max="5891" width="12.81640625" style="17" customWidth="1"/>
    <col min="5892" max="5892" width="22" style="17" customWidth="1"/>
    <col min="5893" max="5896" width="11.453125" style="17"/>
    <col min="5897" max="5897" width="24.7265625" style="17" customWidth="1"/>
    <col min="5898" max="5898" width="12.54296875" style="17" customWidth="1"/>
    <col min="5899" max="5899" width="1.7265625" style="17" customWidth="1"/>
    <col min="5900" max="6144" width="11.453125" style="17"/>
    <col min="6145" max="6145" width="4.453125" style="17" customWidth="1"/>
    <col min="6146" max="6146" width="11.453125" style="17"/>
    <col min="6147" max="6147" width="12.81640625" style="17" customWidth="1"/>
    <col min="6148" max="6148" width="22" style="17" customWidth="1"/>
    <col min="6149" max="6152" width="11.453125" style="17"/>
    <col min="6153" max="6153" width="24.7265625" style="17" customWidth="1"/>
    <col min="6154" max="6154" width="12.54296875" style="17" customWidth="1"/>
    <col min="6155" max="6155" width="1.7265625" style="17" customWidth="1"/>
    <col min="6156" max="6400" width="11.453125" style="17"/>
    <col min="6401" max="6401" width="4.453125" style="17" customWidth="1"/>
    <col min="6402" max="6402" width="11.453125" style="17"/>
    <col min="6403" max="6403" width="12.81640625" style="17" customWidth="1"/>
    <col min="6404" max="6404" width="22" style="17" customWidth="1"/>
    <col min="6405" max="6408" width="11.453125" style="17"/>
    <col min="6409" max="6409" width="24.7265625" style="17" customWidth="1"/>
    <col min="6410" max="6410" width="12.54296875" style="17" customWidth="1"/>
    <col min="6411" max="6411" width="1.7265625" style="17" customWidth="1"/>
    <col min="6412" max="6656" width="11.453125" style="17"/>
    <col min="6657" max="6657" width="4.453125" style="17" customWidth="1"/>
    <col min="6658" max="6658" width="11.453125" style="17"/>
    <col min="6659" max="6659" width="12.81640625" style="17" customWidth="1"/>
    <col min="6660" max="6660" width="22" style="17" customWidth="1"/>
    <col min="6661" max="6664" width="11.453125" style="17"/>
    <col min="6665" max="6665" width="24.7265625" style="17" customWidth="1"/>
    <col min="6666" max="6666" width="12.54296875" style="17" customWidth="1"/>
    <col min="6667" max="6667" width="1.7265625" style="17" customWidth="1"/>
    <col min="6668" max="6912" width="11.453125" style="17"/>
    <col min="6913" max="6913" width="4.453125" style="17" customWidth="1"/>
    <col min="6914" max="6914" width="11.453125" style="17"/>
    <col min="6915" max="6915" width="12.81640625" style="17" customWidth="1"/>
    <col min="6916" max="6916" width="22" style="17" customWidth="1"/>
    <col min="6917" max="6920" width="11.453125" style="17"/>
    <col min="6921" max="6921" width="24.7265625" style="17" customWidth="1"/>
    <col min="6922" max="6922" width="12.54296875" style="17" customWidth="1"/>
    <col min="6923" max="6923" width="1.7265625" style="17" customWidth="1"/>
    <col min="6924" max="7168" width="11.453125" style="17"/>
    <col min="7169" max="7169" width="4.453125" style="17" customWidth="1"/>
    <col min="7170" max="7170" width="11.453125" style="17"/>
    <col min="7171" max="7171" width="12.81640625" style="17" customWidth="1"/>
    <col min="7172" max="7172" width="22" style="17" customWidth="1"/>
    <col min="7173" max="7176" width="11.453125" style="17"/>
    <col min="7177" max="7177" width="24.7265625" style="17" customWidth="1"/>
    <col min="7178" max="7178" width="12.54296875" style="17" customWidth="1"/>
    <col min="7179" max="7179" width="1.7265625" style="17" customWidth="1"/>
    <col min="7180" max="7424" width="11.453125" style="17"/>
    <col min="7425" max="7425" width="4.453125" style="17" customWidth="1"/>
    <col min="7426" max="7426" width="11.453125" style="17"/>
    <col min="7427" max="7427" width="12.81640625" style="17" customWidth="1"/>
    <col min="7428" max="7428" width="22" style="17" customWidth="1"/>
    <col min="7429" max="7432" width="11.453125" style="17"/>
    <col min="7433" max="7433" width="24.7265625" style="17" customWidth="1"/>
    <col min="7434" max="7434" width="12.54296875" style="17" customWidth="1"/>
    <col min="7435" max="7435" width="1.7265625" style="17" customWidth="1"/>
    <col min="7436" max="7680" width="11.453125" style="17"/>
    <col min="7681" max="7681" width="4.453125" style="17" customWidth="1"/>
    <col min="7682" max="7682" width="11.453125" style="17"/>
    <col min="7683" max="7683" width="12.81640625" style="17" customWidth="1"/>
    <col min="7684" max="7684" width="22" style="17" customWidth="1"/>
    <col min="7685" max="7688" width="11.453125" style="17"/>
    <col min="7689" max="7689" width="24.7265625" style="17" customWidth="1"/>
    <col min="7690" max="7690" width="12.54296875" style="17" customWidth="1"/>
    <col min="7691" max="7691" width="1.7265625" style="17" customWidth="1"/>
    <col min="7692" max="7936" width="11.453125" style="17"/>
    <col min="7937" max="7937" width="4.453125" style="17" customWidth="1"/>
    <col min="7938" max="7938" width="11.453125" style="17"/>
    <col min="7939" max="7939" width="12.81640625" style="17" customWidth="1"/>
    <col min="7940" max="7940" width="22" style="17" customWidth="1"/>
    <col min="7941" max="7944" width="11.453125" style="17"/>
    <col min="7945" max="7945" width="24.7265625" style="17" customWidth="1"/>
    <col min="7946" max="7946" width="12.54296875" style="17" customWidth="1"/>
    <col min="7947" max="7947" width="1.7265625" style="17" customWidth="1"/>
    <col min="7948" max="8192" width="11.453125" style="17"/>
    <col min="8193" max="8193" width="4.453125" style="17" customWidth="1"/>
    <col min="8194" max="8194" width="11.453125" style="17"/>
    <col min="8195" max="8195" width="12.81640625" style="17" customWidth="1"/>
    <col min="8196" max="8196" width="22" style="17" customWidth="1"/>
    <col min="8197" max="8200" width="11.453125" style="17"/>
    <col min="8201" max="8201" width="24.7265625" style="17" customWidth="1"/>
    <col min="8202" max="8202" width="12.54296875" style="17" customWidth="1"/>
    <col min="8203" max="8203" width="1.7265625" style="17" customWidth="1"/>
    <col min="8204" max="8448" width="11.453125" style="17"/>
    <col min="8449" max="8449" width="4.453125" style="17" customWidth="1"/>
    <col min="8450" max="8450" width="11.453125" style="17"/>
    <col min="8451" max="8451" width="12.81640625" style="17" customWidth="1"/>
    <col min="8452" max="8452" width="22" style="17" customWidth="1"/>
    <col min="8453" max="8456" width="11.453125" style="17"/>
    <col min="8457" max="8457" width="24.7265625" style="17" customWidth="1"/>
    <col min="8458" max="8458" width="12.54296875" style="17" customWidth="1"/>
    <col min="8459" max="8459" width="1.7265625" style="17" customWidth="1"/>
    <col min="8460" max="8704" width="11.453125" style="17"/>
    <col min="8705" max="8705" width="4.453125" style="17" customWidth="1"/>
    <col min="8706" max="8706" width="11.453125" style="17"/>
    <col min="8707" max="8707" width="12.81640625" style="17" customWidth="1"/>
    <col min="8708" max="8708" width="22" style="17" customWidth="1"/>
    <col min="8709" max="8712" width="11.453125" style="17"/>
    <col min="8713" max="8713" width="24.7265625" style="17" customWidth="1"/>
    <col min="8714" max="8714" width="12.54296875" style="17" customWidth="1"/>
    <col min="8715" max="8715" width="1.7265625" style="17" customWidth="1"/>
    <col min="8716" max="8960" width="11.453125" style="17"/>
    <col min="8961" max="8961" width="4.453125" style="17" customWidth="1"/>
    <col min="8962" max="8962" width="11.453125" style="17"/>
    <col min="8963" max="8963" width="12.81640625" style="17" customWidth="1"/>
    <col min="8964" max="8964" width="22" style="17" customWidth="1"/>
    <col min="8965" max="8968" width="11.453125" style="17"/>
    <col min="8969" max="8969" width="24.7265625" style="17" customWidth="1"/>
    <col min="8970" max="8970" width="12.54296875" style="17" customWidth="1"/>
    <col min="8971" max="8971" width="1.7265625" style="17" customWidth="1"/>
    <col min="8972" max="9216" width="11.453125" style="17"/>
    <col min="9217" max="9217" width="4.453125" style="17" customWidth="1"/>
    <col min="9218" max="9218" width="11.453125" style="17"/>
    <col min="9219" max="9219" width="12.81640625" style="17" customWidth="1"/>
    <col min="9220" max="9220" width="22" style="17" customWidth="1"/>
    <col min="9221" max="9224" width="11.453125" style="17"/>
    <col min="9225" max="9225" width="24.7265625" style="17" customWidth="1"/>
    <col min="9226" max="9226" width="12.54296875" style="17" customWidth="1"/>
    <col min="9227" max="9227" width="1.7265625" style="17" customWidth="1"/>
    <col min="9228" max="9472" width="11.453125" style="17"/>
    <col min="9473" max="9473" width="4.453125" style="17" customWidth="1"/>
    <col min="9474" max="9474" width="11.453125" style="17"/>
    <col min="9475" max="9475" width="12.81640625" style="17" customWidth="1"/>
    <col min="9476" max="9476" width="22" style="17" customWidth="1"/>
    <col min="9477" max="9480" width="11.453125" style="17"/>
    <col min="9481" max="9481" width="24.7265625" style="17" customWidth="1"/>
    <col min="9482" max="9482" width="12.54296875" style="17" customWidth="1"/>
    <col min="9483" max="9483" width="1.7265625" style="17" customWidth="1"/>
    <col min="9484" max="9728" width="11.453125" style="17"/>
    <col min="9729" max="9729" width="4.453125" style="17" customWidth="1"/>
    <col min="9730" max="9730" width="11.453125" style="17"/>
    <col min="9731" max="9731" width="12.81640625" style="17" customWidth="1"/>
    <col min="9732" max="9732" width="22" style="17" customWidth="1"/>
    <col min="9733" max="9736" width="11.453125" style="17"/>
    <col min="9737" max="9737" width="24.7265625" style="17" customWidth="1"/>
    <col min="9738" max="9738" width="12.54296875" style="17" customWidth="1"/>
    <col min="9739" max="9739" width="1.7265625" style="17" customWidth="1"/>
    <col min="9740" max="9984" width="11.453125" style="17"/>
    <col min="9985" max="9985" width="4.453125" style="17" customWidth="1"/>
    <col min="9986" max="9986" width="11.453125" style="17"/>
    <col min="9987" max="9987" width="12.81640625" style="17" customWidth="1"/>
    <col min="9988" max="9988" width="22" style="17" customWidth="1"/>
    <col min="9989" max="9992" width="11.453125" style="17"/>
    <col min="9993" max="9993" width="24.7265625" style="17" customWidth="1"/>
    <col min="9994" max="9994" width="12.54296875" style="17" customWidth="1"/>
    <col min="9995" max="9995" width="1.7265625" style="17" customWidth="1"/>
    <col min="9996" max="10240" width="11.453125" style="17"/>
    <col min="10241" max="10241" width="4.453125" style="17" customWidth="1"/>
    <col min="10242" max="10242" width="11.453125" style="17"/>
    <col min="10243" max="10243" width="12.81640625" style="17" customWidth="1"/>
    <col min="10244" max="10244" width="22" style="17" customWidth="1"/>
    <col min="10245" max="10248" width="11.453125" style="17"/>
    <col min="10249" max="10249" width="24.7265625" style="17" customWidth="1"/>
    <col min="10250" max="10250" width="12.54296875" style="17" customWidth="1"/>
    <col min="10251" max="10251" width="1.7265625" style="17" customWidth="1"/>
    <col min="10252" max="10496" width="11.453125" style="17"/>
    <col min="10497" max="10497" width="4.453125" style="17" customWidth="1"/>
    <col min="10498" max="10498" width="11.453125" style="17"/>
    <col min="10499" max="10499" width="12.81640625" style="17" customWidth="1"/>
    <col min="10500" max="10500" width="22" style="17" customWidth="1"/>
    <col min="10501" max="10504" width="11.453125" style="17"/>
    <col min="10505" max="10505" width="24.7265625" style="17" customWidth="1"/>
    <col min="10506" max="10506" width="12.54296875" style="17" customWidth="1"/>
    <col min="10507" max="10507" width="1.7265625" style="17" customWidth="1"/>
    <col min="10508" max="10752" width="11.453125" style="17"/>
    <col min="10753" max="10753" width="4.453125" style="17" customWidth="1"/>
    <col min="10754" max="10754" width="11.453125" style="17"/>
    <col min="10755" max="10755" width="12.81640625" style="17" customWidth="1"/>
    <col min="10756" max="10756" width="22" style="17" customWidth="1"/>
    <col min="10757" max="10760" width="11.453125" style="17"/>
    <col min="10761" max="10761" width="24.7265625" style="17" customWidth="1"/>
    <col min="10762" max="10762" width="12.54296875" style="17" customWidth="1"/>
    <col min="10763" max="10763" width="1.7265625" style="17" customWidth="1"/>
    <col min="10764" max="11008" width="11.453125" style="17"/>
    <col min="11009" max="11009" width="4.453125" style="17" customWidth="1"/>
    <col min="11010" max="11010" width="11.453125" style="17"/>
    <col min="11011" max="11011" width="12.81640625" style="17" customWidth="1"/>
    <col min="11012" max="11012" width="22" style="17" customWidth="1"/>
    <col min="11013" max="11016" width="11.453125" style="17"/>
    <col min="11017" max="11017" width="24.7265625" style="17" customWidth="1"/>
    <col min="11018" max="11018" width="12.54296875" style="17" customWidth="1"/>
    <col min="11019" max="11019" width="1.7265625" style="17" customWidth="1"/>
    <col min="11020" max="11264" width="11.453125" style="17"/>
    <col min="11265" max="11265" width="4.453125" style="17" customWidth="1"/>
    <col min="11266" max="11266" width="11.453125" style="17"/>
    <col min="11267" max="11267" width="12.81640625" style="17" customWidth="1"/>
    <col min="11268" max="11268" width="22" style="17" customWidth="1"/>
    <col min="11269" max="11272" width="11.453125" style="17"/>
    <col min="11273" max="11273" width="24.7265625" style="17" customWidth="1"/>
    <col min="11274" max="11274" width="12.54296875" style="17" customWidth="1"/>
    <col min="11275" max="11275" width="1.7265625" style="17" customWidth="1"/>
    <col min="11276" max="11520" width="11.453125" style="17"/>
    <col min="11521" max="11521" width="4.453125" style="17" customWidth="1"/>
    <col min="11522" max="11522" width="11.453125" style="17"/>
    <col min="11523" max="11523" width="12.81640625" style="17" customWidth="1"/>
    <col min="11524" max="11524" width="22" style="17" customWidth="1"/>
    <col min="11525" max="11528" width="11.453125" style="17"/>
    <col min="11529" max="11529" width="24.7265625" style="17" customWidth="1"/>
    <col min="11530" max="11530" width="12.54296875" style="17" customWidth="1"/>
    <col min="11531" max="11531" width="1.7265625" style="17" customWidth="1"/>
    <col min="11532" max="11776" width="11.453125" style="17"/>
    <col min="11777" max="11777" width="4.453125" style="17" customWidth="1"/>
    <col min="11778" max="11778" width="11.453125" style="17"/>
    <col min="11779" max="11779" width="12.81640625" style="17" customWidth="1"/>
    <col min="11780" max="11780" width="22" style="17" customWidth="1"/>
    <col min="11781" max="11784" width="11.453125" style="17"/>
    <col min="11785" max="11785" width="24.7265625" style="17" customWidth="1"/>
    <col min="11786" max="11786" width="12.54296875" style="17" customWidth="1"/>
    <col min="11787" max="11787" width="1.7265625" style="17" customWidth="1"/>
    <col min="11788" max="12032" width="11.453125" style="17"/>
    <col min="12033" max="12033" width="4.453125" style="17" customWidth="1"/>
    <col min="12034" max="12034" width="11.453125" style="17"/>
    <col min="12035" max="12035" width="12.81640625" style="17" customWidth="1"/>
    <col min="12036" max="12036" width="22" style="17" customWidth="1"/>
    <col min="12037" max="12040" width="11.453125" style="17"/>
    <col min="12041" max="12041" width="24.7265625" style="17" customWidth="1"/>
    <col min="12042" max="12042" width="12.54296875" style="17" customWidth="1"/>
    <col min="12043" max="12043" width="1.7265625" style="17" customWidth="1"/>
    <col min="12044" max="12288" width="11.453125" style="17"/>
    <col min="12289" max="12289" width="4.453125" style="17" customWidth="1"/>
    <col min="12290" max="12290" width="11.453125" style="17"/>
    <col min="12291" max="12291" width="12.81640625" style="17" customWidth="1"/>
    <col min="12292" max="12292" width="22" style="17" customWidth="1"/>
    <col min="12293" max="12296" width="11.453125" style="17"/>
    <col min="12297" max="12297" width="24.7265625" style="17" customWidth="1"/>
    <col min="12298" max="12298" width="12.54296875" style="17" customWidth="1"/>
    <col min="12299" max="12299" width="1.7265625" style="17" customWidth="1"/>
    <col min="12300" max="12544" width="11.453125" style="17"/>
    <col min="12545" max="12545" width="4.453125" style="17" customWidth="1"/>
    <col min="12546" max="12546" width="11.453125" style="17"/>
    <col min="12547" max="12547" width="12.81640625" style="17" customWidth="1"/>
    <col min="12548" max="12548" width="22" style="17" customWidth="1"/>
    <col min="12549" max="12552" width="11.453125" style="17"/>
    <col min="12553" max="12553" width="24.7265625" style="17" customWidth="1"/>
    <col min="12554" max="12554" width="12.54296875" style="17" customWidth="1"/>
    <col min="12555" max="12555" width="1.7265625" style="17" customWidth="1"/>
    <col min="12556" max="12800" width="11.453125" style="17"/>
    <col min="12801" max="12801" width="4.453125" style="17" customWidth="1"/>
    <col min="12802" max="12802" width="11.453125" style="17"/>
    <col min="12803" max="12803" width="12.81640625" style="17" customWidth="1"/>
    <col min="12804" max="12804" width="22" style="17" customWidth="1"/>
    <col min="12805" max="12808" width="11.453125" style="17"/>
    <col min="12809" max="12809" width="24.7265625" style="17" customWidth="1"/>
    <col min="12810" max="12810" width="12.54296875" style="17" customWidth="1"/>
    <col min="12811" max="12811" width="1.7265625" style="17" customWidth="1"/>
    <col min="12812" max="13056" width="11.453125" style="17"/>
    <col min="13057" max="13057" width="4.453125" style="17" customWidth="1"/>
    <col min="13058" max="13058" width="11.453125" style="17"/>
    <col min="13059" max="13059" width="12.81640625" style="17" customWidth="1"/>
    <col min="13060" max="13060" width="22" style="17" customWidth="1"/>
    <col min="13061" max="13064" width="11.453125" style="17"/>
    <col min="13065" max="13065" width="24.7265625" style="17" customWidth="1"/>
    <col min="13066" max="13066" width="12.54296875" style="17" customWidth="1"/>
    <col min="13067" max="13067" width="1.7265625" style="17" customWidth="1"/>
    <col min="13068" max="13312" width="11.453125" style="17"/>
    <col min="13313" max="13313" width="4.453125" style="17" customWidth="1"/>
    <col min="13314" max="13314" width="11.453125" style="17"/>
    <col min="13315" max="13315" width="12.81640625" style="17" customWidth="1"/>
    <col min="13316" max="13316" width="22" style="17" customWidth="1"/>
    <col min="13317" max="13320" width="11.453125" style="17"/>
    <col min="13321" max="13321" width="24.7265625" style="17" customWidth="1"/>
    <col min="13322" max="13322" width="12.54296875" style="17" customWidth="1"/>
    <col min="13323" max="13323" width="1.7265625" style="17" customWidth="1"/>
    <col min="13324" max="13568" width="11.453125" style="17"/>
    <col min="13569" max="13569" width="4.453125" style="17" customWidth="1"/>
    <col min="13570" max="13570" width="11.453125" style="17"/>
    <col min="13571" max="13571" width="12.81640625" style="17" customWidth="1"/>
    <col min="13572" max="13572" width="22" style="17" customWidth="1"/>
    <col min="13573" max="13576" width="11.453125" style="17"/>
    <col min="13577" max="13577" width="24.7265625" style="17" customWidth="1"/>
    <col min="13578" max="13578" width="12.54296875" style="17" customWidth="1"/>
    <col min="13579" max="13579" width="1.7265625" style="17" customWidth="1"/>
    <col min="13580" max="13824" width="11.453125" style="17"/>
    <col min="13825" max="13825" width="4.453125" style="17" customWidth="1"/>
    <col min="13826" max="13826" width="11.453125" style="17"/>
    <col min="13827" max="13827" width="12.81640625" style="17" customWidth="1"/>
    <col min="13828" max="13828" width="22" style="17" customWidth="1"/>
    <col min="13829" max="13832" width="11.453125" style="17"/>
    <col min="13833" max="13833" width="24.7265625" style="17" customWidth="1"/>
    <col min="13834" max="13834" width="12.54296875" style="17" customWidth="1"/>
    <col min="13835" max="13835" width="1.7265625" style="17" customWidth="1"/>
    <col min="13836" max="14080" width="11.453125" style="17"/>
    <col min="14081" max="14081" width="4.453125" style="17" customWidth="1"/>
    <col min="14082" max="14082" width="11.453125" style="17"/>
    <col min="14083" max="14083" width="12.81640625" style="17" customWidth="1"/>
    <col min="14084" max="14084" width="22" style="17" customWidth="1"/>
    <col min="14085" max="14088" width="11.453125" style="17"/>
    <col min="14089" max="14089" width="24.7265625" style="17" customWidth="1"/>
    <col min="14090" max="14090" width="12.54296875" style="17" customWidth="1"/>
    <col min="14091" max="14091" width="1.7265625" style="17" customWidth="1"/>
    <col min="14092" max="14336" width="11.453125" style="17"/>
    <col min="14337" max="14337" width="4.453125" style="17" customWidth="1"/>
    <col min="14338" max="14338" width="11.453125" style="17"/>
    <col min="14339" max="14339" width="12.81640625" style="17" customWidth="1"/>
    <col min="14340" max="14340" width="22" style="17" customWidth="1"/>
    <col min="14341" max="14344" width="11.453125" style="17"/>
    <col min="14345" max="14345" width="24.7265625" style="17" customWidth="1"/>
    <col min="14346" max="14346" width="12.54296875" style="17" customWidth="1"/>
    <col min="14347" max="14347" width="1.7265625" style="17" customWidth="1"/>
    <col min="14348" max="14592" width="11.453125" style="17"/>
    <col min="14593" max="14593" width="4.453125" style="17" customWidth="1"/>
    <col min="14594" max="14594" width="11.453125" style="17"/>
    <col min="14595" max="14595" width="12.81640625" style="17" customWidth="1"/>
    <col min="14596" max="14596" width="22" style="17" customWidth="1"/>
    <col min="14597" max="14600" width="11.453125" style="17"/>
    <col min="14601" max="14601" width="24.7265625" style="17" customWidth="1"/>
    <col min="14602" max="14602" width="12.54296875" style="17" customWidth="1"/>
    <col min="14603" max="14603" width="1.7265625" style="17" customWidth="1"/>
    <col min="14604" max="14848" width="11.453125" style="17"/>
    <col min="14849" max="14849" width="4.453125" style="17" customWidth="1"/>
    <col min="14850" max="14850" width="11.453125" style="17"/>
    <col min="14851" max="14851" width="12.81640625" style="17" customWidth="1"/>
    <col min="14852" max="14852" width="22" style="17" customWidth="1"/>
    <col min="14853" max="14856" width="11.453125" style="17"/>
    <col min="14857" max="14857" width="24.7265625" style="17" customWidth="1"/>
    <col min="14858" max="14858" width="12.54296875" style="17" customWidth="1"/>
    <col min="14859" max="14859" width="1.7265625" style="17" customWidth="1"/>
    <col min="14860" max="15104" width="11.453125" style="17"/>
    <col min="15105" max="15105" width="4.453125" style="17" customWidth="1"/>
    <col min="15106" max="15106" width="11.453125" style="17"/>
    <col min="15107" max="15107" width="12.81640625" style="17" customWidth="1"/>
    <col min="15108" max="15108" width="22" style="17" customWidth="1"/>
    <col min="15109" max="15112" width="11.453125" style="17"/>
    <col min="15113" max="15113" width="24.7265625" style="17" customWidth="1"/>
    <col min="15114" max="15114" width="12.54296875" style="17" customWidth="1"/>
    <col min="15115" max="15115" width="1.7265625" style="17" customWidth="1"/>
    <col min="15116" max="15360" width="11.453125" style="17"/>
    <col min="15361" max="15361" width="4.453125" style="17" customWidth="1"/>
    <col min="15362" max="15362" width="11.453125" style="17"/>
    <col min="15363" max="15363" width="12.81640625" style="17" customWidth="1"/>
    <col min="15364" max="15364" width="22" style="17" customWidth="1"/>
    <col min="15365" max="15368" width="11.453125" style="17"/>
    <col min="15369" max="15369" width="24.7265625" style="17" customWidth="1"/>
    <col min="15370" max="15370" width="12.54296875" style="17" customWidth="1"/>
    <col min="15371" max="15371" width="1.7265625" style="17" customWidth="1"/>
    <col min="15372" max="15616" width="11.453125" style="17"/>
    <col min="15617" max="15617" width="4.453125" style="17" customWidth="1"/>
    <col min="15618" max="15618" width="11.453125" style="17"/>
    <col min="15619" max="15619" width="12.81640625" style="17" customWidth="1"/>
    <col min="15620" max="15620" width="22" style="17" customWidth="1"/>
    <col min="15621" max="15624" width="11.453125" style="17"/>
    <col min="15625" max="15625" width="24.7265625" style="17" customWidth="1"/>
    <col min="15626" max="15626" width="12.54296875" style="17" customWidth="1"/>
    <col min="15627" max="15627" width="1.7265625" style="17" customWidth="1"/>
    <col min="15628" max="15872" width="11.453125" style="17"/>
    <col min="15873" max="15873" width="4.453125" style="17" customWidth="1"/>
    <col min="15874" max="15874" width="11.453125" style="17"/>
    <col min="15875" max="15875" width="12.81640625" style="17" customWidth="1"/>
    <col min="15876" max="15876" width="22" style="17" customWidth="1"/>
    <col min="15877" max="15880" width="11.453125" style="17"/>
    <col min="15881" max="15881" width="24.7265625" style="17" customWidth="1"/>
    <col min="15882" max="15882" width="12.54296875" style="17" customWidth="1"/>
    <col min="15883" max="15883" width="1.7265625" style="17" customWidth="1"/>
    <col min="15884" max="16128" width="11.453125" style="17"/>
    <col min="16129" max="16129" width="4.453125" style="17" customWidth="1"/>
    <col min="16130" max="16130" width="11.453125" style="17"/>
    <col min="16131" max="16131" width="12.81640625" style="17" customWidth="1"/>
    <col min="16132" max="16132" width="22" style="17" customWidth="1"/>
    <col min="16133" max="16136" width="11.453125" style="17"/>
    <col min="16137" max="16137" width="24.7265625" style="17" customWidth="1"/>
    <col min="16138" max="16138" width="12.54296875" style="17" customWidth="1"/>
    <col min="16139" max="16139" width="1.7265625" style="17" customWidth="1"/>
    <col min="16140" max="16384" width="11.453125" style="17"/>
  </cols>
  <sheetData>
    <row r="1" spans="2:10" ht="13" thickBot="1" x14ac:dyDescent="0.3"/>
    <row r="2" spans="2:10" x14ac:dyDescent="0.25">
      <c r="B2" s="18"/>
      <c r="C2" s="19"/>
      <c r="D2" s="65" t="s">
        <v>37</v>
      </c>
      <c r="E2" s="66"/>
      <c r="F2" s="66"/>
      <c r="G2" s="66"/>
      <c r="H2" s="66"/>
      <c r="I2" s="67"/>
      <c r="J2" s="71" t="s">
        <v>9</v>
      </c>
    </row>
    <row r="3" spans="2:10" ht="13" thickBot="1" x14ac:dyDescent="0.3">
      <c r="B3" s="20"/>
      <c r="C3" s="21"/>
      <c r="D3" s="68"/>
      <c r="E3" s="69"/>
      <c r="F3" s="69"/>
      <c r="G3" s="69"/>
      <c r="H3" s="69"/>
      <c r="I3" s="70"/>
      <c r="J3" s="72"/>
    </row>
    <row r="4" spans="2:10" ht="13" x14ac:dyDescent="0.25">
      <c r="B4" s="20"/>
      <c r="C4" s="21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74" t="s">
        <v>38</v>
      </c>
      <c r="E5" s="75"/>
      <c r="F5" s="75"/>
      <c r="G5" s="75"/>
      <c r="H5" s="75"/>
      <c r="I5" s="76"/>
      <c r="J5" s="28" t="s">
        <v>39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">
        <v>12</v>
      </c>
      <c r="D9" s="39"/>
      <c r="E9" s="38"/>
      <c r="J9" s="36"/>
    </row>
    <row r="10" spans="2:10" ht="13" x14ac:dyDescent="0.3">
      <c r="B10" s="35"/>
      <c r="C10" s="37"/>
      <c r="J10" s="36"/>
    </row>
    <row r="11" spans="2:10" ht="13" x14ac:dyDescent="0.3">
      <c r="B11" s="35"/>
      <c r="C11" s="37" t="str">
        <f>+'FOR CSA 018'!C12</f>
        <v>Señores : CENTRO DIAGNOSTICO OTOLOGICO</v>
      </c>
      <c r="J11" s="36"/>
    </row>
    <row r="12" spans="2:10" ht="13" x14ac:dyDescent="0.3">
      <c r="B12" s="35"/>
      <c r="C12" s="37" t="str">
        <f>+'FOR CSA 018'!C13</f>
        <v>NIT: 890329347</v>
      </c>
      <c r="J12" s="36"/>
    </row>
    <row r="13" spans="2:10" x14ac:dyDescent="0.25">
      <c r="B13" s="35"/>
      <c r="J13" s="36"/>
    </row>
    <row r="14" spans="2:10" x14ac:dyDescent="0.25">
      <c r="B14" s="35"/>
      <c r="C14" s="17" t="s">
        <v>40</v>
      </c>
      <c r="J14" s="36"/>
    </row>
    <row r="15" spans="2:10" x14ac:dyDescent="0.25">
      <c r="B15" s="35"/>
      <c r="C15" s="40"/>
      <c r="J15" s="36"/>
    </row>
    <row r="16" spans="2:10" ht="13" x14ac:dyDescent="0.3">
      <c r="B16" s="35"/>
      <c r="C16" s="59"/>
      <c r="D16" s="38"/>
      <c r="H16" s="60" t="s">
        <v>41</v>
      </c>
      <c r="I16" s="60" t="s">
        <v>42</v>
      </c>
      <c r="J16" s="36"/>
    </row>
    <row r="17" spans="2:10" ht="13" x14ac:dyDescent="0.3">
      <c r="B17" s="35"/>
      <c r="C17" s="37" t="s">
        <v>14</v>
      </c>
      <c r="D17" s="37"/>
      <c r="E17" s="37"/>
      <c r="F17" s="37"/>
      <c r="H17" s="41">
        <f>+SUM(H18:H21)</f>
        <v>14</v>
      </c>
      <c r="I17" s="61">
        <f>+SUM(I18:I21)</f>
        <v>21840674</v>
      </c>
      <c r="J17" s="36"/>
    </row>
    <row r="18" spans="2:10" x14ac:dyDescent="0.25">
      <c r="B18" s="35"/>
      <c r="C18" s="17" t="s">
        <v>18</v>
      </c>
      <c r="H18" s="62">
        <f>+'FOR CSA 018'!H19</f>
        <v>14</v>
      </c>
      <c r="I18" s="62">
        <f>+'FOR CSA 018'!I19</f>
        <v>21840674</v>
      </c>
      <c r="J18" s="36"/>
    </row>
    <row r="19" spans="2:10" x14ac:dyDescent="0.25">
      <c r="B19" s="35"/>
      <c r="C19" s="17" t="s">
        <v>19</v>
      </c>
      <c r="H19" s="62">
        <f>+'FOR CSA 018'!H20</f>
        <v>0</v>
      </c>
      <c r="I19" s="62">
        <f>+'FOR CSA 018'!I20</f>
        <v>0</v>
      </c>
      <c r="J19" s="36"/>
    </row>
    <row r="20" spans="2:10" x14ac:dyDescent="0.25">
      <c r="B20" s="35"/>
      <c r="C20" s="17" t="s">
        <v>21</v>
      </c>
      <c r="H20" s="62">
        <f>+'FOR CSA 018'!H21</f>
        <v>0</v>
      </c>
      <c r="I20" s="62">
        <f>+'FOR CSA 018'!I21</f>
        <v>0</v>
      </c>
      <c r="J20" s="36"/>
    </row>
    <row r="21" spans="2:10" x14ac:dyDescent="0.25">
      <c r="B21" s="35"/>
      <c r="C21" s="17" t="s">
        <v>43</v>
      </c>
      <c r="H21" s="62">
        <f>+'FOR CSA 018'!H22</f>
        <v>0</v>
      </c>
      <c r="I21" s="62">
        <f>+'FOR CSA 018'!I22</f>
        <v>0</v>
      </c>
      <c r="J21" s="36"/>
    </row>
    <row r="22" spans="2:10" ht="13" x14ac:dyDescent="0.3">
      <c r="B22" s="35"/>
      <c r="C22" s="37" t="s">
        <v>44</v>
      </c>
      <c r="D22" s="37"/>
      <c r="E22" s="37"/>
      <c r="F22" s="37"/>
      <c r="H22" s="62">
        <f>+'FOR CSA 018'!H23</f>
        <v>0</v>
      </c>
      <c r="I22" s="62">
        <f>+'FOR CSA 018'!I23</f>
        <v>0</v>
      </c>
      <c r="J22" s="36"/>
    </row>
    <row r="23" spans="2:10" ht="13.5" thickBot="1" x14ac:dyDescent="0.35">
      <c r="B23" s="35"/>
      <c r="C23" s="37"/>
      <c r="D23" s="37"/>
      <c r="H23" s="63"/>
      <c r="I23" s="64"/>
      <c r="J23" s="36"/>
    </row>
    <row r="24" spans="2:10" ht="13.5" thickTop="1" x14ac:dyDescent="0.3">
      <c r="B24" s="35"/>
      <c r="C24" s="37"/>
      <c r="D24" s="37"/>
      <c r="H24" s="52"/>
      <c r="I24" s="46"/>
      <c r="J24" s="36"/>
    </row>
    <row r="25" spans="2:10" ht="13" x14ac:dyDescent="0.3">
      <c r="B25" s="35"/>
      <c r="C25" s="37"/>
      <c r="D25" s="37"/>
      <c r="H25" s="52"/>
      <c r="I25" s="46"/>
      <c r="J25" s="36"/>
    </row>
    <row r="26" spans="2:10" ht="13" x14ac:dyDescent="0.3">
      <c r="B26" s="35"/>
      <c r="C26" s="37"/>
      <c r="D26" s="37"/>
      <c r="H26" s="52"/>
      <c r="I26" s="46"/>
      <c r="J26" s="36"/>
    </row>
    <row r="27" spans="2:10" x14ac:dyDescent="0.25">
      <c r="B27" s="35"/>
      <c r="G27" s="52"/>
      <c r="H27" s="52"/>
      <c r="I27" s="52"/>
      <c r="J27" s="36"/>
    </row>
    <row r="28" spans="2:10" ht="13.5" thickBot="1" x14ac:dyDescent="0.35">
      <c r="B28" s="35"/>
      <c r="C28" s="53" t="str">
        <f>+'[1]FOR-CSA-018'!C37</f>
        <v>Nombre</v>
      </c>
      <c r="D28" s="53"/>
      <c r="G28" s="53" t="s">
        <v>32</v>
      </c>
      <c r="H28" s="54"/>
      <c r="I28" s="52"/>
      <c r="J28" s="36"/>
    </row>
    <row r="29" spans="2:10" ht="13" x14ac:dyDescent="0.3">
      <c r="B29" s="35"/>
      <c r="C29" s="55" t="str">
        <f>+'[1]FOR-CSA-018'!C38</f>
        <v>Cargo</v>
      </c>
      <c r="D29" s="55"/>
      <c r="G29" s="55" t="s">
        <v>45</v>
      </c>
      <c r="H29" s="52"/>
      <c r="I29" s="52"/>
      <c r="J29" s="36"/>
    </row>
    <row r="30" spans="2:10" ht="13" thickBot="1" x14ac:dyDescent="0.3">
      <c r="B30" s="56"/>
      <c r="C30" s="57"/>
      <c r="D30" s="57"/>
      <c r="E30" s="57"/>
      <c r="F30" s="57"/>
      <c r="G30" s="54"/>
      <c r="H30" s="54"/>
      <c r="I30" s="54"/>
      <c r="J30" s="58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Otologico Mercadeo Imbanaco</dc:creator>
  <cp:lastModifiedBy>Juan Camilo Paez Ramirez</cp:lastModifiedBy>
  <dcterms:created xsi:type="dcterms:W3CDTF">2024-11-28T14:03:44Z</dcterms:created>
  <dcterms:modified xsi:type="dcterms:W3CDTF">2024-12-26T15:09:56Z</dcterms:modified>
</cp:coreProperties>
</file>