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802978_ESE HOSP SAN JOSE - VITERBO\"/>
    </mc:Choice>
  </mc:AlternateContent>
  <bookViews>
    <workbookView xWindow="0" yWindow="0" windowWidth="19200" windowHeight="7310" activeTab="3"/>
  </bookViews>
  <sheets>
    <sheet name="INFO" sheetId="1" r:id="rId1"/>
    <sheet name="TD" sheetId="5" r:id="rId2"/>
    <sheet name="ESTADO DE CADA FACTURA" sheetId="2" r:id="rId3"/>
    <sheet name="FOR CSA 018" sheetId="3" r:id="rId4"/>
    <sheet name="FOR CSA 004" sheetId="4" r:id="rId5"/>
  </sheets>
  <externalReferences>
    <externalReference r:id="rId6"/>
  </externalReferences>
  <calcPr calcId="152511"/>
  <pivotCaches>
    <pivotCache cacheId="56" r:id="rId7"/>
  </pivotCaches>
</workbook>
</file>

<file path=xl/calcChain.xml><?xml version="1.0" encoding="utf-8"?>
<calcChain xmlns="http://schemas.openxmlformats.org/spreadsheetml/2006/main">
  <c r="AO1" i="2" l="1"/>
  <c r="AN1" i="2"/>
  <c r="AM1" i="2"/>
  <c r="AL1" i="2"/>
  <c r="AK1" i="2"/>
  <c r="AJ1" i="2"/>
  <c r="AI1" i="2"/>
  <c r="AH1" i="2"/>
  <c r="AG1" i="2"/>
  <c r="AA1" i="2"/>
  <c r="X1" i="2"/>
  <c r="W1" i="2"/>
  <c r="V1" i="2"/>
  <c r="U1" i="2"/>
  <c r="O1" i="2"/>
  <c r="J1" i="2"/>
  <c r="I1" i="2"/>
  <c r="I18" i="4"/>
  <c r="I19" i="4"/>
  <c r="I20" i="4"/>
  <c r="I21" i="4"/>
  <c r="H20" i="4"/>
  <c r="H21" i="4"/>
  <c r="H19" i="4"/>
  <c r="H17" i="4" s="1"/>
  <c r="H18" i="4"/>
  <c r="C12" i="4"/>
  <c r="C11" i="4"/>
  <c r="C29" i="4"/>
  <c r="C28" i="4"/>
  <c r="C9" i="4"/>
  <c r="I17" i="4"/>
  <c r="H28" i="1"/>
  <c r="I30" i="3"/>
  <c r="H30" i="3"/>
  <c r="I28" i="3"/>
  <c r="H28" i="3"/>
  <c r="I25" i="3"/>
  <c r="H25" i="3"/>
  <c r="H32" i="3" l="1"/>
  <c r="H33" i="3" s="1"/>
  <c r="I32" i="3"/>
  <c r="I33" i="3" s="1"/>
  <c r="K1" i="2"/>
</calcChain>
</file>

<file path=xl/sharedStrings.xml><?xml version="1.0" encoding="utf-8"?>
<sst xmlns="http://schemas.openxmlformats.org/spreadsheetml/2006/main" count="525" uniqueCount="203">
  <si>
    <t xml:space="preserve">27/10/2021  </t>
  </si>
  <si>
    <t xml:space="preserve">27/11/2021  </t>
  </si>
  <si>
    <t xml:space="preserve">25/10/2022  </t>
  </si>
  <si>
    <t xml:space="preserve">23/12/2022  </t>
  </si>
  <si>
    <t xml:space="preserve">27/04/2021  </t>
  </si>
  <si>
    <t xml:space="preserve">21/07/2021  </t>
  </si>
  <si>
    <t xml:space="preserve">28/04/2022  </t>
  </si>
  <si>
    <t xml:space="preserve">23/06/2022  </t>
  </si>
  <si>
    <t xml:space="preserve">08/02/2023  </t>
  </si>
  <si>
    <t xml:space="preserve">20/03/2021  </t>
  </si>
  <si>
    <t xml:space="preserve">14/06/2023  </t>
  </si>
  <si>
    <t xml:space="preserve">29/04/2021  </t>
  </si>
  <si>
    <t xml:space="preserve">15/12/2023  </t>
  </si>
  <si>
    <t xml:space="preserve">15/12/2020  </t>
  </si>
  <si>
    <t xml:space="preserve">31/05/2023  </t>
  </si>
  <si>
    <t xml:space="preserve">17/08/2022  </t>
  </si>
  <si>
    <t xml:space="preserve">13/05/2023  </t>
  </si>
  <si>
    <t xml:space="preserve">11/06/2021  </t>
  </si>
  <si>
    <t xml:space="preserve">28/09/2021  </t>
  </si>
  <si>
    <t xml:space="preserve">29/10/2021  </t>
  </si>
  <si>
    <t xml:space="preserve">10/03/2022  </t>
  </si>
  <si>
    <t xml:space="preserve">18/03/2022  </t>
  </si>
  <si>
    <t xml:space="preserve">05/04/2022  </t>
  </si>
  <si>
    <t xml:space="preserve">04/11/2022  </t>
  </si>
  <si>
    <t xml:space="preserve">19/01/2023  </t>
  </si>
  <si>
    <t xml:space="preserve">04/02/2021  </t>
  </si>
  <si>
    <t xml:space="preserve">29/07/2022  </t>
  </si>
  <si>
    <t xml:space="preserve">07/07/2022  </t>
  </si>
  <si>
    <t xml:space="preserve">25/08/2022  </t>
  </si>
  <si>
    <t xml:space="preserve">16/08/2022  </t>
  </si>
  <si>
    <t xml:space="preserve">20/02/2023  </t>
  </si>
  <si>
    <t xml:space="preserve">10/11/2022  </t>
  </si>
  <si>
    <t xml:space="preserve">24/08/2023  </t>
  </si>
  <si>
    <t xml:space="preserve">05/10/2023  </t>
  </si>
  <si>
    <t xml:space="preserve">21/10/2023  </t>
  </si>
  <si>
    <t xml:space="preserve">16/08/2024  </t>
  </si>
  <si>
    <t xml:space="preserve">12/09/2024  </t>
  </si>
  <si>
    <t xml:space="preserve">19/04/2021  </t>
  </si>
  <si>
    <t xml:space="preserve">07/05/2021  </t>
  </si>
  <si>
    <t xml:space="preserve">08/05/2021  </t>
  </si>
  <si>
    <t xml:space="preserve">06/01/2021  </t>
  </si>
  <si>
    <t xml:space="preserve">01/10/2020  </t>
  </si>
  <si>
    <t xml:space="preserve">11/11/2020 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</si>
  <si>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</si>
  <si>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</si>
  <si>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</si>
  <si>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</si>
  <si>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</si>
  <si>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</si>
  <si>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</si>
  <si>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</si>
  <si>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</si>
  <si>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</si>
  <si>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</si>
  <si>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jose viterbo</t>
  </si>
  <si>
    <t>FE</t>
  </si>
  <si>
    <t>FV</t>
  </si>
  <si>
    <t>evento</t>
  </si>
  <si>
    <t>viterbo</t>
  </si>
  <si>
    <t>urgencias</t>
  </si>
  <si>
    <t>FACT</t>
  </si>
  <si>
    <t>LLAVE</t>
  </si>
  <si>
    <t>POR PAGAR SAP</t>
  </si>
  <si>
    <t>DOC CONTA</t>
  </si>
  <si>
    <t>ESTADO BOX</t>
  </si>
  <si>
    <t>FECHA FACT</t>
  </si>
  <si>
    <t>FECHA RAD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</si>
  <si>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</si>
  <si>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</si>
  <si>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</si>
  <si>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</si>
  <si>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</si>
  <si>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</si>
  <si>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</si>
  <si>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</si>
  <si>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</si>
  <si>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</si>
  <si>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GLOSA PDTE</t>
  </si>
  <si>
    <t>FACTURA EN PROGRAMACION DE PAGO</t>
  </si>
  <si>
    <t>FACTURA EN PROCESO INTERNO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</si>
  <si>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</si>
  <si>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</si>
  <si>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</si>
  <si>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</si>
  <si>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</si>
  <si>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</si>
  <si>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</si>
  <si>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</si>
  <si>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</si>
  <si>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</si>
  <si>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</si>
  <si>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</si>
  <si>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</si>
  <si>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</si>
  <si>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</si>
  <si>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</si>
  <si>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</si>
  <si>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</si>
  <si>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</si>
  <si>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</si>
  <si>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</si>
  <si>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</si>
  <si>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</si>
  <si>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</si>
  <si>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</si>
  <si>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</si>
  <si>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</si>
  <si>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</si>
  <si>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</si>
  <si>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</si>
  <si>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</si>
  <si>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</si>
  <si>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</si>
  <si>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</si>
  <si>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Señores : hospital san jose viterbo</t>
  </si>
  <si>
    <t>NIT: 890802978</t>
  </si>
  <si>
    <t>Santiago de Cali, diciembre 18 del 2024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</si>
  <si>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</si>
  <si>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</si>
  <si>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</si>
  <si>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</si>
  <si>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</si>
  <si>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</si>
  <si>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</si>
  <si>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</si>
  <si>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</si>
  <si>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ESTADO EPS 26-12-2024</t>
  </si>
  <si>
    <t>FECHA DEV</t>
  </si>
  <si>
    <t>VALOR BRUTO</t>
  </si>
  <si>
    <t>GLOSA ACEPTADA</t>
  </si>
  <si>
    <t>DEVOLUCION</t>
  </si>
  <si>
    <t>Devolucion Aceptada</t>
  </si>
  <si>
    <t>Observacion Devolucion</t>
  </si>
  <si>
    <t>FE37084</t>
  </si>
  <si>
    <t>890802978_FE37084</t>
  </si>
  <si>
    <t>Factura devuelta</t>
  </si>
  <si>
    <t>Devuelta</t>
  </si>
  <si>
    <t>MIGRACION: AUT:  Se devuelve factura con soportes originales,porque no se evidencia la autorizacion del servicio de urgencias, solicitar autorizacion para dar tramite de pag al correo capautorizaciones@epsdelagente.com.co  NANCY</t>
  </si>
  <si>
    <t xml:space="preserve">AUT:  Se devuelve factura con soportes originales, porque no se evidencia la autorizacion del servicio                  de urgencias, solicitar autorizacion para dar tramite de pag al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</si>
  <si>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</si>
  <si>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NULL</t>
  </si>
  <si>
    <t>Ambulatorio</t>
  </si>
  <si>
    <t>FE37150</t>
  </si>
  <si>
    <t>890802978_FE37150</t>
  </si>
  <si>
    <t>FE41342</t>
  </si>
  <si>
    <t>890802978_FE41342</t>
  </si>
  <si>
    <t>FE40553</t>
  </si>
  <si>
    <t>890802978_FE40553</t>
  </si>
  <si>
    <t>MIGRACION: AUT: SE OBJETA FACTURA, NO SE EVIDENCIA AUTORIZACION PARA ELSERVICIO PRESTADO, NO SE EVIDENCIAN LOS 3 CORREOS PARA LA SOLICITUD DE AUTORIZACION,FAVOR SOLICITAR AUT AL CORREO capautorizaciones@epsdelagente.com.co              NANCY</t>
  </si>
  <si>
    <t xml:space="preserve">AUT: SE OBJETA FACTURA NO SE EVIDENCIA AUTORIZACION PARA EL SERVICIO PRESTADO NO SE EVIDENCIAN LOS 3 CORREOS PARA LA  SOLICITUD DE AUTORIZACIONFAVOR SOLICITAR AUT AL CORREO capautorizaciones@epsdelagente.com.co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</si>
  <si>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FE51453</t>
  </si>
  <si>
    <t>890802978_FE51453</t>
  </si>
  <si>
    <t>MIGRACION: AUTO. SE DEVUELVE LA FACTURA POR QUE LA AUTO.230648524697758YA FAUE PAGADA EN LA FACTURA FE-47831  ANGELA CAMPAZ</t>
  </si>
  <si>
    <t xml:space="preserve">AUTO. SE DEVUELVE LA FACTURA POR QUE LA AUTO.230648524697758 YA FAUE PAGADA EN LA FACTURA FE-47831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</si>
  <si>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FE67359</t>
  </si>
  <si>
    <t>890802978_FE67359</t>
  </si>
  <si>
    <t>Factura pendiente en programacion de pago</t>
  </si>
  <si>
    <t>Finalizada</t>
  </si>
  <si>
    <t>FE59608</t>
  </si>
  <si>
    <t>890802978_FE59608</t>
  </si>
  <si>
    <t>FE34470</t>
  </si>
  <si>
    <t>890802978_FE34470</t>
  </si>
  <si>
    <t>FE35051</t>
  </si>
  <si>
    <t>890802978_FE35051</t>
  </si>
  <si>
    <t>Factura no radicada</t>
  </si>
  <si>
    <t>FE11645</t>
  </si>
  <si>
    <t>890802978_FE11645</t>
  </si>
  <si>
    <t>FE21432</t>
  </si>
  <si>
    <t>890802978_FE21432</t>
  </si>
  <si>
    <t>FE8310</t>
  </si>
  <si>
    <t>890802978_FE8310</t>
  </si>
  <si>
    <t>FE8632</t>
  </si>
  <si>
    <t>890802978_FE8632</t>
  </si>
  <si>
    <t>FE43441</t>
  </si>
  <si>
    <t>890802978_FE43441</t>
  </si>
  <si>
    <t>FV422782</t>
  </si>
  <si>
    <t>890802978_FV422782</t>
  </si>
  <si>
    <t>FE3188</t>
  </si>
  <si>
    <t>890802978_FE3188</t>
  </si>
  <si>
    <t>FE56559</t>
  </si>
  <si>
    <t>890802978_FE56559</t>
  </si>
  <si>
    <t>FE7702</t>
  </si>
  <si>
    <t>890802978_FE7702</t>
  </si>
  <si>
    <t>FE19048</t>
  </si>
  <si>
    <t>890802978_FE19048</t>
  </si>
  <si>
    <t>FE29837</t>
  </si>
  <si>
    <t>890802978_FE29837</t>
  </si>
  <si>
    <t>FE28608</t>
  </si>
  <si>
    <t>890802978_FE28608</t>
  </si>
  <si>
    <t>FE30204</t>
  </si>
  <si>
    <t>890802978_FE30204</t>
  </si>
  <si>
    <t>FE988</t>
  </si>
  <si>
    <t>890802978_FE988</t>
  </si>
  <si>
    <t>FE29016</t>
  </si>
  <si>
    <t>890802978_FE29016</t>
  </si>
  <si>
    <t>FE45585</t>
  </si>
  <si>
    <t>890802978_FE45585</t>
  </si>
  <si>
    <t>17.01.2023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</si>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</sst>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-&quot;$&quot;\ * #,##0_-;\-&quot;$&quot;\ * #,##0_-;_-&quot;$&quot;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&quot;$&quot;\ #,##0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0" fillId="0" borderId="14" xfId="0" applyFont="1" applyBorder="1" applyAlignment="1" applyProtection="1">
      <alignment vertical="center"/>
    </xf>
    <xf numFmtId="4" fontId="0" fillId="0" borderId="14" xfId="0" applyNumberFormat="1" applyFont="1" applyBorder="1" applyAlignment="1" applyProtection="1">
      <alignment vertical="center"/>
    </xf>
    <xf numFmtId="0" fontId="6" fillId="2" borderId="15" xfId="0" applyFont="1" applyFill="1" applyBorder="1" applyAlignment="1">
      <alignment horizontal="center" vertical="center" wrapText="1" readingOrder="1"/>
    </xf>
    <xf numFmtId="0" fontId="6" fillId="2" borderId="16" xfId="0" applyFont="1" applyFill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5" fontId="7" fillId="0" borderId="1" xfId="3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3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7" fillId="6" borderId="1" xfId="3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4" fontId="8" fillId="0" borderId="1" xfId="0" quotePrefix="1" applyNumberFormat="1" applyFont="1" applyBorder="1" applyAlignment="1">
      <alignment vertical="center"/>
    </xf>
    <xf numFmtId="165" fontId="8" fillId="0" borderId="1" xfId="3" applyNumberFormat="1" applyFont="1" applyBorder="1" applyAlignment="1">
      <alignment vertical="center"/>
    </xf>
    <xf numFmtId="0" fontId="9" fillId="8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8" fillId="0" borderId="1" xfId="3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0" fontId="2" fillId="0" borderId="0" xfId="4" applyFont="1"/>
    <xf numFmtId="0" fontId="2" fillId="0" borderId="2" xfId="4" applyFont="1" applyBorder="1" applyAlignment="1">
      <alignment horizontal="centerContinuous"/>
    </xf>
    <xf numFmtId="0" fontId="2" fillId="0" borderId="3" xfId="4" applyFont="1" applyBorder="1" applyAlignment="1">
      <alignment horizontal="centerContinuous"/>
    </xf>
    <xf numFmtId="0" fontId="2" fillId="0" borderId="6" xfId="4" applyFont="1" applyBorder="1" applyAlignment="1">
      <alignment horizontal="centerContinuous"/>
    </xf>
    <xf numFmtId="0" fontId="2" fillId="0" borderId="7" xfId="4" applyFont="1" applyBorder="1" applyAlignment="1">
      <alignment horizontal="centerContinuous"/>
    </xf>
    <xf numFmtId="0" fontId="3" fillId="0" borderId="2" xfId="4" applyFont="1" applyBorder="1" applyAlignment="1">
      <alignment horizontal="centerContinuous" vertical="center"/>
    </xf>
    <xf numFmtId="0" fontId="3" fillId="0" borderId="4" xfId="4" applyFont="1" applyBorder="1" applyAlignment="1">
      <alignment horizontal="centerContinuous" vertical="center"/>
    </xf>
    <xf numFmtId="0" fontId="3" fillId="0" borderId="3" xfId="4" applyFont="1" applyBorder="1" applyAlignment="1">
      <alignment horizontal="centerContinuous" vertical="center"/>
    </xf>
    <xf numFmtId="0" fontId="3" fillId="0" borderId="5" xfId="4" applyFont="1" applyBorder="1" applyAlignment="1">
      <alignment horizontal="centerContinuous" vertical="center"/>
    </xf>
    <xf numFmtId="0" fontId="3" fillId="0" borderId="6" xfId="4" applyFont="1" applyBorder="1" applyAlignment="1">
      <alignment horizontal="centerContinuous" vertical="center"/>
    </xf>
    <xf numFmtId="0" fontId="3" fillId="0" borderId="0" xfId="4" applyFont="1" applyAlignment="1">
      <alignment horizontal="centerContinuous" vertical="center"/>
    </xf>
    <xf numFmtId="0" fontId="3" fillId="0" borderId="12" xfId="4" applyFont="1" applyBorder="1" applyAlignment="1">
      <alignment horizontal="centerContinuous" vertical="center"/>
    </xf>
    <xf numFmtId="0" fontId="2" fillId="0" borderId="8" xfId="4" applyFont="1" applyBorder="1" applyAlignment="1">
      <alignment horizontal="centerContinuous"/>
    </xf>
    <xf numFmtId="0" fontId="2" fillId="0" borderId="10" xfId="4" applyFont="1" applyBorder="1" applyAlignment="1">
      <alignment horizontal="centerContinuous"/>
    </xf>
    <xf numFmtId="0" fontId="3" fillId="0" borderId="8" xfId="4" applyFont="1" applyBorder="1" applyAlignment="1">
      <alignment horizontal="centerContinuous" vertical="center"/>
    </xf>
    <xf numFmtId="0" fontId="3" fillId="0" borderId="9" xfId="4" applyFont="1" applyBorder="1" applyAlignment="1">
      <alignment horizontal="centerContinuous" vertical="center"/>
    </xf>
    <xf numFmtId="0" fontId="3" fillId="0" borderId="10" xfId="4" applyFont="1" applyBorder="1" applyAlignment="1">
      <alignment horizontal="centerContinuous" vertical="center"/>
    </xf>
    <xf numFmtId="0" fontId="3" fillId="0" borderId="11" xfId="4" applyFont="1" applyBorder="1" applyAlignment="1">
      <alignment horizontal="centerContinuous" vertical="center"/>
    </xf>
    <xf numFmtId="0" fontId="2" fillId="0" borderId="6" xfId="4" applyFont="1" applyBorder="1"/>
    <xf numFmtId="0" fontId="2" fillId="0" borderId="7" xfId="4" applyFont="1" applyBorder="1"/>
    <xf numFmtId="0" fontId="3" fillId="0" borderId="0" xfId="4" applyFont="1"/>
    <xf numFmtId="14" fontId="2" fillId="0" borderId="0" xfId="4" applyNumberFormat="1" applyFont="1"/>
    <xf numFmtId="166" fontId="2" fillId="0" borderId="0" xfId="4" applyNumberFormat="1" applyFont="1"/>
    <xf numFmtId="14" fontId="2" fillId="0" borderId="0" xfId="4" applyNumberFormat="1" applyFont="1" applyAlignment="1">
      <alignment horizontal="left"/>
    </xf>
    <xf numFmtId="1" fontId="3" fillId="0" borderId="0" xfId="2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" fontId="3" fillId="0" borderId="0" xfId="4" applyNumberFormat="1" applyFont="1" applyAlignment="1">
      <alignment horizontal="center"/>
    </xf>
    <xf numFmtId="169" fontId="3" fillId="0" borderId="0" xfId="4" applyNumberFormat="1" applyFont="1" applyAlignment="1">
      <alignment horizontal="right"/>
    </xf>
    <xf numFmtId="1" fontId="2" fillId="0" borderId="0" xfId="4" applyNumberFormat="1" applyFont="1" applyAlignment="1">
      <alignment horizontal="center"/>
    </xf>
    <xf numFmtId="169" fontId="2" fillId="0" borderId="0" xfId="4" applyNumberFormat="1" applyFont="1" applyAlignment="1">
      <alignment horizontal="right"/>
    </xf>
    <xf numFmtId="1" fontId="2" fillId="0" borderId="9" xfId="4" applyNumberFormat="1" applyFont="1" applyBorder="1" applyAlignment="1">
      <alignment horizontal="center"/>
    </xf>
    <xf numFmtId="169" fontId="2" fillId="0" borderId="9" xfId="4" applyNumberFormat="1" applyFont="1" applyBorder="1" applyAlignment="1">
      <alignment horizontal="right"/>
    </xf>
    <xf numFmtId="0" fontId="2" fillId="0" borderId="0" xfId="4" applyFont="1" applyAlignment="1">
      <alignment horizontal="center"/>
    </xf>
    <xf numFmtId="1" fontId="3" fillId="0" borderId="13" xfId="4" applyNumberFormat="1" applyFont="1" applyBorder="1" applyAlignment="1">
      <alignment horizontal="center"/>
    </xf>
    <xf numFmtId="169" fontId="3" fillId="0" borderId="13" xfId="4" applyNumberFormat="1" applyFont="1" applyBorder="1" applyAlignment="1">
      <alignment horizontal="right"/>
    </xf>
    <xf numFmtId="169" fontId="2" fillId="0" borderId="0" xfId="4" applyNumberFormat="1" applyFont="1"/>
    <xf numFmtId="169" fontId="3" fillId="0" borderId="9" xfId="4" applyNumberFormat="1" applyFont="1" applyBorder="1"/>
    <xf numFmtId="169" fontId="2" fillId="0" borderId="9" xfId="4" applyNumberFormat="1" applyFont="1" applyBorder="1"/>
    <xf numFmtId="169" fontId="3" fillId="0" borderId="0" xfId="4" applyNumberFormat="1" applyFont="1"/>
    <xf numFmtId="0" fontId="2" fillId="0" borderId="8" xfId="4" applyFont="1" applyBorder="1"/>
    <xf numFmtId="0" fontId="2" fillId="0" borderId="9" xfId="4" applyFont="1" applyBorder="1"/>
    <xf numFmtId="0" fontId="2" fillId="0" borderId="10" xfId="4" applyFont="1" applyBorder="1"/>
    <xf numFmtId="0" fontId="2" fillId="8" borderId="0" xfId="4" applyFont="1" applyFill="1"/>
    <xf numFmtId="0" fontId="3" fillId="0" borderId="0" xfId="4" applyFont="1" applyAlignment="1">
      <alignment horizontal="center"/>
    </xf>
    <xf numFmtId="170" fontId="3" fillId="0" borderId="0" xfId="1" applyNumberFormat="1" applyFont="1" applyAlignment="1">
      <alignment horizontal="right"/>
    </xf>
    <xf numFmtId="1" fontId="2" fillId="0" borderId="0" xfId="2" applyNumberFormat="1" applyFont="1" applyAlignment="1">
      <alignment horizontal="right"/>
    </xf>
    <xf numFmtId="171" fontId="2" fillId="0" borderId="13" xfId="1" applyNumberFormat="1" applyFont="1" applyBorder="1" applyAlignment="1">
      <alignment horizontal="center"/>
    </xf>
    <xf numFmtId="170" fontId="2" fillId="0" borderId="13" xfId="1" applyNumberFormat="1" applyFont="1" applyBorder="1" applyAlignment="1">
      <alignment horizontal="right"/>
    </xf>
    <xf numFmtId="3" fontId="10" fillId="0" borderId="0" xfId="0" applyNumberFormat="1" applyFont="1"/>
    <xf numFmtId="164" fontId="2" fillId="0" borderId="0" xfId="3" applyFont="1"/>
    <xf numFmtId="3" fontId="2" fillId="0" borderId="0" xfId="4" applyNumberFormat="1" applyFont="1"/>
    <xf numFmtId="0" fontId="7" fillId="0" borderId="1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Font="1" applyAlignment="1"/>
    <xf numFmtId="14" fontId="8" fillId="0" borderId="0" xfId="0" applyNumberFormat="1" applyFont="1" applyAlignment="1"/>
    <xf numFmtId="165" fontId="8" fillId="0" borderId="0" xfId="3" applyNumberFormat="1" applyFont="1" applyAlignment="1"/>
    <xf numFmtId="165" fontId="8" fillId="0" borderId="0" xfId="0" applyNumberFormat="1" applyFont="1" applyAlignment="1"/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1"/>
    <cellStyle name="Millares 3" xfId="2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</xdr:colOff>
      <xdr:row>1</xdr:row>
      <xdr:rowOff>88900</xdr:rowOff>
    </xdr:from>
    <xdr:to>
      <xdr:col>2</xdr:col>
      <xdr:colOff>1123950</xdr:colOff>
      <xdr:row>5</xdr:row>
      <xdr:rowOff>120650</xdr:rowOff>
    </xdr:to>
    <xdr:pic>
      <xdr:nvPicPr>
        <xdr:cNvPr id="1055" name="Imagen 2" descr="Nombre de la empresa&#10;&#10;Descripción generada automáticamente con confianza baj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4200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107950</xdr:rowOff>
    </xdr:from>
    <xdr:to>
      <xdr:col>2</xdr:col>
      <xdr:colOff>876300</xdr:colOff>
      <xdr:row>5</xdr:row>
      <xdr:rowOff>38100</xdr:rowOff>
    </xdr:to>
    <xdr:pic>
      <xdr:nvPicPr>
        <xdr:cNvPr id="3101" name="Imagen 2" descr="Nombre de la empresa&#10;&#10;Descripción generada automáticamente con confianza baj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36550"/>
          <a:ext cx="16192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392686226849" createdVersion="5" refreshedVersion="5" minRefreshableVersion="3" recordCount="25">
  <cacheSource type="worksheet">
    <worksheetSource ref="A2:AS27" sheet="ESTADO DE CADA FACTURA"/>
  </cacheSource>
  <cacheFields count="45">
    <cacheField name="NIT IPS" numFmtId="0">
      <sharedItems containsSemiMixedTypes="0" containsString="0" containsNumber="1" containsInteger="1" minValue="890802978" maxValue="89080297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8" maxValue="42278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11-11T00:00:00" maxDate="2024-09-13T00:00:00"/>
    </cacheField>
    <cacheField name="IPS Fecha radicado" numFmtId="14">
      <sharedItems containsSemiMixedTypes="0" containsNonDate="0" containsDate="1" containsString="0" minDate="2020-11-11T00:00:00" maxDate="2024-09-13T00:00:00"/>
    </cacheField>
    <cacheField name="IPS Valor Factura" numFmtId="165">
      <sharedItems containsSemiMixedTypes="0" containsString="0" containsNumber="1" containsInteger="1" minValue="159" maxValue="327021"/>
    </cacheField>
    <cacheField name="IPS Saldo Factura" numFmtId="165">
      <sharedItems containsSemiMixedTypes="0" containsString="0" containsNumber="1" containsInteger="1" minValue="159" maxValue="32702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EPS 26-12-2024" numFmtId="0">
      <sharedItems count="4">
        <s v="Factura devuelta"/>
        <s v="Factura pendiente en programacion de pago"/>
        <s v="Factura cancelada"/>
        <s v="Factura no radicada"/>
      </sharedItems>
    </cacheField>
    <cacheField name="POR PAGAR SAP" numFmtId="165">
      <sharedItems containsSemiMixedTypes="0" containsString="0" containsNumber="1" containsInteger="1" minValue="0" maxValue="131350"/>
    </cacheField>
    <cacheField name="DOC CONTA" numFmtId="0">
      <sharedItems containsString="0" containsBlank="1" containsNumber="1" containsInteger="1" minValue="136167109" maxValue="122252848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2-06-23T00:00:00" maxDate="2024-08-17T00:00:00"/>
    </cacheField>
    <cacheField name="FECHA RAD" numFmtId="14">
      <sharedItems containsNonDate="0" containsDate="1" containsString="0" containsBlank="1" minDate="2022-08-08T00:00:00" maxDate="2024-09-13T00:00:00"/>
    </cacheField>
    <cacheField name="FECHA DEV" numFmtId="14">
      <sharedItems containsNonDate="0" containsDate="1" containsString="0" containsBlank="1" minDate="2023-02-22T00:00:00" maxDate="2023-06-24T00:00:00"/>
    </cacheField>
    <cacheField name="VALOR BRUTO" numFmtId="165">
      <sharedItems containsSemiMixedTypes="0" containsString="0" containsNumber="1" containsInteger="1" minValue="0" maxValue="327021"/>
    </cacheField>
    <cacheField name="GLOSA PDTE" numFmtId="165">
      <sharedItems containsSemiMixedTypes="0" containsString="0" containsNumber="1" containsInteger="1" minValue="0" maxValue="0"/>
    </cacheField>
    <cacheField name="GLOSA ACEPTADA" numFmtId="165">
      <sharedItems containsSemiMixedTypes="0" containsString="0" containsNumber="1" containsInteger="1" minValue="0" maxValue="0"/>
    </cacheField>
    <cacheField name="DEVOLUCION" numFmtId="165">
      <sharedItems containsSemiMixedTypes="0" containsString="0" containsNumber="1" containsInteger="1" minValue="0" maxValue="327021"/>
    </cacheField>
    <cacheField name="Devolucion Aceptada" numFmtId="0">
      <sharedItems containsNonDate="0" containsString="0" containsBlank="1"/>
    </cacheField>
    <cacheField name="Observacion Devolucion" numFmtId="0">
      <sharedItems containsBlank="1"/>
    </cacheField>
    <cacheField name="Valor_Glosa y Devolución" numFmtId="165">
      <sharedItems containsSemiMixedTypes="0" containsString="0" containsNumber="1" containsInteger="1" minValue="0" maxValue="327021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65">
      <sharedItems containsSemiMixedTypes="0" containsString="0" containsNumber="1" containsInteger="1" minValue="0" maxValue="0"/>
    </cacheField>
    <cacheField name="FACTURA DEVUELTA" numFmtId="165">
      <sharedItems containsSemiMixedTypes="0" containsString="0" containsNumber="1" containsInteger="1" minValue="0" maxValue="0"/>
    </cacheField>
    <cacheField name="FACTURA NO RADICADA" numFmtId="165">
      <sharedItems containsSemiMixedTypes="0" containsString="0" containsNumber="1" containsInteger="1" minValue="0" maxValue="0"/>
    </cacheField>
    <cacheField name="VALOR ACEPTADO" numFmtId="165">
      <sharedItems containsSemiMixedTypes="0" containsString="0" containsNumber="1" containsInteger="1" minValue="0" maxValue="0"/>
    </cacheField>
    <cacheField name="GLOSA PDTE2" numFmtId="165">
      <sharedItems containsSemiMixedTypes="0" containsString="0" containsNumber="1" containsInteger="1" minValue="0" maxValue="0"/>
    </cacheField>
    <cacheField name="FACTURA EN PROGRAMACION DE PAGO" numFmtId="165">
      <sharedItems containsSemiMixedTypes="0" containsString="0" containsNumber="1" containsInteger="1" minValue="0" maxValue="0"/>
    </cacheField>
    <cacheField name="FACTURA EN PROCESO INTERNO" numFmtId="165">
      <sharedItems containsSemiMixedTypes="0" containsString="0" containsNumber="1" containsInteger="1" minValue="0" maxValue="0"/>
    </cacheField>
    <cacheField name="FACTURACION COVID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223697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41407" maxValue="2201341407"/>
    </cacheField>
    <cacheField name="FECHA COMPENSACION SAP" numFmtId="14">
      <sharedItems containsBlank="1"/>
    </cacheField>
    <cacheField name="VALOR TRANFERENCIA" numFmtId="165">
      <sharedItems containsSemiMixedTypes="0" containsString="0" containsNumber="1" containsInteger="1" minValue="0" maxValue="2236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90802978"/>
    <s v="hospital san jose viterbo"/>
    <s v="FE"/>
    <n v="37084"/>
    <s v="FE37084"/>
    <s v="890802978_FE37084"/>
    <d v="2022-08-16T00:00:00"/>
    <d v="2023-05-13T00:00:00"/>
    <n v="67564"/>
    <n v="67564"/>
    <s v="evento"/>
    <s v="viterbo"/>
    <s v="urgencias"/>
    <x v="0"/>
    <n v="0"/>
    <m/>
    <s v="Devuelta"/>
    <d v="2022-08-16T00:00:00"/>
    <d v="2023-05-18T00:00:00"/>
    <d v="2023-05-30T00:00:00"/>
    <n v="67564"/>
    <n v="0"/>
    <n v="0"/>
    <n v="67564"/>
    <m/>
    <s v="MIGRACION: AUT:  Se devuelve factura con soportes originales,porque no se evidencia la autorizacion del servicio de urgencias, solicitar autorizacion para dar tramite de pag al correo capautorizaciones@epsdelagente.com.co  NANCY"/>
    <n v="67564"/>
    <s v="DEVOLUCION"/>
    <s v="AUT:  Se devuelve factura con soportes originales, porque no se evidencia la autorizacion del servicio                  de urgencias, solicitar autorizacion para dar tramite de pag a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37150"/>
    <s v="FE37150"/>
    <s v="890802978_FE37150"/>
    <d v="2022-08-17T00:00:00"/>
    <d v="2023-05-13T00:00:00"/>
    <n v="122000"/>
    <n v="122000"/>
    <s v="evento"/>
    <s v="viterbo"/>
    <s v="urgencias"/>
    <x v="0"/>
    <n v="0"/>
    <m/>
    <s v="Devuelta"/>
    <d v="2022-08-17T00:00:00"/>
    <d v="2023-05-18T00:00:00"/>
    <d v="2023-05-30T00:00:00"/>
    <n v="122000"/>
    <n v="0"/>
    <n v="0"/>
    <n v="122000"/>
    <m/>
    <s v="MIGRACION: AUT:  Se devuelve factura con soportes originales,porque no se evidencia la autorizacion del servicio de urgencias, solicitar autorizacion para dar tramite de pag al correo capautorizaciones@epsdelagente.com.co  NANCY"/>
    <n v="122000"/>
    <s v="DEVOLUCION"/>
    <s v="AUT:  Se devuelve factura con soportes originales, porque no se evidencia la autorizacion del servicio                  de urgencias, solicitar autorizacion para dar tramite de pag a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41342"/>
    <s v="FE41342"/>
    <s v="890802978_FE41342"/>
    <d v="2022-11-10T00:00:00"/>
    <d v="2023-05-13T00:00:00"/>
    <n v="327021"/>
    <n v="327021"/>
    <s v="evento"/>
    <s v="viterbo"/>
    <s v="urgencias"/>
    <x v="0"/>
    <n v="0"/>
    <m/>
    <s v="Devuelta"/>
    <d v="2022-11-10T00:00:00"/>
    <d v="2023-05-18T00:00:00"/>
    <d v="2023-05-30T00:00:00"/>
    <n v="327021"/>
    <n v="0"/>
    <n v="0"/>
    <n v="327021"/>
    <m/>
    <s v="MIGRACION: AUT:  Se devuelve factura con soportes originales,porque no se evidencia la autorizacion del servicio de urgencias, solicitar autorizacion para dar tramite de pag al correo capautorizaciones@epsdelagente.com.co  NANCY"/>
    <n v="327021"/>
    <s v="DEVOLUCION"/>
    <s v="AUT:  Se devuelve factura con soportes originales, porque no se evidencia la autorizacion del servicio                  de urgencias, solicitar autorizacion para dar tramite de pag a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40553"/>
    <s v="FE40553"/>
    <s v="890802978_FE40553"/>
    <d v="2022-10-25T00:00:00"/>
    <d v="2023-02-20T00:00:00"/>
    <n v="112102"/>
    <n v="112102"/>
    <s v="evento"/>
    <s v="viterbo"/>
    <s v="urgencias"/>
    <x v="0"/>
    <n v="0"/>
    <m/>
    <s v="Devuelta"/>
    <d v="2022-10-26T00:00:00"/>
    <d v="2023-02-18T00:00:00"/>
    <d v="2023-02-22T00:00:00"/>
    <n v="112102"/>
    <n v="0"/>
    <n v="0"/>
    <n v="112102"/>
    <m/>
    <s v="MIGRACION: AUT: SE OBJETA FACTURA, NO SE EVIDENCIA AUTORIZACION PARA ELSERVICIO PRESTADO, NO SE EVIDENCIAN LOS 3 CORREOS PARA LA SOLICITUD DE AUTORIZACION,FAVOR SOLICITAR AUT AL CORREO capautorizaciones@epsdelagente.com.co              NANCY"/>
    <n v="112102"/>
    <s v="DEVOLUCION"/>
    <s v="AUT: SE OBJETA FACTURA NO SE EVIDENCIA AUTORIZACION PARA EL SERVICIO PRESTADO NO SE EVIDENCIAN LOS 3 CORREOS PARA LA  SOLICITUD DE AUTORIZACIONFAVOR SOLICITAR AUT AL CORREO capautorizaciones@epsdelagente.com.co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51453"/>
    <s v="FE51453"/>
    <s v="890802978_FE51453"/>
    <d v="2023-05-31T00:00:00"/>
    <d v="2023-06-14T00:00:00"/>
    <n v="177683"/>
    <n v="177683"/>
    <s v="evento"/>
    <s v="viterbo"/>
    <s v="urgencias"/>
    <x v="0"/>
    <n v="0"/>
    <m/>
    <s v="Devuelta"/>
    <d v="2023-05-31T00:00:00"/>
    <d v="2023-06-21T00:00:00"/>
    <d v="2023-06-23T00:00:00"/>
    <n v="177683"/>
    <n v="0"/>
    <n v="0"/>
    <n v="177683"/>
    <m/>
    <s v="MIGRACION: AUTO. SE DEVUELVE LA FACTURA POR QUE LA AUTO.230648524697758YA FAUE PAGADA EN LA FACTURA FE-47831  ANGELA CAMPAZ"/>
    <n v="177683"/>
    <s v="DEVOLUCION"/>
    <s v="AUTO. SE DEVUELVE LA FACTURA POR QUE LA AUTO.230648524697758 YA FAUE PAGADA EN LA FACTURA FE-47831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67359"/>
    <s v="FE67359"/>
    <s v="890802978_FE67359"/>
    <d v="2024-09-12T00:00:00"/>
    <d v="2024-09-12T00:00:00"/>
    <n v="131350"/>
    <n v="131350"/>
    <s v="evento"/>
    <s v="viterbo"/>
    <s v="urgencias"/>
    <x v="1"/>
    <n v="131350"/>
    <n v="1222528481"/>
    <s v="Finalizada"/>
    <d v="2024-08-16T00:00:00"/>
    <d v="2024-09-12T00:00:00"/>
    <m/>
    <n v="13135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59608"/>
    <s v="FE59608"/>
    <s v="890802978_FE59608"/>
    <d v="2023-12-15T00:00:00"/>
    <d v="2023-12-15T00:00:00"/>
    <n v="28000"/>
    <n v="28000"/>
    <s v="evento"/>
    <s v="viterbo"/>
    <s v="urgencias"/>
    <x v="1"/>
    <n v="28000"/>
    <n v="136167109"/>
    <s v="Finalizada"/>
    <d v="2023-10-21T00:00:00"/>
    <d v="2023-12-15T00:00:00"/>
    <m/>
    <n v="2800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34470"/>
    <s v="FE34470"/>
    <s v="890802978_FE34470"/>
    <d v="2022-06-23T00:00:00"/>
    <d v="2022-07-29T00:00:00"/>
    <n v="223697"/>
    <n v="223697"/>
    <s v="evento"/>
    <s v="viterbo"/>
    <s v="urgencias"/>
    <x v="2"/>
    <n v="0"/>
    <m/>
    <s v="Finalizada"/>
    <d v="2022-06-23T00:00:00"/>
    <d v="2022-08-08T00:00:00"/>
    <m/>
    <n v="223697"/>
    <n v="0"/>
    <n v="0"/>
    <n v="0"/>
    <m/>
    <m/>
    <n v="0"/>
    <m/>
    <m/>
    <m/>
    <m/>
    <m/>
    <n v="0"/>
    <n v="0"/>
    <n v="0"/>
    <n v="0"/>
    <n v="0"/>
    <n v="0"/>
    <n v="0"/>
    <n v="0"/>
    <n v="223697"/>
    <n v="0"/>
    <n v="2201341407"/>
    <s v="17.01.2023"/>
    <n v="223697"/>
  </r>
  <r>
    <n v="890802978"/>
    <s v="hospital san jose viterbo"/>
    <s v="FE"/>
    <n v="35051"/>
    <s v="FE35051"/>
    <s v="890802978_FE35051"/>
    <d v="2022-07-07T00:00:00"/>
    <d v="2022-08-25T00:00:00"/>
    <n v="159"/>
    <n v="159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11645"/>
    <s v="FE11645"/>
    <s v="890802978_FE11645"/>
    <d v="2021-06-11T00:00:00"/>
    <d v="2021-07-21T00:00:00"/>
    <n v="5485"/>
    <n v="5485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21432"/>
    <s v="FE21432"/>
    <s v="890802978_FE21432"/>
    <d v="2021-10-29T00:00:00"/>
    <d v="2021-11-27T00:00:00"/>
    <n v="5485"/>
    <n v="5485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8310"/>
    <s v="FE8310"/>
    <s v="890802978_FE8310"/>
    <d v="2021-05-08T00:00:00"/>
    <d v="2021-05-08T00:00:00"/>
    <n v="5485"/>
    <n v="5485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8632"/>
    <s v="FE8632"/>
    <s v="890802978_FE8632"/>
    <d v="2021-05-08T00:00:00"/>
    <d v="2021-05-08T00:00:00"/>
    <n v="5485"/>
    <n v="5485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43441"/>
    <s v="FE43441"/>
    <s v="890802978_FE43441"/>
    <d v="2023-01-19T00:00:00"/>
    <d v="2023-01-19T00:00:00"/>
    <n v="5832"/>
    <n v="5832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V"/>
    <n v="422782"/>
    <s v="FV422782"/>
    <s v="890802978_FV422782"/>
    <d v="2020-11-11T00:00:00"/>
    <d v="2020-11-11T00:00:00"/>
    <n v="6313"/>
    <n v="6313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3188"/>
    <s v="FE3188"/>
    <s v="890802978_FE3188"/>
    <d v="2021-02-04T00:00:00"/>
    <d v="2021-03-20T00:00:00"/>
    <n v="16974"/>
    <n v="16974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56559"/>
    <s v="FE56559"/>
    <s v="890802978_FE56559"/>
    <d v="2023-08-24T00:00:00"/>
    <d v="2023-10-05T00:00:00"/>
    <n v="28000"/>
    <n v="28000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7702"/>
    <s v="FE7702"/>
    <s v="890802978_FE7702"/>
    <d v="2021-05-07T00:00:00"/>
    <d v="2021-05-07T00:00:00"/>
    <n v="61065"/>
    <n v="61065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19048"/>
    <s v="FE19048"/>
    <s v="890802978_FE19048"/>
    <d v="2021-09-28T00:00:00"/>
    <d v="2021-10-27T00:00:00"/>
    <n v="61564"/>
    <n v="61564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29837"/>
    <s v="FE29837"/>
    <s v="890802978_FE29837"/>
    <d v="2022-04-05T00:00:00"/>
    <d v="2023-06-14T00:00:00"/>
    <n v="120496"/>
    <n v="120496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28608"/>
    <s v="FE28608"/>
    <s v="890802978_FE28608"/>
    <d v="2022-04-28T00:00:00"/>
    <d v="2022-04-28T00:00:00"/>
    <n v="160949"/>
    <n v="160949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30204"/>
    <s v="FE30204"/>
    <s v="890802978_FE30204"/>
    <d v="2022-11-04T00:00:00"/>
    <d v="2023-01-19T00:00:00"/>
    <n v="195771"/>
    <n v="195771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988"/>
    <s v="FE988"/>
    <s v="890802978_FE988"/>
    <d v="2020-12-15T00:00:00"/>
    <d v="2021-01-06T00:00:00"/>
    <n v="197041"/>
    <n v="197041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29016"/>
    <s v="FE29016"/>
    <s v="890802978_FE29016"/>
    <d v="2022-03-18T00:00:00"/>
    <d v="2022-04-28T00:00:00"/>
    <n v="217482"/>
    <n v="217482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  <r>
    <n v="890802978"/>
    <s v="hospital san jose viterbo"/>
    <s v="FE"/>
    <n v="45585"/>
    <s v="FE45585"/>
    <s v="890802978_FE45585"/>
    <d v="2023-02-08T00:00:00"/>
    <d v="2023-06-14T00:00:00"/>
    <n v="227744"/>
    <n v="227744"/>
    <s v="evento"/>
    <s v="viterbo"/>
    <s v="urgencias"/>
    <x v="3"/>
    <n v="0"/>
    <m/>
    <m/>
    <m/>
    <m/>
    <m/>
    <n v="0"/>
    <n v="0"/>
    <n v="0"/>
    <n v="0"/>
    <m/>
    <m/>
    <n v="0"/>
    <m/>
    <m/>
    <m/>
    <m/>
    <m/>
    <n v="0"/>
    <n v="0"/>
    <n v="0"/>
    <n v="0"/>
    <n v="0"/>
    <n v="0"/>
    <n v="0"/>
    <n v="0"/>
    <n v="0"/>
    <n v="0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5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5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showAll="0">
      <items count="5">
        <item x="2"/>
        <item x="0"/>
        <item x="3"/>
        <item x="1"/>
        <item t="default"/>
      </items>
    </pivotField>
    <pivotField numFmtId="165"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8"/>
  <sheetViews>
    <sheetView workbookViewId="0">
      <pane ySplit="1" topLeftCell="A9" activePane="bottomLeft" state="frozen"/>
      <selection pane="bottomLeft" activeCell="H28" sqref="H28"/>
    </sheetView>
  </sheetViews>
  <sheetFormatPr baseColWidth="10" defaultColWidth="14.1796875" defaultRowHeight="14.5" x14ac:dyDescent="0.35"/>
  <cols>
    <col min="1" max="1" width="14.1796875" style="1" customWidth="1"/>
    <col min="2" max="2" width="30" style="1" customWidth="1"/>
    <col min="3" max="10" width="14.1796875" style="1" customWidth="1"/>
    <col min="11" max="11" width="14.1796875" style="2" customWidth="1"/>
    <col min="12" max="15" width="14.1796875" style="1" customWidth="1"/>
  </cols>
  <sheetData>
    <row r="1" spans="1:11" ht="15" thickBot="1" x14ac:dyDescent="0.4"/>
    <row r="2" spans="1:11" ht="31.5" thickBot="1" x14ac:dyDescent="0.4">
      <c r="A2" s="3" t="s">
        <v>43</v>
      </c>
      <c r="B2" s="4" t="s">
        <v>44</v>
      </c>
      <c r="C2" s="4" t="s">
        <v>45</v>
      </c>
      <c r="D2" s="4" t="s">
        <v>46</v>
      </c>
      <c r="E2" s="4" t="s">
        <v>47</v>
      </c>
      <c r="F2" s="4" t="s">
        <v>48</v>
      </c>
      <c r="G2" s="4" t="s">
        <v>49</v>
      </c>
      <c r="H2" s="4" t="s">
        <v>50</v>
      </c>
      <c r="I2" s="4" t="s">
        <v>51</v>
      </c>
      <c r="J2" s="4" t="s">
        <v>52</v>
      </c>
      <c r="K2" s="4" t="s">
        <v>53</v>
      </c>
    </row>
    <row r="3" spans="1:11" x14ac:dyDescent="0.35">
      <c r="A3" s="1">
        <v>890802978</v>
      </c>
      <c r="B3" s="1" t="s">
        <v>54</v>
      </c>
      <c r="C3" s="1" t="s">
        <v>55</v>
      </c>
      <c r="D3" s="1">
        <v>11645</v>
      </c>
      <c r="E3" s="1" t="s">
        <v>17</v>
      </c>
      <c r="F3" s="1" t="s">
        <v>5</v>
      </c>
      <c r="G3" s="1">
        <v>5485</v>
      </c>
      <c r="H3" s="1">
        <v>5485</v>
      </c>
      <c r="I3" s="1" t="s">
        <v>57</v>
      </c>
      <c r="J3" s="1" t="s">
        <v>58</v>
      </c>
      <c r="K3" s="2" t="s">
        <v>59</v>
      </c>
    </row>
    <row r="4" spans="1:11" x14ac:dyDescent="0.35">
      <c r="A4" s="1">
        <v>890802978</v>
      </c>
      <c r="B4" s="1" t="s">
        <v>54</v>
      </c>
      <c r="C4" s="1" t="s">
        <v>55</v>
      </c>
      <c r="D4" s="1">
        <v>19048</v>
      </c>
      <c r="E4" s="1" t="s">
        <v>18</v>
      </c>
      <c r="F4" s="1" t="s">
        <v>0</v>
      </c>
      <c r="G4" s="1">
        <v>61564</v>
      </c>
      <c r="H4" s="1">
        <v>61564</v>
      </c>
      <c r="I4" s="1" t="s">
        <v>57</v>
      </c>
      <c r="J4" s="1" t="s">
        <v>58</v>
      </c>
      <c r="K4" s="2" t="s">
        <v>59</v>
      </c>
    </row>
    <row r="5" spans="1:11" x14ac:dyDescent="0.35">
      <c r="A5" s="1">
        <v>890802978</v>
      </c>
      <c r="B5" s="1" t="s">
        <v>54</v>
      </c>
      <c r="C5" s="1" t="s">
        <v>55</v>
      </c>
      <c r="D5" s="1">
        <v>21432</v>
      </c>
      <c r="E5" s="1" t="s">
        <v>19</v>
      </c>
      <c r="F5" s="1" t="s">
        <v>1</v>
      </c>
      <c r="G5" s="1">
        <v>5485</v>
      </c>
      <c r="H5" s="1">
        <v>5485</v>
      </c>
      <c r="I5" s="1" t="s">
        <v>57</v>
      </c>
      <c r="J5" s="1" t="s">
        <v>58</v>
      </c>
      <c r="K5" s="2" t="s">
        <v>59</v>
      </c>
    </row>
    <row r="6" spans="1:11" x14ac:dyDescent="0.35">
      <c r="A6" s="1">
        <v>890802978</v>
      </c>
      <c r="B6" s="1" t="s">
        <v>54</v>
      </c>
      <c r="C6" s="1" t="s">
        <v>55</v>
      </c>
      <c r="D6" s="1">
        <v>28608</v>
      </c>
      <c r="E6" s="1" t="s">
        <v>20</v>
      </c>
      <c r="F6" s="1" t="s">
        <v>6</v>
      </c>
      <c r="G6" s="1">
        <v>160949</v>
      </c>
      <c r="H6" s="1">
        <v>160949</v>
      </c>
      <c r="I6" s="1" t="s">
        <v>57</v>
      </c>
      <c r="J6" s="1" t="s">
        <v>58</v>
      </c>
      <c r="K6" s="2" t="s">
        <v>59</v>
      </c>
    </row>
    <row r="7" spans="1:11" x14ac:dyDescent="0.35">
      <c r="A7" s="1">
        <v>890802978</v>
      </c>
      <c r="B7" s="1" t="s">
        <v>54</v>
      </c>
      <c r="C7" s="1" t="s">
        <v>55</v>
      </c>
      <c r="D7" s="1">
        <v>29016</v>
      </c>
      <c r="E7" s="1" t="s">
        <v>21</v>
      </c>
      <c r="F7" s="1" t="s">
        <v>6</v>
      </c>
      <c r="G7" s="1">
        <v>217482</v>
      </c>
      <c r="H7" s="1">
        <v>217482</v>
      </c>
      <c r="I7" s="1" t="s">
        <v>57</v>
      </c>
      <c r="J7" s="1" t="s">
        <v>58</v>
      </c>
      <c r="K7" s="2" t="s">
        <v>59</v>
      </c>
    </row>
    <row r="8" spans="1:11" x14ac:dyDescent="0.35">
      <c r="A8" s="1">
        <v>890802978</v>
      </c>
      <c r="B8" s="1" t="s">
        <v>54</v>
      </c>
      <c r="C8" s="1" t="s">
        <v>55</v>
      </c>
      <c r="D8" s="1">
        <v>29837</v>
      </c>
      <c r="E8" s="1" t="s">
        <v>22</v>
      </c>
      <c r="F8" s="1" t="s">
        <v>10</v>
      </c>
      <c r="G8" s="1">
        <v>120496</v>
      </c>
      <c r="H8" s="1">
        <v>120496</v>
      </c>
      <c r="I8" s="1" t="s">
        <v>57</v>
      </c>
      <c r="J8" s="1" t="s">
        <v>58</v>
      </c>
      <c r="K8" s="2" t="s">
        <v>59</v>
      </c>
    </row>
    <row r="9" spans="1:11" x14ac:dyDescent="0.35">
      <c r="A9" s="1">
        <v>890802978</v>
      </c>
      <c r="B9" s="1" t="s">
        <v>54</v>
      </c>
      <c r="C9" s="1" t="s">
        <v>55</v>
      </c>
      <c r="D9" s="1">
        <v>30204</v>
      </c>
      <c r="E9" s="1" t="s">
        <v>23</v>
      </c>
      <c r="F9" s="1" t="s">
        <v>24</v>
      </c>
      <c r="G9" s="1">
        <v>195771</v>
      </c>
      <c r="H9" s="1">
        <v>195771</v>
      </c>
      <c r="I9" s="1" t="s">
        <v>57</v>
      </c>
      <c r="J9" s="1" t="s">
        <v>58</v>
      </c>
      <c r="K9" s="2" t="s">
        <v>59</v>
      </c>
    </row>
    <row r="10" spans="1:11" x14ac:dyDescent="0.35">
      <c r="A10" s="1">
        <v>890802978</v>
      </c>
      <c r="B10" s="1" t="s">
        <v>54</v>
      </c>
      <c r="C10" s="1" t="s">
        <v>55</v>
      </c>
      <c r="D10" s="1">
        <v>3188</v>
      </c>
      <c r="E10" s="1" t="s">
        <v>25</v>
      </c>
      <c r="F10" s="1" t="s">
        <v>9</v>
      </c>
      <c r="G10" s="1">
        <v>16974</v>
      </c>
      <c r="H10" s="1">
        <v>16974</v>
      </c>
      <c r="I10" s="1" t="s">
        <v>57</v>
      </c>
      <c r="J10" s="1" t="s">
        <v>58</v>
      </c>
      <c r="K10" s="2" t="s">
        <v>59</v>
      </c>
    </row>
    <row r="11" spans="1:11" x14ac:dyDescent="0.35">
      <c r="A11" s="1">
        <v>890802978</v>
      </c>
      <c r="B11" s="1" t="s">
        <v>54</v>
      </c>
      <c r="C11" s="1" t="s">
        <v>55</v>
      </c>
      <c r="D11" s="1">
        <v>34470</v>
      </c>
      <c r="E11" s="1" t="s">
        <v>7</v>
      </c>
      <c r="F11" s="1" t="s">
        <v>26</v>
      </c>
      <c r="G11" s="1">
        <v>223697</v>
      </c>
      <c r="H11" s="1">
        <v>223697</v>
      </c>
      <c r="I11" s="1" t="s">
        <v>57</v>
      </c>
      <c r="J11" s="1" t="s">
        <v>58</v>
      </c>
      <c r="K11" s="2" t="s">
        <v>59</v>
      </c>
    </row>
    <row r="12" spans="1:11" x14ac:dyDescent="0.35">
      <c r="A12" s="1">
        <v>890802978</v>
      </c>
      <c r="B12" s="1" t="s">
        <v>54</v>
      </c>
      <c r="C12" s="1" t="s">
        <v>55</v>
      </c>
      <c r="D12" s="1">
        <v>35051</v>
      </c>
      <c r="E12" s="1" t="s">
        <v>27</v>
      </c>
      <c r="F12" s="1" t="s">
        <v>28</v>
      </c>
      <c r="G12" s="1">
        <v>159</v>
      </c>
      <c r="H12" s="1">
        <v>159</v>
      </c>
      <c r="I12" s="1" t="s">
        <v>57</v>
      </c>
      <c r="J12" s="1" t="s">
        <v>58</v>
      </c>
      <c r="K12" s="2" t="s">
        <v>59</v>
      </c>
    </row>
    <row r="13" spans="1:11" x14ac:dyDescent="0.35">
      <c r="A13" s="1">
        <v>890802978</v>
      </c>
      <c r="B13" s="1" t="s">
        <v>54</v>
      </c>
      <c r="C13" s="1" t="s">
        <v>55</v>
      </c>
      <c r="D13" s="1">
        <v>37084</v>
      </c>
      <c r="E13" s="1" t="s">
        <v>29</v>
      </c>
      <c r="F13" s="1" t="s">
        <v>16</v>
      </c>
      <c r="G13" s="1">
        <v>67564</v>
      </c>
      <c r="H13" s="1">
        <v>67564</v>
      </c>
      <c r="I13" s="1" t="s">
        <v>57</v>
      </c>
      <c r="J13" s="1" t="s">
        <v>58</v>
      </c>
      <c r="K13" s="2" t="s">
        <v>59</v>
      </c>
    </row>
    <row r="14" spans="1:11" x14ac:dyDescent="0.35">
      <c r="A14" s="1">
        <v>890802978</v>
      </c>
      <c r="B14" s="1" t="s">
        <v>54</v>
      </c>
      <c r="C14" s="1" t="s">
        <v>55</v>
      </c>
      <c r="D14" s="1">
        <v>37150</v>
      </c>
      <c r="E14" s="1" t="s">
        <v>15</v>
      </c>
      <c r="F14" s="1" t="s">
        <v>16</v>
      </c>
      <c r="G14" s="1">
        <v>122000</v>
      </c>
      <c r="H14" s="1">
        <v>122000</v>
      </c>
      <c r="I14" s="1" t="s">
        <v>57</v>
      </c>
      <c r="J14" s="1" t="s">
        <v>58</v>
      </c>
      <c r="K14" s="2" t="s">
        <v>59</v>
      </c>
    </row>
    <row r="15" spans="1:11" x14ac:dyDescent="0.35">
      <c r="A15" s="1">
        <v>890802978</v>
      </c>
      <c r="B15" s="1" t="s">
        <v>54</v>
      </c>
      <c r="C15" s="1" t="s">
        <v>55</v>
      </c>
      <c r="D15" s="1">
        <v>40553</v>
      </c>
      <c r="E15" s="1" t="s">
        <v>2</v>
      </c>
      <c r="F15" s="1" t="s">
        <v>30</v>
      </c>
      <c r="G15" s="1">
        <v>112102</v>
      </c>
      <c r="H15" s="1">
        <v>112102</v>
      </c>
      <c r="I15" s="1" t="s">
        <v>57</v>
      </c>
      <c r="J15" s="1" t="s">
        <v>58</v>
      </c>
      <c r="K15" s="2" t="s">
        <v>59</v>
      </c>
    </row>
    <row r="16" spans="1:11" x14ac:dyDescent="0.35">
      <c r="A16" s="1">
        <v>890802978</v>
      </c>
      <c r="B16" s="1" t="s">
        <v>54</v>
      </c>
      <c r="C16" s="1" t="s">
        <v>55</v>
      </c>
      <c r="D16" s="1">
        <v>41342</v>
      </c>
      <c r="E16" s="1" t="s">
        <v>31</v>
      </c>
      <c r="F16" s="1" t="s">
        <v>16</v>
      </c>
      <c r="G16" s="1">
        <v>327021</v>
      </c>
      <c r="H16" s="1">
        <v>327021</v>
      </c>
      <c r="I16" s="1" t="s">
        <v>57</v>
      </c>
      <c r="J16" s="1" t="s">
        <v>58</v>
      </c>
      <c r="K16" s="2" t="s">
        <v>59</v>
      </c>
    </row>
    <row r="17" spans="1:11" x14ac:dyDescent="0.35">
      <c r="A17" s="1">
        <v>890802978</v>
      </c>
      <c r="B17" s="1" t="s">
        <v>54</v>
      </c>
      <c r="C17" s="1" t="s">
        <v>55</v>
      </c>
      <c r="D17" s="1">
        <v>43441</v>
      </c>
      <c r="E17" s="1" t="s">
        <v>3</v>
      </c>
      <c r="F17" s="1" t="s">
        <v>24</v>
      </c>
      <c r="G17" s="1">
        <v>5832</v>
      </c>
      <c r="H17" s="1">
        <v>5832</v>
      </c>
      <c r="I17" s="1" t="s">
        <v>57</v>
      </c>
      <c r="J17" s="1" t="s">
        <v>58</v>
      </c>
      <c r="K17" s="2" t="s">
        <v>59</v>
      </c>
    </row>
    <row r="18" spans="1:11" x14ac:dyDescent="0.35">
      <c r="A18" s="1">
        <v>890802978</v>
      </c>
      <c r="B18" s="1" t="s">
        <v>54</v>
      </c>
      <c r="C18" s="1" t="s">
        <v>55</v>
      </c>
      <c r="D18" s="1">
        <v>45585</v>
      </c>
      <c r="E18" s="1" t="s">
        <v>8</v>
      </c>
      <c r="F18" s="1" t="s">
        <v>10</v>
      </c>
      <c r="G18" s="1">
        <v>227744</v>
      </c>
      <c r="H18" s="1">
        <v>227744</v>
      </c>
      <c r="I18" s="1" t="s">
        <v>57</v>
      </c>
      <c r="J18" s="1" t="s">
        <v>58</v>
      </c>
      <c r="K18" s="2" t="s">
        <v>59</v>
      </c>
    </row>
    <row r="19" spans="1:11" x14ac:dyDescent="0.35">
      <c r="A19" s="1">
        <v>890802978</v>
      </c>
      <c r="B19" s="1" t="s">
        <v>54</v>
      </c>
      <c r="C19" s="1" t="s">
        <v>55</v>
      </c>
      <c r="D19" s="1">
        <v>51453</v>
      </c>
      <c r="E19" s="1" t="s">
        <v>14</v>
      </c>
      <c r="F19" s="1" t="s">
        <v>10</v>
      </c>
      <c r="G19" s="1">
        <v>177683</v>
      </c>
      <c r="H19" s="1">
        <v>177683</v>
      </c>
      <c r="I19" s="1" t="s">
        <v>57</v>
      </c>
      <c r="J19" s="1" t="s">
        <v>58</v>
      </c>
      <c r="K19" s="2" t="s">
        <v>59</v>
      </c>
    </row>
    <row r="20" spans="1:11" x14ac:dyDescent="0.35">
      <c r="A20" s="1">
        <v>890802978</v>
      </c>
      <c r="B20" s="1" t="s">
        <v>54</v>
      </c>
      <c r="C20" s="1" t="s">
        <v>55</v>
      </c>
      <c r="D20" s="1">
        <v>56559</v>
      </c>
      <c r="E20" s="1" t="s">
        <v>32</v>
      </c>
      <c r="F20" s="1" t="s">
        <v>33</v>
      </c>
      <c r="G20" s="1">
        <v>28000</v>
      </c>
      <c r="H20" s="1">
        <v>28000</v>
      </c>
      <c r="I20" s="1" t="s">
        <v>57</v>
      </c>
      <c r="J20" s="1" t="s">
        <v>58</v>
      </c>
      <c r="K20" s="2" t="s">
        <v>59</v>
      </c>
    </row>
    <row r="21" spans="1:11" x14ac:dyDescent="0.35">
      <c r="A21" s="1">
        <v>890802978</v>
      </c>
      <c r="B21" s="1" t="s">
        <v>54</v>
      </c>
      <c r="C21" s="1" t="s">
        <v>55</v>
      </c>
      <c r="D21" s="1">
        <v>59608</v>
      </c>
      <c r="E21" s="1" t="s">
        <v>34</v>
      </c>
      <c r="F21" s="1" t="s">
        <v>12</v>
      </c>
      <c r="G21" s="1">
        <v>28000</v>
      </c>
      <c r="H21" s="1">
        <v>28000</v>
      </c>
      <c r="I21" s="1" t="s">
        <v>57</v>
      </c>
      <c r="J21" s="1" t="s">
        <v>58</v>
      </c>
      <c r="K21" s="2" t="s">
        <v>59</v>
      </c>
    </row>
    <row r="22" spans="1:11" x14ac:dyDescent="0.35">
      <c r="A22" s="1">
        <v>890802978</v>
      </c>
      <c r="B22" s="1" t="s">
        <v>54</v>
      </c>
      <c r="C22" s="1" t="s">
        <v>55</v>
      </c>
      <c r="D22" s="1">
        <v>67359</v>
      </c>
      <c r="E22" s="1" t="s">
        <v>35</v>
      </c>
      <c r="F22" s="1" t="s">
        <v>36</v>
      </c>
      <c r="G22" s="1">
        <v>131350</v>
      </c>
      <c r="H22" s="1">
        <v>131350</v>
      </c>
      <c r="I22" s="1" t="s">
        <v>57</v>
      </c>
      <c r="J22" s="1" t="s">
        <v>58</v>
      </c>
      <c r="K22" s="2" t="s">
        <v>59</v>
      </c>
    </row>
    <row r="23" spans="1:11" x14ac:dyDescent="0.35">
      <c r="A23" s="1">
        <v>890802978</v>
      </c>
      <c r="B23" s="1" t="s">
        <v>54</v>
      </c>
      <c r="C23" s="1" t="s">
        <v>55</v>
      </c>
      <c r="D23" s="1">
        <v>7702</v>
      </c>
      <c r="E23" s="1" t="s">
        <v>37</v>
      </c>
      <c r="F23" s="1" t="s">
        <v>38</v>
      </c>
      <c r="G23" s="1">
        <v>61065</v>
      </c>
      <c r="H23" s="1">
        <v>61065</v>
      </c>
      <c r="I23" s="1" t="s">
        <v>57</v>
      </c>
      <c r="J23" s="1" t="s">
        <v>58</v>
      </c>
      <c r="K23" s="2" t="s">
        <v>59</v>
      </c>
    </row>
    <row r="24" spans="1:11" x14ac:dyDescent="0.35">
      <c r="A24" s="1">
        <v>890802978</v>
      </c>
      <c r="B24" s="1" t="s">
        <v>54</v>
      </c>
      <c r="C24" s="1" t="s">
        <v>55</v>
      </c>
      <c r="D24" s="1">
        <v>8310</v>
      </c>
      <c r="E24" s="1" t="s">
        <v>4</v>
      </c>
      <c r="F24" s="1" t="s">
        <v>39</v>
      </c>
      <c r="G24" s="1">
        <v>5485</v>
      </c>
      <c r="H24" s="1">
        <v>5485</v>
      </c>
      <c r="I24" s="1" t="s">
        <v>57</v>
      </c>
      <c r="J24" s="1" t="s">
        <v>58</v>
      </c>
      <c r="K24" s="2" t="s">
        <v>59</v>
      </c>
    </row>
    <row r="25" spans="1:11" x14ac:dyDescent="0.35">
      <c r="A25" s="1">
        <v>890802978</v>
      </c>
      <c r="B25" s="1" t="s">
        <v>54</v>
      </c>
      <c r="C25" s="1" t="s">
        <v>55</v>
      </c>
      <c r="D25" s="1">
        <v>8632</v>
      </c>
      <c r="E25" s="1" t="s">
        <v>11</v>
      </c>
      <c r="F25" s="1" t="s">
        <v>39</v>
      </c>
      <c r="G25" s="1">
        <v>5485</v>
      </c>
      <c r="H25" s="1">
        <v>5485</v>
      </c>
      <c r="I25" s="1" t="s">
        <v>57</v>
      </c>
      <c r="J25" s="1" t="s">
        <v>58</v>
      </c>
      <c r="K25" s="2" t="s">
        <v>59</v>
      </c>
    </row>
    <row r="26" spans="1:11" x14ac:dyDescent="0.35">
      <c r="A26" s="1">
        <v>890802978</v>
      </c>
      <c r="B26" s="1" t="s">
        <v>54</v>
      </c>
      <c r="C26" s="1" t="s">
        <v>55</v>
      </c>
      <c r="D26" s="1">
        <v>988</v>
      </c>
      <c r="E26" s="1" t="s">
        <v>13</v>
      </c>
      <c r="F26" s="1" t="s">
        <v>40</v>
      </c>
      <c r="G26" s="1">
        <v>197041</v>
      </c>
      <c r="H26" s="1">
        <v>197041</v>
      </c>
      <c r="I26" s="1" t="s">
        <v>57</v>
      </c>
      <c r="J26" s="1" t="s">
        <v>58</v>
      </c>
      <c r="K26" s="2" t="s">
        <v>59</v>
      </c>
    </row>
    <row r="27" spans="1:11" x14ac:dyDescent="0.35">
      <c r="A27" s="1">
        <v>890802978</v>
      </c>
      <c r="B27" s="1" t="s">
        <v>54</v>
      </c>
      <c r="C27" s="1" t="s">
        <v>56</v>
      </c>
      <c r="D27" s="1">
        <v>422782</v>
      </c>
      <c r="E27" s="1" t="s">
        <v>41</v>
      </c>
      <c r="F27" s="1" t="s">
        <v>42</v>
      </c>
      <c r="G27" s="1">
        <v>6313</v>
      </c>
      <c r="H27" s="1">
        <v>6313</v>
      </c>
      <c r="I27" s="1" t="s">
        <v>57</v>
      </c>
      <c r="J27" s="1" t="s">
        <v>58</v>
      </c>
      <c r="K27" s="2" t="s">
        <v>59</v>
      </c>
    </row>
    <row r="28" spans="1:11" x14ac:dyDescent="0.35">
      <c r="H28" s="1">
        <f>SUM(H3:H27)</f>
        <v>2510747</v>
      </c>
    </row>
  </sheetData>
  <pageMargins left="0.7" right="0.7" top="0.75" bottom="0.75" header="0.3" footer="0.3"/>
  <pageSetup fitToWidth="0" fitToHeight="0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94" t="s">
        <v>201</v>
      </c>
      <c r="B3" t="s">
        <v>199</v>
      </c>
      <c r="C3" t="s">
        <v>200</v>
      </c>
    </row>
    <row r="4" spans="1:3" x14ac:dyDescent="0.35">
      <c r="A4" s="95" t="s">
        <v>198</v>
      </c>
      <c r="B4" s="93">
        <v>1</v>
      </c>
      <c r="C4" s="93">
        <v>223697</v>
      </c>
    </row>
    <row r="5" spans="1:3" x14ac:dyDescent="0.35">
      <c r="A5" s="95" t="s">
        <v>135</v>
      </c>
      <c r="B5" s="93">
        <v>5</v>
      </c>
      <c r="C5" s="93">
        <v>806370</v>
      </c>
    </row>
    <row r="6" spans="1:3" x14ac:dyDescent="0.35">
      <c r="A6" s="95" t="s">
        <v>164</v>
      </c>
      <c r="B6" s="93">
        <v>17</v>
      </c>
      <c r="C6" s="93">
        <v>1321330</v>
      </c>
    </row>
    <row r="7" spans="1:3" x14ac:dyDescent="0.35">
      <c r="A7" s="95" t="s">
        <v>156</v>
      </c>
      <c r="B7" s="93">
        <v>2</v>
      </c>
      <c r="C7" s="93">
        <v>159350</v>
      </c>
    </row>
    <row r="8" spans="1:3" x14ac:dyDescent="0.35">
      <c r="A8" s="95" t="s">
        <v>202</v>
      </c>
      <c r="B8" s="93">
        <v>25</v>
      </c>
      <c r="C8" s="93">
        <v>2510747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7"/>
  <sheetViews>
    <sheetView topLeftCell="A2" workbookViewId="0">
      <selection activeCell="N7" sqref="N7"/>
    </sheetView>
  </sheetViews>
  <sheetFormatPr baseColWidth="10" defaultRowHeight="14.5" x14ac:dyDescent="0.35"/>
  <sheetData>
    <row r="1" spans="1:45" s="77" customFormat="1" ht="10" x14ac:dyDescent="0.2">
      <c r="A1" s="76"/>
      <c r="G1" s="78"/>
      <c r="H1" s="78"/>
      <c r="I1" s="79">
        <f>+SUBTOTAL(9,I3:I12104)</f>
        <v>2510747</v>
      </c>
      <c r="J1" s="79">
        <f>+SUBTOTAL(9,J3:J12104)</f>
        <v>2510747</v>
      </c>
      <c r="K1" s="80">
        <f>+J1-SUM(AG1:AN1)</f>
        <v>2510747</v>
      </c>
      <c r="O1" s="79">
        <f>+SUBTOTAL(9,O3:O12104)</f>
        <v>159350</v>
      </c>
      <c r="P1" s="76"/>
      <c r="U1" s="79">
        <f>+SUBTOTAL(9,U3:U12104)</f>
        <v>1189417</v>
      </c>
      <c r="V1" s="79">
        <f>+SUBTOTAL(9,V3:V12104)</f>
        <v>0</v>
      </c>
      <c r="W1" s="79">
        <f>+SUBTOTAL(9,W3:W12104)</f>
        <v>0</v>
      </c>
      <c r="X1" s="79">
        <f>+SUBTOTAL(9,X3:X12104)</f>
        <v>806370</v>
      </c>
      <c r="Y1" s="79"/>
      <c r="Z1" s="79"/>
      <c r="AA1" s="79">
        <f>+SUBTOTAL(9,AA3:AA12104)</f>
        <v>806370</v>
      </c>
      <c r="AB1" s="76"/>
      <c r="AC1" s="76"/>
      <c r="AD1" s="76"/>
      <c r="AE1" s="76"/>
      <c r="AF1" s="76"/>
      <c r="AG1" s="79">
        <f t="shared" ref="AG1:AO1" si="0">+SUBTOTAL(9,AG3:AG12104)</f>
        <v>0</v>
      </c>
      <c r="AH1" s="79">
        <f t="shared" si="0"/>
        <v>0</v>
      </c>
      <c r="AI1" s="79">
        <f t="shared" si="0"/>
        <v>0</v>
      </c>
      <c r="AJ1" s="79">
        <f t="shared" si="0"/>
        <v>0</v>
      </c>
      <c r="AK1" s="79">
        <f t="shared" si="0"/>
        <v>0</v>
      </c>
      <c r="AL1" s="79">
        <f t="shared" si="0"/>
        <v>0</v>
      </c>
      <c r="AM1" s="79">
        <f t="shared" si="0"/>
        <v>0</v>
      </c>
      <c r="AN1" s="79">
        <f t="shared" si="0"/>
        <v>0</v>
      </c>
      <c r="AO1" s="79">
        <f t="shared" si="0"/>
        <v>223697</v>
      </c>
    </row>
    <row r="2" spans="1:45" ht="30" x14ac:dyDescent="0.35">
      <c r="A2" s="72" t="s">
        <v>43</v>
      </c>
      <c r="B2" s="5" t="s">
        <v>44</v>
      </c>
      <c r="C2" s="5" t="s">
        <v>45</v>
      </c>
      <c r="D2" s="5" t="s">
        <v>46</v>
      </c>
      <c r="E2" s="5" t="s">
        <v>60</v>
      </c>
      <c r="F2" s="5" t="s">
        <v>61</v>
      </c>
      <c r="G2" s="6" t="s">
        <v>47</v>
      </c>
      <c r="H2" s="6" t="s">
        <v>48</v>
      </c>
      <c r="I2" s="7" t="s">
        <v>49</v>
      </c>
      <c r="J2" s="7" t="s">
        <v>50</v>
      </c>
      <c r="K2" s="5" t="s">
        <v>51</v>
      </c>
      <c r="L2" s="5" t="s">
        <v>52</v>
      </c>
      <c r="M2" s="5" t="s">
        <v>53</v>
      </c>
      <c r="N2" s="8" t="s">
        <v>126</v>
      </c>
      <c r="O2" s="9" t="s">
        <v>62</v>
      </c>
      <c r="P2" s="73" t="s">
        <v>63</v>
      </c>
      <c r="Q2" s="10" t="s">
        <v>64</v>
      </c>
      <c r="R2" s="10" t="s">
        <v>65</v>
      </c>
      <c r="S2" s="10" t="s">
        <v>66</v>
      </c>
      <c r="T2" s="10" t="s">
        <v>127</v>
      </c>
      <c r="U2" s="10" t="s">
        <v>128</v>
      </c>
      <c r="V2" s="10" t="s">
        <v>77</v>
      </c>
      <c r="W2" s="10" t="s">
        <v>129</v>
      </c>
      <c r="X2" s="10" t="s">
        <v>130</v>
      </c>
      <c r="Y2" s="10" t="s">
        <v>131</v>
      </c>
      <c r="Z2" s="10" t="s">
        <v>132</v>
      </c>
      <c r="AA2" s="11" t="s">
        <v>67</v>
      </c>
      <c r="AB2" s="74" t="s">
        <v>68</v>
      </c>
      <c r="AC2" s="74" t="s">
        <v>69</v>
      </c>
      <c r="AD2" s="74" t="s">
        <v>70</v>
      </c>
      <c r="AE2" s="74" t="s">
        <v>71</v>
      </c>
      <c r="AF2" s="74" t="s">
        <v>72</v>
      </c>
      <c r="AG2" s="12" t="s">
        <v>73</v>
      </c>
      <c r="AH2" s="12" t="s">
        <v>74</v>
      </c>
      <c r="AI2" s="12" t="s">
        <v>75</v>
      </c>
      <c r="AJ2" s="12" t="s">
        <v>76</v>
      </c>
      <c r="AK2" s="12" t="s">
        <v>77</v>
      </c>
      <c r="AL2" s="12" t="s">
        <v>78</v>
      </c>
      <c r="AM2" s="12" t="s">
        <v>79</v>
      </c>
      <c r="AN2" s="12" t="s">
        <v>80</v>
      </c>
      <c r="AO2" s="13" t="s">
        <v>81</v>
      </c>
      <c r="AP2" s="13" t="s">
        <v>82</v>
      </c>
      <c r="AQ2" s="13" t="s">
        <v>83</v>
      </c>
      <c r="AR2" s="13" t="s">
        <v>84</v>
      </c>
      <c r="AS2" s="13" t="s">
        <v>85</v>
      </c>
    </row>
    <row r="3" spans="1:45" x14ac:dyDescent="0.35">
      <c r="A3" s="75">
        <v>890802978</v>
      </c>
      <c r="B3" s="14" t="s">
        <v>54</v>
      </c>
      <c r="C3" s="14" t="s">
        <v>55</v>
      </c>
      <c r="D3" s="14">
        <v>37084</v>
      </c>
      <c r="E3" s="14" t="s">
        <v>133</v>
      </c>
      <c r="F3" s="14" t="s">
        <v>134</v>
      </c>
      <c r="G3" s="15">
        <v>44789</v>
      </c>
      <c r="H3" s="15">
        <v>45059</v>
      </c>
      <c r="I3" s="16">
        <v>67564</v>
      </c>
      <c r="J3" s="16">
        <v>67564</v>
      </c>
      <c r="K3" s="17" t="s">
        <v>57</v>
      </c>
      <c r="L3" s="18" t="s">
        <v>58</v>
      </c>
      <c r="M3" s="14" t="s">
        <v>59</v>
      </c>
      <c r="N3" s="14" t="s">
        <v>135</v>
      </c>
      <c r="O3" s="16">
        <v>0</v>
      </c>
      <c r="P3" s="19"/>
      <c r="Q3" s="14" t="s">
        <v>136</v>
      </c>
      <c r="R3" s="20">
        <v>44789</v>
      </c>
      <c r="S3" s="20">
        <v>45064</v>
      </c>
      <c r="T3" s="20">
        <v>45076</v>
      </c>
      <c r="U3" s="16">
        <v>67564</v>
      </c>
      <c r="V3" s="16">
        <v>0</v>
      </c>
      <c r="W3" s="16">
        <v>0</v>
      </c>
      <c r="X3" s="16">
        <v>67564</v>
      </c>
      <c r="Y3" s="14"/>
      <c r="Z3" s="14" t="s">
        <v>137</v>
      </c>
      <c r="AA3" s="16">
        <v>67564</v>
      </c>
      <c r="AB3" s="19" t="s">
        <v>130</v>
      </c>
      <c r="AC3" s="19" t="s">
        <v>138</v>
      </c>
      <c r="AD3" s="19" t="s">
        <v>139</v>
      </c>
      <c r="AE3" s="19" t="s">
        <v>140</v>
      </c>
      <c r="AF3" s="19" t="s">
        <v>141</v>
      </c>
      <c r="AG3" s="16">
        <v>0</v>
      </c>
      <c r="AH3" s="16">
        <v>0</v>
      </c>
      <c r="AI3" s="16">
        <v>0</v>
      </c>
      <c r="AJ3" s="16">
        <v>0</v>
      </c>
      <c r="AK3" s="16">
        <v>0</v>
      </c>
      <c r="AL3" s="16">
        <v>0</v>
      </c>
      <c r="AM3" s="16">
        <v>0</v>
      </c>
      <c r="AN3" s="16">
        <v>0</v>
      </c>
      <c r="AO3" s="16">
        <v>0</v>
      </c>
      <c r="AP3" s="16">
        <v>0</v>
      </c>
      <c r="AQ3" s="14"/>
      <c r="AR3" s="20"/>
      <c r="AS3" s="16">
        <v>0</v>
      </c>
    </row>
    <row r="4" spans="1:45" x14ac:dyDescent="0.35">
      <c r="A4" s="75">
        <v>890802978</v>
      </c>
      <c r="B4" s="14" t="s">
        <v>54</v>
      </c>
      <c r="C4" s="14" t="s">
        <v>55</v>
      </c>
      <c r="D4" s="14">
        <v>37150</v>
      </c>
      <c r="E4" s="14" t="s">
        <v>142</v>
      </c>
      <c r="F4" s="14" t="s">
        <v>143</v>
      </c>
      <c r="G4" s="15">
        <v>44790</v>
      </c>
      <c r="H4" s="15">
        <v>45059</v>
      </c>
      <c r="I4" s="16">
        <v>122000</v>
      </c>
      <c r="J4" s="16">
        <v>122000</v>
      </c>
      <c r="K4" s="17" t="s">
        <v>57</v>
      </c>
      <c r="L4" s="18" t="s">
        <v>58</v>
      </c>
      <c r="M4" s="14" t="s">
        <v>59</v>
      </c>
      <c r="N4" s="14" t="s">
        <v>135</v>
      </c>
      <c r="O4" s="16">
        <v>0</v>
      </c>
      <c r="P4" s="19"/>
      <c r="Q4" s="14" t="s">
        <v>136</v>
      </c>
      <c r="R4" s="20">
        <v>44790</v>
      </c>
      <c r="S4" s="20">
        <v>45064</v>
      </c>
      <c r="T4" s="20">
        <v>45076</v>
      </c>
      <c r="U4" s="16">
        <v>122000</v>
      </c>
      <c r="V4" s="16">
        <v>0</v>
      </c>
      <c r="W4" s="16">
        <v>0</v>
      </c>
      <c r="X4" s="16">
        <v>122000</v>
      </c>
      <c r="Y4" s="14"/>
      <c r="Z4" s="14" t="s">
        <v>137</v>
      </c>
      <c r="AA4" s="16">
        <v>122000</v>
      </c>
      <c r="AB4" s="19" t="s">
        <v>130</v>
      </c>
      <c r="AC4" s="19" t="s">
        <v>138</v>
      </c>
      <c r="AD4" s="19" t="s">
        <v>139</v>
      </c>
      <c r="AE4" s="19" t="s">
        <v>140</v>
      </c>
      <c r="AF4" s="19" t="s">
        <v>141</v>
      </c>
      <c r="AG4" s="16">
        <v>0</v>
      </c>
      <c r="AH4" s="16">
        <v>0</v>
      </c>
      <c r="AI4" s="16">
        <v>0</v>
      </c>
      <c r="AJ4" s="16">
        <v>0</v>
      </c>
      <c r="AK4" s="16">
        <v>0</v>
      </c>
      <c r="AL4" s="16">
        <v>0</v>
      </c>
      <c r="AM4" s="16">
        <v>0</v>
      </c>
      <c r="AN4" s="16">
        <v>0</v>
      </c>
      <c r="AO4" s="16">
        <v>0</v>
      </c>
      <c r="AP4" s="16">
        <v>0</v>
      </c>
      <c r="AQ4" s="14"/>
      <c r="AR4" s="20"/>
      <c r="AS4" s="16">
        <v>0</v>
      </c>
    </row>
    <row r="5" spans="1:45" x14ac:dyDescent="0.35">
      <c r="A5" s="75">
        <v>890802978</v>
      </c>
      <c r="B5" s="14" t="s">
        <v>54</v>
      </c>
      <c r="C5" s="14" t="s">
        <v>55</v>
      </c>
      <c r="D5" s="14">
        <v>41342</v>
      </c>
      <c r="E5" s="14" t="s">
        <v>144</v>
      </c>
      <c r="F5" s="14" t="s">
        <v>145</v>
      </c>
      <c r="G5" s="15">
        <v>44875</v>
      </c>
      <c r="H5" s="15">
        <v>45059</v>
      </c>
      <c r="I5" s="16">
        <v>327021</v>
      </c>
      <c r="J5" s="16">
        <v>327021</v>
      </c>
      <c r="K5" s="17" t="s">
        <v>57</v>
      </c>
      <c r="L5" s="18" t="s">
        <v>58</v>
      </c>
      <c r="M5" s="14" t="s">
        <v>59</v>
      </c>
      <c r="N5" s="14" t="s">
        <v>135</v>
      </c>
      <c r="O5" s="16">
        <v>0</v>
      </c>
      <c r="P5" s="19"/>
      <c r="Q5" s="14" t="s">
        <v>136</v>
      </c>
      <c r="R5" s="20">
        <v>44875</v>
      </c>
      <c r="S5" s="20">
        <v>45064</v>
      </c>
      <c r="T5" s="20">
        <v>45076</v>
      </c>
      <c r="U5" s="16">
        <v>327021</v>
      </c>
      <c r="V5" s="16">
        <v>0</v>
      </c>
      <c r="W5" s="16">
        <v>0</v>
      </c>
      <c r="X5" s="16">
        <v>327021</v>
      </c>
      <c r="Y5" s="14"/>
      <c r="Z5" s="14" t="s">
        <v>137</v>
      </c>
      <c r="AA5" s="16">
        <v>327021</v>
      </c>
      <c r="AB5" s="19" t="s">
        <v>130</v>
      </c>
      <c r="AC5" s="19" t="s">
        <v>138</v>
      </c>
      <c r="AD5" s="19" t="s">
        <v>139</v>
      </c>
      <c r="AE5" s="19" t="s">
        <v>140</v>
      </c>
      <c r="AF5" s="19" t="s">
        <v>141</v>
      </c>
      <c r="AG5" s="16">
        <v>0</v>
      </c>
      <c r="AH5" s="16">
        <v>0</v>
      </c>
      <c r="AI5" s="16">
        <v>0</v>
      </c>
      <c r="AJ5" s="16">
        <v>0</v>
      </c>
      <c r="AK5" s="16">
        <v>0</v>
      </c>
      <c r="AL5" s="16">
        <v>0</v>
      </c>
      <c r="AM5" s="16">
        <v>0</v>
      </c>
      <c r="AN5" s="16">
        <v>0</v>
      </c>
      <c r="AO5" s="16">
        <v>0</v>
      </c>
      <c r="AP5" s="16">
        <v>0</v>
      </c>
      <c r="AQ5" s="14"/>
      <c r="AR5" s="20"/>
      <c r="AS5" s="16">
        <v>0</v>
      </c>
    </row>
    <row r="6" spans="1:45" x14ac:dyDescent="0.35">
      <c r="A6" s="75">
        <v>890802978</v>
      </c>
      <c r="B6" s="14" t="s">
        <v>54</v>
      </c>
      <c r="C6" s="14" t="s">
        <v>55</v>
      </c>
      <c r="D6" s="14">
        <v>40553</v>
      </c>
      <c r="E6" s="14" t="s">
        <v>146</v>
      </c>
      <c r="F6" s="14" t="s">
        <v>147</v>
      </c>
      <c r="G6" s="15">
        <v>44859</v>
      </c>
      <c r="H6" s="15">
        <v>44977</v>
      </c>
      <c r="I6" s="16">
        <v>112102</v>
      </c>
      <c r="J6" s="16">
        <v>112102</v>
      </c>
      <c r="K6" s="17" t="s">
        <v>57</v>
      </c>
      <c r="L6" s="18" t="s">
        <v>58</v>
      </c>
      <c r="M6" s="14" t="s">
        <v>59</v>
      </c>
      <c r="N6" s="14" t="s">
        <v>135</v>
      </c>
      <c r="O6" s="16">
        <v>0</v>
      </c>
      <c r="P6" s="19"/>
      <c r="Q6" s="14" t="s">
        <v>136</v>
      </c>
      <c r="R6" s="20">
        <v>44860</v>
      </c>
      <c r="S6" s="20">
        <v>44975</v>
      </c>
      <c r="T6" s="20">
        <v>44979</v>
      </c>
      <c r="U6" s="16">
        <v>112102</v>
      </c>
      <c r="V6" s="16">
        <v>0</v>
      </c>
      <c r="W6" s="16">
        <v>0</v>
      </c>
      <c r="X6" s="16">
        <v>112102</v>
      </c>
      <c r="Y6" s="14"/>
      <c r="Z6" s="14" t="s">
        <v>148</v>
      </c>
      <c r="AA6" s="16">
        <v>112102</v>
      </c>
      <c r="AB6" s="19" t="s">
        <v>130</v>
      </c>
      <c r="AC6" s="19" t="s">
        <v>149</v>
      </c>
      <c r="AD6" s="19" t="s">
        <v>139</v>
      </c>
      <c r="AE6" s="19" t="s">
        <v>140</v>
      </c>
      <c r="AF6" s="19" t="s">
        <v>141</v>
      </c>
      <c r="AG6" s="16">
        <v>0</v>
      </c>
      <c r="AH6" s="16">
        <v>0</v>
      </c>
      <c r="AI6" s="16">
        <v>0</v>
      </c>
      <c r="AJ6" s="16">
        <v>0</v>
      </c>
      <c r="AK6" s="16">
        <v>0</v>
      </c>
      <c r="AL6" s="16">
        <v>0</v>
      </c>
      <c r="AM6" s="16">
        <v>0</v>
      </c>
      <c r="AN6" s="16">
        <v>0</v>
      </c>
      <c r="AO6" s="16">
        <v>0</v>
      </c>
      <c r="AP6" s="16">
        <v>0</v>
      </c>
      <c r="AQ6" s="14"/>
      <c r="AR6" s="20"/>
      <c r="AS6" s="16">
        <v>0</v>
      </c>
    </row>
    <row r="7" spans="1:45" x14ac:dyDescent="0.35">
      <c r="A7" s="75">
        <v>890802978</v>
      </c>
      <c r="B7" s="14" t="s">
        <v>54</v>
      </c>
      <c r="C7" s="14" t="s">
        <v>55</v>
      </c>
      <c r="D7" s="14">
        <v>51453</v>
      </c>
      <c r="E7" s="14" t="s">
        <v>150</v>
      </c>
      <c r="F7" s="14" t="s">
        <v>151</v>
      </c>
      <c r="G7" s="15">
        <v>45077</v>
      </c>
      <c r="H7" s="15">
        <v>45091</v>
      </c>
      <c r="I7" s="16">
        <v>177683</v>
      </c>
      <c r="J7" s="16">
        <v>177683</v>
      </c>
      <c r="K7" s="17" t="s">
        <v>57</v>
      </c>
      <c r="L7" s="18" t="s">
        <v>58</v>
      </c>
      <c r="M7" s="14" t="s">
        <v>59</v>
      </c>
      <c r="N7" s="14" t="s">
        <v>135</v>
      </c>
      <c r="O7" s="16">
        <v>0</v>
      </c>
      <c r="P7" s="19"/>
      <c r="Q7" s="14" t="s">
        <v>136</v>
      </c>
      <c r="R7" s="20">
        <v>45077</v>
      </c>
      <c r="S7" s="20">
        <v>45098</v>
      </c>
      <c r="T7" s="20">
        <v>45100</v>
      </c>
      <c r="U7" s="16">
        <v>177683</v>
      </c>
      <c r="V7" s="16">
        <v>0</v>
      </c>
      <c r="W7" s="16">
        <v>0</v>
      </c>
      <c r="X7" s="16">
        <v>177683</v>
      </c>
      <c r="Y7" s="14"/>
      <c r="Z7" s="14" t="s">
        <v>152</v>
      </c>
      <c r="AA7" s="16">
        <v>177683</v>
      </c>
      <c r="AB7" s="19" t="s">
        <v>130</v>
      </c>
      <c r="AC7" s="19" t="s">
        <v>153</v>
      </c>
      <c r="AD7" s="19" t="s">
        <v>139</v>
      </c>
      <c r="AE7" s="19" t="s">
        <v>140</v>
      </c>
      <c r="AF7" s="19" t="s">
        <v>141</v>
      </c>
      <c r="AG7" s="16">
        <v>0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4"/>
      <c r="AR7" s="20"/>
      <c r="AS7" s="16">
        <v>0</v>
      </c>
    </row>
    <row r="8" spans="1:45" x14ac:dyDescent="0.35">
      <c r="A8" s="75">
        <v>890802978</v>
      </c>
      <c r="B8" s="14" t="s">
        <v>54</v>
      </c>
      <c r="C8" s="14" t="s">
        <v>55</v>
      </c>
      <c r="D8" s="14">
        <v>67359</v>
      </c>
      <c r="E8" s="14" t="s">
        <v>154</v>
      </c>
      <c r="F8" s="14" t="s">
        <v>155</v>
      </c>
      <c r="G8" s="15">
        <v>45547</v>
      </c>
      <c r="H8" s="15">
        <v>45547</v>
      </c>
      <c r="I8" s="16">
        <v>131350</v>
      </c>
      <c r="J8" s="16">
        <v>131350</v>
      </c>
      <c r="K8" s="17" t="s">
        <v>57</v>
      </c>
      <c r="L8" s="18" t="s">
        <v>58</v>
      </c>
      <c r="M8" s="14" t="s">
        <v>59</v>
      </c>
      <c r="N8" s="14" t="s">
        <v>156</v>
      </c>
      <c r="O8" s="16">
        <v>131350</v>
      </c>
      <c r="P8" s="19">
        <v>1222528481</v>
      </c>
      <c r="Q8" s="14" t="s">
        <v>157</v>
      </c>
      <c r="R8" s="20">
        <v>45520</v>
      </c>
      <c r="S8" s="20">
        <v>45547</v>
      </c>
      <c r="T8" s="20"/>
      <c r="U8" s="16">
        <v>131350</v>
      </c>
      <c r="V8" s="16">
        <v>0</v>
      </c>
      <c r="W8" s="16">
        <v>0</v>
      </c>
      <c r="X8" s="16">
        <v>0</v>
      </c>
      <c r="Y8" s="14"/>
      <c r="Z8" s="14"/>
      <c r="AA8" s="16">
        <v>0</v>
      </c>
      <c r="AB8" s="19"/>
      <c r="AC8" s="19"/>
      <c r="AD8" s="19"/>
      <c r="AE8" s="19"/>
      <c r="AF8" s="19"/>
      <c r="AG8" s="16">
        <v>0</v>
      </c>
      <c r="AH8" s="16">
        <v>0</v>
      </c>
      <c r="AI8" s="16">
        <v>0</v>
      </c>
      <c r="AJ8" s="16">
        <v>0</v>
      </c>
      <c r="AK8" s="16">
        <v>0</v>
      </c>
      <c r="AL8" s="16">
        <v>0</v>
      </c>
      <c r="AM8" s="16">
        <v>0</v>
      </c>
      <c r="AN8" s="16">
        <v>0</v>
      </c>
      <c r="AO8" s="16">
        <v>0</v>
      </c>
      <c r="AP8" s="16">
        <v>0</v>
      </c>
      <c r="AQ8" s="14"/>
      <c r="AR8" s="20"/>
      <c r="AS8" s="16">
        <v>0</v>
      </c>
    </row>
    <row r="9" spans="1:45" x14ac:dyDescent="0.35">
      <c r="A9" s="75">
        <v>890802978</v>
      </c>
      <c r="B9" s="14" t="s">
        <v>54</v>
      </c>
      <c r="C9" s="14" t="s">
        <v>55</v>
      </c>
      <c r="D9" s="14">
        <v>59608</v>
      </c>
      <c r="E9" s="14" t="s">
        <v>158</v>
      </c>
      <c r="F9" s="14" t="s">
        <v>159</v>
      </c>
      <c r="G9" s="15">
        <v>45275</v>
      </c>
      <c r="H9" s="15">
        <v>45275</v>
      </c>
      <c r="I9" s="16">
        <v>28000</v>
      </c>
      <c r="J9" s="16">
        <v>28000</v>
      </c>
      <c r="K9" s="17" t="s">
        <v>57</v>
      </c>
      <c r="L9" s="18" t="s">
        <v>58</v>
      </c>
      <c r="M9" s="14" t="s">
        <v>59</v>
      </c>
      <c r="N9" s="14" t="s">
        <v>156</v>
      </c>
      <c r="O9" s="16">
        <v>28000</v>
      </c>
      <c r="P9" s="19">
        <v>136167109</v>
      </c>
      <c r="Q9" s="14" t="s">
        <v>157</v>
      </c>
      <c r="R9" s="20">
        <v>45220</v>
      </c>
      <c r="S9" s="20">
        <v>45275</v>
      </c>
      <c r="T9" s="20"/>
      <c r="U9" s="16">
        <v>28000</v>
      </c>
      <c r="V9" s="16">
        <v>0</v>
      </c>
      <c r="W9" s="16">
        <v>0</v>
      </c>
      <c r="X9" s="16">
        <v>0</v>
      </c>
      <c r="Y9" s="14"/>
      <c r="Z9" s="14"/>
      <c r="AA9" s="16">
        <v>0</v>
      </c>
      <c r="AB9" s="19"/>
      <c r="AC9" s="19"/>
      <c r="AD9" s="19"/>
      <c r="AE9" s="19"/>
      <c r="AF9" s="19"/>
      <c r="AG9" s="16">
        <v>0</v>
      </c>
      <c r="AH9" s="16">
        <v>0</v>
      </c>
      <c r="AI9" s="16">
        <v>0</v>
      </c>
      <c r="AJ9" s="16">
        <v>0</v>
      </c>
      <c r="AK9" s="16">
        <v>0</v>
      </c>
      <c r="AL9" s="16">
        <v>0</v>
      </c>
      <c r="AM9" s="16">
        <v>0</v>
      </c>
      <c r="AN9" s="16">
        <v>0</v>
      </c>
      <c r="AO9" s="16">
        <v>0</v>
      </c>
      <c r="AP9" s="16">
        <v>0</v>
      </c>
      <c r="AQ9" s="14"/>
      <c r="AR9" s="20"/>
      <c r="AS9" s="16">
        <v>0</v>
      </c>
    </row>
    <row r="10" spans="1:45" x14ac:dyDescent="0.35">
      <c r="A10" s="75">
        <v>890802978</v>
      </c>
      <c r="B10" s="14" t="s">
        <v>54</v>
      </c>
      <c r="C10" s="14" t="s">
        <v>55</v>
      </c>
      <c r="D10" s="14">
        <v>34470</v>
      </c>
      <c r="E10" s="14" t="s">
        <v>160</v>
      </c>
      <c r="F10" s="14" t="s">
        <v>161</v>
      </c>
      <c r="G10" s="15">
        <v>44735</v>
      </c>
      <c r="H10" s="15">
        <v>44771</v>
      </c>
      <c r="I10" s="16">
        <v>223697</v>
      </c>
      <c r="J10" s="16">
        <v>223697</v>
      </c>
      <c r="K10" s="17" t="s">
        <v>57</v>
      </c>
      <c r="L10" s="18" t="s">
        <v>58</v>
      </c>
      <c r="M10" s="14" t="s">
        <v>59</v>
      </c>
      <c r="N10" s="14" t="s">
        <v>198</v>
      </c>
      <c r="O10" s="16">
        <v>0</v>
      </c>
      <c r="P10" s="19"/>
      <c r="Q10" s="14" t="s">
        <v>157</v>
      </c>
      <c r="R10" s="20">
        <v>44735</v>
      </c>
      <c r="S10" s="20">
        <v>44781</v>
      </c>
      <c r="T10" s="20"/>
      <c r="U10" s="16">
        <v>223697</v>
      </c>
      <c r="V10" s="16">
        <v>0</v>
      </c>
      <c r="W10" s="16">
        <v>0</v>
      </c>
      <c r="X10" s="16">
        <v>0</v>
      </c>
      <c r="Y10" s="14"/>
      <c r="Z10" s="14"/>
      <c r="AA10" s="16">
        <v>0</v>
      </c>
      <c r="AB10" s="19"/>
      <c r="AC10" s="19"/>
      <c r="AD10" s="19"/>
      <c r="AE10" s="19"/>
      <c r="AF10" s="19"/>
      <c r="AG10" s="16">
        <v>0</v>
      </c>
      <c r="AH10" s="16">
        <v>0</v>
      </c>
      <c r="AI10" s="16">
        <v>0</v>
      </c>
      <c r="AJ10" s="16">
        <v>0</v>
      </c>
      <c r="AK10" s="16">
        <v>0</v>
      </c>
      <c r="AL10" s="16">
        <v>0</v>
      </c>
      <c r="AM10" s="16">
        <v>0</v>
      </c>
      <c r="AN10" s="16">
        <v>0</v>
      </c>
      <c r="AO10" s="16">
        <v>223697</v>
      </c>
      <c r="AP10" s="16">
        <v>0</v>
      </c>
      <c r="AQ10" s="14">
        <v>2201341407</v>
      </c>
      <c r="AR10" s="20" t="s">
        <v>197</v>
      </c>
      <c r="AS10" s="16">
        <v>223697</v>
      </c>
    </row>
    <row r="11" spans="1:45" x14ac:dyDescent="0.35">
      <c r="A11" s="75">
        <v>890802978</v>
      </c>
      <c r="B11" s="14" t="s">
        <v>54</v>
      </c>
      <c r="C11" s="14" t="s">
        <v>55</v>
      </c>
      <c r="D11" s="14">
        <v>35051</v>
      </c>
      <c r="E11" s="14" t="s">
        <v>162</v>
      </c>
      <c r="F11" s="14" t="s">
        <v>163</v>
      </c>
      <c r="G11" s="15">
        <v>44749</v>
      </c>
      <c r="H11" s="15">
        <v>44798</v>
      </c>
      <c r="I11" s="16">
        <v>159</v>
      </c>
      <c r="J11" s="16">
        <v>159</v>
      </c>
      <c r="K11" s="17" t="s">
        <v>57</v>
      </c>
      <c r="L11" s="18" t="s">
        <v>58</v>
      </c>
      <c r="M11" s="14" t="s">
        <v>59</v>
      </c>
      <c r="N11" s="14" t="s">
        <v>164</v>
      </c>
      <c r="O11" s="16">
        <v>0</v>
      </c>
      <c r="P11" s="19"/>
      <c r="Q11" s="14"/>
      <c r="R11" s="20"/>
      <c r="S11" s="20"/>
      <c r="T11" s="20"/>
      <c r="U11" s="16">
        <v>0</v>
      </c>
      <c r="V11" s="16">
        <v>0</v>
      </c>
      <c r="W11" s="16">
        <v>0</v>
      </c>
      <c r="X11" s="16">
        <v>0</v>
      </c>
      <c r="Y11" s="14"/>
      <c r="Z11" s="14"/>
      <c r="AA11" s="16">
        <v>0</v>
      </c>
      <c r="AB11" s="19"/>
      <c r="AC11" s="19"/>
      <c r="AD11" s="19"/>
      <c r="AE11" s="19"/>
      <c r="AF11" s="19"/>
      <c r="AG11" s="16">
        <v>0</v>
      </c>
      <c r="AH11" s="16">
        <v>0</v>
      </c>
      <c r="AI11" s="16">
        <v>0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  <c r="AP11" s="16">
        <v>0</v>
      </c>
      <c r="AQ11" s="14"/>
      <c r="AR11" s="20"/>
      <c r="AS11" s="16">
        <v>0</v>
      </c>
    </row>
    <row r="12" spans="1:45" x14ac:dyDescent="0.35">
      <c r="A12" s="75">
        <v>890802978</v>
      </c>
      <c r="B12" s="14" t="s">
        <v>54</v>
      </c>
      <c r="C12" s="14" t="s">
        <v>55</v>
      </c>
      <c r="D12" s="14">
        <v>11645</v>
      </c>
      <c r="E12" s="14" t="s">
        <v>165</v>
      </c>
      <c r="F12" s="14" t="s">
        <v>166</v>
      </c>
      <c r="G12" s="15">
        <v>44358</v>
      </c>
      <c r="H12" s="15">
        <v>44398</v>
      </c>
      <c r="I12" s="16">
        <v>5485</v>
      </c>
      <c r="J12" s="16">
        <v>5485</v>
      </c>
      <c r="K12" s="17" t="s">
        <v>57</v>
      </c>
      <c r="L12" s="18" t="s">
        <v>58</v>
      </c>
      <c r="M12" s="14" t="s">
        <v>59</v>
      </c>
      <c r="N12" s="14" t="s">
        <v>164</v>
      </c>
      <c r="O12" s="16">
        <v>0</v>
      </c>
      <c r="P12" s="19"/>
      <c r="Q12" s="14"/>
      <c r="R12" s="20"/>
      <c r="S12" s="20"/>
      <c r="T12" s="20"/>
      <c r="U12" s="16">
        <v>0</v>
      </c>
      <c r="V12" s="16">
        <v>0</v>
      </c>
      <c r="W12" s="16">
        <v>0</v>
      </c>
      <c r="X12" s="16">
        <v>0</v>
      </c>
      <c r="Y12" s="14"/>
      <c r="Z12" s="14"/>
      <c r="AA12" s="16">
        <v>0</v>
      </c>
      <c r="AB12" s="19"/>
      <c r="AC12" s="19"/>
      <c r="AD12" s="19"/>
      <c r="AE12" s="19"/>
      <c r="AF12" s="19"/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4"/>
      <c r="AR12" s="20"/>
      <c r="AS12" s="16">
        <v>0</v>
      </c>
    </row>
    <row r="13" spans="1:45" x14ac:dyDescent="0.35">
      <c r="A13" s="75">
        <v>890802978</v>
      </c>
      <c r="B13" s="14" t="s">
        <v>54</v>
      </c>
      <c r="C13" s="14" t="s">
        <v>55</v>
      </c>
      <c r="D13" s="14">
        <v>21432</v>
      </c>
      <c r="E13" s="14" t="s">
        <v>167</v>
      </c>
      <c r="F13" s="14" t="s">
        <v>168</v>
      </c>
      <c r="G13" s="15">
        <v>44498</v>
      </c>
      <c r="H13" s="15">
        <v>44527</v>
      </c>
      <c r="I13" s="16">
        <v>5485</v>
      </c>
      <c r="J13" s="16">
        <v>5485</v>
      </c>
      <c r="K13" s="17" t="s">
        <v>57</v>
      </c>
      <c r="L13" s="18" t="s">
        <v>58</v>
      </c>
      <c r="M13" s="14" t="s">
        <v>59</v>
      </c>
      <c r="N13" s="14" t="s">
        <v>164</v>
      </c>
      <c r="O13" s="16">
        <v>0</v>
      </c>
      <c r="P13" s="19"/>
      <c r="Q13" s="14"/>
      <c r="R13" s="20"/>
      <c r="S13" s="20"/>
      <c r="T13" s="20"/>
      <c r="U13" s="16">
        <v>0</v>
      </c>
      <c r="V13" s="16">
        <v>0</v>
      </c>
      <c r="W13" s="16">
        <v>0</v>
      </c>
      <c r="X13" s="16">
        <v>0</v>
      </c>
      <c r="Y13" s="14"/>
      <c r="Z13" s="14"/>
      <c r="AA13" s="16">
        <v>0</v>
      </c>
      <c r="AB13" s="19"/>
      <c r="AC13" s="19"/>
      <c r="AD13" s="19"/>
      <c r="AE13" s="19"/>
      <c r="AF13" s="19"/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4"/>
      <c r="AR13" s="20"/>
      <c r="AS13" s="16">
        <v>0</v>
      </c>
    </row>
    <row r="14" spans="1:45" x14ac:dyDescent="0.35">
      <c r="A14" s="75">
        <v>890802978</v>
      </c>
      <c r="B14" s="14" t="s">
        <v>54</v>
      </c>
      <c r="C14" s="14" t="s">
        <v>55</v>
      </c>
      <c r="D14" s="14">
        <v>8310</v>
      </c>
      <c r="E14" s="14" t="s">
        <v>169</v>
      </c>
      <c r="F14" s="14" t="s">
        <v>170</v>
      </c>
      <c r="G14" s="15">
        <v>44324</v>
      </c>
      <c r="H14" s="15">
        <v>44324</v>
      </c>
      <c r="I14" s="16">
        <v>5485</v>
      </c>
      <c r="J14" s="16">
        <v>5485</v>
      </c>
      <c r="K14" s="17" t="s">
        <v>57</v>
      </c>
      <c r="L14" s="18" t="s">
        <v>58</v>
      </c>
      <c r="M14" s="14" t="s">
        <v>59</v>
      </c>
      <c r="N14" s="14" t="s">
        <v>164</v>
      </c>
      <c r="O14" s="16">
        <v>0</v>
      </c>
      <c r="P14" s="19"/>
      <c r="Q14" s="14"/>
      <c r="R14" s="20"/>
      <c r="S14" s="20"/>
      <c r="T14" s="20"/>
      <c r="U14" s="16">
        <v>0</v>
      </c>
      <c r="V14" s="16">
        <v>0</v>
      </c>
      <c r="W14" s="16">
        <v>0</v>
      </c>
      <c r="X14" s="16">
        <v>0</v>
      </c>
      <c r="Y14" s="14"/>
      <c r="Z14" s="14"/>
      <c r="AA14" s="16">
        <v>0</v>
      </c>
      <c r="AB14" s="19"/>
      <c r="AC14" s="19"/>
      <c r="AD14" s="19"/>
      <c r="AE14" s="19"/>
      <c r="AF14" s="19"/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4"/>
      <c r="AR14" s="20"/>
      <c r="AS14" s="16">
        <v>0</v>
      </c>
    </row>
    <row r="15" spans="1:45" x14ac:dyDescent="0.35">
      <c r="A15" s="75">
        <v>890802978</v>
      </c>
      <c r="B15" s="14" t="s">
        <v>54</v>
      </c>
      <c r="C15" s="14" t="s">
        <v>55</v>
      </c>
      <c r="D15" s="14">
        <v>8632</v>
      </c>
      <c r="E15" s="14" t="s">
        <v>171</v>
      </c>
      <c r="F15" s="14" t="s">
        <v>172</v>
      </c>
      <c r="G15" s="15">
        <v>44324</v>
      </c>
      <c r="H15" s="15">
        <v>44324</v>
      </c>
      <c r="I15" s="16">
        <v>5485</v>
      </c>
      <c r="J15" s="16">
        <v>5485</v>
      </c>
      <c r="K15" s="17" t="s">
        <v>57</v>
      </c>
      <c r="L15" s="18" t="s">
        <v>58</v>
      </c>
      <c r="M15" s="14" t="s">
        <v>59</v>
      </c>
      <c r="N15" s="14" t="s">
        <v>164</v>
      </c>
      <c r="O15" s="16">
        <v>0</v>
      </c>
      <c r="P15" s="19"/>
      <c r="Q15" s="14"/>
      <c r="R15" s="20"/>
      <c r="S15" s="20"/>
      <c r="T15" s="20"/>
      <c r="U15" s="16">
        <v>0</v>
      </c>
      <c r="V15" s="16">
        <v>0</v>
      </c>
      <c r="W15" s="16">
        <v>0</v>
      </c>
      <c r="X15" s="16">
        <v>0</v>
      </c>
      <c r="Y15" s="14"/>
      <c r="Z15" s="14"/>
      <c r="AA15" s="16">
        <v>0</v>
      </c>
      <c r="AB15" s="19"/>
      <c r="AC15" s="19"/>
      <c r="AD15" s="19"/>
      <c r="AE15" s="19"/>
      <c r="AF15" s="19"/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4"/>
      <c r="AR15" s="20"/>
      <c r="AS15" s="16">
        <v>0</v>
      </c>
    </row>
    <row r="16" spans="1:45" x14ac:dyDescent="0.35">
      <c r="A16" s="75">
        <v>890802978</v>
      </c>
      <c r="B16" s="14" t="s">
        <v>54</v>
      </c>
      <c r="C16" s="14" t="s">
        <v>55</v>
      </c>
      <c r="D16" s="14">
        <v>43441</v>
      </c>
      <c r="E16" s="14" t="s">
        <v>173</v>
      </c>
      <c r="F16" s="14" t="s">
        <v>174</v>
      </c>
      <c r="G16" s="15">
        <v>44945</v>
      </c>
      <c r="H16" s="15">
        <v>44945</v>
      </c>
      <c r="I16" s="16">
        <v>5832</v>
      </c>
      <c r="J16" s="16">
        <v>5832</v>
      </c>
      <c r="K16" s="17" t="s">
        <v>57</v>
      </c>
      <c r="L16" s="18" t="s">
        <v>58</v>
      </c>
      <c r="M16" s="14" t="s">
        <v>59</v>
      </c>
      <c r="N16" s="14" t="s">
        <v>164</v>
      </c>
      <c r="O16" s="16">
        <v>0</v>
      </c>
      <c r="P16" s="19"/>
      <c r="Q16" s="14"/>
      <c r="R16" s="20"/>
      <c r="S16" s="20"/>
      <c r="T16" s="20"/>
      <c r="U16" s="16">
        <v>0</v>
      </c>
      <c r="V16" s="16">
        <v>0</v>
      </c>
      <c r="W16" s="16">
        <v>0</v>
      </c>
      <c r="X16" s="16">
        <v>0</v>
      </c>
      <c r="Y16" s="14"/>
      <c r="Z16" s="14"/>
      <c r="AA16" s="16">
        <v>0</v>
      </c>
      <c r="AB16" s="19"/>
      <c r="AC16" s="19"/>
      <c r="AD16" s="19"/>
      <c r="AE16" s="19"/>
      <c r="AF16" s="19"/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4"/>
      <c r="AR16" s="20"/>
      <c r="AS16" s="16">
        <v>0</v>
      </c>
    </row>
    <row r="17" spans="1:45" x14ac:dyDescent="0.35">
      <c r="A17" s="75">
        <v>890802978</v>
      </c>
      <c r="B17" s="14" t="s">
        <v>54</v>
      </c>
      <c r="C17" s="14" t="s">
        <v>56</v>
      </c>
      <c r="D17" s="14">
        <v>422782</v>
      </c>
      <c r="E17" s="14" t="s">
        <v>175</v>
      </c>
      <c r="F17" s="14" t="s">
        <v>176</v>
      </c>
      <c r="G17" s="15">
        <v>44146</v>
      </c>
      <c r="H17" s="15">
        <v>44146</v>
      </c>
      <c r="I17" s="16">
        <v>6313</v>
      </c>
      <c r="J17" s="16">
        <v>6313</v>
      </c>
      <c r="K17" s="17" t="s">
        <v>57</v>
      </c>
      <c r="L17" s="18" t="s">
        <v>58</v>
      </c>
      <c r="M17" s="14" t="s">
        <v>59</v>
      </c>
      <c r="N17" s="14" t="s">
        <v>164</v>
      </c>
      <c r="O17" s="16">
        <v>0</v>
      </c>
      <c r="P17" s="19"/>
      <c r="Q17" s="14"/>
      <c r="R17" s="20"/>
      <c r="S17" s="20"/>
      <c r="T17" s="20"/>
      <c r="U17" s="16">
        <v>0</v>
      </c>
      <c r="V17" s="16">
        <v>0</v>
      </c>
      <c r="W17" s="16">
        <v>0</v>
      </c>
      <c r="X17" s="16">
        <v>0</v>
      </c>
      <c r="Y17" s="14"/>
      <c r="Z17" s="14"/>
      <c r="AA17" s="16">
        <v>0</v>
      </c>
      <c r="AB17" s="19"/>
      <c r="AC17" s="19"/>
      <c r="AD17" s="19"/>
      <c r="AE17" s="19"/>
      <c r="AF17" s="19"/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4"/>
      <c r="AR17" s="20"/>
      <c r="AS17" s="16">
        <v>0</v>
      </c>
    </row>
    <row r="18" spans="1:45" x14ac:dyDescent="0.35">
      <c r="A18" s="75">
        <v>890802978</v>
      </c>
      <c r="B18" s="14" t="s">
        <v>54</v>
      </c>
      <c r="C18" s="14" t="s">
        <v>55</v>
      </c>
      <c r="D18" s="14">
        <v>3188</v>
      </c>
      <c r="E18" s="14" t="s">
        <v>177</v>
      </c>
      <c r="F18" s="14" t="s">
        <v>178</v>
      </c>
      <c r="G18" s="15">
        <v>44231</v>
      </c>
      <c r="H18" s="15">
        <v>44275</v>
      </c>
      <c r="I18" s="16">
        <v>16974</v>
      </c>
      <c r="J18" s="16">
        <v>16974</v>
      </c>
      <c r="K18" s="17" t="s">
        <v>57</v>
      </c>
      <c r="L18" s="18" t="s">
        <v>58</v>
      </c>
      <c r="M18" s="14" t="s">
        <v>59</v>
      </c>
      <c r="N18" s="14" t="s">
        <v>164</v>
      </c>
      <c r="O18" s="16">
        <v>0</v>
      </c>
      <c r="P18" s="19"/>
      <c r="Q18" s="14"/>
      <c r="R18" s="20"/>
      <c r="S18" s="20"/>
      <c r="T18" s="20"/>
      <c r="U18" s="16">
        <v>0</v>
      </c>
      <c r="V18" s="16">
        <v>0</v>
      </c>
      <c r="W18" s="16">
        <v>0</v>
      </c>
      <c r="X18" s="16">
        <v>0</v>
      </c>
      <c r="Y18" s="14"/>
      <c r="Z18" s="14"/>
      <c r="AA18" s="16">
        <v>0</v>
      </c>
      <c r="AB18" s="19"/>
      <c r="AC18" s="19"/>
      <c r="AD18" s="19"/>
      <c r="AE18" s="19"/>
      <c r="AF18" s="19"/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4"/>
      <c r="AR18" s="20"/>
      <c r="AS18" s="16">
        <v>0</v>
      </c>
    </row>
    <row r="19" spans="1:45" x14ac:dyDescent="0.35">
      <c r="A19" s="75">
        <v>890802978</v>
      </c>
      <c r="B19" s="14" t="s">
        <v>54</v>
      </c>
      <c r="C19" s="14" t="s">
        <v>55</v>
      </c>
      <c r="D19" s="14">
        <v>56559</v>
      </c>
      <c r="E19" s="14" t="s">
        <v>179</v>
      </c>
      <c r="F19" s="14" t="s">
        <v>180</v>
      </c>
      <c r="G19" s="15">
        <v>45162</v>
      </c>
      <c r="H19" s="15">
        <v>45204</v>
      </c>
      <c r="I19" s="16">
        <v>28000</v>
      </c>
      <c r="J19" s="16">
        <v>28000</v>
      </c>
      <c r="K19" s="17" t="s">
        <v>57</v>
      </c>
      <c r="L19" s="18" t="s">
        <v>58</v>
      </c>
      <c r="M19" s="14" t="s">
        <v>59</v>
      </c>
      <c r="N19" s="14" t="s">
        <v>164</v>
      </c>
      <c r="O19" s="16">
        <v>0</v>
      </c>
      <c r="P19" s="19"/>
      <c r="Q19" s="14"/>
      <c r="R19" s="20"/>
      <c r="S19" s="20"/>
      <c r="T19" s="20"/>
      <c r="U19" s="16">
        <v>0</v>
      </c>
      <c r="V19" s="16">
        <v>0</v>
      </c>
      <c r="W19" s="16">
        <v>0</v>
      </c>
      <c r="X19" s="16">
        <v>0</v>
      </c>
      <c r="Y19" s="14"/>
      <c r="Z19" s="14"/>
      <c r="AA19" s="16">
        <v>0</v>
      </c>
      <c r="AB19" s="19"/>
      <c r="AC19" s="19"/>
      <c r="AD19" s="19"/>
      <c r="AE19" s="19"/>
      <c r="AF19" s="19"/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4"/>
      <c r="AR19" s="20"/>
      <c r="AS19" s="16">
        <v>0</v>
      </c>
    </row>
    <row r="20" spans="1:45" x14ac:dyDescent="0.35">
      <c r="A20" s="75">
        <v>890802978</v>
      </c>
      <c r="B20" s="14" t="s">
        <v>54</v>
      </c>
      <c r="C20" s="14" t="s">
        <v>55</v>
      </c>
      <c r="D20" s="14">
        <v>7702</v>
      </c>
      <c r="E20" s="14" t="s">
        <v>181</v>
      </c>
      <c r="F20" s="14" t="s">
        <v>182</v>
      </c>
      <c r="G20" s="15">
        <v>44323</v>
      </c>
      <c r="H20" s="15">
        <v>44323</v>
      </c>
      <c r="I20" s="16">
        <v>61065</v>
      </c>
      <c r="J20" s="16">
        <v>61065</v>
      </c>
      <c r="K20" s="17" t="s">
        <v>57</v>
      </c>
      <c r="L20" s="18" t="s">
        <v>58</v>
      </c>
      <c r="M20" s="14" t="s">
        <v>59</v>
      </c>
      <c r="N20" s="14" t="s">
        <v>164</v>
      </c>
      <c r="O20" s="16">
        <v>0</v>
      </c>
      <c r="P20" s="19"/>
      <c r="Q20" s="14"/>
      <c r="R20" s="20"/>
      <c r="S20" s="20"/>
      <c r="T20" s="20"/>
      <c r="U20" s="16">
        <v>0</v>
      </c>
      <c r="V20" s="16">
        <v>0</v>
      </c>
      <c r="W20" s="16">
        <v>0</v>
      </c>
      <c r="X20" s="16">
        <v>0</v>
      </c>
      <c r="Y20" s="14"/>
      <c r="Z20" s="14"/>
      <c r="AA20" s="16">
        <v>0</v>
      </c>
      <c r="AB20" s="19"/>
      <c r="AC20" s="19"/>
      <c r="AD20" s="19"/>
      <c r="AE20" s="19"/>
      <c r="AF20" s="19"/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4"/>
      <c r="AR20" s="20"/>
      <c r="AS20" s="16">
        <v>0</v>
      </c>
    </row>
    <row r="21" spans="1:45" x14ac:dyDescent="0.35">
      <c r="A21" s="75">
        <v>890802978</v>
      </c>
      <c r="B21" s="14" t="s">
        <v>54</v>
      </c>
      <c r="C21" s="14" t="s">
        <v>55</v>
      </c>
      <c r="D21" s="14">
        <v>19048</v>
      </c>
      <c r="E21" s="14" t="s">
        <v>183</v>
      </c>
      <c r="F21" s="14" t="s">
        <v>184</v>
      </c>
      <c r="G21" s="15">
        <v>44467</v>
      </c>
      <c r="H21" s="15">
        <v>44496</v>
      </c>
      <c r="I21" s="16">
        <v>61564</v>
      </c>
      <c r="J21" s="16">
        <v>61564</v>
      </c>
      <c r="K21" s="17" t="s">
        <v>57</v>
      </c>
      <c r="L21" s="18" t="s">
        <v>58</v>
      </c>
      <c r="M21" s="14" t="s">
        <v>59</v>
      </c>
      <c r="N21" s="14" t="s">
        <v>164</v>
      </c>
      <c r="O21" s="16">
        <v>0</v>
      </c>
      <c r="P21" s="19"/>
      <c r="Q21" s="14"/>
      <c r="R21" s="20"/>
      <c r="S21" s="20"/>
      <c r="T21" s="20"/>
      <c r="U21" s="16">
        <v>0</v>
      </c>
      <c r="V21" s="16">
        <v>0</v>
      </c>
      <c r="W21" s="16">
        <v>0</v>
      </c>
      <c r="X21" s="16">
        <v>0</v>
      </c>
      <c r="Y21" s="14"/>
      <c r="Z21" s="14"/>
      <c r="AA21" s="16">
        <v>0</v>
      </c>
      <c r="AB21" s="19"/>
      <c r="AC21" s="19"/>
      <c r="AD21" s="19"/>
      <c r="AE21" s="19"/>
      <c r="AF21" s="19"/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4"/>
      <c r="AR21" s="20"/>
      <c r="AS21" s="16">
        <v>0</v>
      </c>
    </row>
    <row r="22" spans="1:45" x14ac:dyDescent="0.35">
      <c r="A22" s="75">
        <v>890802978</v>
      </c>
      <c r="B22" s="14" t="s">
        <v>54</v>
      </c>
      <c r="C22" s="14" t="s">
        <v>55</v>
      </c>
      <c r="D22" s="14">
        <v>29837</v>
      </c>
      <c r="E22" s="14" t="s">
        <v>185</v>
      </c>
      <c r="F22" s="14" t="s">
        <v>186</v>
      </c>
      <c r="G22" s="15">
        <v>44656</v>
      </c>
      <c r="H22" s="15">
        <v>45091</v>
      </c>
      <c r="I22" s="16">
        <v>120496</v>
      </c>
      <c r="J22" s="16">
        <v>120496</v>
      </c>
      <c r="K22" s="17" t="s">
        <v>57</v>
      </c>
      <c r="L22" s="18" t="s">
        <v>58</v>
      </c>
      <c r="M22" s="14" t="s">
        <v>59</v>
      </c>
      <c r="N22" s="14" t="s">
        <v>164</v>
      </c>
      <c r="O22" s="16">
        <v>0</v>
      </c>
      <c r="P22" s="19"/>
      <c r="Q22" s="14"/>
      <c r="R22" s="20"/>
      <c r="S22" s="20"/>
      <c r="T22" s="20"/>
      <c r="U22" s="16">
        <v>0</v>
      </c>
      <c r="V22" s="16">
        <v>0</v>
      </c>
      <c r="W22" s="16">
        <v>0</v>
      </c>
      <c r="X22" s="16">
        <v>0</v>
      </c>
      <c r="Y22" s="14"/>
      <c r="Z22" s="14"/>
      <c r="AA22" s="16">
        <v>0</v>
      </c>
      <c r="AB22" s="19"/>
      <c r="AC22" s="19"/>
      <c r="AD22" s="19"/>
      <c r="AE22" s="19"/>
      <c r="AF22" s="19"/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4"/>
      <c r="AR22" s="20"/>
      <c r="AS22" s="16">
        <v>0</v>
      </c>
    </row>
    <row r="23" spans="1:45" x14ac:dyDescent="0.35">
      <c r="A23" s="75">
        <v>890802978</v>
      </c>
      <c r="B23" s="14" t="s">
        <v>54</v>
      </c>
      <c r="C23" s="14" t="s">
        <v>55</v>
      </c>
      <c r="D23" s="14">
        <v>28608</v>
      </c>
      <c r="E23" s="14" t="s">
        <v>187</v>
      </c>
      <c r="F23" s="14" t="s">
        <v>188</v>
      </c>
      <c r="G23" s="15">
        <v>44679</v>
      </c>
      <c r="H23" s="15">
        <v>44679</v>
      </c>
      <c r="I23" s="16">
        <v>160949</v>
      </c>
      <c r="J23" s="16">
        <v>160949</v>
      </c>
      <c r="K23" s="17" t="s">
        <v>57</v>
      </c>
      <c r="L23" s="18" t="s">
        <v>58</v>
      </c>
      <c r="M23" s="14" t="s">
        <v>59</v>
      </c>
      <c r="N23" s="14" t="s">
        <v>164</v>
      </c>
      <c r="O23" s="16">
        <v>0</v>
      </c>
      <c r="P23" s="19"/>
      <c r="Q23" s="14"/>
      <c r="R23" s="20"/>
      <c r="S23" s="20"/>
      <c r="T23" s="20"/>
      <c r="U23" s="16">
        <v>0</v>
      </c>
      <c r="V23" s="16">
        <v>0</v>
      </c>
      <c r="W23" s="16">
        <v>0</v>
      </c>
      <c r="X23" s="16">
        <v>0</v>
      </c>
      <c r="Y23" s="14"/>
      <c r="Z23" s="14"/>
      <c r="AA23" s="16">
        <v>0</v>
      </c>
      <c r="AB23" s="19"/>
      <c r="AC23" s="19"/>
      <c r="AD23" s="19"/>
      <c r="AE23" s="19"/>
      <c r="AF23" s="19"/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4"/>
      <c r="AR23" s="20"/>
      <c r="AS23" s="16">
        <v>0</v>
      </c>
    </row>
    <row r="24" spans="1:45" x14ac:dyDescent="0.35">
      <c r="A24" s="75">
        <v>890802978</v>
      </c>
      <c r="B24" s="14" t="s">
        <v>54</v>
      </c>
      <c r="C24" s="14" t="s">
        <v>55</v>
      </c>
      <c r="D24" s="14">
        <v>30204</v>
      </c>
      <c r="E24" s="14" t="s">
        <v>189</v>
      </c>
      <c r="F24" s="14" t="s">
        <v>190</v>
      </c>
      <c r="G24" s="15">
        <v>44869</v>
      </c>
      <c r="H24" s="15">
        <v>44945</v>
      </c>
      <c r="I24" s="16">
        <v>195771</v>
      </c>
      <c r="J24" s="16">
        <v>195771</v>
      </c>
      <c r="K24" s="17" t="s">
        <v>57</v>
      </c>
      <c r="L24" s="18" t="s">
        <v>58</v>
      </c>
      <c r="M24" s="14" t="s">
        <v>59</v>
      </c>
      <c r="N24" s="14" t="s">
        <v>164</v>
      </c>
      <c r="O24" s="16">
        <v>0</v>
      </c>
      <c r="P24" s="19"/>
      <c r="Q24" s="14"/>
      <c r="R24" s="20"/>
      <c r="S24" s="20"/>
      <c r="T24" s="20"/>
      <c r="U24" s="16">
        <v>0</v>
      </c>
      <c r="V24" s="16">
        <v>0</v>
      </c>
      <c r="W24" s="16">
        <v>0</v>
      </c>
      <c r="X24" s="16">
        <v>0</v>
      </c>
      <c r="Y24" s="14"/>
      <c r="Z24" s="14"/>
      <c r="AA24" s="16">
        <v>0</v>
      </c>
      <c r="AB24" s="19"/>
      <c r="AC24" s="19"/>
      <c r="AD24" s="19"/>
      <c r="AE24" s="19"/>
      <c r="AF24" s="19"/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4"/>
      <c r="AR24" s="20"/>
      <c r="AS24" s="16">
        <v>0</v>
      </c>
    </row>
    <row r="25" spans="1:45" x14ac:dyDescent="0.35">
      <c r="A25" s="75">
        <v>890802978</v>
      </c>
      <c r="B25" s="14" t="s">
        <v>54</v>
      </c>
      <c r="C25" s="14" t="s">
        <v>55</v>
      </c>
      <c r="D25" s="14">
        <v>988</v>
      </c>
      <c r="E25" s="14" t="s">
        <v>191</v>
      </c>
      <c r="F25" s="14" t="s">
        <v>192</v>
      </c>
      <c r="G25" s="15">
        <v>44180</v>
      </c>
      <c r="H25" s="15">
        <v>44202</v>
      </c>
      <c r="I25" s="16">
        <v>197041</v>
      </c>
      <c r="J25" s="16">
        <v>197041</v>
      </c>
      <c r="K25" s="17" t="s">
        <v>57</v>
      </c>
      <c r="L25" s="18" t="s">
        <v>58</v>
      </c>
      <c r="M25" s="14" t="s">
        <v>59</v>
      </c>
      <c r="N25" s="14" t="s">
        <v>164</v>
      </c>
      <c r="O25" s="16">
        <v>0</v>
      </c>
      <c r="P25" s="19"/>
      <c r="Q25" s="14"/>
      <c r="R25" s="20"/>
      <c r="S25" s="20"/>
      <c r="T25" s="20"/>
      <c r="U25" s="16">
        <v>0</v>
      </c>
      <c r="V25" s="16">
        <v>0</v>
      </c>
      <c r="W25" s="16">
        <v>0</v>
      </c>
      <c r="X25" s="16">
        <v>0</v>
      </c>
      <c r="Y25" s="14"/>
      <c r="Z25" s="14"/>
      <c r="AA25" s="16">
        <v>0</v>
      </c>
      <c r="AB25" s="19"/>
      <c r="AC25" s="19"/>
      <c r="AD25" s="19"/>
      <c r="AE25" s="19"/>
      <c r="AF25" s="19"/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4"/>
      <c r="AR25" s="20"/>
      <c r="AS25" s="16">
        <v>0</v>
      </c>
    </row>
    <row r="26" spans="1:45" x14ac:dyDescent="0.35">
      <c r="A26" s="75">
        <v>890802978</v>
      </c>
      <c r="B26" s="14" t="s">
        <v>54</v>
      </c>
      <c r="C26" s="14" t="s">
        <v>55</v>
      </c>
      <c r="D26" s="14">
        <v>29016</v>
      </c>
      <c r="E26" s="14" t="s">
        <v>193</v>
      </c>
      <c r="F26" s="14" t="s">
        <v>194</v>
      </c>
      <c r="G26" s="15">
        <v>44638</v>
      </c>
      <c r="H26" s="15">
        <v>44679</v>
      </c>
      <c r="I26" s="16">
        <v>217482</v>
      </c>
      <c r="J26" s="16">
        <v>217482</v>
      </c>
      <c r="K26" s="17" t="s">
        <v>57</v>
      </c>
      <c r="L26" s="18" t="s">
        <v>58</v>
      </c>
      <c r="M26" s="14" t="s">
        <v>59</v>
      </c>
      <c r="N26" s="14" t="s">
        <v>164</v>
      </c>
      <c r="O26" s="16">
        <v>0</v>
      </c>
      <c r="P26" s="19"/>
      <c r="Q26" s="14"/>
      <c r="R26" s="20"/>
      <c r="S26" s="20"/>
      <c r="T26" s="20"/>
      <c r="U26" s="16">
        <v>0</v>
      </c>
      <c r="V26" s="16">
        <v>0</v>
      </c>
      <c r="W26" s="16">
        <v>0</v>
      </c>
      <c r="X26" s="16">
        <v>0</v>
      </c>
      <c r="Y26" s="14"/>
      <c r="Z26" s="14"/>
      <c r="AA26" s="16">
        <v>0</v>
      </c>
      <c r="AB26" s="19"/>
      <c r="AC26" s="19"/>
      <c r="AD26" s="19"/>
      <c r="AE26" s="19"/>
      <c r="AF26" s="19"/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4"/>
      <c r="AR26" s="20"/>
      <c r="AS26" s="16">
        <v>0</v>
      </c>
    </row>
    <row r="27" spans="1:45" x14ac:dyDescent="0.35">
      <c r="A27" s="75">
        <v>890802978</v>
      </c>
      <c r="B27" s="14" t="s">
        <v>54</v>
      </c>
      <c r="C27" s="14" t="s">
        <v>55</v>
      </c>
      <c r="D27" s="14">
        <v>45585</v>
      </c>
      <c r="E27" s="14" t="s">
        <v>195</v>
      </c>
      <c r="F27" s="14" t="s">
        <v>196</v>
      </c>
      <c r="G27" s="15">
        <v>44965</v>
      </c>
      <c r="H27" s="15">
        <v>45091</v>
      </c>
      <c r="I27" s="16">
        <v>227744</v>
      </c>
      <c r="J27" s="16">
        <v>227744</v>
      </c>
      <c r="K27" s="17" t="s">
        <v>57</v>
      </c>
      <c r="L27" s="18" t="s">
        <v>58</v>
      </c>
      <c r="M27" s="14" t="s">
        <v>59</v>
      </c>
      <c r="N27" s="14" t="s">
        <v>164</v>
      </c>
      <c r="O27" s="16">
        <v>0</v>
      </c>
      <c r="P27" s="19"/>
      <c r="Q27" s="14"/>
      <c r="R27" s="20"/>
      <c r="S27" s="20"/>
      <c r="T27" s="20"/>
      <c r="U27" s="16">
        <v>0</v>
      </c>
      <c r="V27" s="16">
        <v>0</v>
      </c>
      <c r="W27" s="16">
        <v>0</v>
      </c>
      <c r="X27" s="16">
        <v>0</v>
      </c>
      <c r="Y27" s="14"/>
      <c r="Z27" s="14"/>
      <c r="AA27" s="16">
        <v>0</v>
      </c>
      <c r="AB27" s="19"/>
      <c r="AC27" s="19"/>
      <c r="AD27" s="19"/>
      <c r="AE27" s="19"/>
      <c r="AF27" s="19"/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4"/>
      <c r="AR27" s="20"/>
      <c r="AS27" s="1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6" sqref="I26"/>
    </sheetView>
  </sheetViews>
  <sheetFormatPr baseColWidth="10" defaultRowHeight="12.5" x14ac:dyDescent="0.25"/>
  <cols>
    <col min="1" max="1" width="1" style="21" customWidth="1"/>
    <col min="2" max="2" width="10.90625" style="21"/>
    <col min="3" max="3" width="17.54296875" style="21" customWidth="1"/>
    <col min="4" max="4" width="11.54296875" style="21" customWidth="1"/>
    <col min="5" max="8" width="10.90625" style="21"/>
    <col min="9" max="9" width="22.54296875" style="21" customWidth="1"/>
    <col min="10" max="10" width="14" style="21" customWidth="1"/>
    <col min="11" max="11" width="1.7265625" style="21" customWidth="1"/>
    <col min="12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81" t="s">
        <v>86</v>
      </c>
      <c r="E2" s="82"/>
      <c r="F2" s="82"/>
      <c r="G2" s="82"/>
      <c r="H2" s="82"/>
      <c r="I2" s="83"/>
      <c r="J2" s="87" t="s">
        <v>87</v>
      </c>
    </row>
    <row r="3" spans="2:10" ht="15.75" customHeight="1" thickBot="1" x14ac:dyDescent="0.3">
      <c r="B3" s="24"/>
      <c r="C3" s="25"/>
      <c r="D3" s="84"/>
      <c r="E3" s="85"/>
      <c r="F3" s="85"/>
      <c r="G3" s="85"/>
      <c r="H3" s="85"/>
      <c r="I3" s="86"/>
      <c r="J3" s="88"/>
    </row>
    <row r="4" spans="2:10" ht="13" x14ac:dyDescent="0.25">
      <c r="B4" s="24"/>
      <c r="C4" s="25"/>
      <c r="D4" s="26"/>
      <c r="E4" s="27"/>
      <c r="F4" s="27"/>
      <c r="G4" s="27"/>
      <c r="H4" s="27"/>
      <c r="I4" s="28"/>
      <c r="J4" s="29"/>
    </row>
    <row r="5" spans="2:10" ht="13" x14ac:dyDescent="0.25">
      <c r="B5" s="24"/>
      <c r="C5" s="25"/>
      <c r="D5" s="30" t="s">
        <v>88</v>
      </c>
      <c r="E5" s="31"/>
      <c r="F5" s="31"/>
      <c r="G5" s="31"/>
      <c r="H5" s="31"/>
      <c r="I5" s="32"/>
      <c r="J5" s="32" t="s">
        <v>89</v>
      </c>
    </row>
    <row r="6" spans="2:10" ht="13.5" thickBot="1" x14ac:dyDescent="0.3">
      <c r="B6" s="33"/>
      <c r="C6" s="34"/>
      <c r="D6" s="35"/>
      <c r="E6" s="36"/>
      <c r="F6" s="36"/>
      <c r="G6" s="36"/>
      <c r="H6" s="36"/>
      <c r="I6" s="37"/>
      <c r="J6" s="38"/>
    </row>
    <row r="7" spans="2:10" x14ac:dyDescent="0.25">
      <c r="B7" s="39"/>
      <c r="J7" s="40"/>
    </row>
    <row r="8" spans="2:10" x14ac:dyDescent="0.25">
      <c r="B8" s="39"/>
      <c r="J8" s="40"/>
    </row>
    <row r="9" spans="2:10" x14ac:dyDescent="0.25">
      <c r="B9" s="39"/>
      <c r="C9" s="21" t="s">
        <v>116</v>
      </c>
      <c r="J9" s="40"/>
    </row>
    <row r="10" spans="2:10" ht="13" x14ac:dyDescent="0.3">
      <c r="B10" s="39"/>
      <c r="C10" s="41"/>
      <c r="E10" s="42"/>
      <c r="H10" s="43"/>
      <c r="J10" s="40"/>
    </row>
    <row r="11" spans="2:10" x14ac:dyDescent="0.25">
      <c r="B11" s="39"/>
      <c r="J11" s="40"/>
    </row>
    <row r="12" spans="2:10" ht="13" x14ac:dyDescent="0.3">
      <c r="B12" s="39"/>
      <c r="C12" s="41" t="s">
        <v>114</v>
      </c>
      <c r="J12" s="40"/>
    </row>
    <row r="13" spans="2:10" ht="13" x14ac:dyDescent="0.3">
      <c r="B13" s="39"/>
      <c r="C13" s="41" t="s">
        <v>115</v>
      </c>
      <c r="J13" s="40"/>
    </row>
    <row r="14" spans="2:10" x14ac:dyDescent="0.25">
      <c r="B14" s="39"/>
      <c r="J14" s="40"/>
    </row>
    <row r="15" spans="2:10" x14ac:dyDescent="0.25">
      <c r="B15" s="39"/>
      <c r="C15" s="21" t="s">
        <v>90</v>
      </c>
      <c r="J15" s="40"/>
    </row>
    <row r="16" spans="2:10" x14ac:dyDescent="0.25">
      <c r="B16" s="39"/>
      <c r="C16" s="44"/>
      <c r="J16" s="40"/>
    </row>
    <row r="17" spans="2:10" ht="13" x14ac:dyDescent="0.3">
      <c r="B17" s="39"/>
      <c r="C17" s="21" t="s">
        <v>91</v>
      </c>
      <c r="D17" s="42"/>
      <c r="H17" s="45" t="s">
        <v>92</v>
      </c>
      <c r="I17" s="46" t="s">
        <v>93</v>
      </c>
      <c r="J17" s="40"/>
    </row>
    <row r="18" spans="2:10" ht="13" x14ac:dyDescent="0.3">
      <c r="B18" s="39"/>
      <c r="C18" s="41" t="s">
        <v>94</v>
      </c>
      <c r="D18" s="41"/>
      <c r="E18" s="41"/>
      <c r="F18" s="41"/>
      <c r="H18" s="47">
        <v>25</v>
      </c>
      <c r="I18" s="48">
        <v>2510747</v>
      </c>
      <c r="J18" s="40"/>
    </row>
    <row r="19" spans="2:10" x14ac:dyDescent="0.25">
      <c r="B19" s="39"/>
      <c r="C19" s="21" t="s">
        <v>95</v>
      </c>
      <c r="H19" s="49">
        <v>1</v>
      </c>
      <c r="I19" s="50">
        <v>223697</v>
      </c>
      <c r="J19" s="40"/>
    </row>
    <row r="20" spans="2:10" x14ac:dyDescent="0.25">
      <c r="B20" s="39"/>
      <c r="C20" s="21" t="s">
        <v>96</v>
      </c>
      <c r="H20" s="49">
        <v>5</v>
      </c>
      <c r="I20" s="50">
        <v>806370</v>
      </c>
      <c r="J20" s="40"/>
    </row>
    <row r="21" spans="2:10" x14ac:dyDescent="0.25">
      <c r="B21" s="39"/>
      <c r="C21" s="21" t="s">
        <v>97</v>
      </c>
      <c r="H21" s="49">
        <v>17</v>
      </c>
      <c r="I21" s="50">
        <v>1321330</v>
      </c>
      <c r="J21" s="40"/>
    </row>
    <row r="22" spans="2:10" x14ac:dyDescent="0.25">
      <c r="B22" s="39"/>
      <c r="C22" s="21" t="s">
        <v>98</v>
      </c>
      <c r="H22" s="49">
        <v>0</v>
      </c>
      <c r="I22" s="50">
        <v>0</v>
      </c>
      <c r="J22" s="40"/>
    </row>
    <row r="23" spans="2:10" x14ac:dyDescent="0.25">
      <c r="B23" s="39"/>
      <c r="C23" s="21" t="s">
        <v>99</v>
      </c>
      <c r="H23" s="49">
        <v>0</v>
      </c>
      <c r="I23" s="50">
        <v>0</v>
      </c>
      <c r="J23" s="40"/>
    </row>
    <row r="24" spans="2:10" ht="13" thickBot="1" x14ac:dyDescent="0.3">
      <c r="B24" s="39"/>
      <c r="C24" s="21" t="s">
        <v>100</v>
      </c>
      <c r="H24" s="51">
        <v>0</v>
      </c>
      <c r="I24" s="52">
        <v>0</v>
      </c>
      <c r="J24" s="40"/>
    </row>
    <row r="25" spans="2:10" ht="13" x14ac:dyDescent="0.3">
      <c r="B25" s="39"/>
      <c r="C25" s="41" t="s">
        <v>101</v>
      </c>
      <c r="D25" s="41"/>
      <c r="E25" s="41"/>
      <c r="F25" s="41"/>
      <c r="H25" s="47">
        <f>H19+H20+H21+H22+H24+H23</f>
        <v>23</v>
      </c>
      <c r="I25" s="48">
        <f>I19+I20+I21+I22+I24+I23</f>
        <v>2351397</v>
      </c>
      <c r="J25" s="40"/>
    </row>
    <row r="26" spans="2:10" x14ac:dyDescent="0.25">
      <c r="B26" s="39"/>
      <c r="C26" s="21" t="s">
        <v>102</v>
      </c>
      <c r="H26" s="49">
        <v>2</v>
      </c>
      <c r="I26" s="50">
        <v>159350</v>
      </c>
      <c r="J26" s="40"/>
    </row>
    <row r="27" spans="2:10" ht="13" thickBot="1" x14ac:dyDescent="0.3">
      <c r="B27" s="39"/>
      <c r="C27" s="21" t="s">
        <v>79</v>
      </c>
      <c r="H27" s="51">
        <v>0</v>
      </c>
      <c r="I27" s="52">
        <v>0</v>
      </c>
      <c r="J27" s="40"/>
    </row>
    <row r="28" spans="2:10" ht="13" x14ac:dyDescent="0.3">
      <c r="B28" s="39"/>
      <c r="C28" s="41" t="s">
        <v>103</v>
      </c>
      <c r="D28" s="41"/>
      <c r="E28" s="41"/>
      <c r="F28" s="41"/>
      <c r="H28" s="47">
        <f>H26+H27</f>
        <v>2</v>
      </c>
      <c r="I28" s="48">
        <f>I26+I27</f>
        <v>159350</v>
      </c>
      <c r="J28" s="40"/>
    </row>
    <row r="29" spans="2:10" ht="13.5" thickBot="1" x14ac:dyDescent="0.35">
      <c r="B29" s="39"/>
      <c r="C29" s="21" t="s">
        <v>104</v>
      </c>
      <c r="D29" s="41"/>
      <c r="E29" s="41"/>
      <c r="F29" s="41"/>
      <c r="H29" s="51">
        <v>0</v>
      </c>
      <c r="I29" s="52">
        <v>0</v>
      </c>
      <c r="J29" s="40"/>
    </row>
    <row r="30" spans="2:10" ht="13" x14ac:dyDescent="0.3">
      <c r="B30" s="39"/>
      <c r="C30" s="41" t="s">
        <v>105</v>
      </c>
      <c r="D30" s="41"/>
      <c r="E30" s="41"/>
      <c r="F30" s="41"/>
      <c r="H30" s="49">
        <f>H29</f>
        <v>0</v>
      </c>
      <c r="I30" s="50">
        <f>I29</f>
        <v>0</v>
      </c>
      <c r="J30" s="40"/>
    </row>
    <row r="31" spans="2:10" ht="13" x14ac:dyDescent="0.3">
      <c r="B31" s="39"/>
      <c r="C31" s="41"/>
      <c r="D31" s="41"/>
      <c r="E31" s="41"/>
      <c r="F31" s="41"/>
      <c r="H31" s="53"/>
      <c r="I31" s="48"/>
      <c r="J31" s="40"/>
    </row>
    <row r="32" spans="2:10" ht="13.5" thickBot="1" x14ac:dyDescent="0.35">
      <c r="B32" s="39"/>
      <c r="C32" s="41" t="s">
        <v>106</v>
      </c>
      <c r="D32" s="41"/>
      <c r="H32" s="54">
        <f>H25+H28+H30</f>
        <v>25</v>
      </c>
      <c r="I32" s="55">
        <f>I25+I28+I30</f>
        <v>2510747</v>
      </c>
      <c r="J32" s="40"/>
    </row>
    <row r="33" spans="2:10" ht="13.5" thickTop="1" x14ac:dyDescent="0.3">
      <c r="B33" s="39"/>
      <c r="C33" s="41"/>
      <c r="D33" s="41"/>
      <c r="H33" s="56">
        <f>+H18-H32</f>
        <v>0</v>
      </c>
      <c r="I33" s="50">
        <f>+I18-I32</f>
        <v>0</v>
      </c>
      <c r="J33" s="40"/>
    </row>
    <row r="34" spans="2:10" x14ac:dyDescent="0.25">
      <c r="B34" s="39"/>
      <c r="G34" s="56"/>
      <c r="H34" s="56"/>
      <c r="I34" s="56"/>
      <c r="J34" s="40"/>
    </row>
    <row r="35" spans="2:10" x14ac:dyDescent="0.25">
      <c r="B35" s="39"/>
      <c r="G35" s="56"/>
      <c r="H35" s="56"/>
      <c r="I35" s="56"/>
      <c r="J35" s="40"/>
    </row>
    <row r="36" spans="2:10" ht="13" x14ac:dyDescent="0.3">
      <c r="B36" s="39"/>
      <c r="C36" s="41"/>
      <c r="G36" s="56"/>
      <c r="H36" s="56"/>
      <c r="I36" s="56"/>
      <c r="J36" s="40"/>
    </row>
    <row r="37" spans="2:10" ht="13.5" thickBot="1" x14ac:dyDescent="0.35">
      <c r="B37" s="39"/>
      <c r="C37" s="57" t="s">
        <v>107</v>
      </c>
      <c r="D37" s="58"/>
      <c r="H37" s="57" t="s">
        <v>108</v>
      </c>
      <c r="I37" s="58"/>
      <c r="J37" s="40"/>
    </row>
    <row r="38" spans="2:10" ht="13" x14ac:dyDescent="0.3">
      <c r="B38" s="39"/>
      <c r="C38" s="41" t="s">
        <v>109</v>
      </c>
      <c r="D38" s="56"/>
      <c r="H38" s="59" t="s">
        <v>110</v>
      </c>
      <c r="I38" s="56"/>
      <c r="J38" s="40"/>
    </row>
    <row r="39" spans="2:10" ht="13" x14ac:dyDescent="0.3">
      <c r="B39" s="39"/>
      <c r="C39" s="41" t="s">
        <v>111</v>
      </c>
      <c r="H39" s="41" t="s">
        <v>112</v>
      </c>
      <c r="I39" s="56"/>
      <c r="J39" s="40"/>
    </row>
    <row r="40" spans="2:10" x14ac:dyDescent="0.25">
      <c r="B40" s="39"/>
      <c r="G40" s="56"/>
      <c r="H40" s="56"/>
      <c r="I40" s="56"/>
      <c r="J40" s="40"/>
    </row>
    <row r="41" spans="2:10" ht="12.75" customHeight="1" x14ac:dyDescent="0.25">
      <c r="B41" s="39"/>
      <c r="C41" s="89" t="s">
        <v>113</v>
      </c>
      <c r="D41" s="89"/>
      <c r="E41" s="89"/>
      <c r="F41" s="89"/>
      <c r="G41" s="89"/>
      <c r="H41" s="89"/>
      <c r="I41" s="89"/>
      <c r="J41" s="40"/>
    </row>
    <row r="42" spans="2:10" ht="18.75" customHeight="1" thickBot="1" x14ac:dyDescent="0.3">
      <c r="B42" s="60"/>
      <c r="C42" s="61"/>
      <c r="D42" s="61"/>
      <c r="E42" s="61"/>
      <c r="F42" s="61"/>
      <c r="G42" s="61"/>
      <c r="H42" s="61"/>
      <c r="I42" s="61"/>
      <c r="J42" s="6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showGridLines="0" workbookViewId="0">
      <selection activeCell="I13" sqref="I13"/>
    </sheetView>
  </sheetViews>
  <sheetFormatPr baseColWidth="10" defaultColWidth="11.453125" defaultRowHeight="12.5" x14ac:dyDescent="0.25"/>
  <cols>
    <col min="1" max="1" width="4.453125" style="21" customWidth="1"/>
    <col min="2" max="2" width="11.453125" style="21"/>
    <col min="3" max="3" width="12.81640625" style="21" customWidth="1"/>
    <col min="4" max="4" width="22" style="21" customWidth="1"/>
    <col min="5" max="8" width="11.453125" style="21"/>
    <col min="9" max="9" width="24.7265625" style="21" customWidth="1"/>
    <col min="10" max="10" width="12.54296875" style="21" customWidth="1"/>
    <col min="11" max="11" width="1.7265625" style="21" customWidth="1"/>
    <col min="12" max="12" width="11.453125" style="21"/>
    <col min="13" max="13" width="12.1796875" style="21" bestFit="1" customWidth="1"/>
    <col min="14" max="16384" width="11.453125" style="21"/>
  </cols>
  <sheetData>
    <row r="1" spans="2:13" ht="18" customHeight="1" thickBot="1" x14ac:dyDescent="0.3"/>
    <row r="2" spans="2:13" ht="19.5" customHeight="1" x14ac:dyDescent="0.25">
      <c r="B2" s="22"/>
      <c r="C2" s="23"/>
      <c r="D2" s="81" t="s">
        <v>117</v>
      </c>
      <c r="E2" s="82"/>
      <c r="F2" s="82"/>
      <c r="G2" s="82"/>
      <c r="H2" s="82"/>
      <c r="I2" s="83"/>
      <c r="J2" s="87" t="s">
        <v>87</v>
      </c>
    </row>
    <row r="3" spans="2:13" ht="15.75" customHeight="1" thickBot="1" x14ac:dyDescent="0.3">
      <c r="B3" s="24"/>
      <c r="C3" s="25"/>
      <c r="D3" s="84"/>
      <c r="E3" s="85"/>
      <c r="F3" s="85"/>
      <c r="G3" s="85"/>
      <c r="H3" s="85"/>
      <c r="I3" s="86"/>
      <c r="J3" s="88"/>
    </row>
    <row r="4" spans="2:13" ht="13" x14ac:dyDescent="0.25">
      <c r="B4" s="24"/>
      <c r="C4" s="25"/>
      <c r="E4" s="27"/>
      <c r="F4" s="27"/>
      <c r="G4" s="27"/>
      <c r="H4" s="27"/>
      <c r="I4" s="28"/>
      <c r="J4" s="29"/>
    </row>
    <row r="5" spans="2:13" ht="13" x14ac:dyDescent="0.25">
      <c r="B5" s="24"/>
      <c r="C5" s="25"/>
      <c r="D5" s="90" t="s">
        <v>118</v>
      </c>
      <c r="E5" s="91"/>
      <c r="F5" s="91"/>
      <c r="G5" s="91"/>
      <c r="H5" s="91"/>
      <c r="I5" s="92"/>
      <c r="J5" s="32" t="s">
        <v>119</v>
      </c>
    </row>
    <row r="6" spans="2:13" ht="13.5" thickBot="1" x14ac:dyDescent="0.3">
      <c r="B6" s="33"/>
      <c r="C6" s="34"/>
      <c r="D6" s="35"/>
      <c r="E6" s="36"/>
      <c r="F6" s="36"/>
      <c r="G6" s="36"/>
      <c r="H6" s="36"/>
      <c r="I6" s="37"/>
      <c r="J6" s="38"/>
    </row>
    <row r="7" spans="2:13" x14ac:dyDescent="0.25">
      <c r="B7" s="39"/>
      <c r="J7" s="40"/>
    </row>
    <row r="8" spans="2:13" x14ac:dyDescent="0.25">
      <c r="B8" s="39"/>
      <c r="J8" s="40"/>
    </row>
    <row r="9" spans="2:13" x14ac:dyDescent="0.25">
      <c r="B9" s="39"/>
      <c r="C9" s="21" t="str">
        <f ca="1">+CONCATENATE("Santiago de Cali, ",TEXT(TODAY(),"MMMM DD YYYY"))</f>
        <v>Santiago de Cali, diciembre 26 2024</v>
      </c>
      <c r="D9" s="43"/>
      <c r="E9" s="42"/>
      <c r="J9" s="40"/>
    </row>
    <row r="10" spans="2:13" ht="15.5" x14ac:dyDescent="0.35">
      <c r="B10" s="39"/>
      <c r="C10" s="41"/>
      <c r="J10" s="40"/>
      <c r="L10" s="69"/>
      <c r="M10" s="70"/>
    </row>
    <row r="11" spans="2:13" ht="13" x14ac:dyDescent="0.3">
      <c r="B11" s="39"/>
      <c r="C11" s="41" t="str">
        <f>+'FOR CSA 018'!C12</f>
        <v>Señores : hospital san jose viterbo</v>
      </c>
      <c r="J11" s="40"/>
    </row>
    <row r="12" spans="2:13" ht="13" x14ac:dyDescent="0.3">
      <c r="B12" s="39"/>
      <c r="C12" s="41" t="str">
        <f>+'FOR CSA 018'!C13</f>
        <v>NIT: 890802978</v>
      </c>
      <c r="J12" s="40"/>
      <c r="M12" s="71"/>
    </row>
    <row r="13" spans="2:13" x14ac:dyDescent="0.25">
      <c r="B13" s="39"/>
      <c r="J13" s="40"/>
    </row>
    <row r="14" spans="2:13" x14ac:dyDescent="0.25">
      <c r="B14" s="39"/>
      <c r="C14" s="21" t="s">
        <v>120</v>
      </c>
      <c r="J14" s="40"/>
    </row>
    <row r="15" spans="2:13" x14ac:dyDescent="0.25">
      <c r="B15" s="39"/>
      <c r="C15" s="44"/>
      <c r="J15" s="40"/>
    </row>
    <row r="16" spans="2:13" ht="13" x14ac:dyDescent="0.3">
      <c r="B16" s="39"/>
      <c r="C16" s="63"/>
      <c r="D16" s="42"/>
      <c r="H16" s="64" t="s">
        <v>121</v>
      </c>
      <c r="I16" s="64" t="s">
        <v>122</v>
      </c>
      <c r="J16" s="40"/>
    </row>
    <row r="17" spans="2:10" ht="13" x14ac:dyDescent="0.3">
      <c r="B17" s="39"/>
      <c r="C17" s="41" t="s">
        <v>91</v>
      </c>
      <c r="D17" s="41"/>
      <c r="E17" s="41"/>
      <c r="F17" s="41"/>
      <c r="H17" s="45">
        <f>+SUM(H18:H21)</f>
        <v>23</v>
      </c>
      <c r="I17" s="65">
        <f>+SUM(I18:I21)</f>
        <v>2351397</v>
      </c>
      <c r="J17" s="40"/>
    </row>
    <row r="18" spans="2:10" x14ac:dyDescent="0.25">
      <c r="B18" s="39"/>
      <c r="C18" s="21" t="s">
        <v>95</v>
      </c>
      <c r="H18" s="66">
        <f>+'FOR CSA 018'!H19</f>
        <v>1</v>
      </c>
      <c r="I18" s="66">
        <f>+'FOR CSA 018'!I19</f>
        <v>223697</v>
      </c>
      <c r="J18" s="40"/>
    </row>
    <row r="19" spans="2:10" x14ac:dyDescent="0.25">
      <c r="B19" s="39"/>
      <c r="C19" s="21" t="s">
        <v>96</v>
      </c>
      <c r="H19" s="66">
        <f>+'FOR CSA 018'!H20</f>
        <v>5</v>
      </c>
      <c r="I19" s="66">
        <f>+'FOR CSA 018'!I20</f>
        <v>806370</v>
      </c>
      <c r="J19" s="40"/>
    </row>
    <row r="20" spans="2:10" x14ac:dyDescent="0.25">
      <c r="B20" s="39"/>
      <c r="C20" s="21" t="s">
        <v>98</v>
      </c>
      <c r="H20" s="66">
        <f>+'FOR CSA 018'!H21</f>
        <v>17</v>
      </c>
      <c r="I20" s="66">
        <f>+'FOR CSA 018'!I21</f>
        <v>1321330</v>
      </c>
      <c r="J20" s="40"/>
    </row>
    <row r="21" spans="2:10" x14ac:dyDescent="0.25">
      <c r="B21" s="39"/>
      <c r="C21" s="21" t="s">
        <v>123</v>
      </c>
      <c r="H21" s="66">
        <f>+'FOR CSA 018'!H22</f>
        <v>0</v>
      </c>
      <c r="I21" s="66">
        <f>+'FOR CSA 018'!I22</f>
        <v>0</v>
      </c>
      <c r="J21" s="40"/>
    </row>
    <row r="22" spans="2:10" ht="13" x14ac:dyDescent="0.3">
      <c r="B22" s="39"/>
      <c r="C22" s="41" t="s">
        <v>124</v>
      </c>
      <c r="D22" s="41"/>
      <c r="E22" s="41"/>
      <c r="F22" s="41"/>
      <c r="H22" s="45"/>
      <c r="I22" s="65"/>
      <c r="J22" s="40"/>
    </row>
    <row r="23" spans="2:10" ht="13.5" thickBot="1" x14ac:dyDescent="0.35">
      <c r="B23" s="39"/>
      <c r="C23" s="41"/>
      <c r="D23" s="41"/>
      <c r="H23" s="67"/>
      <c r="I23" s="68"/>
      <c r="J23" s="40"/>
    </row>
    <row r="24" spans="2:10" ht="13.5" thickTop="1" x14ac:dyDescent="0.3">
      <c r="B24" s="39"/>
      <c r="C24" s="41"/>
      <c r="D24" s="41"/>
      <c r="H24" s="56"/>
      <c r="I24" s="50"/>
      <c r="J24" s="40"/>
    </row>
    <row r="25" spans="2:10" ht="13" x14ac:dyDescent="0.3">
      <c r="B25" s="39"/>
      <c r="C25" s="41"/>
      <c r="D25" s="41"/>
      <c r="H25" s="56"/>
      <c r="I25" s="50"/>
      <c r="J25" s="40"/>
    </row>
    <row r="26" spans="2:10" ht="13" x14ac:dyDescent="0.3">
      <c r="B26" s="39"/>
      <c r="C26" s="41"/>
      <c r="D26" s="41"/>
      <c r="H26" s="56"/>
      <c r="I26" s="50"/>
      <c r="J26" s="40"/>
    </row>
    <row r="27" spans="2:10" x14ac:dyDescent="0.25">
      <c r="B27" s="39"/>
      <c r="G27" s="56"/>
      <c r="H27" s="56"/>
      <c r="I27" s="56"/>
      <c r="J27" s="40"/>
    </row>
    <row r="28" spans="2:10" ht="13.5" thickBot="1" x14ac:dyDescent="0.35">
      <c r="B28" s="39"/>
      <c r="C28" s="57" t="str">
        <f>+'[1]FOR-CSA-018'!C37</f>
        <v>Nombre</v>
      </c>
      <c r="D28" s="57"/>
      <c r="G28" s="57" t="s">
        <v>108</v>
      </c>
      <c r="H28" s="58"/>
      <c r="I28" s="56"/>
      <c r="J28" s="40"/>
    </row>
    <row r="29" spans="2:10" ht="13" x14ac:dyDescent="0.3">
      <c r="B29" s="39"/>
      <c r="C29" s="59" t="str">
        <f>+'[1]FOR-CSA-018'!C38</f>
        <v>Cargo</v>
      </c>
      <c r="D29" s="59"/>
      <c r="G29" s="59" t="s">
        <v>125</v>
      </c>
      <c r="H29" s="56"/>
      <c r="I29" s="56"/>
      <c r="J29" s="40"/>
    </row>
    <row r="30" spans="2:10" ht="18.75" customHeight="1" thickBot="1" x14ac:dyDescent="0.3">
      <c r="B30" s="60"/>
      <c r="C30" s="61"/>
      <c r="D30" s="61"/>
      <c r="E30" s="61"/>
      <c r="F30" s="61"/>
      <c r="G30" s="58"/>
      <c r="H30" s="58"/>
      <c r="I30" s="58"/>
      <c r="J30" s="6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</vt:lpstr>
      <vt:lpstr>TD</vt:lpstr>
      <vt:lpstr>ESTADO DE CADA FACTURA</vt:lpstr>
      <vt:lpstr>FOR CSA 018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ROSERO</dc:creator>
  <cp:lastModifiedBy>Juan Camilo Paez Ramirez</cp:lastModifiedBy>
  <dcterms:created xsi:type="dcterms:W3CDTF">2024-11-25T13:58:17Z</dcterms:created>
  <dcterms:modified xsi:type="dcterms:W3CDTF">2024-12-26T14:26:38Z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21.2.6.0</vt:lpwstr>
  </property>
</Properties>
</file>