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53222"/>
  <mc:AlternateContent xmlns:mc="http://schemas.openxmlformats.org/markup-compatibility/2006">
    <mc:Choice Requires="x15">
      <x15ac:absPath xmlns:x15ac="http://schemas.microsoft.com/office/spreadsheetml/2010/11/ac" url="\\nilo\Areas\CxPSalud\CARTERA\GESTORES DE CARTERA\CAMILO PAEZ\CARTERAS PENDIENTES\NIT 900762907_DR JULIO HOOKER\"/>
    </mc:Choice>
  </mc:AlternateContent>
  <bookViews>
    <workbookView xWindow="32770" yWindow="32770" windowWidth="19200" windowHeight="663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 r:id="rId7"/>
  </externalReferences>
  <definedNames>
    <definedName name="_xlnm._FilterDatabase" localSheetId="2" hidden="1">'ESTADO DE CADA FACTURA'!$A$2:$BG$46</definedName>
    <definedName name="_xlnm._FilterDatabase" localSheetId="0" hidden="1">'INFO IPS'!$A$6:$G$6</definedName>
  </definedNames>
  <calcPr calcId="152511"/>
  <pivotCaches>
    <pivotCache cacheId="2" r:id="rId8"/>
  </pivotCaches>
</workbook>
</file>

<file path=xl/calcChain.xml><?xml version="1.0" encoding="utf-8"?>
<calcChain xmlns="http://schemas.openxmlformats.org/spreadsheetml/2006/main">
  <c r="AM40" i="4" l="1"/>
  <c r="AM27" i="4"/>
  <c r="AM26" i="4"/>
  <c r="AQ1" i="4"/>
  <c r="AW1" i="4"/>
  <c r="AP25" i="4"/>
  <c r="AP24" i="4"/>
  <c r="AP22" i="4"/>
  <c r="AP21" i="4"/>
  <c r="AV1" i="4" l="1"/>
  <c r="AO1" i="4"/>
  <c r="AN1" i="4"/>
  <c r="AM1" i="4"/>
  <c r="AL1" i="4"/>
  <c r="AK1" i="4"/>
  <c r="AJ1" i="4"/>
  <c r="AI1" i="4"/>
  <c r="AH1" i="4"/>
  <c r="AB1" i="4"/>
  <c r="AA1" i="4"/>
  <c r="X1" i="4"/>
  <c r="W1" i="4"/>
  <c r="V1" i="4"/>
  <c r="U1" i="4"/>
  <c r="N1" i="4"/>
  <c r="J1" i="4"/>
  <c r="I1" i="4"/>
  <c r="AP19" i="4" l="1"/>
  <c r="AP18" i="4"/>
  <c r="K1" i="4"/>
  <c r="F51" i="1"/>
  <c r="C9" i="3"/>
  <c r="C11" i="3"/>
  <c r="C12" i="3"/>
  <c r="C28" i="3"/>
  <c r="C29" i="3"/>
  <c r="H25" i="2"/>
  <c r="I25" i="2"/>
  <c r="I32" i="2" s="1"/>
  <c r="I33" i="2" s="1"/>
  <c r="H28" i="2"/>
  <c r="I28" i="2"/>
  <c r="H30" i="2"/>
  <c r="I30" i="2"/>
  <c r="H32" i="2" l="1"/>
  <c r="H33" i="2" s="1"/>
  <c r="AP1" i="4"/>
</calcChain>
</file>

<file path=xl/sharedStrings.xml><?xml version="1.0" encoding="utf-8"?>
<sst xmlns="http://schemas.openxmlformats.org/spreadsheetml/2006/main" count="574" uniqueCount="224">
  <si>
    <t>cccc</t>
  </si>
  <si>
    <t>NIT 900762907-9</t>
  </si>
  <si>
    <t>NIT</t>
  </si>
  <si>
    <t>ENTIDAD</t>
  </si>
  <si>
    <t>PREFIJO</t>
  </si>
  <si>
    <t>No. FACTURA</t>
  </si>
  <si>
    <t xml:space="preserve">FECHA ELABORACION </t>
  </si>
  <si>
    <t>VALOR</t>
  </si>
  <si>
    <t>COMFENALCO  VALLE.</t>
  </si>
  <si>
    <t>EC</t>
  </si>
  <si>
    <t>FOR-CSA-018</t>
  </si>
  <si>
    <t>HOJA 1 DE 1</t>
  </si>
  <si>
    <t>RESUMEN DE CARTERA REVISADA POR LA EPS</t>
  </si>
  <si>
    <t>VERSION 2</t>
  </si>
  <si>
    <t>Santiago de Cali, diciembre 18 del 2024</t>
  </si>
  <si>
    <t>Señores : JULIO HOOKER</t>
  </si>
  <si>
    <t>NIT: 900762907</t>
  </si>
  <si>
    <t>A continuacion me permito remitir nuestra respuesta al estado de cartera presentada</t>
  </si>
  <si>
    <t>Con Corte al dia: 30/11/2024</t>
  </si>
  <si>
    <t>CANT FACT</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</si>
  <si>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</si>
  <si>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</si>
  <si>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</si>
  <si>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</si>
  <si>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</si>
  <si>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</si>
  <si>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</si>
  <si>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</si>
  <si>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</si>
  <si>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</si>
  <si>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</si>
  <si>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</si>
  <si>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</si>
  <si>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</si>
  <si>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</si>
  <si>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</si>
  <si>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</si>
  <si>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</si>
  <si>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</si>
  <si>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</si>
  <si>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</si>
  <si>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</si>
  <si>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</si>
  <si>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</si>
  <si>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</si>
  <si>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</si>
  <si>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</si>
  <si>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</si>
  <si>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</si>
  <si>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</si>
  <si>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IPS</t>
  </si>
  <si>
    <t>Nombre IPS</t>
  </si>
  <si>
    <t>Prefijo Factura</t>
  </si>
  <si>
    <t>Numero Factura</t>
  </si>
  <si>
    <t>FACT</t>
  </si>
  <si>
    <t>LLAVE</t>
  </si>
  <si>
    <t>IPS Fecha factura</t>
  </si>
  <si>
    <t>IPS Fecha radicado</t>
  </si>
  <si>
    <t>IPS Valor Factura</t>
  </si>
  <si>
    <t>IPS Saldo Factura</t>
  </si>
  <si>
    <t>Tipo de Contrato</t>
  </si>
  <si>
    <t>ESTADO CARTERA ANTERIOR</t>
  </si>
  <si>
    <t>ESTADO EPS 27-12-2024</t>
  </si>
  <si>
    <t>POR PAGAR SAP</t>
  </si>
  <si>
    <t>DOC CONTA</t>
  </si>
  <si>
    <t>ESTADO BOX</t>
  </si>
  <si>
    <t>FECHA FACT</t>
  </si>
  <si>
    <t>FECHA RAD</t>
  </si>
  <si>
    <t>FECHA LIQ</t>
  </si>
  <si>
    <t>FECHA DEV</t>
  </si>
  <si>
    <t>VALOR BRUTO</t>
  </si>
  <si>
    <t>GLOSA PDTE</t>
  </si>
  <si>
    <t>GLOSA ACEPTADA</t>
  </si>
  <si>
    <t>DEVOLUCION</t>
  </si>
  <si>
    <t>Devolucion Aceptada</t>
  </si>
  <si>
    <t>Observacion Devolucion</t>
  </si>
  <si>
    <t>RETE</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</si>
  <si>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</si>
  <si>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</si>
  <si>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</si>
  <si>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</si>
  <si>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</si>
  <si>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</si>
  <si>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</si>
  <si>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</si>
  <si>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</si>
  <si>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</si>
  <si>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</si>
  <si>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</si>
  <si>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</si>
  <si>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</si>
  <si>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</si>
  <si>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</si>
  <si>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</si>
  <si>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</si>
  <si>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DR JULIO HOOKER</t>
  </si>
  <si>
    <t>EC2955</t>
  </si>
  <si>
    <t>900762907_EC2955</t>
  </si>
  <si>
    <t>Factura pendiente en programacion de pago</t>
  </si>
  <si>
    <t>Finalizada</t>
  </si>
  <si>
    <t>EC2948</t>
  </si>
  <si>
    <t>900762907_EC2948</t>
  </si>
  <si>
    <t>EC2903</t>
  </si>
  <si>
    <t>900762907_EC2903</t>
  </si>
  <si>
    <t>EC2952</t>
  </si>
  <si>
    <t>900762907_EC2952</t>
  </si>
  <si>
    <t>EC2946</t>
  </si>
  <si>
    <t>900762907_EC2946</t>
  </si>
  <si>
    <t>EC2949</t>
  </si>
  <si>
    <t>900762907_EC2949</t>
  </si>
  <si>
    <t>EC2954</t>
  </si>
  <si>
    <t>900762907_EC2954</t>
  </si>
  <si>
    <t>EC2460</t>
  </si>
  <si>
    <t>900762907_EC2460</t>
  </si>
  <si>
    <t>EC2703</t>
  </si>
  <si>
    <t>900762907_EC2703</t>
  </si>
  <si>
    <t>EC2071</t>
  </si>
  <si>
    <t>900762907_EC2071</t>
  </si>
  <si>
    <t>EC2804</t>
  </si>
  <si>
    <t>900762907_EC2804</t>
  </si>
  <si>
    <t>EC2810</t>
  </si>
  <si>
    <t>900762907_EC2810</t>
  </si>
  <si>
    <t>EC2844</t>
  </si>
  <si>
    <t>900762907_EC2844</t>
  </si>
  <si>
    <t>EC2705</t>
  </si>
  <si>
    <t>900762907_EC2705</t>
  </si>
  <si>
    <t>EC2947</t>
  </si>
  <si>
    <t>900762907_EC2947</t>
  </si>
  <si>
    <t>EC1731</t>
  </si>
  <si>
    <t>900762907_EC1731</t>
  </si>
  <si>
    <t>EC2847</t>
  </si>
  <si>
    <t>900762907_EC2847</t>
  </si>
  <si>
    <t>EC2068</t>
  </si>
  <si>
    <t>900762907_EC2068</t>
  </si>
  <si>
    <t>EC2843</t>
  </si>
  <si>
    <t>900762907_EC2843</t>
  </si>
  <si>
    <t>EC2845</t>
  </si>
  <si>
    <t>900762907_EC2845</t>
  </si>
  <si>
    <t>EC2865</t>
  </si>
  <si>
    <t>900762907_EC2865</t>
  </si>
  <si>
    <t>EC2561</t>
  </si>
  <si>
    <t>900762907_EC2561</t>
  </si>
  <si>
    <t>EC2833</t>
  </si>
  <si>
    <t>900762907_EC2833</t>
  </si>
  <si>
    <t>EC2811</t>
  </si>
  <si>
    <t>900762907_EC2811</t>
  </si>
  <si>
    <t>EC2950</t>
  </si>
  <si>
    <t>900762907_EC2950</t>
  </si>
  <si>
    <t>EC2953</t>
  </si>
  <si>
    <t>900762907_EC2953</t>
  </si>
  <si>
    <t>EC2893</t>
  </si>
  <si>
    <t>900762907_EC2893</t>
  </si>
  <si>
    <t>EC2894</t>
  </si>
  <si>
    <t>900762907_EC2894</t>
  </si>
  <si>
    <t>EC2898</t>
  </si>
  <si>
    <t>900762907_EC2898</t>
  </si>
  <si>
    <t>EC2863</t>
  </si>
  <si>
    <t>900762907_EC2863</t>
  </si>
  <si>
    <t>EC2862</t>
  </si>
  <si>
    <t>900762907_EC2862</t>
  </si>
  <si>
    <t>EC2896</t>
  </si>
  <si>
    <t>900762907_EC2896</t>
  </si>
  <si>
    <t>EC2231</t>
  </si>
  <si>
    <t>900762907_EC2231</t>
  </si>
  <si>
    <t>Factura no radicada</t>
  </si>
  <si>
    <t>Para cargar RIPS o soportes</t>
  </si>
  <si>
    <t>EC2506</t>
  </si>
  <si>
    <t>900762907_EC2506</t>
  </si>
  <si>
    <t>Factura pendiente en programacion de pago - Glosa por contestar IPS</t>
  </si>
  <si>
    <t>Para respuesta prestador</t>
  </si>
  <si>
    <t>GLOSA</t>
  </si>
  <si>
    <t xml:space="preserve">FAVOR SE SOLICITA GENERAR NOTA CREDITO Y REPORTAR EL .ZIP CON XML Y REPRESENTACION GRAFICA DE LA MISMA, AL CORREO DE FACTURACION ELECTRONICA (facturacionelectronica@epsdelagente.com.co), Y EN EL APLICATIVO BOXALUD DEJAR COMO VALOR ACEPTADO POR LA IPS. </t>
  </si>
  <si>
    <t>TARIFA</t>
  </si>
  <si>
    <t>Consultas ambulatorias</t>
  </si>
  <si>
    <t>Ambulatorio</t>
  </si>
  <si>
    <t>EC2613</t>
  </si>
  <si>
    <t>900762907_EC2613</t>
  </si>
  <si>
    <t>Glosa por contestar IPS</t>
  </si>
  <si>
    <t>SE SOSTIENE GLOSA AL VALIDAR LOS DATOS DELA FACTURA El servicio ya se encuentra facturado en la(s) factura(s) No. EC2561</t>
  </si>
  <si>
    <t>SOPORTE</t>
  </si>
  <si>
    <t>EC1927</t>
  </si>
  <si>
    <t>900762907_EC1927</t>
  </si>
  <si>
    <t>SE OBJETA FACTURA POR SERVICIO CUM 903043 PRUEBA DE ALIENTO [13 C UREA] PARA HELICOBACTER PILORY AUT:122300037899,USUARIO PERTENECE A REGIMEN CONTRIBUTIVO SE DEBE LIQUIDAR APARTE.</t>
  </si>
  <si>
    <t>FACTURACION</t>
  </si>
  <si>
    <t>Exámenes de laboratorio, imágenes y otras ayudas diagnósticas ambulatorias</t>
  </si>
  <si>
    <t>EC2111</t>
  </si>
  <si>
    <t>900762907_EC2111</t>
  </si>
  <si>
    <t>se realiza objecion al validar los datos de la factura el paciente maricel jimenez de jaramillo no anexan soportes ,para la consulta ,anexar soportes de la factura para darle tramite ala factura.</t>
  </si>
  <si>
    <t>Consultas ambulatorias | Exámenes de laboratorio, imágenes y otras ayudas diagnósticas ambulatorias</t>
  </si>
  <si>
    <t>EC1800</t>
  </si>
  <si>
    <t>900762907_EC1800</t>
  </si>
  <si>
    <t>Se realiza objeción al validar datos de la afiliación del usuario pertenece al plan complementario  se debe liquidar factura aparte. Autorización 231538552604579 paciente Claudia patricia hurtado.</t>
  </si>
  <si>
    <t>AUTORIZACION</t>
  </si>
  <si>
    <t>EC1763</t>
  </si>
  <si>
    <t>900762907_EC1763</t>
  </si>
  <si>
    <t>se realiza objecion al validar los  datos dela factura paciente juan elias paz ,autorizacion 231748532279422 usuario pertenece al plan Movilidad Régimen Subsidiado  se debe liquidar aparte.</t>
  </si>
  <si>
    <t>EC1503</t>
  </si>
  <si>
    <t>900762907_EC1503</t>
  </si>
  <si>
    <t>EC2236</t>
  </si>
  <si>
    <t>900762907_EC2236</t>
  </si>
  <si>
    <t>EC1388</t>
  </si>
  <si>
    <t>900762907_EC1388</t>
  </si>
  <si>
    <t>EC1390</t>
  </si>
  <si>
    <t>900762907_EC1390</t>
  </si>
  <si>
    <t>EC1008</t>
  </si>
  <si>
    <t>900762907_EC1008</t>
  </si>
  <si>
    <t>FACTURA PENDIENTE EN PROGRAMACION DE PAGO</t>
  </si>
  <si>
    <t xml:space="preserve">FACTURA CANCELADA PARCIALMENTE - SALDO PENDIENTE EN PROGRAMACION DE PAGO </t>
  </si>
  <si>
    <t>FACTURA ACEPTADA POR LA IPS</t>
  </si>
  <si>
    <t>GLOSA ACEPTADA POR LA IPS</t>
  </si>
  <si>
    <t>FACTURA PENDIENTE EN PROGRAMACION DE PAGO - GLOSA PENDIENTE POR CONCILIAR</t>
  </si>
  <si>
    <t>GLOSA PENDIENTE POR CONCILIAR</t>
  </si>
  <si>
    <t>(en blanco)</t>
  </si>
  <si>
    <t>Factura aceptada</t>
  </si>
  <si>
    <t>Factura cancelada</t>
  </si>
  <si>
    <t>Glosa aceptada por la IPS</t>
  </si>
  <si>
    <t>Factura cancelada parcialmente - Saldo en programacion de pago</t>
  </si>
  <si>
    <t>Cuenta de LLAVE</t>
  </si>
  <si>
    <t>Total general</t>
  </si>
  <si>
    <t xml:space="preserve"> IPS Saldo Factura</t>
  </si>
  <si>
    <t xml:space="preserve"> FACTURA CANCELADA</t>
  </si>
  <si>
    <t xml:space="preserve"> FACTURA NO RADICADA</t>
  </si>
  <si>
    <t xml:space="preserve"> VALOR ACEPTADO</t>
  </si>
  <si>
    <t xml:space="preserve"> FACTURA EN PROGRAMACION DE PAGO</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</si>
</sst>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 #,##0.00_-;\-&quot;$&quot;\ * #,##0.00_-;_-&quot;$&quot;\ * &quot;-&quot;??_-;_-@_-"/>
    <numFmt numFmtId="43" formatCode="_-* #,##0.00_-;\-* #,##0.00_-;_-* &quot;-&quot;??_-;_-@_-"/>
    <numFmt numFmtId="164" formatCode="_-* #,##0.00\ _€_-;\-* #,##0.00\ _€_-;_-* &quot;-&quot;??\ _€_-;_-@_-"/>
    <numFmt numFmtId="165" formatCode="&quot;$&quot;\ #,##0"/>
    <numFmt numFmtId="166" formatCode="&quot;$&quot;\ #,##0;[Red]&quot;$&quot;\ #,##0"/>
    <numFmt numFmtId="167" formatCode="_-* #,##0_-;\-* #,##0_-;_-* &quot;-&quot;??_-;_-@_-"/>
    <numFmt numFmtId="168" formatCode="_-&quot;$&quot;\ * #,##0_-;\-&quot;$&quot;\ * #,##0_-;_-&quot;$&quot;\ * &quot;-&quot;??_-;_-@_-"/>
  </numFmts>
  <fonts count="15">
    <font>
      <sz val="10"/>
      <name val="Arial"/>
    </font>
    <font>
      <sz val="10"/>
      <name val="Arial"/>
      <family val="2"/>
    </font>
    <font>
      <sz val="10"/>
      <name val="Arial"/>
      <family val="2"/>
    </font>
    <font>
      <b/>
      <sz val="11"/>
      <color indexed="40"/>
      <name val="Arial"/>
      <family val="2"/>
    </font>
    <font>
      <b/>
      <sz val="10"/>
      <name val="Arial"/>
      <family val="2"/>
    </font>
    <font>
      <b/>
      <sz val="11"/>
      <name val="Arial"/>
      <family val="2"/>
    </font>
    <font>
      <sz val="11"/>
      <color indexed="8"/>
      <name val="Aptos Narrow"/>
      <family val="2"/>
    </font>
    <font>
      <sz val="10"/>
      <color indexed="8"/>
      <name val="Arial"/>
      <family val="2"/>
    </font>
    <font>
      <b/>
      <sz val="10"/>
      <color indexed="8"/>
      <name val="Arial"/>
      <family val="2"/>
    </font>
    <font>
      <b/>
      <sz val="9"/>
      <name val="Arial"/>
      <family val="2"/>
    </font>
    <font>
      <sz val="12"/>
      <color indexed="8"/>
      <name val="Arial"/>
      <family val="2"/>
    </font>
    <font>
      <b/>
      <sz val="8"/>
      <color theme="1"/>
      <name val="Tahoma"/>
      <family val="2"/>
    </font>
    <font>
      <sz val="8"/>
      <color theme="1"/>
      <name val="Tahoma"/>
      <family val="2"/>
    </font>
    <font>
      <b/>
      <sz val="8"/>
      <color theme="0" tint="-0.499984740745262"/>
      <name val="Tahoma"/>
      <family val="2"/>
    </font>
    <font>
      <sz val="8"/>
      <name val="Tahoma"/>
      <family val="2"/>
    </font>
  </fonts>
  <fills count="10">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6" fillId="0" borderId="0" applyFont="0" applyFill="0" applyBorder="0" applyAlignment="0" applyProtection="0"/>
    <xf numFmtId="164" fontId="6" fillId="0" borderId="0" applyFont="0" applyFill="0" applyBorder="0" applyAlignment="0" applyProtection="0"/>
    <xf numFmtId="44" fontId="1" fillId="0" borderId="0" applyNumberFormat="0" applyFill="0" applyBorder="0" applyAlignment="0" applyProtection="0"/>
    <xf numFmtId="0" fontId="2" fillId="0" borderId="0"/>
  </cellStyleXfs>
  <cellXfs count="98">
    <xf numFmtId="0" fontId="0" fillId="0" borderId="0" xfId="0"/>
    <xf numFmtId="0" fontId="0" fillId="2" borderId="0" xfId="0" applyFill="1"/>
    <xf numFmtId="0" fontId="3" fillId="2" borderId="0" xfId="0" applyFont="1" applyFill="1" applyAlignment="1">
      <alignment horizontal="centerContinuous"/>
    </xf>
    <xf numFmtId="0" fontId="3" fillId="2" borderId="1" xfId="0" applyFont="1" applyFill="1" applyBorder="1" applyAlignment="1">
      <alignment horizontal="centerContinuous"/>
    </xf>
    <xf numFmtId="0" fontId="4" fillId="2" borderId="2" xfId="0" applyFont="1" applyFill="1" applyBorder="1" applyAlignment="1">
      <alignment horizontal="center"/>
    </xf>
    <xf numFmtId="0" fontId="4" fillId="2" borderId="3" xfId="0" applyFont="1" applyFill="1" applyBorder="1" applyAlignment="1">
      <alignment horizontal="center"/>
    </xf>
    <xf numFmtId="0" fontId="0" fillId="2" borderId="4" xfId="0" applyFill="1" applyBorder="1"/>
    <xf numFmtId="0" fontId="0" fillId="2" borderId="4" xfId="0" applyFill="1" applyBorder="1" applyAlignment="1">
      <alignment horizontal="center"/>
    </xf>
    <xf numFmtId="14" fontId="0" fillId="2" borderId="4" xfId="0" applyNumberFormat="1" applyFill="1" applyBorder="1" applyAlignment="1">
      <alignment horizontal="center"/>
    </xf>
    <xf numFmtId="3" fontId="0" fillId="2" borderId="4" xfId="0" applyNumberFormat="1" applyFill="1" applyBorder="1"/>
    <xf numFmtId="3" fontId="5" fillId="2" borderId="0" xfId="0" applyNumberFormat="1" applyFont="1" applyFill="1"/>
    <xf numFmtId="0" fontId="2" fillId="2" borderId="0" xfId="0" applyFont="1" applyFill="1"/>
    <xf numFmtId="3" fontId="2" fillId="2" borderId="4" xfId="0" applyNumberFormat="1" applyFont="1" applyFill="1" applyBorder="1"/>
    <xf numFmtId="0" fontId="7" fillId="0" borderId="0" xfId="4" applyFont="1"/>
    <xf numFmtId="0" fontId="7" fillId="0" borderId="5" xfId="4" applyFont="1" applyBorder="1" applyAlignment="1">
      <alignment horizontal="centerContinuous"/>
    </xf>
    <xf numFmtId="0" fontId="7" fillId="0" borderId="6" xfId="4" applyFont="1" applyBorder="1" applyAlignment="1">
      <alignment horizontal="centerContinuous"/>
    </xf>
    <xf numFmtId="0" fontId="8" fillId="0" borderId="5" xfId="4" applyFont="1" applyBorder="1" applyAlignment="1">
      <alignment horizontal="centerContinuous" vertical="center"/>
    </xf>
    <xf numFmtId="0" fontId="8" fillId="0" borderId="7" xfId="4" applyFont="1" applyBorder="1" applyAlignment="1">
      <alignment horizontal="centerContinuous" vertical="center"/>
    </xf>
    <xf numFmtId="0" fontId="8" fillId="0" borderId="6" xfId="4" applyFont="1" applyBorder="1" applyAlignment="1">
      <alignment horizontal="centerContinuous" vertical="center"/>
    </xf>
    <xf numFmtId="0" fontId="8" fillId="0" borderId="8" xfId="4" applyFont="1" applyBorder="1" applyAlignment="1">
      <alignment horizontal="centerContinuous" vertical="center"/>
    </xf>
    <xf numFmtId="0" fontId="7" fillId="0" borderId="9" xfId="4" applyFont="1" applyBorder="1" applyAlignment="1">
      <alignment horizontal="centerContinuous"/>
    </xf>
    <xf numFmtId="0" fontId="7" fillId="0" borderId="10" xfId="4" applyFont="1" applyBorder="1" applyAlignment="1">
      <alignment horizontal="centerContinuous"/>
    </xf>
    <xf numFmtId="0" fontId="8" fillId="0" borderId="11" xfId="4" applyFont="1" applyBorder="1" applyAlignment="1">
      <alignment horizontal="centerContinuous" vertical="center"/>
    </xf>
    <xf numFmtId="0" fontId="8" fillId="0" borderId="1" xfId="4" applyFont="1" applyBorder="1" applyAlignment="1">
      <alignment horizontal="centerContinuous" vertical="center"/>
    </xf>
    <xf numFmtId="0" fontId="8" fillId="0" borderId="12" xfId="4" applyFont="1" applyBorder="1" applyAlignment="1">
      <alignment horizontal="centerContinuous" vertical="center"/>
    </xf>
    <xf numFmtId="0" fontId="8" fillId="0" borderId="13" xfId="4" applyFont="1" applyBorder="1" applyAlignment="1">
      <alignment horizontal="centerContinuous" vertical="center"/>
    </xf>
    <xf numFmtId="0" fontId="8" fillId="0" borderId="9" xfId="4" applyFont="1" applyBorder="1" applyAlignment="1">
      <alignment horizontal="centerContinuous" vertical="center"/>
    </xf>
    <xf numFmtId="0" fontId="8" fillId="0" borderId="0" xfId="4" applyFont="1" applyAlignment="1">
      <alignment horizontal="centerContinuous" vertical="center"/>
    </xf>
    <xf numFmtId="0" fontId="8" fillId="0" borderId="14" xfId="4" applyFont="1" applyBorder="1" applyAlignment="1">
      <alignment horizontal="centerContinuous" vertical="center"/>
    </xf>
    <xf numFmtId="0" fontId="7" fillId="0" borderId="11" xfId="4" applyFont="1" applyBorder="1" applyAlignment="1">
      <alignment horizontal="centerContinuous"/>
    </xf>
    <xf numFmtId="0" fontId="7" fillId="0" borderId="12" xfId="4" applyFont="1" applyBorder="1" applyAlignment="1">
      <alignment horizontal="centerContinuous"/>
    </xf>
    <xf numFmtId="0" fontId="7" fillId="0" borderId="9" xfId="4" applyFont="1" applyBorder="1"/>
    <xf numFmtId="0" fontId="7" fillId="0" borderId="10" xfId="4" applyFont="1" applyBorder="1"/>
    <xf numFmtId="0" fontId="8" fillId="0" borderId="0" xfId="4" applyFont="1"/>
    <xf numFmtId="14" fontId="7" fillId="0" borderId="0" xfId="4" applyNumberFormat="1" applyFont="1"/>
    <xf numFmtId="0" fontId="7" fillId="0" borderId="0" xfId="4" applyNumberFormat="1" applyFont="1"/>
    <xf numFmtId="14" fontId="7" fillId="0" borderId="0" xfId="4" applyNumberFormat="1" applyFont="1" applyAlignment="1">
      <alignment horizontal="left"/>
    </xf>
    <xf numFmtId="1" fontId="8" fillId="0" borderId="0" xfId="2" applyNumberFormat="1" applyFont="1" applyAlignment="1">
      <alignment horizontal="right"/>
    </xf>
    <xf numFmtId="165" fontId="8" fillId="0" borderId="0" xfId="4" applyNumberFormat="1" applyFont="1" applyAlignment="1">
      <alignment horizontal="right"/>
    </xf>
    <xf numFmtId="1" fontId="8" fillId="0" borderId="0" xfId="4" applyNumberFormat="1" applyFont="1" applyAlignment="1">
      <alignment horizontal="center"/>
    </xf>
    <xf numFmtId="166" fontId="8" fillId="0" borderId="0" xfId="4" applyNumberFormat="1" applyFont="1" applyAlignment="1">
      <alignment horizontal="right"/>
    </xf>
    <xf numFmtId="1" fontId="7" fillId="0" borderId="0" xfId="4" applyNumberFormat="1" applyFont="1" applyAlignment="1">
      <alignment horizontal="center"/>
    </xf>
    <xf numFmtId="166" fontId="7" fillId="0" borderId="0" xfId="4" applyNumberFormat="1" applyFont="1" applyAlignment="1">
      <alignment horizontal="right"/>
    </xf>
    <xf numFmtId="1" fontId="7" fillId="0" borderId="1" xfId="4" applyNumberFormat="1" applyFont="1" applyBorder="1" applyAlignment="1">
      <alignment horizontal="center"/>
    </xf>
    <xf numFmtId="166" fontId="7" fillId="0" borderId="1" xfId="4" applyNumberFormat="1" applyFont="1" applyBorder="1" applyAlignment="1">
      <alignment horizontal="right"/>
    </xf>
    <xf numFmtId="0" fontId="7" fillId="0" borderId="0" xfId="4" applyFont="1" applyAlignment="1">
      <alignment horizontal="center"/>
    </xf>
    <xf numFmtId="1" fontId="8" fillId="0" borderId="15" xfId="4" applyNumberFormat="1" applyFont="1" applyBorder="1" applyAlignment="1">
      <alignment horizontal="center"/>
    </xf>
    <xf numFmtId="166" fontId="8" fillId="0" borderId="15" xfId="4" applyNumberFormat="1" applyFont="1" applyBorder="1" applyAlignment="1">
      <alignment horizontal="right"/>
    </xf>
    <xf numFmtId="166" fontId="7" fillId="0" borderId="0" xfId="4" applyNumberFormat="1" applyFont="1"/>
    <xf numFmtId="166" fontId="8" fillId="0" borderId="1" xfId="4" applyNumberFormat="1" applyFont="1" applyBorder="1"/>
    <xf numFmtId="166" fontId="7" fillId="0" borderId="1" xfId="4" applyNumberFormat="1" applyFont="1" applyBorder="1"/>
    <xf numFmtId="166" fontId="8" fillId="0" borderId="0" xfId="4" applyNumberFormat="1" applyFont="1"/>
    <xf numFmtId="0" fontId="9" fillId="0" borderId="0" xfId="4" applyFont="1" applyAlignment="1">
      <alignment horizontal="centerContinuous" vertical="center" wrapText="1"/>
    </xf>
    <xf numFmtId="0" fontId="7" fillId="0" borderId="11" xfId="4" applyFont="1" applyBorder="1"/>
    <xf numFmtId="0" fontId="7" fillId="0" borderId="1" xfId="4" applyFont="1" applyBorder="1"/>
    <xf numFmtId="0" fontId="7" fillId="0" borderId="12" xfId="4" applyFont="1" applyBorder="1"/>
    <xf numFmtId="0" fontId="8" fillId="0" borderId="9" xfId="4" applyFont="1" applyBorder="1" applyAlignment="1">
      <alignment horizontal="centerContinuous" vertical="center" wrapText="1"/>
    </xf>
    <xf numFmtId="0" fontId="8" fillId="0" borderId="0" xfId="4" applyFont="1" applyAlignment="1">
      <alignment horizontal="centerContinuous" vertical="center" wrapText="1"/>
    </xf>
    <xf numFmtId="0" fontId="8" fillId="0" borderId="10" xfId="4" applyFont="1" applyBorder="1" applyAlignment="1">
      <alignment horizontal="centerContinuous" vertical="center" wrapText="1"/>
    </xf>
    <xf numFmtId="3" fontId="10" fillId="0" borderId="0" xfId="0" applyNumberFormat="1" applyFont="1"/>
    <xf numFmtId="44" fontId="7" fillId="0" borderId="0" xfId="3" applyFont="1"/>
    <xf numFmtId="3" fontId="7" fillId="0" borderId="0" xfId="4" applyNumberFormat="1" applyFont="1"/>
    <xf numFmtId="0" fontId="7" fillId="2" borderId="0" xfId="4" applyFont="1" applyFill="1"/>
    <xf numFmtId="0" fontId="8" fillId="0" borderId="0" xfId="4" applyFont="1" applyAlignment="1">
      <alignment horizontal="center"/>
    </xf>
    <xf numFmtId="0" fontId="8" fillId="0" borderId="0" xfId="1" applyNumberFormat="1" applyFont="1" applyAlignment="1">
      <alignment horizontal="right"/>
    </xf>
    <xf numFmtId="1" fontId="7" fillId="0" borderId="0" xfId="2" applyNumberFormat="1" applyFont="1" applyAlignment="1">
      <alignment horizontal="right"/>
    </xf>
    <xf numFmtId="0" fontId="7" fillId="0" borderId="0" xfId="1" applyNumberFormat="1" applyFont="1" applyAlignment="1">
      <alignment horizontal="right"/>
    </xf>
    <xf numFmtId="167" fontId="7" fillId="0" borderId="15" xfId="1" applyNumberFormat="1" applyFont="1" applyBorder="1" applyAlignment="1">
      <alignment horizontal="center"/>
    </xf>
    <xf numFmtId="0" fontId="7" fillId="0" borderId="15" xfId="1" applyNumberFormat="1" applyFont="1" applyBorder="1" applyAlignment="1">
      <alignment horizontal="right"/>
    </xf>
    <xf numFmtId="0" fontId="11" fillId="0" borderId="16" xfId="0" applyNumberFormat="1" applyFont="1" applyBorder="1" applyAlignment="1">
      <alignment horizontal="center" vertical="center" wrapText="1"/>
    </xf>
    <xf numFmtId="0" fontId="11" fillId="0" borderId="16" xfId="0" applyFont="1" applyBorder="1" applyAlignment="1">
      <alignment horizontal="center" vertical="center" wrapText="1"/>
    </xf>
    <xf numFmtId="14" fontId="11" fillId="0" borderId="16" xfId="0" applyNumberFormat="1" applyFont="1" applyBorder="1" applyAlignment="1">
      <alignment horizontal="center" vertical="center" wrapText="1"/>
    </xf>
    <xf numFmtId="168" fontId="11" fillId="0" borderId="16" xfId="3" applyNumberFormat="1" applyFont="1" applyBorder="1" applyAlignment="1">
      <alignment horizontal="center" vertical="center" wrapText="1"/>
    </xf>
    <xf numFmtId="0" fontId="11" fillId="3" borderId="16" xfId="0" applyFont="1" applyFill="1" applyBorder="1" applyAlignment="1">
      <alignment horizontal="center" vertical="center" wrapText="1"/>
    </xf>
    <xf numFmtId="0" fontId="11" fillId="4" borderId="16" xfId="0" applyFont="1" applyFill="1" applyBorder="1" applyAlignment="1">
      <alignment horizontal="center" vertical="center" wrapText="1"/>
    </xf>
    <xf numFmtId="168" fontId="11" fillId="4" borderId="16" xfId="3" applyNumberFormat="1" applyFont="1" applyFill="1" applyBorder="1" applyAlignment="1">
      <alignment horizontal="center" vertical="center" wrapText="1"/>
    </xf>
    <xf numFmtId="0" fontId="11" fillId="4" borderId="16" xfId="0" applyNumberFormat="1" applyFont="1" applyFill="1" applyBorder="1" applyAlignment="1">
      <alignment horizontal="center" vertical="center" wrapText="1"/>
    </xf>
    <xf numFmtId="0" fontId="11" fillId="5" borderId="16" xfId="0" applyFont="1" applyFill="1" applyBorder="1" applyAlignment="1">
      <alignment horizontal="center" vertical="center" wrapText="1"/>
    </xf>
    <xf numFmtId="0" fontId="11" fillId="6" borderId="16" xfId="0" applyFont="1" applyFill="1" applyBorder="1" applyAlignment="1">
      <alignment horizontal="center" vertical="center" wrapText="1"/>
    </xf>
    <xf numFmtId="0" fontId="11" fillId="6" borderId="16" xfId="0" applyNumberFormat="1" applyFont="1" applyFill="1" applyBorder="1" applyAlignment="1">
      <alignment horizontal="center" vertical="center" wrapText="1"/>
    </xf>
    <xf numFmtId="168" fontId="11" fillId="7" borderId="16" xfId="3" applyNumberFormat="1" applyFont="1" applyFill="1" applyBorder="1" applyAlignment="1">
      <alignment horizontal="center" vertical="center" wrapText="1"/>
    </xf>
    <xf numFmtId="0" fontId="11" fillId="8" borderId="16" xfId="0" applyFont="1" applyFill="1" applyBorder="1" applyAlignment="1">
      <alignment horizontal="center" vertical="center" wrapText="1"/>
    </xf>
    <xf numFmtId="0" fontId="12" fillId="0" borderId="16" xfId="0" applyNumberFormat="1" applyFont="1" applyBorder="1" applyAlignment="1">
      <alignment vertical="center"/>
    </xf>
    <xf numFmtId="0" fontId="12" fillId="0" borderId="16" xfId="0" applyFont="1" applyBorder="1" applyAlignment="1">
      <alignment vertical="center"/>
    </xf>
    <xf numFmtId="14" fontId="12" fillId="0" borderId="16" xfId="0" quotePrefix="1" applyNumberFormat="1" applyFont="1" applyBorder="1" applyAlignment="1">
      <alignment vertical="center"/>
    </xf>
    <xf numFmtId="168" fontId="12" fillId="0" borderId="16" xfId="3" applyNumberFormat="1" applyFont="1" applyBorder="1" applyAlignment="1">
      <alignment vertical="center"/>
    </xf>
    <xf numFmtId="0" fontId="13" fillId="9" borderId="16" xfId="0" applyFont="1" applyFill="1" applyBorder="1" applyAlignment="1">
      <alignment vertical="center"/>
    </xf>
    <xf numFmtId="0" fontId="12" fillId="0" borderId="16" xfId="3" applyNumberFormat="1" applyFont="1" applyBorder="1" applyAlignment="1">
      <alignment vertical="center"/>
    </xf>
    <xf numFmtId="14" fontId="12" fillId="0" borderId="16" xfId="0" applyNumberFormat="1" applyFont="1" applyBorder="1" applyAlignment="1">
      <alignment vertical="center"/>
    </xf>
    <xf numFmtId="0" fontId="12" fillId="0" borderId="0" xfId="0" applyNumberFormat="1" applyFont="1" applyAlignment="1"/>
    <xf numFmtId="0" fontId="12" fillId="0" borderId="0" xfId="0" applyFont="1" applyAlignment="1"/>
    <xf numFmtId="14" fontId="12" fillId="0" borderId="0" xfId="0" applyNumberFormat="1" applyFont="1" applyAlignment="1"/>
    <xf numFmtId="168" fontId="12" fillId="0" borderId="0" xfId="3" applyNumberFormat="1" applyFont="1" applyAlignment="1"/>
    <xf numFmtId="168" fontId="12" fillId="0" borderId="0" xfId="0" applyNumberFormat="1" applyFont="1" applyAlignment="1"/>
    <xf numFmtId="0" fontId="14" fillId="0" borderId="0" xfId="0" applyFont="1"/>
    <xf numFmtId="0" fontId="0" fillId="0" borderId="0" xfId="0" applyNumberFormat="1"/>
    <xf numFmtId="0" fontId="0" fillId="0" borderId="0" xfId="0" pivotButton="1"/>
    <xf numFmtId="0" fontId="0" fillId="0" borderId="0" xfId="0" applyNumberFormat="1" applyFont="1"/>
  </cellXfs>
  <cellStyles count="5">
    <cellStyle name="Millares 2 2" xfId="1"/>
    <cellStyle name="Millares 3" xfId="2"/>
    <cellStyle name="Moneda" xfId="3" builtinId="4"/>
    <cellStyle name="Normal" xfId="0" builtinId="0"/>
    <cellStyle name="Normal 2 2" xfId="4"/>
  </cellStyles>
  <dxfs count="2">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615950</xdr:colOff>
      <xdr:row>3</xdr:row>
      <xdr:rowOff>146050</xdr:rowOff>
    </xdr:to>
    <xdr:pic>
      <xdr:nvPicPr>
        <xdr:cNvPr id="1034"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3454400" cy="679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31750</xdr:colOff>
      <xdr:row>1</xdr:row>
      <xdr:rowOff>88900</xdr:rowOff>
    </xdr:from>
    <xdr:to>
      <xdr:col>2</xdr:col>
      <xdr:colOff>1123950</xdr:colOff>
      <xdr:row>5</xdr:row>
      <xdr:rowOff>120650</xdr:rowOff>
    </xdr:to>
    <xdr:pic>
      <xdr:nvPicPr>
        <xdr:cNvPr id="2050"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4200" cy="806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57150</xdr:colOff>
      <xdr:row>1</xdr:row>
      <xdr:rowOff>107950</xdr:rowOff>
    </xdr:from>
    <xdr:to>
      <xdr:col>2</xdr:col>
      <xdr:colOff>876300</xdr:colOff>
      <xdr:row>5</xdr:row>
      <xdr:rowOff>38100</xdr:rowOff>
    </xdr:to>
    <xdr:pic>
      <xdr:nvPicPr>
        <xdr:cNvPr id="3074" name="Imagen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8300" y="336550"/>
          <a:ext cx="1619250" cy="704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cpaezr\Desktop\hooke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oker"/>
    </sheetNames>
    <sheetDataSet>
      <sheetData sheetId="0"/>
      <sheetData sheetId="1">
        <row r="536">
          <cell r="N536" t="str">
            <v>EC2676</v>
          </cell>
          <cell r="O536">
            <v>2186600</v>
          </cell>
        </row>
        <row r="537">
          <cell r="N537" t="str">
            <v>EC2701</v>
          </cell>
          <cell r="O537">
            <v>1146900</v>
          </cell>
        </row>
        <row r="538">
          <cell r="N538" t="str">
            <v>EC2702</v>
          </cell>
          <cell r="O538">
            <v>1211000</v>
          </cell>
        </row>
        <row r="539">
          <cell r="N539" t="str">
            <v>EC2703</v>
          </cell>
          <cell r="O539">
            <v>195518</v>
          </cell>
        </row>
        <row r="540">
          <cell r="N540" t="str">
            <v>EC2704</v>
          </cell>
          <cell r="O540">
            <v>7736700</v>
          </cell>
        </row>
        <row r="541">
          <cell r="N541" t="str">
            <v>EC2705</v>
          </cell>
          <cell r="O541">
            <v>700945</v>
          </cell>
        </row>
        <row r="542">
          <cell r="N542" t="str">
            <v>EC2733</v>
          </cell>
          <cell r="O542">
            <v>4513600</v>
          </cell>
        </row>
        <row r="543">
          <cell r="N543" t="str">
            <v>EC2738</v>
          </cell>
          <cell r="O543">
            <v>3757400</v>
          </cell>
        </row>
        <row r="544">
          <cell r="N544" t="str">
            <v>EC2740</v>
          </cell>
          <cell r="O544">
            <v>686000</v>
          </cell>
        </row>
        <row r="545">
          <cell r="N545" t="str">
            <v>EC2749</v>
          </cell>
          <cell r="O545">
            <v>2458300</v>
          </cell>
        </row>
        <row r="546">
          <cell r="N546" t="str">
            <v>EC2793</v>
          </cell>
          <cell r="O546">
            <v>15893130</v>
          </cell>
        </row>
        <row r="547">
          <cell r="N547" t="str">
            <v>EC2795</v>
          </cell>
          <cell r="O547">
            <v>2179873</v>
          </cell>
        </row>
        <row r="548">
          <cell r="N548" t="str">
            <v>EC2803</v>
          </cell>
          <cell r="O548">
            <v>1072200</v>
          </cell>
        </row>
        <row r="549">
          <cell r="N549" t="str">
            <v>EC2808</v>
          </cell>
          <cell r="O549">
            <v>1047300</v>
          </cell>
        </row>
        <row r="550">
          <cell r="N550" t="str">
            <v>EC2808</v>
          </cell>
          <cell r="O550">
            <v>93100</v>
          </cell>
        </row>
        <row r="551">
          <cell r="N551" t="str">
            <v>EC2813</v>
          </cell>
          <cell r="O551">
            <v>6070500</v>
          </cell>
        </row>
        <row r="552">
          <cell r="N552" t="str">
            <v/>
          </cell>
          <cell r="O552">
            <v>-50949066</v>
          </cell>
        </row>
        <row r="560">
          <cell r="N560" t="str">
            <v>EC2506</v>
          </cell>
          <cell r="O560">
            <v>476800</v>
          </cell>
        </row>
        <row r="561">
          <cell r="N561" t="str">
            <v>EC2561</v>
          </cell>
          <cell r="O561">
            <v>1131900</v>
          </cell>
        </row>
        <row r="562">
          <cell r="N562" t="str">
            <v>EC2804</v>
          </cell>
          <cell r="O562">
            <v>136474</v>
          </cell>
        </row>
        <row r="563">
          <cell r="N563" t="str">
            <v>EC2810</v>
          </cell>
          <cell r="O563">
            <v>136474</v>
          </cell>
        </row>
        <row r="564">
          <cell r="N564" t="str">
            <v>EC2811</v>
          </cell>
          <cell r="O564">
            <v>1856500</v>
          </cell>
        </row>
        <row r="565">
          <cell r="N565" t="str">
            <v>EC2833</v>
          </cell>
          <cell r="O565">
            <v>1571500</v>
          </cell>
        </row>
        <row r="566">
          <cell r="N566" t="str">
            <v>EC2843</v>
          </cell>
          <cell r="O566">
            <v>971876</v>
          </cell>
        </row>
        <row r="567">
          <cell r="N567" t="str">
            <v>EC2844</v>
          </cell>
          <cell r="O567">
            <v>177200</v>
          </cell>
        </row>
        <row r="568">
          <cell r="N568" t="str">
            <v>EC2845</v>
          </cell>
          <cell r="O568">
            <v>1058500</v>
          </cell>
        </row>
        <row r="569">
          <cell r="N569" t="str">
            <v>EC2847</v>
          </cell>
          <cell r="O569">
            <v>690400</v>
          </cell>
        </row>
        <row r="570">
          <cell r="N570" t="str">
            <v>EC2862</v>
          </cell>
          <cell r="O570">
            <v>8560800</v>
          </cell>
        </row>
        <row r="571">
          <cell r="N571" t="str">
            <v>EC2863</v>
          </cell>
          <cell r="O571">
            <v>4384700</v>
          </cell>
        </row>
        <row r="572">
          <cell r="N572" t="str">
            <v>EC2865</v>
          </cell>
          <cell r="O572">
            <v>1210300</v>
          </cell>
        </row>
        <row r="573">
          <cell r="N573" t="str">
            <v>EC2893</v>
          </cell>
          <cell r="O573">
            <v>2748900</v>
          </cell>
        </row>
        <row r="574">
          <cell r="N574" t="str">
            <v>EC2894</v>
          </cell>
          <cell r="O574">
            <v>3502345</v>
          </cell>
        </row>
        <row r="575">
          <cell r="N575" t="str">
            <v>EC2896</v>
          </cell>
          <cell r="O575">
            <v>13989500</v>
          </cell>
        </row>
        <row r="576">
          <cell r="N576" t="str">
            <v>EC2898</v>
          </cell>
          <cell r="O576">
            <v>4459000</v>
          </cell>
        </row>
        <row r="577">
          <cell r="N577" t="str">
            <v/>
          </cell>
          <cell r="O577">
            <v>-47063169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CSA-018"/>
    </sheetNames>
    <sheetDataSet>
      <sheetData sheetId="0" refreshError="1">
        <row r="37">
          <cell r="C37" t="str">
            <v>Nombre</v>
          </cell>
        </row>
        <row r="38">
          <cell r="C38" t="str">
            <v>Cargo</v>
          </cell>
        </row>
      </sheetData>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3.697260879628" createdVersion="5" refreshedVersion="5" minRefreshableVersion="3" recordCount="44">
  <cacheSource type="worksheet">
    <worksheetSource ref="A2:BA46" sheet="ESTADO DE CADA FACTURA"/>
  </cacheSource>
  <cacheFields count="53">
    <cacheField name="NIT IPS" numFmtId="0">
      <sharedItems containsSemiMixedTypes="0" containsString="0" containsNumber="1" containsInteger="1" minValue="900762907" maxValue="900762907"/>
    </cacheField>
    <cacheField name="Nombre IPS" numFmtId="0">
      <sharedItems/>
    </cacheField>
    <cacheField name="Prefijo Factura" numFmtId="0">
      <sharedItems/>
    </cacheField>
    <cacheField name="Numero Factura" numFmtId="0">
      <sharedItems containsSemiMixedTypes="0" containsString="0" containsNumber="1" containsInteger="1" minValue="1008" maxValue="2955"/>
    </cacheField>
    <cacheField name="FACT" numFmtId="0">
      <sharedItems/>
    </cacheField>
    <cacheField name="LLAVE" numFmtId="0">
      <sharedItems/>
    </cacheField>
    <cacheField name="IPS Fecha factura" numFmtId="14">
      <sharedItems containsSemiMixedTypes="0" containsNonDate="0" containsDate="1" containsString="0" minDate="1899-12-30T00:00:00" maxDate="2024-10-16T00:00:00"/>
    </cacheField>
    <cacheField name="IPS Fecha radicado" numFmtId="14">
      <sharedItems containsNonDate="0" containsString="0" containsBlank="1"/>
    </cacheField>
    <cacheField name="IPS Valor Factura" numFmtId="168">
      <sharedItems containsSemiMixedTypes="0" containsString="0" containsNumber="1" containsInteger="1" minValue="25600" maxValue="14094600"/>
    </cacheField>
    <cacheField name="IPS Saldo Factura" numFmtId="168">
      <sharedItems containsSemiMixedTypes="0" containsString="0" containsNumber="1" containsInteger="1" minValue="25600" maxValue="14094600"/>
    </cacheField>
    <cacheField name="Tipo de Contrato" numFmtId="0">
      <sharedItems containsNonDate="0" containsString="0" containsBlank="1"/>
    </cacheField>
    <cacheField name="ESTADO CARTERA ANTERIOR" numFmtId="0">
      <sharedItems/>
    </cacheField>
    <cacheField name="ESTADO EPS 27-12-2024" numFmtId="0">
      <sharedItems count="8">
        <s v="Factura aceptada"/>
        <s v="Factura cancelada"/>
        <s v="Factura cancelada parcialmente - Saldo en programacion de pago"/>
        <s v="Factura no radicada"/>
        <s v="Factura pendiente en programacion de pago"/>
        <s v="Factura pendiente en programacion de pago - Glosa por contestar IPS"/>
        <s v="Glosa aceptada por la IPS"/>
        <s v="Glosa por contestar IPS"/>
      </sharedItems>
    </cacheField>
    <cacheField name="POR PAGAR SAP" numFmtId="168">
      <sharedItems containsSemiMixedTypes="0" containsString="0" containsNumber="1" containsInteger="1" minValue="0" maxValue="11069300"/>
    </cacheField>
    <cacheField name="DOC CONTA" numFmtId="0">
      <sharedItems containsString="0" containsBlank="1" containsNumber="1" containsInteger="1" minValue="1222528993" maxValue="1222546767"/>
    </cacheField>
    <cacheField name="ESTADO BOX" numFmtId="0">
      <sharedItems containsBlank="1"/>
    </cacheField>
    <cacheField name="FECHA FACT" numFmtId="14">
      <sharedItems containsNonDate="0" containsDate="1" containsString="0" containsBlank="1" minDate="2023-06-30T00:00:00" maxDate="2024-11-15T00:00:00"/>
    </cacheField>
    <cacheField name="FECHA RAD" numFmtId="14">
      <sharedItems containsNonDate="0" containsDate="1" containsString="0" containsBlank="1" minDate="2023-08-15T00:00:00" maxDate="2024-11-15T00:00:00"/>
    </cacheField>
    <cacheField name="FECHA LIQ" numFmtId="14">
      <sharedItems containsNonDate="0" containsDate="1" containsString="0" containsBlank="1" minDate="2023-08-22T00:00:00" maxDate="2024-11-27T00:00:00"/>
    </cacheField>
    <cacheField name="FECHA DEV" numFmtId="14">
      <sharedItems containsNonDate="0" containsString="0" containsBlank="1"/>
    </cacheField>
    <cacheField name="VALOR BRUTO" numFmtId="168">
      <sharedItems containsSemiMixedTypes="0" containsString="0" containsNumber="1" containsInteger="1" minValue="0" maxValue="29585000"/>
    </cacheField>
    <cacheField name="GLOSA PDTE" numFmtId="168">
      <sharedItems containsSemiMixedTypes="0" containsString="0" containsNumber="1" containsInteger="1" minValue="0" maxValue="878000"/>
    </cacheField>
    <cacheField name="GLOSA ACEPTADA" numFmtId="168">
      <sharedItems containsSemiMixedTypes="0" containsString="0" containsNumber="1" containsInteger="1" minValue="0" maxValue="878000"/>
    </cacheField>
    <cacheField name="DEVOLUCION" numFmtId="168">
      <sharedItems containsSemiMixedTypes="0" containsString="0" containsNumber="1" containsInteger="1" minValue="0" maxValue="0"/>
    </cacheField>
    <cacheField name="Devolucion Aceptada" numFmtId="0">
      <sharedItems containsNonDate="0" containsString="0" containsBlank="1"/>
    </cacheField>
    <cacheField name="Observacion Devolucion" numFmtId="0">
      <sharedItems containsNonDate="0" containsString="0" containsBlank="1"/>
    </cacheField>
    <cacheField name="RETE" numFmtId="168">
      <sharedItems containsSemiMixedTypes="0" containsString="0" containsNumber="1" containsInteger="1" minValue="0" maxValue="285500"/>
    </cacheField>
    <cacheField name="Valor_Glosa y Devolución" numFmtId="168">
      <sharedItems containsSemiMixedTypes="0" containsString="0" containsNumber="1" containsInteger="1" minValue="0" maxValue="878000"/>
    </cacheField>
    <cacheField name="TIPIFICACION" numFmtId="0">
      <sharedItems containsBlank="1"/>
    </cacheField>
    <cacheField name="CONCEPTO GLOSA Y DEVOLUCION" numFmtId="0">
      <sharedItems containsBlank="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68">
      <sharedItems containsSemiMixedTypes="0" containsString="0" containsNumber="1" containsInteger="1" minValue="0" maxValue="14094600"/>
    </cacheField>
    <cacheField name="FACTURA DEVUELTA" numFmtId="168">
      <sharedItems containsSemiMixedTypes="0" containsString="0" containsNumber="1" containsInteger="1" minValue="0" maxValue="0"/>
    </cacheField>
    <cacheField name="FACTURA NO RADICADA" numFmtId="168">
      <sharedItems containsSemiMixedTypes="0" containsString="0" containsNumber="1" containsInteger="1" minValue="0" maxValue="1827950"/>
    </cacheField>
    <cacheField name="VALOR ACEPTADO" numFmtId="168">
      <sharedItems containsSemiMixedTypes="0" containsString="0" containsNumber="1" containsInteger="1" minValue="0" maxValue="700000"/>
    </cacheField>
    <cacheField name="GLOSA PDTE2" numFmtId="168">
      <sharedItems containsSemiMixedTypes="0" containsString="0" containsNumber="1" containsInteger="1" minValue="0" maxValue="0"/>
    </cacheField>
    <cacheField name="FACTURA EN PROGRAMACION DE PAGO" numFmtId="168">
      <sharedItems containsSemiMixedTypes="0" containsString="0" containsNumber="1" containsInteger="1" minValue="0" maxValue="11307300"/>
    </cacheField>
    <cacheField name="FACTURA EN PROCESO INTERNO" numFmtId="168">
      <sharedItems containsSemiMixedTypes="0" containsString="0" containsNumber="1" containsInteger="1" minValue="0" maxValue="0"/>
    </cacheField>
    <cacheField name="FACTURACION COVID" numFmtId="168">
      <sharedItems containsSemiMixedTypes="0" containsString="0" containsNumber="1" containsInteger="1" minValue="0" maxValue="0"/>
    </cacheField>
    <cacheField name="VALO CANCELADO SAP" numFmtId="168">
      <sharedItems containsSemiMixedTypes="0" containsString="0" containsNumber="1" containsInteger="1" minValue="0" maxValue="3502345"/>
    </cacheField>
    <cacheField name="RETENCION" numFmtId="168">
      <sharedItems containsSemiMixedTypes="0" containsString="0" containsNumber="1" containsInteger="1" minValue="0" maxValue="85300"/>
    </cacheField>
    <cacheField name="DOC COMPENSACION SAP" numFmtId="0">
      <sharedItems containsString="0" containsBlank="1" containsNumber="1" containsInteger="1" minValue="2201571856" maxValue="2201575413"/>
    </cacheField>
    <cacheField name="FECHA COMPENSACION SAP" numFmtId="14">
      <sharedItems containsNonDate="0" containsDate="1" containsString="0" containsBlank="1" minDate="2024-11-29T00:00:00" maxDate="2024-12-21T00:00:00"/>
    </cacheField>
    <cacheField name="OBSE PAGO" numFmtId="0">
      <sharedItems containsBlank="1"/>
    </cacheField>
    <cacheField name="VALOR TRANFERENCIA" numFmtId="168">
      <sharedItems containsSemiMixedTypes="0" containsString="0" containsNumber="1" containsInteger="1" minValue="0" maxValue="50949066"/>
    </cacheField>
    <cacheField name="VALO CANCELADO SAP2" numFmtId="168">
      <sharedItems containsSemiMixedTypes="0" containsString="0" containsNumber="1" containsInteger="1" minValue="0" maxValue="13989500"/>
    </cacheField>
    <cacheField name="RETENCION2" numFmtId="168">
      <sharedItems containsSemiMixedTypes="0" containsString="0" containsNumber="1" containsInteger="1" minValue="0" maxValue="285500"/>
    </cacheField>
    <cacheField name="DOC COMPENSACION SAP2" numFmtId="0">
      <sharedItems containsString="0" containsBlank="1" containsNumber="1" containsInteger="1" minValue="2201469439" maxValue="2201575413"/>
    </cacheField>
    <cacheField name="FECHA COMPENSACION SAP2" numFmtId="14">
      <sharedItems containsNonDate="0" containsDate="1" containsString="0" containsBlank="1" minDate="2023-12-28T00:00:00" maxDate="2024-12-21T00:00:00"/>
    </cacheField>
    <cacheField name="OBSE PAGO2" numFmtId="0">
      <sharedItems containsBlank="1"/>
    </cacheField>
    <cacheField name="VALOR TRANFERENCIA2" numFmtId="168">
      <sharedItems containsSemiMixedTypes="0" containsString="0" containsNumber="1" containsInteger="1" minValue="0" maxValue="56816334"/>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4">
  <r>
    <n v="900762907"/>
    <s v="DR JULIO HOOKER"/>
    <s v="EC"/>
    <n v="1731"/>
    <s v="EC1731"/>
    <s v="900762907_EC1731"/>
    <d v="1899-12-30T00:00:00"/>
    <m/>
    <n v="700000"/>
    <n v="700000"/>
    <m/>
    <s v="FACTURA ACEPTADA POR LA IPS"/>
    <x v="0"/>
    <n v="0"/>
    <m/>
    <s v="Finalizada"/>
    <d v="2023-06-30T00:00:00"/>
    <d v="2024-02-01T00:00:00"/>
    <d v="2024-02-29T00:00:00"/>
    <m/>
    <n v="1400000"/>
    <n v="0"/>
    <n v="0"/>
    <n v="0"/>
    <m/>
    <m/>
    <n v="0"/>
    <n v="0"/>
    <m/>
    <m/>
    <m/>
    <m/>
    <m/>
    <n v="0"/>
    <n v="0"/>
    <n v="0"/>
    <n v="700000"/>
    <n v="0"/>
    <n v="0"/>
    <n v="0"/>
    <n v="0"/>
    <n v="0"/>
    <n v="0"/>
    <m/>
    <m/>
    <m/>
    <n v="0"/>
    <n v="0"/>
    <n v="0"/>
    <m/>
    <m/>
    <m/>
    <n v="0"/>
  </r>
  <r>
    <n v="900762907"/>
    <s v="DR JULIO HOOKER"/>
    <s v="EC"/>
    <n v="2896"/>
    <s v="EC2896"/>
    <s v="900762907_EC2896"/>
    <d v="2024-10-08T00:00:00"/>
    <m/>
    <n v="14094600"/>
    <n v="14094600"/>
    <m/>
    <s v="FACTURA PENDIENTE EN PROGRAMACION DE PAGO"/>
    <x v="1"/>
    <n v="0"/>
    <m/>
    <s v="Finalizada"/>
    <d v="2024-10-08T00:00:00"/>
    <d v="2024-10-09T00:00:00"/>
    <d v="2024-10-20T00:00:00"/>
    <m/>
    <n v="14275000"/>
    <n v="0"/>
    <n v="0"/>
    <n v="0"/>
    <m/>
    <m/>
    <n v="285500"/>
    <n v="0"/>
    <m/>
    <m/>
    <m/>
    <m/>
    <m/>
    <n v="14094600"/>
    <n v="0"/>
    <n v="0"/>
    <n v="0"/>
    <n v="0"/>
    <n v="0"/>
    <n v="0"/>
    <n v="0"/>
    <n v="0"/>
    <n v="0"/>
    <m/>
    <m/>
    <m/>
    <n v="0"/>
    <n v="13989500"/>
    <n v="285500"/>
    <n v="2201575413"/>
    <d v="2024-12-20T00:00:00"/>
    <s v="(en blanco)"/>
    <n v="47063169"/>
  </r>
  <r>
    <n v="900762907"/>
    <s v="DR JULIO HOOKER"/>
    <s v="EC"/>
    <n v="2898"/>
    <s v="EC2898"/>
    <s v="900762907_EC2898"/>
    <d v="2024-10-10T00:00:00"/>
    <m/>
    <n v="4394300"/>
    <n v="4394300"/>
    <m/>
    <s v="FACTURA PENDIENTE EN PROGRAMACION DE PAGO"/>
    <x v="1"/>
    <n v="0"/>
    <m/>
    <s v="Finalizada"/>
    <d v="2024-10-10T00:00:00"/>
    <d v="2024-10-10T00:00:00"/>
    <d v="2024-10-20T00:00:00"/>
    <m/>
    <n v="4550000"/>
    <n v="0"/>
    <n v="0"/>
    <n v="0"/>
    <m/>
    <m/>
    <n v="91000"/>
    <n v="0"/>
    <m/>
    <m/>
    <m/>
    <m/>
    <m/>
    <n v="4394300"/>
    <n v="0"/>
    <n v="0"/>
    <n v="0"/>
    <n v="0"/>
    <n v="0"/>
    <n v="0"/>
    <n v="0"/>
    <n v="0"/>
    <n v="0"/>
    <m/>
    <m/>
    <m/>
    <n v="0"/>
    <n v="4459000"/>
    <n v="91000"/>
    <n v="2201575413"/>
    <d v="2024-12-20T00:00:00"/>
    <s v="(en blanco)"/>
    <n v="47063169"/>
  </r>
  <r>
    <n v="900762907"/>
    <s v="DR JULIO HOOKER"/>
    <s v="EC"/>
    <n v="2865"/>
    <s v="EC2865"/>
    <s v="900762907_EC2865"/>
    <d v="2024-09-14T00:00:00"/>
    <m/>
    <n v="1123900"/>
    <n v="1123900"/>
    <m/>
    <s v="FACTURA PENDIENTE EN PROGRAMACION DE PAGO"/>
    <x v="1"/>
    <n v="0"/>
    <m/>
    <s v="Finalizada"/>
    <d v="2024-09-14T00:00:00"/>
    <d v="2024-10-01T00:00:00"/>
    <d v="2024-10-20T00:00:00"/>
    <m/>
    <n v="1235000"/>
    <n v="0"/>
    <n v="0"/>
    <n v="0"/>
    <m/>
    <m/>
    <n v="24700"/>
    <n v="0"/>
    <m/>
    <m/>
    <m/>
    <m/>
    <m/>
    <n v="1123900"/>
    <n v="0"/>
    <n v="0"/>
    <n v="0"/>
    <n v="0"/>
    <n v="0"/>
    <n v="0"/>
    <n v="0"/>
    <n v="0"/>
    <n v="0"/>
    <m/>
    <m/>
    <m/>
    <n v="0"/>
    <n v="1210300"/>
    <n v="24700"/>
    <n v="2201575413"/>
    <d v="2024-12-20T00:00:00"/>
    <s v="(en blanco)"/>
    <n v="47063169"/>
  </r>
  <r>
    <n v="900762907"/>
    <s v="DR JULIO HOOKER"/>
    <s v="EC"/>
    <n v="2893"/>
    <s v="EC2893"/>
    <s v="900762907_EC2893"/>
    <d v="2024-10-04T00:00:00"/>
    <m/>
    <n v="2759800"/>
    <n v="2759800"/>
    <m/>
    <s v="FACTURA PENDIENTE EN PROGRAMACION DE PAGO"/>
    <x v="1"/>
    <n v="0"/>
    <m/>
    <s v="Finalizada"/>
    <d v="2024-10-04T00:00:00"/>
    <d v="2024-10-04T00:00:00"/>
    <d v="2024-10-20T00:00:00"/>
    <m/>
    <n v="2805000"/>
    <n v="0"/>
    <n v="0"/>
    <n v="0"/>
    <m/>
    <m/>
    <n v="56100"/>
    <n v="0"/>
    <m/>
    <m/>
    <m/>
    <m/>
    <m/>
    <n v="2759800"/>
    <n v="0"/>
    <n v="0"/>
    <n v="0"/>
    <n v="0"/>
    <n v="0"/>
    <n v="0"/>
    <n v="0"/>
    <n v="0"/>
    <n v="0"/>
    <m/>
    <m/>
    <m/>
    <n v="0"/>
    <n v="2748900"/>
    <n v="56100"/>
    <n v="2201575413"/>
    <d v="2024-12-20T00:00:00"/>
    <s v="(en blanco)"/>
    <n v="47063169"/>
  </r>
  <r>
    <n v="900762907"/>
    <s v="DR JULIO HOOKER"/>
    <s v="EC"/>
    <n v="2844"/>
    <s v="EC2844"/>
    <s v="900762907_EC2844"/>
    <d v="2024-09-10T00:00:00"/>
    <m/>
    <n v="181000"/>
    <n v="181000"/>
    <m/>
    <s v="FACTURA PENDIENTE EN PROGRAMACION DE PAGO"/>
    <x v="1"/>
    <n v="0"/>
    <m/>
    <s v="Finalizada"/>
    <d v="2024-09-10T00:00:00"/>
    <d v="2024-09-10T00:00:00"/>
    <d v="2024-10-09T00:00:00"/>
    <m/>
    <n v="190000"/>
    <n v="0"/>
    <n v="0"/>
    <n v="0"/>
    <m/>
    <m/>
    <n v="3800"/>
    <n v="0"/>
    <m/>
    <m/>
    <m/>
    <m/>
    <m/>
    <n v="181000"/>
    <n v="0"/>
    <n v="0"/>
    <n v="0"/>
    <n v="0"/>
    <n v="0"/>
    <n v="0"/>
    <n v="0"/>
    <n v="0"/>
    <n v="0"/>
    <m/>
    <m/>
    <m/>
    <n v="0"/>
    <n v="177200"/>
    <n v="3800"/>
    <n v="2201575413"/>
    <d v="2024-12-20T00:00:00"/>
    <s v="(en blanco)"/>
    <n v="47063169"/>
  </r>
  <r>
    <n v="900762907"/>
    <s v="DR JULIO HOOKER"/>
    <s v="EC"/>
    <n v="2847"/>
    <s v="EC2847"/>
    <s v="900762907_EC2847"/>
    <d v="2024-09-12T00:00:00"/>
    <m/>
    <n v="705600"/>
    <n v="705600"/>
    <m/>
    <s v="FACTURA PENDIENTE EN PROGRAMACION DE PAGO"/>
    <x v="1"/>
    <n v="0"/>
    <m/>
    <s v="Finalizada"/>
    <d v="2024-09-12T00:00:00"/>
    <d v="2024-09-12T00:00:00"/>
    <d v="2024-10-08T00:00:00"/>
    <m/>
    <n v="760000"/>
    <n v="0"/>
    <n v="0"/>
    <n v="0"/>
    <m/>
    <m/>
    <n v="15200"/>
    <n v="0"/>
    <m/>
    <m/>
    <m/>
    <m/>
    <m/>
    <n v="705600"/>
    <n v="0"/>
    <n v="0"/>
    <n v="0"/>
    <n v="0"/>
    <n v="0"/>
    <n v="0"/>
    <n v="0"/>
    <n v="0"/>
    <n v="0"/>
    <m/>
    <m/>
    <m/>
    <n v="0"/>
    <n v="690400"/>
    <n v="15200"/>
    <n v="2201575413"/>
    <d v="2024-12-20T00:00:00"/>
    <s v="(en blanco)"/>
    <n v="47063169"/>
  </r>
  <r>
    <n v="900762907"/>
    <s v="DR JULIO HOOKER"/>
    <s v="EC"/>
    <n v="2845"/>
    <s v="EC2845"/>
    <s v="900762907_EC2845"/>
    <d v="2024-09-10T00:00:00"/>
    <m/>
    <n v="1081300"/>
    <n v="1081300"/>
    <m/>
    <s v="FACTURA PENDIENTE EN PROGRAMACION DE PAGO"/>
    <x v="1"/>
    <n v="0"/>
    <m/>
    <s v="Finalizada"/>
    <d v="2024-09-10T00:00:00"/>
    <d v="2024-09-10T00:00:00"/>
    <d v="2024-10-08T00:00:00"/>
    <m/>
    <n v="1140000"/>
    <n v="0"/>
    <n v="0"/>
    <n v="0"/>
    <m/>
    <m/>
    <n v="22800"/>
    <n v="0"/>
    <m/>
    <m/>
    <m/>
    <m/>
    <m/>
    <n v="1081300"/>
    <n v="0"/>
    <n v="0"/>
    <n v="0"/>
    <n v="0"/>
    <n v="0"/>
    <n v="0"/>
    <n v="0"/>
    <n v="0"/>
    <n v="0"/>
    <m/>
    <m/>
    <m/>
    <n v="0"/>
    <n v="1058500"/>
    <n v="22800"/>
    <n v="2201575413"/>
    <d v="2024-12-20T00:00:00"/>
    <s v="(en blanco)"/>
    <n v="47063169"/>
  </r>
  <r>
    <n v="900762907"/>
    <s v="DR JULIO HOOKER"/>
    <s v="EC"/>
    <n v="2833"/>
    <s v="EC2833"/>
    <s v="900762907_EC2833"/>
    <d v="2024-09-03T00:00:00"/>
    <m/>
    <n v="1605700"/>
    <n v="1605700"/>
    <m/>
    <s v="FACTURA PENDIENTE EN PROGRAMACION DE PAGO"/>
    <x v="1"/>
    <n v="0"/>
    <m/>
    <s v="Finalizada"/>
    <d v="2024-09-04T00:00:00"/>
    <d v="2024-09-04T00:00:00"/>
    <d v="2024-10-08T00:00:00"/>
    <m/>
    <n v="1710000"/>
    <n v="0"/>
    <n v="0"/>
    <n v="0"/>
    <m/>
    <m/>
    <n v="34200"/>
    <n v="0"/>
    <m/>
    <m/>
    <m/>
    <m/>
    <m/>
    <n v="1605700"/>
    <n v="0"/>
    <n v="0"/>
    <n v="0"/>
    <n v="0"/>
    <n v="0"/>
    <n v="0"/>
    <n v="0"/>
    <n v="0"/>
    <n v="0"/>
    <m/>
    <m/>
    <m/>
    <n v="0"/>
    <n v="1571500"/>
    <n v="34200"/>
    <n v="2201575413"/>
    <d v="2024-12-20T00:00:00"/>
    <s v="(en blanco)"/>
    <n v="47063169"/>
  </r>
  <r>
    <n v="900762907"/>
    <s v="DR JULIO HOOKER"/>
    <s v="EC"/>
    <n v="2811"/>
    <s v="EC2811"/>
    <s v="900762907_EC2811"/>
    <d v="1899-12-30T00:00:00"/>
    <m/>
    <n v="1896500"/>
    <n v="1896500"/>
    <m/>
    <s v="FACTURA PENDIENTE EN PROGRAMACION DE PAGO"/>
    <x v="1"/>
    <n v="0"/>
    <m/>
    <s v="Finalizada"/>
    <d v="2024-08-12T00:00:00"/>
    <d v="2024-08-12T00:00:00"/>
    <d v="2024-09-05T00:00:00"/>
    <m/>
    <n v="2000000"/>
    <n v="0"/>
    <n v="0"/>
    <n v="0"/>
    <m/>
    <m/>
    <n v="40000"/>
    <n v="0"/>
    <m/>
    <m/>
    <m/>
    <m/>
    <m/>
    <n v="1896500"/>
    <n v="0"/>
    <n v="0"/>
    <n v="0"/>
    <n v="0"/>
    <n v="0"/>
    <n v="0"/>
    <n v="0"/>
    <n v="0"/>
    <n v="0"/>
    <m/>
    <m/>
    <m/>
    <n v="0"/>
    <n v="1856500"/>
    <n v="40000"/>
    <n v="2201575413"/>
    <d v="2024-12-20T00:00:00"/>
    <s v="(en blanco)"/>
    <n v="47063169"/>
  </r>
  <r>
    <n v="900762907"/>
    <s v="DR JULIO HOOKER"/>
    <s v="EC"/>
    <n v="2863"/>
    <s v="EC2863"/>
    <s v="900762907_EC2863"/>
    <d v="2024-09-13T00:00:00"/>
    <m/>
    <n v="4478500"/>
    <n v="4478500"/>
    <m/>
    <s v="FACTURA PENDIENTE EN PROGRAMACION DE PAGO"/>
    <x v="1"/>
    <n v="0"/>
    <m/>
    <s v="Finalizada"/>
    <d v="2024-09-13T00:00:00"/>
    <d v="2024-09-13T00:00:00"/>
    <d v="2024-10-09T00:00:00"/>
    <m/>
    <n v="4690000"/>
    <n v="0"/>
    <n v="0"/>
    <n v="0"/>
    <m/>
    <m/>
    <n v="93800"/>
    <n v="0"/>
    <m/>
    <m/>
    <m/>
    <m/>
    <m/>
    <n v="4478500"/>
    <n v="0"/>
    <n v="0"/>
    <n v="0"/>
    <n v="0"/>
    <n v="0"/>
    <n v="0"/>
    <n v="0"/>
    <n v="0"/>
    <n v="0"/>
    <m/>
    <m/>
    <m/>
    <n v="0"/>
    <n v="4384700"/>
    <n v="93800"/>
    <n v="2201575413"/>
    <d v="2024-12-20T00:00:00"/>
    <s v="(en blanco)"/>
    <n v="47063169"/>
  </r>
  <r>
    <n v="900762907"/>
    <s v="DR JULIO HOOKER"/>
    <s v="EC"/>
    <n v="2862"/>
    <s v="EC2862"/>
    <s v="900762907_EC2862"/>
    <d v="2024-09-13T00:00:00"/>
    <m/>
    <n v="8740800"/>
    <n v="8740800"/>
    <m/>
    <s v="FACTURA PENDIENTE EN PROGRAMACION DE PAGO"/>
    <x v="1"/>
    <n v="0"/>
    <m/>
    <s v="Finalizada"/>
    <d v="2024-09-13T00:00:00"/>
    <d v="2024-09-13T00:00:00"/>
    <d v="2024-10-09T00:00:00"/>
    <m/>
    <n v="9000000"/>
    <n v="0"/>
    <n v="0"/>
    <n v="0"/>
    <m/>
    <m/>
    <n v="180000"/>
    <n v="0"/>
    <m/>
    <m/>
    <m/>
    <m/>
    <m/>
    <n v="8740800"/>
    <n v="0"/>
    <n v="0"/>
    <n v="0"/>
    <n v="0"/>
    <n v="0"/>
    <n v="0"/>
    <n v="0"/>
    <n v="0"/>
    <n v="0"/>
    <m/>
    <m/>
    <m/>
    <n v="0"/>
    <n v="8560800"/>
    <n v="180000"/>
    <n v="2201575413"/>
    <d v="2024-12-20T00:00:00"/>
    <s v="(en blanco)"/>
    <n v="47063169"/>
  </r>
  <r>
    <n v="900762907"/>
    <s v="DR JULIO HOOKER"/>
    <s v="EC"/>
    <n v="2947"/>
    <s v="EC2947"/>
    <s v="900762907_EC2947"/>
    <d v="1899-12-30T00:00:00"/>
    <m/>
    <n v="475000"/>
    <n v="475000"/>
    <m/>
    <e v="#N/A"/>
    <x v="1"/>
    <n v="0"/>
    <m/>
    <s v="Finalizada"/>
    <d v="2024-11-07T00:00:00"/>
    <d v="2024-11-07T00:00:00"/>
    <d v="2024-11-26T00:00:00"/>
    <m/>
    <n v="475000"/>
    <n v="0"/>
    <n v="0"/>
    <n v="0"/>
    <m/>
    <m/>
    <n v="9500"/>
    <n v="0"/>
    <m/>
    <m/>
    <m/>
    <m/>
    <m/>
    <n v="475000"/>
    <n v="0"/>
    <n v="0"/>
    <n v="0"/>
    <n v="0"/>
    <n v="0"/>
    <n v="0"/>
    <n v="0"/>
    <n v="0"/>
    <n v="0"/>
    <m/>
    <m/>
    <m/>
    <n v="0"/>
    <n v="465500"/>
    <n v="9500"/>
    <n v="2201575331"/>
    <d v="2024-12-20T00:00:00"/>
    <s v="(en blanco)"/>
    <n v="5071500"/>
  </r>
  <r>
    <n v="900762907"/>
    <s v="DR JULIO HOOKER"/>
    <s v="EC"/>
    <n v="2950"/>
    <s v="EC2950"/>
    <s v="900762907_EC2950"/>
    <d v="1899-12-30T00:00:00"/>
    <m/>
    <n v="2000000"/>
    <n v="2000000"/>
    <m/>
    <e v="#N/A"/>
    <x v="1"/>
    <n v="0"/>
    <m/>
    <s v="Finalizada"/>
    <d v="2024-11-07T00:00:00"/>
    <d v="2024-11-07T00:00:00"/>
    <d v="2024-11-26T00:00:00"/>
    <m/>
    <n v="2000000"/>
    <n v="0"/>
    <n v="0"/>
    <n v="0"/>
    <m/>
    <m/>
    <n v="40000"/>
    <n v="0"/>
    <m/>
    <m/>
    <m/>
    <m/>
    <m/>
    <n v="2000000"/>
    <n v="0"/>
    <n v="0"/>
    <n v="0"/>
    <n v="0"/>
    <n v="0"/>
    <n v="0"/>
    <n v="0"/>
    <n v="0"/>
    <n v="0"/>
    <m/>
    <m/>
    <m/>
    <n v="0"/>
    <n v="1960000"/>
    <n v="40000"/>
    <n v="2201575331"/>
    <d v="2024-12-20T00:00:00"/>
    <s v="(en blanco)"/>
    <n v="5071500"/>
  </r>
  <r>
    <n v="900762907"/>
    <s v="DR JULIO HOOKER"/>
    <s v="EC"/>
    <n v="2953"/>
    <s v="EC2953"/>
    <s v="900762907_EC2953"/>
    <d v="1899-12-30T00:00:00"/>
    <m/>
    <n v="2700000"/>
    <n v="2700000"/>
    <m/>
    <e v="#N/A"/>
    <x v="1"/>
    <n v="0"/>
    <m/>
    <s v="Finalizada"/>
    <d v="2024-11-14T00:00:00"/>
    <d v="2024-11-14T00:00:00"/>
    <d v="2024-11-26T00:00:00"/>
    <m/>
    <n v="2700000"/>
    <n v="0"/>
    <n v="0"/>
    <n v="0"/>
    <m/>
    <m/>
    <n v="54000"/>
    <n v="0"/>
    <m/>
    <m/>
    <m/>
    <m/>
    <m/>
    <n v="2700000"/>
    <n v="0"/>
    <n v="0"/>
    <n v="0"/>
    <n v="0"/>
    <n v="0"/>
    <n v="0"/>
    <n v="0"/>
    <n v="0"/>
    <n v="0"/>
    <m/>
    <m/>
    <m/>
    <n v="0"/>
    <n v="2646000"/>
    <n v="54000"/>
    <n v="2201575331"/>
    <d v="2024-12-20T00:00:00"/>
    <s v="(en blanco)"/>
    <n v="5071500"/>
  </r>
  <r>
    <n v="900762907"/>
    <s v="DR JULIO HOOKER"/>
    <s v="EC"/>
    <n v="2703"/>
    <s v="EC2703"/>
    <s v="900762907_EC2703"/>
    <d v="2024-06-15T00:00:00"/>
    <m/>
    <n v="51003"/>
    <n v="51003"/>
    <m/>
    <s v="FACTURA CANCELADA PARCIALMENTE - SALDO PENDIENTE EN PROGRAMACION DE PAGO "/>
    <x v="1"/>
    <n v="0"/>
    <m/>
    <s v="Finalizada"/>
    <d v="2024-06-15T00:00:00"/>
    <d v="2024-07-02T00:00:00"/>
    <d v="2024-07-27T00:00:00"/>
    <m/>
    <n v="255000"/>
    <n v="0"/>
    <n v="0"/>
    <n v="0"/>
    <m/>
    <m/>
    <n v="5100"/>
    <n v="0"/>
    <m/>
    <m/>
    <m/>
    <m/>
    <m/>
    <n v="51003"/>
    <n v="0"/>
    <n v="0"/>
    <n v="0"/>
    <n v="0"/>
    <n v="0"/>
    <n v="0"/>
    <n v="0"/>
    <n v="195518"/>
    <n v="5100"/>
    <n v="2201571856"/>
    <d v="2024-11-29T00:00:00"/>
    <s v="(en blanco)"/>
    <n v="50949066"/>
    <n v="49982"/>
    <n v="0"/>
    <n v="2201554169"/>
    <d v="2024-09-27T00:00:00"/>
    <s v="(en blanco)"/>
    <n v="236514"/>
  </r>
  <r>
    <n v="900762907"/>
    <s v="DR JULIO HOOKER"/>
    <s v="EC"/>
    <n v="2705"/>
    <s v="EC2705"/>
    <s v="900762907_EC2705"/>
    <d v="2024-06-15T00:00:00"/>
    <m/>
    <n v="184750"/>
    <n v="184750"/>
    <m/>
    <s v="FACTURA CANCELADA PARCIALMENTE - SALDO PENDIENTE EN PROGRAMACION DE PAGO "/>
    <x v="1"/>
    <n v="0"/>
    <m/>
    <s v="Finalizada"/>
    <d v="2024-06-15T00:00:00"/>
    <d v="2024-07-02T00:00:00"/>
    <d v="2024-07-27T00:00:00"/>
    <m/>
    <n v="900000"/>
    <n v="0"/>
    <n v="0"/>
    <n v="0"/>
    <m/>
    <m/>
    <n v="18000"/>
    <n v="0"/>
    <m/>
    <m/>
    <m/>
    <m/>
    <m/>
    <n v="184750"/>
    <n v="0"/>
    <n v="0"/>
    <n v="0"/>
    <n v="0"/>
    <n v="0"/>
    <n v="0"/>
    <n v="0"/>
    <n v="700945"/>
    <n v="18000"/>
    <n v="2201571856"/>
    <d v="2024-11-29T00:00:00"/>
    <s v="(en blanco)"/>
    <n v="50949066"/>
    <n v="181055"/>
    <n v="0"/>
    <n v="2201554169"/>
    <d v="2024-09-27T00:00:00"/>
    <s v="(en blanco)"/>
    <n v="236514"/>
  </r>
  <r>
    <n v="900762907"/>
    <s v="DR JULIO HOOKER"/>
    <s v="EC"/>
    <n v="2460"/>
    <s v="EC2460"/>
    <s v="900762907_EC2460"/>
    <d v="1899-12-30T00:00:00"/>
    <m/>
    <n v="25600"/>
    <n v="25600"/>
    <m/>
    <s v="FACTURA CANCELADA"/>
    <x v="1"/>
    <n v="0"/>
    <m/>
    <s v="Finalizada"/>
    <d v="2024-01-30T00:00:00"/>
    <d v="2024-02-15T00:00:00"/>
    <d v="2024-02-20T00:00:00"/>
    <m/>
    <n v="65000"/>
    <n v="0"/>
    <n v="0"/>
    <n v="0"/>
    <m/>
    <m/>
    <n v="0"/>
    <n v="0"/>
    <m/>
    <m/>
    <m/>
    <m/>
    <m/>
    <n v="25600"/>
    <n v="0"/>
    <n v="0"/>
    <n v="0"/>
    <n v="0"/>
    <n v="0"/>
    <n v="0"/>
    <n v="0"/>
    <n v="0"/>
    <n v="0"/>
    <m/>
    <m/>
    <m/>
    <n v="0"/>
    <n v="13800"/>
    <n v="0"/>
    <n v="2201510170"/>
    <d v="2024-05-16T00:00:00"/>
    <s v="(en blanco)"/>
    <n v="49833678"/>
  </r>
  <r>
    <n v="900762907"/>
    <s v="DR JULIO HOOKER"/>
    <s v="EC"/>
    <n v="2804"/>
    <s v="EC2804"/>
    <s v="900762907_EC2804"/>
    <d v="1899-12-30T00:00:00"/>
    <m/>
    <n v="136474"/>
    <n v="136474"/>
    <m/>
    <s v="FACTURA CANCELADA PARCIALMENTE - SALDO PENDIENTE EN PROGRAMACION DE PAGO "/>
    <x v="1"/>
    <n v="0"/>
    <m/>
    <s v="Finalizada"/>
    <d v="2024-08-12T00:00:00"/>
    <d v="2024-08-12T00:00:00"/>
    <d v="2024-09-04T00:00:00"/>
    <m/>
    <n v="160000"/>
    <n v="0"/>
    <n v="0"/>
    <n v="0"/>
    <m/>
    <m/>
    <n v="0"/>
    <n v="0"/>
    <m/>
    <m/>
    <m/>
    <m/>
    <m/>
    <n v="136474"/>
    <n v="0"/>
    <n v="0"/>
    <n v="0"/>
    <n v="0"/>
    <n v="0"/>
    <n v="0"/>
    <n v="0"/>
    <n v="136474"/>
    <n v="0"/>
    <n v="2201575413"/>
    <d v="2024-12-20T00:00:00"/>
    <s v="(en blanco)"/>
    <n v="47063169"/>
    <n v="23526"/>
    <n v="0"/>
    <n v="2201566763"/>
    <d v="2024-11-27T00:00:00"/>
    <s v="(en blanco)"/>
    <n v="772231"/>
  </r>
  <r>
    <n v="900762907"/>
    <s v="DR JULIO HOOKER"/>
    <s v="EC"/>
    <n v="2810"/>
    <s v="EC2810"/>
    <s v="900762907_EC2810"/>
    <d v="1899-12-30T00:00:00"/>
    <m/>
    <n v="136474"/>
    <n v="136474"/>
    <m/>
    <s v="FACTURA CANCELADA PARCIALMENTE - SALDO PENDIENTE EN PROGRAMACION DE PAGO "/>
    <x v="1"/>
    <n v="0"/>
    <m/>
    <s v="Finalizada"/>
    <d v="2024-08-12T00:00:00"/>
    <d v="2024-08-12T00:00:00"/>
    <d v="2024-09-04T00:00:00"/>
    <m/>
    <n v="160000"/>
    <n v="0"/>
    <n v="0"/>
    <n v="0"/>
    <m/>
    <m/>
    <n v="0"/>
    <n v="0"/>
    <m/>
    <m/>
    <m/>
    <m/>
    <m/>
    <n v="136474"/>
    <n v="0"/>
    <n v="0"/>
    <n v="0"/>
    <n v="0"/>
    <n v="0"/>
    <n v="0"/>
    <n v="0"/>
    <n v="136474"/>
    <n v="0"/>
    <n v="2201575413"/>
    <d v="2024-12-20T00:00:00"/>
    <s v="(en blanco)"/>
    <n v="47063169"/>
    <n v="23526"/>
    <n v="0"/>
    <n v="2201566763"/>
    <d v="2024-11-27T00:00:00"/>
    <s v="(en blanco)"/>
    <n v="772231"/>
  </r>
  <r>
    <n v="900762907"/>
    <s v="DR JULIO HOOKER"/>
    <s v="EC"/>
    <n v="2561"/>
    <s v="EC2561"/>
    <s v="900762907_EC2561"/>
    <d v="2024-03-14T00:00:00"/>
    <m/>
    <n v="1160589"/>
    <n v="1160589"/>
    <m/>
    <s v="FACTURA PENDIENTE EN PROGRAMACION DE PAGO"/>
    <x v="1"/>
    <n v="0"/>
    <m/>
    <s v="Finalizada"/>
    <d v="2024-03-14T00:00:00"/>
    <d v="2024-04-01T00:00:00"/>
    <d v="2024-10-29T00:00:00"/>
    <m/>
    <n v="29585000"/>
    <n v="0"/>
    <n v="0"/>
    <n v="0"/>
    <m/>
    <m/>
    <n v="23100"/>
    <n v="0"/>
    <m/>
    <m/>
    <m/>
    <m/>
    <m/>
    <n v="1160589"/>
    <n v="0"/>
    <n v="0"/>
    <n v="0"/>
    <n v="0"/>
    <n v="0"/>
    <n v="0"/>
    <n v="0"/>
    <n v="1131900"/>
    <n v="23100"/>
    <n v="2201575413"/>
    <d v="2024-12-20T00:00:00"/>
    <s v="(en blanco)"/>
    <n v="47063169"/>
    <n v="223034"/>
    <n v="0"/>
    <n v="2201510719"/>
    <d v="2024-05-22T00:00:00"/>
    <s v="(en blanco)"/>
    <n v="747541"/>
  </r>
  <r>
    <n v="900762907"/>
    <s v="DR JULIO HOOKER"/>
    <s v="EC"/>
    <n v="2843"/>
    <s v="EC2843"/>
    <s v="900762907_EC2843"/>
    <d v="2024-09-10T00:00:00"/>
    <m/>
    <n v="991800"/>
    <n v="991800"/>
    <m/>
    <s v="FACTURA CANCELADA PARCIALMENTE - SALDO PENDIENTE EN PROGRAMACION DE PAGO "/>
    <x v="1"/>
    <n v="0"/>
    <m/>
    <s v="Finalizada"/>
    <d v="2024-09-10T00:00:00"/>
    <d v="2024-09-10T00:00:00"/>
    <d v="2024-10-09T00:00:00"/>
    <m/>
    <n v="1045000"/>
    <n v="0"/>
    <n v="0"/>
    <n v="0"/>
    <m/>
    <m/>
    <n v="20900"/>
    <n v="0"/>
    <m/>
    <m/>
    <m/>
    <m/>
    <m/>
    <n v="991800"/>
    <n v="0"/>
    <n v="0"/>
    <n v="0"/>
    <n v="0"/>
    <n v="0"/>
    <n v="0"/>
    <n v="0"/>
    <n v="971876"/>
    <n v="20900"/>
    <n v="2201575413"/>
    <d v="2024-12-20T00:00:00"/>
    <s v="(en blanco)"/>
    <n v="47063169"/>
    <n v="47824"/>
    <n v="0"/>
    <n v="2201566763"/>
    <d v="2024-11-27T00:00:00"/>
    <s v="(en blanco)"/>
    <n v="772231"/>
  </r>
  <r>
    <n v="900762907"/>
    <s v="DR JULIO HOOKER"/>
    <s v="EC"/>
    <n v="2894"/>
    <s v="EC2894"/>
    <s v="900762907_EC2894"/>
    <d v="2024-10-04T00:00:00"/>
    <m/>
    <n v="3529020"/>
    <n v="3529020"/>
    <m/>
    <s v="FACTURA CANCELADA PARCIALMENTE - SALDO PENDIENTE EN PROGRAMACION DE PAGO "/>
    <x v="1"/>
    <n v="0"/>
    <m/>
    <s v="Finalizada"/>
    <d v="2024-10-04T00:00:00"/>
    <d v="2024-10-04T00:00:00"/>
    <d v="2024-10-20T00:00:00"/>
    <m/>
    <n v="4265000"/>
    <n v="0"/>
    <n v="0"/>
    <n v="0"/>
    <m/>
    <m/>
    <n v="85300"/>
    <n v="0"/>
    <m/>
    <m/>
    <m/>
    <m/>
    <m/>
    <n v="3529020"/>
    <n v="0"/>
    <n v="0"/>
    <n v="0"/>
    <n v="0"/>
    <n v="0"/>
    <n v="0"/>
    <n v="0"/>
    <n v="3502345"/>
    <n v="85300"/>
    <n v="2201575413"/>
    <d v="2024-12-20T00:00:00"/>
    <s v="(en blanco)"/>
    <n v="47063169"/>
    <n v="677355"/>
    <n v="0"/>
    <n v="2201566763"/>
    <d v="2024-11-27T00:00:00"/>
    <s v="(en blanco)"/>
    <n v="772231"/>
  </r>
  <r>
    <n v="900762907"/>
    <s v="DR JULIO HOOKER"/>
    <s v="EC"/>
    <n v="2954"/>
    <s v="EC2954"/>
    <s v="900762907_EC2954"/>
    <d v="1899-12-30T00:00:00"/>
    <m/>
    <n v="1061600"/>
    <n v="1061600"/>
    <m/>
    <e v="#N/A"/>
    <x v="2"/>
    <n v="732419"/>
    <n v="1222546766"/>
    <s v="Finalizada"/>
    <d v="2024-11-14T00:00:00"/>
    <d v="2024-11-14T00:00:00"/>
    <d v="2024-11-26T00:00:00"/>
    <m/>
    <n v="1090000"/>
    <n v="0"/>
    <n v="0"/>
    <n v="0"/>
    <m/>
    <m/>
    <n v="21800"/>
    <n v="0"/>
    <m/>
    <m/>
    <m/>
    <m/>
    <m/>
    <n v="335781"/>
    <n v="0"/>
    <n v="0"/>
    <n v="0"/>
    <n v="0"/>
    <n v="725819"/>
    <n v="0"/>
    <n v="0"/>
    <n v="0"/>
    <n v="0"/>
    <m/>
    <m/>
    <m/>
    <n v="0"/>
    <n v="335781"/>
    <n v="21800"/>
    <n v="2201574608"/>
    <d v="2024-12-16T00:00:00"/>
    <s v="(en blanco)"/>
    <n v="612484"/>
  </r>
  <r>
    <n v="900762907"/>
    <s v="DR JULIO HOOKER"/>
    <s v="EC"/>
    <n v="2949"/>
    <s v="EC2949"/>
    <s v="900762907_EC2949"/>
    <d v="1899-12-30T00:00:00"/>
    <m/>
    <n v="1081200"/>
    <n v="1081200"/>
    <m/>
    <e v="#N/A"/>
    <x v="2"/>
    <n v="791497"/>
    <n v="1222546763"/>
    <s v="Finalizada"/>
    <d v="2024-11-07T00:00:00"/>
    <d v="2024-11-07T00:00:00"/>
    <d v="2024-11-26T00:00:00"/>
    <m/>
    <n v="1090000"/>
    <n v="0"/>
    <n v="0"/>
    <n v="0"/>
    <m/>
    <m/>
    <n v="21800"/>
    <n v="0"/>
    <m/>
    <m/>
    <m/>
    <m/>
    <m/>
    <n v="276703"/>
    <n v="0"/>
    <n v="0"/>
    <n v="0"/>
    <n v="0"/>
    <n v="804497"/>
    <n v="0"/>
    <n v="0"/>
    <n v="0"/>
    <n v="0"/>
    <m/>
    <m/>
    <m/>
    <n v="0"/>
    <n v="276703"/>
    <n v="21800"/>
    <n v="2201574608"/>
    <d v="2024-12-16T00:00:00"/>
    <s v="(en blanco)"/>
    <n v="612484"/>
  </r>
  <r>
    <n v="900762907"/>
    <s v="DR JULIO HOOKER"/>
    <s v="EC"/>
    <n v="1503"/>
    <s v="EC1503"/>
    <s v="900762907_EC1503"/>
    <d v="2023-05-11T00:00:00"/>
    <m/>
    <n v="878000"/>
    <n v="878000"/>
    <m/>
    <s v="FACTURA NO RADICADA"/>
    <x v="3"/>
    <n v="0"/>
    <m/>
    <m/>
    <m/>
    <m/>
    <m/>
    <m/>
    <n v="0"/>
    <n v="0"/>
    <n v="0"/>
    <n v="0"/>
    <m/>
    <m/>
    <n v="0"/>
    <n v="0"/>
    <m/>
    <m/>
    <m/>
    <m/>
    <m/>
    <n v="0"/>
    <n v="0"/>
    <n v="878000"/>
    <n v="0"/>
    <n v="0"/>
    <n v="0"/>
    <n v="0"/>
    <n v="0"/>
    <n v="0"/>
    <n v="0"/>
    <m/>
    <m/>
    <m/>
    <n v="0"/>
    <n v="0"/>
    <n v="0"/>
    <m/>
    <m/>
    <m/>
    <n v="0"/>
  </r>
  <r>
    <n v="900762907"/>
    <s v="DR JULIO HOOKER"/>
    <s v="EC"/>
    <n v="2231"/>
    <s v="EC2231"/>
    <s v="900762907_EC2231"/>
    <d v="2023-11-28T00:00:00"/>
    <m/>
    <n v="900000"/>
    <n v="900000"/>
    <m/>
    <s v="FACTURA NO RADICADA"/>
    <x v="3"/>
    <n v="0"/>
    <m/>
    <s v="Para cargar RIPS o soportes"/>
    <d v="2023-11-28T00:00:00"/>
    <m/>
    <m/>
    <m/>
    <n v="900000"/>
    <n v="0"/>
    <n v="0"/>
    <n v="0"/>
    <m/>
    <m/>
    <n v="0"/>
    <n v="0"/>
    <m/>
    <m/>
    <m/>
    <m/>
    <m/>
    <n v="0"/>
    <n v="0"/>
    <n v="900000"/>
    <n v="0"/>
    <n v="0"/>
    <n v="0"/>
    <n v="0"/>
    <n v="0"/>
    <n v="0"/>
    <n v="0"/>
    <m/>
    <m/>
    <m/>
    <n v="0"/>
    <n v="0"/>
    <n v="0"/>
    <m/>
    <m/>
    <m/>
    <n v="0"/>
  </r>
  <r>
    <n v="900762907"/>
    <s v="DR JULIO HOOKER"/>
    <s v="EC"/>
    <n v="2236"/>
    <s v="EC2236"/>
    <s v="900762907_EC2236"/>
    <d v="2023-11-28T00:00:00"/>
    <m/>
    <n v="900000"/>
    <n v="900000"/>
    <m/>
    <s v="FACTURA NO RADICADA"/>
    <x v="3"/>
    <n v="0"/>
    <m/>
    <m/>
    <m/>
    <m/>
    <m/>
    <m/>
    <n v="0"/>
    <n v="0"/>
    <n v="0"/>
    <n v="0"/>
    <m/>
    <m/>
    <n v="0"/>
    <n v="0"/>
    <m/>
    <m/>
    <m/>
    <m/>
    <m/>
    <n v="0"/>
    <n v="0"/>
    <n v="900000"/>
    <n v="0"/>
    <n v="0"/>
    <n v="0"/>
    <n v="0"/>
    <n v="0"/>
    <n v="0"/>
    <n v="0"/>
    <m/>
    <m/>
    <m/>
    <n v="0"/>
    <n v="0"/>
    <n v="0"/>
    <m/>
    <m/>
    <m/>
    <n v="0"/>
  </r>
  <r>
    <n v="900762907"/>
    <s v="DR JULIO HOOKER"/>
    <s v="EC"/>
    <n v="1388"/>
    <s v="EC1388"/>
    <s v="900762907_EC1388"/>
    <d v="2023-04-13T00:00:00"/>
    <m/>
    <n v="973500"/>
    <n v="973500"/>
    <m/>
    <s v="FACTURA NO RADICADA"/>
    <x v="3"/>
    <n v="0"/>
    <m/>
    <m/>
    <m/>
    <m/>
    <m/>
    <m/>
    <n v="0"/>
    <n v="0"/>
    <n v="0"/>
    <n v="0"/>
    <m/>
    <m/>
    <n v="0"/>
    <n v="0"/>
    <m/>
    <m/>
    <m/>
    <m/>
    <m/>
    <n v="0"/>
    <n v="0"/>
    <n v="973500"/>
    <n v="0"/>
    <n v="0"/>
    <n v="0"/>
    <n v="0"/>
    <n v="0"/>
    <n v="0"/>
    <n v="0"/>
    <m/>
    <m/>
    <m/>
    <n v="0"/>
    <n v="0"/>
    <n v="0"/>
    <m/>
    <m/>
    <m/>
    <n v="0"/>
  </r>
  <r>
    <n v="900762907"/>
    <s v="DR JULIO HOOKER"/>
    <s v="EC"/>
    <n v="1390"/>
    <s v="EC1390"/>
    <s v="900762907_EC1390"/>
    <d v="2023-04-13T00:00:00"/>
    <m/>
    <n v="1100000"/>
    <n v="1100000"/>
    <m/>
    <s v="FACTURA NO RADICADA"/>
    <x v="3"/>
    <n v="0"/>
    <m/>
    <m/>
    <m/>
    <m/>
    <m/>
    <m/>
    <n v="0"/>
    <n v="0"/>
    <n v="0"/>
    <n v="0"/>
    <m/>
    <m/>
    <n v="0"/>
    <n v="0"/>
    <m/>
    <m/>
    <m/>
    <m/>
    <m/>
    <n v="0"/>
    <n v="0"/>
    <n v="1100000"/>
    <n v="0"/>
    <n v="0"/>
    <n v="0"/>
    <n v="0"/>
    <n v="0"/>
    <n v="0"/>
    <n v="0"/>
    <m/>
    <m/>
    <m/>
    <n v="0"/>
    <n v="0"/>
    <n v="0"/>
    <m/>
    <m/>
    <m/>
    <n v="0"/>
  </r>
  <r>
    <n v="900762907"/>
    <s v="DR JULIO HOOKER"/>
    <s v="EC"/>
    <n v="1008"/>
    <s v="EC1008"/>
    <s v="900762907_EC1008"/>
    <d v="1899-12-30T00:00:00"/>
    <m/>
    <n v="1827950"/>
    <n v="1827950"/>
    <m/>
    <s v="FACTURA NO RADICADA"/>
    <x v="3"/>
    <n v="0"/>
    <m/>
    <m/>
    <m/>
    <m/>
    <m/>
    <m/>
    <n v="0"/>
    <n v="0"/>
    <n v="0"/>
    <n v="0"/>
    <m/>
    <m/>
    <n v="0"/>
    <n v="0"/>
    <m/>
    <m/>
    <m/>
    <m/>
    <m/>
    <n v="0"/>
    <n v="0"/>
    <n v="1827950"/>
    <n v="0"/>
    <n v="0"/>
    <n v="0"/>
    <n v="0"/>
    <n v="0"/>
    <n v="0"/>
    <n v="0"/>
    <m/>
    <m/>
    <m/>
    <n v="0"/>
    <n v="0"/>
    <n v="0"/>
    <m/>
    <m/>
    <m/>
    <n v="0"/>
  </r>
  <r>
    <n v="900762907"/>
    <s v="DR JULIO HOOKER"/>
    <s v="EC"/>
    <n v="2955"/>
    <s v="EC2955"/>
    <s v="900762907_EC2955"/>
    <d v="1899-12-30T00:00:00"/>
    <m/>
    <n v="1732400"/>
    <n v="1732400"/>
    <m/>
    <e v="#N/A"/>
    <x v="4"/>
    <n v="1768900"/>
    <n v="1222546767"/>
    <s v="Finalizada"/>
    <d v="2024-11-14T00:00:00"/>
    <d v="2024-11-14T00:00:00"/>
    <d v="2024-11-26T00:00:00"/>
    <m/>
    <n v="1805000"/>
    <n v="0"/>
    <n v="0"/>
    <n v="0"/>
    <m/>
    <m/>
    <n v="36100"/>
    <n v="0"/>
    <m/>
    <m/>
    <m/>
    <m/>
    <m/>
    <n v="0"/>
    <n v="0"/>
    <n v="0"/>
    <n v="0"/>
    <n v="0"/>
    <n v="1732400"/>
    <n v="0"/>
    <n v="0"/>
    <n v="0"/>
    <n v="0"/>
    <m/>
    <m/>
    <m/>
    <n v="0"/>
    <n v="0"/>
    <n v="0"/>
    <m/>
    <m/>
    <m/>
    <n v="0"/>
  </r>
  <r>
    <n v="900762907"/>
    <s v="DR JULIO HOOKER"/>
    <s v="EC"/>
    <n v="2946"/>
    <s v="EC2946"/>
    <s v="900762907_EC2946"/>
    <d v="1899-12-30T00:00:00"/>
    <m/>
    <n v="3720400"/>
    <n v="3720400"/>
    <m/>
    <e v="#N/A"/>
    <x v="4"/>
    <n v="3640600"/>
    <n v="1222539969"/>
    <s v="Finalizada"/>
    <d v="2024-11-07T00:00:00"/>
    <d v="2024-11-07T00:00:00"/>
    <d v="2024-11-25T00:00:00"/>
    <m/>
    <n v="3990000"/>
    <n v="0"/>
    <n v="0"/>
    <n v="0"/>
    <m/>
    <m/>
    <n v="79800"/>
    <n v="0"/>
    <m/>
    <m/>
    <m/>
    <m/>
    <m/>
    <n v="0"/>
    <n v="0"/>
    <n v="0"/>
    <n v="0"/>
    <n v="0"/>
    <n v="3720400"/>
    <n v="0"/>
    <n v="0"/>
    <n v="0"/>
    <n v="0"/>
    <m/>
    <m/>
    <m/>
    <n v="0"/>
    <n v="0"/>
    <n v="0"/>
    <m/>
    <m/>
    <m/>
    <n v="0"/>
  </r>
  <r>
    <n v="900762907"/>
    <s v="DR JULIO HOOKER"/>
    <s v="EC"/>
    <n v="2952"/>
    <s v="EC2952"/>
    <s v="900762907_EC2952"/>
    <d v="1899-12-30T00:00:00"/>
    <m/>
    <n v="5910200"/>
    <n v="5910200"/>
    <m/>
    <e v="#N/A"/>
    <x v="4"/>
    <n v="5785800"/>
    <n v="1222539963"/>
    <s v="Finalizada"/>
    <d v="2024-11-14T00:00:00"/>
    <d v="2024-11-14T00:00:00"/>
    <d v="2024-11-25T00:00:00"/>
    <m/>
    <n v="6220000"/>
    <n v="0"/>
    <n v="0"/>
    <n v="0"/>
    <m/>
    <m/>
    <n v="124400"/>
    <n v="0"/>
    <m/>
    <m/>
    <m/>
    <m/>
    <m/>
    <n v="0"/>
    <n v="0"/>
    <n v="0"/>
    <n v="0"/>
    <n v="0"/>
    <n v="5910200"/>
    <n v="0"/>
    <n v="0"/>
    <n v="0"/>
    <n v="0"/>
    <m/>
    <m/>
    <m/>
    <n v="0"/>
    <n v="0"/>
    <n v="0"/>
    <m/>
    <m/>
    <m/>
    <n v="0"/>
  </r>
  <r>
    <n v="900762907"/>
    <s v="DR JULIO HOOKER"/>
    <s v="EC"/>
    <n v="2948"/>
    <s v="EC2948"/>
    <s v="900762907_EC2948"/>
    <d v="1899-12-30T00:00:00"/>
    <m/>
    <n v="9089500"/>
    <n v="9089500"/>
    <m/>
    <e v="#N/A"/>
    <x v="4"/>
    <n v="9212000"/>
    <n v="1222546762"/>
    <s v="Finalizada"/>
    <d v="2024-11-07T00:00:00"/>
    <d v="2024-11-07T00:00:00"/>
    <d v="2024-11-26T00:00:00"/>
    <m/>
    <n v="9400000"/>
    <n v="0"/>
    <n v="0"/>
    <n v="0"/>
    <m/>
    <m/>
    <n v="188000"/>
    <n v="0"/>
    <m/>
    <m/>
    <m/>
    <m/>
    <m/>
    <n v="0"/>
    <n v="0"/>
    <n v="0"/>
    <n v="0"/>
    <n v="0"/>
    <n v="9089500"/>
    <n v="0"/>
    <n v="0"/>
    <n v="0"/>
    <n v="0"/>
    <m/>
    <m/>
    <m/>
    <n v="0"/>
    <n v="0"/>
    <n v="0"/>
    <m/>
    <m/>
    <m/>
    <n v="0"/>
  </r>
  <r>
    <n v="900762907"/>
    <s v="DR JULIO HOOKER"/>
    <s v="EC"/>
    <n v="2903"/>
    <s v="EC2903"/>
    <s v="900762907_EC2903"/>
    <d v="2024-10-15T00:00:00"/>
    <m/>
    <n v="11307300"/>
    <n v="11307300"/>
    <m/>
    <s v="FACTURA PENDIENTE EN PROGRAMACION DE PAGO"/>
    <x v="4"/>
    <n v="11069300"/>
    <n v="1222528993"/>
    <s v="Finalizada"/>
    <d v="2024-10-15T00:00:00"/>
    <d v="2024-10-15T00:00:00"/>
    <d v="2024-10-20T00:00:00"/>
    <m/>
    <n v="11900000"/>
    <n v="0"/>
    <n v="0"/>
    <n v="0"/>
    <m/>
    <m/>
    <n v="238000"/>
    <n v="0"/>
    <m/>
    <m/>
    <m/>
    <m/>
    <m/>
    <n v="0"/>
    <n v="0"/>
    <n v="0"/>
    <n v="0"/>
    <n v="0"/>
    <n v="11307300"/>
    <n v="0"/>
    <n v="0"/>
    <n v="0"/>
    <n v="0"/>
    <m/>
    <m/>
    <m/>
    <n v="0"/>
    <n v="0"/>
    <n v="0"/>
    <m/>
    <m/>
    <m/>
    <n v="0"/>
  </r>
  <r>
    <n v="900762907"/>
    <s v="DR JULIO HOOKER"/>
    <s v="EC"/>
    <n v="2071"/>
    <s v="EC2071"/>
    <s v="900762907_EC2071"/>
    <d v="1899-12-30T00:00:00"/>
    <m/>
    <n v="65000"/>
    <n v="65000"/>
    <m/>
    <s v="FACTURA PENDIENTE EN PROGRAMACION DE PAGO"/>
    <x v="4"/>
    <n v="0"/>
    <m/>
    <s v="Finalizada"/>
    <d v="2023-10-10T00:00:00"/>
    <d v="2024-06-14T00:00:00"/>
    <d v="2024-06-18T00:00:00"/>
    <m/>
    <n v="65000"/>
    <n v="0"/>
    <n v="0"/>
    <n v="0"/>
    <m/>
    <m/>
    <n v="0"/>
    <n v="0"/>
    <m/>
    <m/>
    <m/>
    <m/>
    <m/>
    <n v="0"/>
    <n v="0"/>
    <n v="0"/>
    <n v="0"/>
    <n v="0"/>
    <n v="65000"/>
    <n v="0"/>
    <n v="0"/>
    <n v="0"/>
    <n v="0"/>
    <m/>
    <m/>
    <m/>
    <n v="0"/>
    <n v="0"/>
    <n v="0"/>
    <m/>
    <m/>
    <m/>
    <n v="0"/>
  </r>
  <r>
    <n v="900762907"/>
    <s v="DR JULIO HOOKER"/>
    <s v="EC"/>
    <n v="2506"/>
    <s v="EC2506"/>
    <s v="900762907_EC2506"/>
    <d v="1899-12-30T00:00:00"/>
    <m/>
    <n v="487200"/>
    <n v="487200"/>
    <m/>
    <s v="FACTURA PENDIENTE EN PROGRAMACION DE PAGO - GLOSA PENDIENTE POR CONCILIAR"/>
    <x v="5"/>
    <n v="0"/>
    <m/>
    <s v="Para respuesta prestador"/>
    <d v="2024-02-09T00:00:00"/>
    <d v="2024-06-14T00:00:00"/>
    <d v="2024-06-30T00:00:00"/>
    <m/>
    <n v="715000"/>
    <n v="195000"/>
    <n v="0"/>
    <n v="0"/>
    <m/>
    <m/>
    <n v="0"/>
    <n v="195000"/>
    <s v="GLOSA"/>
    <s v="FAVOR SE SOLICITA GENERAR NOTA CREDITO Y REPORTAR EL .ZIP CON XML Y REPRESENTACION GRAFICA DE LA MISMA, AL CORREO DE FACTURACION ELECTRONICA (facturacionelectronica@epsdelagente.com.co), Y EN EL APLICATIVO BOXALUD DEJAR COMO VALOR ACEPTADO POR LA IPS. "/>
    <s v="TARIFA"/>
    <s v="Consultas ambulatorias"/>
    <s v="Ambulatorio"/>
    <n v="0"/>
    <n v="0"/>
    <n v="0"/>
    <n v="0"/>
    <n v="0"/>
    <n v="0"/>
    <n v="0"/>
    <n v="0"/>
    <n v="0"/>
    <n v="0"/>
    <m/>
    <m/>
    <m/>
    <n v="0"/>
    <n v="476800"/>
    <n v="0"/>
    <n v="2201575413"/>
    <d v="2024-12-20T00:00:00"/>
    <s v="(en blanco)"/>
    <n v="47063169"/>
  </r>
  <r>
    <n v="900762907"/>
    <s v="DR JULIO HOOKER"/>
    <s v="EC"/>
    <n v="2068"/>
    <s v="EC2068"/>
    <s v="900762907_EC2068"/>
    <d v="1899-12-30T00:00:00"/>
    <m/>
    <n v="878000"/>
    <n v="878000"/>
    <m/>
    <s v="GLOSA ACEPTADA POR LA IPS"/>
    <x v="6"/>
    <n v="0"/>
    <m/>
    <s v="Finalizada"/>
    <d v="2023-10-10T00:00:00"/>
    <d v="2023-10-11T00:00:00"/>
    <d v="2024-04-22T00:00:00"/>
    <m/>
    <n v="9658000"/>
    <n v="0"/>
    <n v="878000"/>
    <n v="0"/>
    <m/>
    <m/>
    <n v="0"/>
    <n v="0"/>
    <m/>
    <m/>
    <m/>
    <m/>
    <m/>
    <n v="0"/>
    <n v="0"/>
    <n v="0"/>
    <n v="0"/>
    <n v="0"/>
    <n v="0"/>
    <n v="0"/>
    <n v="0"/>
    <n v="0"/>
    <n v="0"/>
    <m/>
    <m/>
    <m/>
    <n v="0"/>
    <n v="8250650"/>
    <n v="0"/>
    <n v="2201472510"/>
    <d v="2024-01-19T00:00:00"/>
    <s v="(en blanco)"/>
    <n v="21564760"/>
  </r>
  <r>
    <n v="900762907"/>
    <s v="DR JULIO HOOKER"/>
    <s v="EC"/>
    <n v="2613"/>
    <s v="EC2613"/>
    <s v="900762907_EC2613"/>
    <d v="1899-12-30T00:00:00"/>
    <m/>
    <n v="95000"/>
    <n v="95000"/>
    <m/>
    <s v="GLOSA ACEPTADA POR LA IPS"/>
    <x v="6"/>
    <n v="0"/>
    <m/>
    <s v="Para respuesta prestador"/>
    <d v="2024-05-14T00:00:00"/>
    <d v="2024-06-04T00:00:00"/>
    <d v="2024-08-17T00:00:00"/>
    <m/>
    <n v="4875000"/>
    <n v="190000"/>
    <n v="95000"/>
    <n v="0"/>
    <m/>
    <m/>
    <n v="0"/>
    <n v="190000"/>
    <s v="GLOSA"/>
    <s v="SE SOSTIENE GLOSA AL VALIDAR LOS DATOS DELA FACTURA El servicio ya se encuentra facturado en la(s) factura(s) No. EC2561"/>
    <s v="SOPORTE"/>
    <s v="Consultas ambulatorias"/>
    <s v="Ambulatorio"/>
    <n v="0"/>
    <n v="0"/>
    <n v="0"/>
    <n v="0"/>
    <n v="0"/>
    <n v="0"/>
    <n v="0"/>
    <n v="0"/>
    <n v="0"/>
    <n v="0"/>
    <m/>
    <m/>
    <m/>
    <n v="0"/>
    <n v="4293300"/>
    <n v="0"/>
    <n v="2201538884"/>
    <d v="2024-08-12T00:00:00"/>
    <s v="(en blanco)"/>
    <n v="56816334"/>
  </r>
  <r>
    <n v="900762907"/>
    <s v="DR JULIO HOOKER"/>
    <s v="EC"/>
    <n v="2111"/>
    <s v="EC2111"/>
    <s v="900762907_EC2111"/>
    <d v="1899-12-30T00:00:00"/>
    <m/>
    <n v="65000"/>
    <n v="65000"/>
    <m/>
    <s v="GLOSA PENDIENTE POR CONCILIAR"/>
    <x v="7"/>
    <n v="0"/>
    <m/>
    <s v="Para respuesta prestador"/>
    <d v="2023-10-17T00:00:00"/>
    <d v="2023-12-01T00:00:00"/>
    <d v="2024-01-03T00:00:00"/>
    <m/>
    <n v="1125000"/>
    <n v="65000"/>
    <n v="0"/>
    <n v="0"/>
    <m/>
    <m/>
    <n v="21200"/>
    <n v="65000"/>
    <s v="GLOSA"/>
    <s v="se realiza objecion al validar los datos de la factura el paciente maricel jimenez de jaramillo no anexan soportes ,para la consulta ,anexar soportes de la factura para darle tramite ala factura."/>
    <s v="FACTURACION"/>
    <s v="Consultas ambulatorias | Exámenes de laboratorio, imágenes y otras ayudas diagnósticas ambulatorias"/>
    <s v="Ambulatorio"/>
    <n v="0"/>
    <n v="0"/>
    <n v="0"/>
    <n v="0"/>
    <n v="0"/>
    <n v="0"/>
    <n v="0"/>
    <n v="0"/>
    <n v="0"/>
    <n v="0"/>
    <m/>
    <m/>
    <m/>
    <n v="0"/>
    <n v="1001900"/>
    <n v="21200"/>
    <n v="2201500552"/>
    <d v="2024-04-15T00:00:00"/>
    <s v="(en blanco)"/>
    <n v="38210500"/>
  </r>
  <r>
    <n v="900762907"/>
    <s v="DR JULIO HOOKER"/>
    <s v="EC"/>
    <n v="1800"/>
    <s v="EC1800"/>
    <s v="900762907_EC1800"/>
    <d v="2023-08-02T00:00:00"/>
    <m/>
    <n v="150000"/>
    <n v="150000"/>
    <m/>
    <s v="GLOSA PENDIENTE POR CONCILIAR"/>
    <x v="7"/>
    <n v="0"/>
    <m/>
    <s v="Para respuesta prestador"/>
    <d v="2023-08-02T00:00:00"/>
    <d v="2023-08-15T00:00:00"/>
    <d v="2023-08-22T00:00:00"/>
    <m/>
    <n v="900000"/>
    <n v="150000"/>
    <n v="0"/>
    <n v="0"/>
    <m/>
    <m/>
    <n v="15000"/>
    <n v="150000"/>
    <s v="GLOSA"/>
    <s v="Se realiza objeción al validar datos de la afiliación del usuario pertenece al plan complementario  se debe liquidar factura aparte. Autorización 231538552604579 paciente Claudia patricia hurtado."/>
    <s v="AUTORIZACION"/>
    <s v="Exámenes de laboratorio, imágenes y otras ayudas diagnósticas ambulatorias"/>
    <s v="Ambulatorio"/>
    <n v="0"/>
    <n v="0"/>
    <n v="0"/>
    <n v="0"/>
    <n v="0"/>
    <n v="0"/>
    <n v="0"/>
    <n v="0"/>
    <n v="0"/>
    <n v="0"/>
    <m/>
    <m/>
    <m/>
    <n v="0"/>
    <n v="661600"/>
    <n v="15000"/>
    <n v="2201469439"/>
    <d v="2023-12-28T00:00:00"/>
    <s v="(en blanco)"/>
    <n v="16267000"/>
  </r>
  <r>
    <n v="900762907"/>
    <s v="DR JULIO HOOKER"/>
    <s v="EC"/>
    <n v="1927"/>
    <s v="EC1927"/>
    <s v="900762907_EC1927"/>
    <d v="2023-09-08T00:00:00"/>
    <m/>
    <n v="144000"/>
    <n v="144000"/>
    <m/>
    <s v="GLOSA PENDIENTE POR CONCILIAR"/>
    <x v="7"/>
    <n v="0"/>
    <m/>
    <s v="Para respuesta prestador"/>
    <d v="2023-09-08T00:00:00"/>
    <d v="2023-09-11T00:00:00"/>
    <d v="2023-09-16T00:00:00"/>
    <m/>
    <n v="450000"/>
    <n v="150000"/>
    <n v="0"/>
    <n v="0"/>
    <m/>
    <m/>
    <n v="6000"/>
    <n v="150000"/>
    <s v="GLOSA"/>
    <s v="SE OBJETA FACTURA POR SERVICIO CUM 903043 PRUEBA DE ALIENTO [13 C UREA] PARA HELICOBACTER PILORY AUT:122300037899,USUARIO PERTENECE A REGIMEN CONTRIBUTIVO SE DEBE LIQUIDAR APARTE."/>
    <s v="FACTURACION"/>
    <s v="Exámenes de laboratorio, imágenes y otras ayudas diagnósticas ambulatorias"/>
    <s v="Ambulatorio"/>
    <n v="0"/>
    <n v="0"/>
    <n v="0"/>
    <n v="0"/>
    <n v="0"/>
    <n v="0"/>
    <n v="0"/>
    <n v="0"/>
    <n v="0"/>
    <n v="0"/>
    <m/>
    <m/>
    <m/>
    <n v="0"/>
    <n v="294000"/>
    <n v="6000"/>
    <n v="2201472510"/>
    <d v="2024-01-19T00:00:00"/>
    <s v="(en blanco)"/>
    <n v="21564760"/>
  </r>
  <r>
    <n v="900762907"/>
    <s v="DR JULIO HOOKER"/>
    <s v="EC"/>
    <n v="1763"/>
    <s v="EC1763"/>
    <s v="900762907_EC1763"/>
    <d v="1899-12-30T00:00:00"/>
    <m/>
    <n v="878000"/>
    <n v="878000"/>
    <m/>
    <s v="GLOSA PENDIENTE POR CONCILIAR"/>
    <x v="7"/>
    <n v="0"/>
    <m/>
    <s v="Para respuesta prestador"/>
    <d v="2023-07-12T00:00:00"/>
    <d v="2024-02-12T00:00:00"/>
    <d v="2024-02-16T00:00:00"/>
    <m/>
    <n v="1756000"/>
    <n v="878000"/>
    <n v="0"/>
    <n v="0"/>
    <m/>
    <m/>
    <n v="17560"/>
    <n v="878000"/>
    <s v="GLOSA"/>
    <s v="se realiza objecion al validar los  datos dela factura paciente juan elias paz ,autorizacion 231748532279422 usuario pertenece al plan Movilidad Régimen Subsidiado  se debe liquidar aparte."/>
    <s v="AUTORIZACION"/>
    <s v="Exámenes de laboratorio, imágenes y otras ayudas diagnósticas ambulatorias"/>
    <s v="Ambulatorio"/>
    <n v="0"/>
    <n v="0"/>
    <n v="0"/>
    <n v="0"/>
    <n v="0"/>
    <n v="0"/>
    <n v="0"/>
    <n v="0"/>
    <n v="0"/>
    <n v="0"/>
    <m/>
    <m/>
    <m/>
    <n v="0"/>
    <n v="860440"/>
    <n v="17560"/>
    <n v="2201500552"/>
    <d v="2024-04-15T00:00:00"/>
    <s v="(en blanco)"/>
    <n v="382105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2" applyNumberFormats="0" applyBorderFormats="0" applyFontFormats="0" applyPatternFormats="0" applyAlignmentFormats="0" applyWidthHeightFormats="1" dataCaption="Valores" updatedVersion="5" minRefreshableVersion="3" useAutoFormatting="1" itemPrintTitles="1" createdVersion="5" indent="0" compact="0" compactData="0" multipleFieldFilters="0">
  <location ref="A3:G12" firstHeaderRow="0" firstDataRow="1" firstDataCol="1"/>
  <pivotFields count="53">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outline="0" showAll="0" defaultSubtotal="0"/>
    <pivotField compact="0" numFmtId="14" outline="0" showAll="0" defaultSubtotal="0"/>
    <pivotField compact="0" outline="0" showAll="0" defaultSubtotal="0"/>
    <pivotField compact="0" numFmtId="168" outline="0" showAll="0" defaultSubtotal="0"/>
    <pivotField dataField="1" compact="0" numFmtId="168" outline="0" showAll="0" defaultSubtotal="0"/>
    <pivotField compact="0" outline="0" showAll="0" defaultSubtotal="0"/>
    <pivotField compact="0" outline="0" showAll="0" defaultSubtotal="0"/>
    <pivotField axis="axisRow" compact="0" outline="0" showAll="0" defaultSubtotal="0">
      <items count="8">
        <item x="0"/>
        <item x="1"/>
        <item x="2"/>
        <item x="3"/>
        <item x="4"/>
        <item x="5"/>
        <item x="6"/>
        <item x="7"/>
      </items>
    </pivotField>
    <pivotField compact="0" numFmtId="168"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compact="0" numFmtId="168" outline="0" showAll="0" defaultSubtotal="0"/>
    <pivotField compact="0" numFmtId="168" outline="0" showAll="0" defaultSubtotal="0"/>
    <pivotField compact="0" numFmtId="168" outline="0" showAll="0" defaultSubtotal="0"/>
    <pivotField compact="0" numFmtId="168" outline="0" showAll="0" defaultSubtotal="0"/>
    <pivotField compact="0" outline="0" showAll="0" defaultSubtotal="0"/>
    <pivotField compact="0" outline="0" showAll="0" defaultSubtotal="0"/>
    <pivotField compact="0" numFmtId="168" outline="0" showAll="0" defaultSubtotal="0"/>
    <pivotField compact="0" numFmtId="168" outline="0" showAll="0" defaultSubtotal="0"/>
    <pivotField compact="0" outline="0" showAll="0" defaultSubtotal="0"/>
    <pivotField compact="0" outline="0" showAll="0" defaultSubtotal="0"/>
    <pivotField compact="0" outline="0" showAll="0" defaultSubtotal="0"/>
    <pivotField compact="0" outline="0" showAll="0" defaultSubtotal="0"/>
    <pivotField compact="0" outline="0" showAll="0" defaultSubtotal="0"/>
    <pivotField dataField="1" compact="0" numFmtId="168" outline="0" showAll="0" defaultSubtotal="0"/>
    <pivotField compact="0" numFmtId="168" outline="0" showAll="0" defaultSubtotal="0"/>
    <pivotField dataField="1" compact="0" numFmtId="168" outline="0" showAll="0" defaultSubtotal="0"/>
    <pivotField dataField="1" compact="0" numFmtId="168" outline="0" showAll="0" defaultSubtotal="0"/>
    <pivotField compact="0" numFmtId="168" outline="0" showAll="0" defaultSubtotal="0"/>
    <pivotField dataField="1" compact="0" numFmtId="168" outline="0" showAll="0" defaultSubtotal="0"/>
    <pivotField compact="0" numFmtId="168" outline="0" showAll="0" defaultSubtotal="0"/>
    <pivotField compact="0" numFmtId="168" outline="0" showAll="0" defaultSubtotal="0"/>
    <pivotField compact="0" numFmtId="168" outline="0" showAll="0" defaultSubtotal="0"/>
    <pivotField compact="0" numFmtId="168" outline="0" showAll="0" defaultSubtotal="0"/>
    <pivotField compact="0" outline="0" showAll="0" defaultSubtotal="0"/>
    <pivotField compact="0" outline="0" showAll="0" defaultSubtotal="0"/>
    <pivotField compact="0" outline="0" showAll="0" defaultSubtotal="0"/>
    <pivotField compact="0" numFmtId="168" outline="0" showAll="0" defaultSubtotal="0"/>
    <pivotField compact="0" numFmtId="168" outline="0" showAll="0" defaultSubtotal="0"/>
    <pivotField compact="0" numFmtId="168" outline="0" showAll="0" defaultSubtotal="0"/>
    <pivotField compact="0" outline="0" showAll="0" defaultSubtotal="0"/>
    <pivotField compact="0" outline="0" showAll="0" defaultSubtotal="0"/>
    <pivotField compact="0" outline="0" showAll="0" defaultSubtotal="0"/>
    <pivotField compact="0" numFmtId="168" outline="0" showAll="0" defaultSubtotal="0"/>
  </pivotFields>
  <rowFields count="1">
    <field x="12"/>
  </rowFields>
  <rowItems count="9">
    <i>
      <x/>
    </i>
    <i>
      <x v="1"/>
    </i>
    <i>
      <x v="2"/>
    </i>
    <i>
      <x v="3"/>
    </i>
    <i>
      <x v="4"/>
    </i>
    <i>
      <x v="5"/>
    </i>
    <i>
      <x v="6"/>
    </i>
    <i>
      <x v="7"/>
    </i>
    <i t="grand">
      <x/>
    </i>
  </rowItems>
  <colFields count="1">
    <field x="-2"/>
  </colFields>
  <colItems count="6">
    <i>
      <x/>
    </i>
    <i i="1">
      <x v="1"/>
    </i>
    <i i="2">
      <x v="2"/>
    </i>
    <i i="3">
      <x v="3"/>
    </i>
    <i i="4">
      <x v="4"/>
    </i>
    <i i="5">
      <x v="5"/>
    </i>
  </colItems>
  <dataFields count="6">
    <dataField name="Cuenta de LLAVE" fld="5" subtotal="count" baseField="0" baseItem="0"/>
    <dataField name=" IPS Saldo Factura" fld="9" baseField="0" baseItem="0"/>
    <dataField name=" FACTURA CANCELADA" fld="33" baseField="0" baseItem="0"/>
    <dataField name=" FACTURA NO RADICADA" fld="35" baseField="0" baseItem="0"/>
    <dataField name=" VALOR ACEPTADO" fld="36" baseField="0" baseItem="0"/>
    <dataField name=" FACTURA EN PROGRAMACION DE PAGO" fld="38" baseField="0" baseItem="0"/>
  </dataFields>
  <formats count="2">
    <format dxfId="1">
      <pivotArea outline="0" collapsedLevelsAreSubtotals="1" fieldPosition="0">
        <references count="1">
          <reference field="4294967294" count="5" selected="0">
            <x v="1"/>
            <x v="2"/>
            <x v="3"/>
            <x v="4"/>
            <x v="5"/>
          </reference>
        </references>
      </pivotArea>
    </format>
    <format dxfId="0">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
  <sheetViews>
    <sheetView topLeftCell="A23" workbookViewId="0">
      <selection activeCell="E51" sqref="E51"/>
    </sheetView>
  </sheetViews>
  <sheetFormatPr baseColWidth="10" defaultColWidth="11.453125" defaultRowHeight="12.5"/>
  <cols>
    <col min="1" max="1" width="10" style="1" customWidth="1"/>
    <col min="2" max="2" width="21.81640625" style="1" customWidth="1"/>
    <col min="3" max="3" width="8.81640625" style="1" customWidth="1"/>
    <col min="4" max="4" width="13.26953125" style="1" customWidth="1"/>
    <col min="5" max="5" width="22" style="1" customWidth="1"/>
    <col min="6" max="6" width="12.453125" style="1" customWidth="1"/>
    <col min="7" max="16384" width="11.453125" style="1"/>
  </cols>
  <sheetData>
    <row r="1" spans="1:6" ht="14">
      <c r="A1" s="1" t="s">
        <v>0</v>
      </c>
      <c r="B1" s="2"/>
      <c r="C1" s="2"/>
      <c r="D1" s="2"/>
      <c r="E1" s="2"/>
      <c r="F1" s="2"/>
    </row>
    <row r="2" spans="1:6" ht="14">
      <c r="A2" s="2"/>
      <c r="B2" s="2"/>
      <c r="C2" s="2"/>
      <c r="D2" s="2"/>
      <c r="E2" s="2"/>
      <c r="F2" s="2"/>
    </row>
    <row r="3" spans="1:6" ht="14">
      <c r="A3" s="2"/>
      <c r="B3" s="2"/>
      <c r="C3" s="2"/>
      <c r="D3" s="2"/>
      <c r="E3" s="2"/>
      <c r="F3" s="2"/>
    </row>
    <row r="4" spans="1:6" ht="14">
      <c r="A4" s="2"/>
      <c r="B4" s="2"/>
      <c r="C4" s="2"/>
      <c r="D4" s="2"/>
      <c r="E4" s="2"/>
      <c r="F4" s="2"/>
    </row>
    <row r="5" spans="1:6" ht="14.5" thickBot="1">
      <c r="A5" s="2" t="s">
        <v>1</v>
      </c>
      <c r="B5" s="3"/>
      <c r="C5" s="3"/>
      <c r="D5" s="3"/>
      <c r="E5" s="3"/>
      <c r="F5" s="3"/>
    </row>
    <row r="6" spans="1:6" ht="13.5" thickBot="1">
      <c r="A6" s="4" t="s">
        <v>2</v>
      </c>
      <c r="B6" s="5" t="s">
        <v>3</v>
      </c>
      <c r="C6" s="5" t="s">
        <v>4</v>
      </c>
      <c r="D6" s="5" t="s">
        <v>5</v>
      </c>
      <c r="E6" s="5" t="s">
        <v>6</v>
      </c>
      <c r="F6" s="5" t="s">
        <v>7</v>
      </c>
    </row>
    <row r="7" spans="1:6">
      <c r="A7" s="6">
        <v>890303093</v>
      </c>
      <c r="B7" s="7" t="s">
        <v>8</v>
      </c>
      <c r="C7" s="7" t="s">
        <v>9</v>
      </c>
      <c r="D7" s="6">
        <v>1008</v>
      </c>
      <c r="E7" s="8">
        <v>44902</v>
      </c>
      <c r="F7" s="12">
        <v>1827950</v>
      </c>
    </row>
    <row r="8" spans="1:6">
      <c r="A8" s="6">
        <v>890303093</v>
      </c>
      <c r="B8" s="7" t="s">
        <v>8</v>
      </c>
      <c r="C8" s="7" t="s">
        <v>9</v>
      </c>
      <c r="D8" s="6">
        <v>1388</v>
      </c>
      <c r="E8" s="8">
        <v>45029</v>
      </c>
      <c r="F8" s="9">
        <v>973500</v>
      </c>
    </row>
    <row r="9" spans="1:6">
      <c r="A9" s="6">
        <v>890303093</v>
      </c>
      <c r="B9" s="7" t="s">
        <v>8</v>
      </c>
      <c r="C9" s="7" t="s">
        <v>9</v>
      </c>
      <c r="D9" s="6">
        <v>1390</v>
      </c>
      <c r="E9" s="8">
        <v>45029</v>
      </c>
      <c r="F9" s="9">
        <v>1100000</v>
      </c>
    </row>
    <row r="10" spans="1:6">
      <c r="A10" s="6">
        <v>890303093</v>
      </c>
      <c r="B10" s="7" t="s">
        <v>8</v>
      </c>
      <c r="C10" s="7" t="s">
        <v>9</v>
      </c>
      <c r="D10" s="6">
        <v>1503</v>
      </c>
      <c r="E10" s="8">
        <v>45057</v>
      </c>
      <c r="F10" s="9">
        <v>878000</v>
      </c>
    </row>
    <row r="11" spans="1:6">
      <c r="A11" s="6">
        <v>890303093</v>
      </c>
      <c r="B11" s="7" t="s">
        <v>8</v>
      </c>
      <c r="C11" s="7" t="s">
        <v>9</v>
      </c>
      <c r="D11" s="6">
        <v>1731</v>
      </c>
      <c r="E11" s="8">
        <v>45111</v>
      </c>
      <c r="F11" s="9">
        <v>700000</v>
      </c>
    </row>
    <row r="12" spans="1:6">
      <c r="A12" s="6">
        <v>890303093</v>
      </c>
      <c r="B12" s="7" t="s">
        <v>8</v>
      </c>
      <c r="C12" s="7" t="s">
        <v>9</v>
      </c>
      <c r="D12" s="6">
        <v>1763</v>
      </c>
      <c r="E12" s="8">
        <v>45119</v>
      </c>
      <c r="F12" s="9">
        <v>878000</v>
      </c>
    </row>
    <row r="13" spans="1:6">
      <c r="A13" s="6">
        <v>890303093</v>
      </c>
      <c r="B13" s="7" t="s">
        <v>8</v>
      </c>
      <c r="C13" s="7" t="s">
        <v>9</v>
      </c>
      <c r="D13" s="6">
        <v>1800</v>
      </c>
      <c r="E13" s="8">
        <v>45140</v>
      </c>
      <c r="F13" s="9">
        <v>150000</v>
      </c>
    </row>
    <row r="14" spans="1:6">
      <c r="A14" s="6">
        <v>890303093</v>
      </c>
      <c r="B14" s="7" t="s">
        <v>8</v>
      </c>
      <c r="C14" s="7" t="s">
        <v>9</v>
      </c>
      <c r="D14" s="6">
        <v>1927</v>
      </c>
      <c r="E14" s="8">
        <v>45177</v>
      </c>
      <c r="F14" s="9">
        <v>144000</v>
      </c>
    </row>
    <row r="15" spans="1:6">
      <c r="A15" s="6">
        <v>890303093</v>
      </c>
      <c r="B15" s="7" t="s">
        <v>8</v>
      </c>
      <c r="C15" s="7" t="s">
        <v>9</v>
      </c>
      <c r="D15" s="6">
        <v>2068</v>
      </c>
      <c r="E15" s="8">
        <v>45209</v>
      </c>
      <c r="F15" s="9">
        <v>878000</v>
      </c>
    </row>
    <row r="16" spans="1:6">
      <c r="A16" s="6">
        <v>890303093</v>
      </c>
      <c r="B16" s="7" t="s">
        <v>8</v>
      </c>
      <c r="C16" s="7" t="s">
        <v>9</v>
      </c>
      <c r="D16" s="6">
        <v>2071</v>
      </c>
      <c r="E16" s="8">
        <v>45209</v>
      </c>
      <c r="F16" s="9">
        <v>65000</v>
      </c>
    </row>
    <row r="17" spans="1:6">
      <c r="A17" s="6">
        <v>890303093</v>
      </c>
      <c r="B17" s="7" t="s">
        <v>8</v>
      </c>
      <c r="C17" s="7" t="s">
        <v>9</v>
      </c>
      <c r="D17" s="6">
        <v>2111</v>
      </c>
      <c r="E17" s="8">
        <v>45216</v>
      </c>
      <c r="F17" s="9">
        <v>65000</v>
      </c>
    </row>
    <row r="18" spans="1:6">
      <c r="A18" s="6">
        <v>890303093</v>
      </c>
      <c r="B18" s="7" t="s">
        <v>8</v>
      </c>
      <c r="C18" s="7" t="s">
        <v>9</v>
      </c>
      <c r="D18" s="6">
        <v>2231</v>
      </c>
      <c r="E18" s="8">
        <v>45258</v>
      </c>
      <c r="F18" s="9">
        <v>900000</v>
      </c>
    </row>
    <row r="19" spans="1:6">
      <c r="A19" s="6">
        <v>890303093</v>
      </c>
      <c r="B19" s="7" t="s">
        <v>8</v>
      </c>
      <c r="C19" s="7" t="s">
        <v>9</v>
      </c>
      <c r="D19" s="6">
        <v>2236</v>
      </c>
      <c r="E19" s="8">
        <v>45258</v>
      </c>
      <c r="F19" s="9">
        <v>900000</v>
      </c>
    </row>
    <row r="20" spans="1:6">
      <c r="A20" s="6">
        <v>890303093</v>
      </c>
      <c r="B20" s="7" t="s">
        <v>8</v>
      </c>
      <c r="C20" s="7" t="s">
        <v>9</v>
      </c>
      <c r="D20" s="6">
        <v>2460</v>
      </c>
      <c r="E20" s="8">
        <v>45322</v>
      </c>
      <c r="F20" s="9">
        <v>25600</v>
      </c>
    </row>
    <row r="21" spans="1:6">
      <c r="A21" s="6">
        <v>890303093</v>
      </c>
      <c r="B21" s="7" t="s">
        <v>8</v>
      </c>
      <c r="C21" s="7" t="s">
        <v>9</v>
      </c>
      <c r="D21" s="6">
        <v>2506</v>
      </c>
      <c r="E21" s="8">
        <v>45331</v>
      </c>
      <c r="F21" s="9">
        <v>487200</v>
      </c>
    </row>
    <row r="22" spans="1:6">
      <c r="A22" s="6">
        <v>890303093</v>
      </c>
      <c r="B22" s="7" t="s">
        <v>8</v>
      </c>
      <c r="C22" s="7" t="s">
        <v>9</v>
      </c>
      <c r="D22" s="6">
        <v>2561</v>
      </c>
      <c r="E22" s="8">
        <v>45365</v>
      </c>
      <c r="F22" s="9">
        <v>1160589</v>
      </c>
    </row>
    <row r="23" spans="1:6">
      <c r="A23" s="6">
        <v>890303093</v>
      </c>
      <c r="B23" s="7" t="s">
        <v>8</v>
      </c>
      <c r="C23" s="7" t="s">
        <v>9</v>
      </c>
      <c r="D23" s="6">
        <v>2613</v>
      </c>
      <c r="E23" s="8">
        <v>45426</v>
      </c>
      <c r="F23" s="9">
        <v>95000</v>
      </c>
    </row>
    <row r="24" spans="1:6">
      <c r="A24" s="6">
        <v>890303093</v>
      </c>
      <c r="B24" s="7" t="s">
        <v>8</v>
      </c>
      <c r="C24" s="7" t="s">
        <v>9</v>
      </c>
      <c r="D24" s="6">
        <v>2703</v>
      </c>
      <c r="E24" s="8">
        <v>45458</v>
      </c>
      <c r="F24" s="9">
        <v>51003</v>
      </c>
    </row>
    <row r="25" spans="1:6">
      <c r="A25" s="6">
        <v>890303093</v>
      </c>
      <c r="B25" s="7" t="s">
        <v>8</v>
      </c>
      <c r="C25" s="7" t="s">
        <v>9</v>
      </c>
      <c r="D25" s="6">
        <v>2705</v>
      </c>
      <c r="E25" s="8">
        <v>45458</v>
      </c>
      <c r="F25" s="9">
        <v>184750</v>
      </c>
    </row>
    <row r="26" spans="1:6">
      <c r="A26" s="6">
        <v>890303093</v>
      </c>
      <c r="B26" s="7" t="s">
        <v>8</v>
      </c>
      <c r="C26" s="7" t="s">
        <v>9</v>
      </c>
      <c r="D26" s="6">
        <v>2804</v>
      </c>
      <c r="E26" s="8">
        <v>45516</v>
      </c>
      <c r="F26" s="9">
        <v>136474</v>
      </c>
    </row>
    <row r="27" spans="1:6">
      <c r="A27" s="6">
        <v>890303093</v>
      </c>
      <c r="B27" s="7" t="s">
        <v>8</v>
      </c>
      <c r="C27" s="7" t="s">
        <v>9</v>
      </c>
      <c r="D27" s="6">
        <v>2810</v>
      </c>
      <c r="E27" s="8">
        <v>45516</v>
      </c>
      <c r="F27" s="9">
        <v>136474</v>
      </c>
    </row>
    <row r="28" spans="1:6">
      <c r="A28" s="6">
        <v>890303093</v>
      </c>
      <c r="B28" s="7" t="s">
        <v>8</v>
      </c>
      <c r="C28" s="7" t="s">
        <v>9</v>
      </c>
      <c r="D28" s="6">
        <v>2811</v>
      </c>
      <c r="E28" s="8">
        <v>45516</v>
      </c>
      <c r="F28" s="9">
        <v>1896500</v>
      </c>
    </row>
    <row r="29" spans="1:6">
      <c r="A29" s="6">
        <v>890303093</v>
      </c>
      <c r="B29" s="7" t="s">
        <v>8</v>
      </c>
      <c r="C29" s="7" t="s">
        <v>9</v>
      </c>
      <c r="D29" s="6">
        <v>2833</v>
      </c>
      <c r="E29" s="8">
        <v>45538</v>
      </c>
      <c r="F29" s="9">
        <v>1605700</v>
      </c>
    </row>
    <row r="30" spans="1:6">
      <c r="A30" s="6">
        <v>890303093</v>
      </c>
      <c r="B30" s="7" t="s">
        <v>8</v>
      </c>
      <c r="C30" s="7" t="s">
        <v>9</v>
      </c>
      <c r="D30" s="6">
        <v>2843</v>
      </c>
      <c r="E30" s="8">
        <v>45545</v>
      </c>
      <c r="F30" s="9">
        <v>991800</v>
      </c>
    </row>
    <row r="31" spans="1:6">
      <c r="A31" s="6">
        <v>890303093</v>
      </c>
      <c r="B31" s="7" t="s">
        <v>8</v>
      </c>
      <c r="C31" s="7" t="s">
        <v>9</v>
      </c>
      <c r="D31" s="6">
        <v>2844</v>
      </c>
      <c r="E31" s="8">
        <v>45545</v>
      </c>
      <c r="F31" s="9">
        <v>181000</v>
      </c>
    </row>
    <row r="32" spans="1:6">
      <c r="A32" s="6">
        <v>890303093</v>
      </c>
      <c r="B32" s="7" t="s">
        <v>8</v>
      </c>
      <c r="C32" s="7" t="s">
        <v>9</v>
      </c>
      <c r="D32" s="6">
        <v>2845</v>
      </c>
      <c r="E32" s="8">
        <v>45545</v>
      </c>
      <c r="F32" s="9">
        <v>1081300</v>
      </c>
    </row>
    <row r="33" spans="1:7">
      <c r="A33" s="6">
        <v>890303093</v>
      </c>
      <c r="B33" s="7" t="s">
        <v>8</v>
      </c>
      <c r="C33" s="7" t="s">
        <v>9</v>
      </c>
      <c r="D33" s="6">
        <v>2847</v>
      </c>
      <c r="E33" s="8">
        <v>45547</v>
      </c>
      <c r="F33" s="9">
        <v>705600</v>
      </c>
    </row>
    <row r="34" spans="1:7">
      <c r="A34" s="6">
        <v>890303093</v>
      </c>
      <c r="B34" s="7" t="s">
        <v>8</v>
      </c>
      <c r="C34" s="7" t="s">
        <v>9</v>
      </c>
      <c r="D34" s="6">
        <v>2862</v>
      </c>
      <c r="E34" s="8">
        <v>45548</v>
      </c>
      <c r="F34" s="9">
        <v>8740800</v>
      </c>
      <c r="G34" s="11"/>
    </row>
    <row r="35" spans="1:7">
      <c r="A35" s="6">
        <v>890303093</v>
      </c>
      <c r="B35" s="7" t="s">
        <v>8</v>
      </c>
      <c r="C35" s="7" t="s">
        <v>9</v>
      </c>
      <c r="D35" s="6">
        <v>2863</v>
      </c>
      <c r="E35" s="8">
        <v>45548</v>
      </c>
      <c r="F35" s="9">
        <v>4478500</v>
      </c>
    </row>
    <row r="36" spans="1:7">
      <c r="A36" s="6">
        <v>890303093</v>
      </c>
      <c r="B36" s="7" t="s">
        <v>8</v>
      </c>
      <c r="C36" s="7" t="s">
        <v>9</v>
      </c>
      <c r="D36" s="6">
        <v>2865</v>
      </c>
      <c r="E36" s="8">
        <v>45549</v>
      </c>
      <c r="F36" s="9">
        <v>1123900</v>
      </c>
    </row>
    <row r="37" spans="1:7">
      <c r="A37" s="6">
        <v>890303093</v>
      </c>
      <c r="B37" s="7" t="s">
        <v>8</v>
      </c>
      <c r="C37" s="7" t="s">
        <v>9</v>
      </c>
      <c r="D37" s="6">
        <v>2893</v>
      </c>
      <c r="E37" s="8">
        <v>45569</v>
      </c>
      <c r="F37" s="9">
        <v>2759800</v>
      </c>
    </row>
    <row r="38" spans="1:7">
      <c r="A38" s="6">
        <v>890303093</v>
      </c>
      <c r="B38" s="7" t="s">
        <v>8</v>
      </c>
      <c r="C38" s="7" t="s">
        <v>9</v>
      </c>
      <c r="D38" s="6">
        <v>2894</v>
      </c>
      <c r="E38" s="8">
        <v>45569</v>
      </c>
      <c r="F38" s="9">
        <v>3529020</v>
      </c>
    </row>
    <row r="39" spans="1:7">
      <c r="A39" s="6">
        <v>890303093</v>
      </c>
      <c r="B39" s="7" t="s">
        <v>8</v>
      </c>
      <c r="C39" s="7" t="s">
        <v>9</v>
      </c>
      <c r="D39" s="6">
        <v>2896</v>
      </c>
      <c r="E39" s="8">
        <v>45573</v>
      </c>
      <c r="F39" s="9">
        <v>14094600</v>
      </c>
    </row>
    <row r="40" spans="1:7">
      <c r="A40" s="6">
        <v>890303093</v>
      </c>
      <c r="B40" s="7" t="s">
        <v>8</v>
      </c>
      <c r="C40" s="7" t="s">
        <v>9</v>
      </c>
      <c r="D40" s="6">
        <v>2898</v>
      </c>
      <c r="E40" s="8">
        <v>45575</v>
      </c>
      <c r="F40" s="9">
        <v>4394300</v>
      </c>
    </row>
    <row r="41" spans="1:7">
      <c r="A41" s="6">
        <v>890303093</v>
      </c>
      <c r="B41" s="7" t="s">
        <v>8</v>
      </c>
      <c r="C41" s="7" t="s">
        <v>9</v>
      </c>
      <c r="D41" s="6">
        <v>2903</v>
      </c>
      <c r="E41" s="8">
        <v>45580</v>
      </c>
      <c r="F41" s="9">
        <v>11307300</v>
      </c>
    </row>
    <row r="42" spans="1:7">
      <c r="A42" s="6">
        <v>890303093</v>
      </c>
      <c r="B42" s="7" t="s">
        <v>8</v>
      </c>
      <c r="C42" s="7" t="s">
        <v>9</v>
      </c>
      <c r="D42" s="6">
        <v>2946</v>
      </c>
      <c r="E42" s="8">
        <v>45603</v>
      </c>
      <c r="F42" s="9">
        <v>3720400</v>
      </c>
    </row>
    <row r="43" spans="1:7">
      <c r="A43" s="6">
        <v>890303093</v>
      </c>
      <c r="B43" s="7" t="s">
        <v>8</v>
      </c>
      <c r="C43" s="7" t="s">
        <v>9</v>
      </c>
      <c r="D43" s="6">
        <v>2947</v>
      </c>
      <c r="E43" s="8">
        <v>45603</v>
      </c>
      <c r="F43" s="9">
        <v>475000</v>
      </c>
    </row>
    <row r="44" spans="1:7">
      <c r="A44" s="6">
        <v>890303093</v>
      </c>
      <c r="B44" s="7" t="s">
        <v>8</v>
      </c>
      <c r="C44" s="7" t="s">
        <v>9</v>
      </c>
      <c r="D44" s="6">
        <v>2948</v>
      </c>
      <c r="E44" s="8">
        <v>45603</v>
      </c>
      <c r="F44" s="9">
        <v>9089500</v>
      </c>
    </row>
    <row r="45" spans="1:7">
      <c r="A45" s="6">
        <v>890303093</v>
      </c>
      <c r="B45" s="7" t="s">
        <v>8</v>
      </c>
      <c r="C45" s="7" t="s">
        <v>9</v>
      </c>
      <c r="D45" s="6">
        <v>2949</v>
      </c>
      <c r="E45" s="8">
        <v>45603</v>
      </c>
      <c r="F45" s="9">
        <v>1081200</v>
      </c>
    </row>
    <row r="46" spans="1:7">
      <c r="A46" s="6">
        <v>890303093</v>
      </c>
      <c r="B46" s="7" t="s">
        <v>8</v>
      </c>
      <c r="C46" s="7" t="s">
        <v>9</v>
      </c>
      <c r="D46" s="6">
        <v>2950</v>
      </c>
      <c r="E46" s="8">
        <v>45603</v>
      </c>
      <c r="F46" s="9">
        <v>2000000</v>
      </c>
    </row>
    <row r="47" spans="1:7">
      <c r="A47" s="6">
        <v>890303093</v>
      </c>
      <c r="B47" s="7" t="s">
        <v>8</v>
      </c>
      <c r="C47" s="7" t="s">
        <v>9</v>
      </c>
      <c r="D47" s="6">
        <v>2952</v>
      </c>
      <c r="E47" s="8">
        <v>45609</v>
      </c>
      <c r="F47" s="9">
        <v>5910200</v>
      </c>
    </row>
    <row r="48" spans="1:7">
      <c r="A48" s="6">
        <v>890303093</v>
      </c>
      <c r="B48" s="7" t="s">
        <v>8</v>
      </c>
      <c r="C48" s="7" t="s">
        <v>9</v>
      </c>
      <c r="D48" s="6">
        <v>2953</v>
      </c>
      <c r="E48" s="8">
        <v>45610</v>
      </c>
      <c r="F48" s="9">
        <v>2700000</v>
      </c>
    </row>
    <row r="49" spans="1:6">
      <c r="A49" s="6">
        <v>890303093</v>
      </c>
      <c r="B49" s="7" t="s">
        <v>8</v>
      </c>
      <c r="C49" s="7" t="s">
        <v>9</v>
      </c>
      <c r="D49" s="6">
        <v>2954</v>
      </c>
      <c r="E49" s="8">
        <v>45610</v>
      </c>
      <c r="F49" s="9">
        <v>1061600</v>
      </c>
    </row>
    <row r="50" spans="1:6">
      <c r="A50" s="6">
        <v>890303093</v>
      </c>
      <c r="B50" s="7" t="s">
        <v>8</v>
      </c>
      <c r="C50" s="7" t="s">
        <v>9</v>
      </c>
      <c r="D50" s="6">
        <v>2955</v>
      </c>
      <c r="E50" s="8">
        <v>45610</v>
      </c>
      <c r="F50" s="9">
        <v>1732400</v>
      </c>
    </row>
    <row r="51" spans="1:6" ht="14">
      <c r="F51" s="10">
        <f>SUM(F7:F50)</f>
        <v>96396960</v>
      </c>
    </row>
  </sheetData>
  <autoFilter ref="A6:G6"/>
  <pageMargins left="0.75" right="0.75" top="1" bottom="1"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12"/>
  <sheetViews>
    <sheetView workbookViewId="0">
      <selection activeCell="A3" sqref="A3:C12"/>
    </sheetView>
  </sheetViews>
  <sheetFormatPr baseColWidth="10" defaultRowHeight="12.5"/>
  <cols>
    <col min="1" max="1" width="58.08984375" bestFit="1" customWidth="1"/>
    <col min="2" max="2" width="15.90625" customWidth="1"/>
    <col min="3" max="3" width="24.26953125" bestFit="1" customWidth="1"/>
    <col min="4" max="4" width="29" bestFit="1" customWidth="1"/>
    <col min="5" max="5" width="30.453125" bestFit="1" customWidth="1"/>
    <col min="6" max="6" width="25.6328125" customWidth="1"/>
    <col min="7" max="8" width="45.1796875" bestFit="1" customWidth="1"/>
    <col min="9" max="10" width="28.1796875" customWidth="1"/>
    <col min="11" max="11" width="28.1796875" bestFit="1" customWidth="1"/>
  </cols>
  <sheetData>
    <row r="3" spans="1:7">
      <c r="A3" s="96" t="s">
        <v>62</v>
      </c>
      <c r="B3" t="s">
        <v>217</v>
      </c>
      <c r="C3" t="s">
        <v>219</v>
      </c>
      <c r="D3" t="s">
        <v>220</v>
      </c>
      <c r="E3" t="s">
        <v>221</v>
      </c>
      <c r="F3" t="s">
        <v>222</v>
      </c>
      <c r="G3" t="s">
        <v>223</v>
      </c>
    </row>
    <row r="4" spans="1:7">
      <c r="A4" t="s">
        <v>213</v>
      </c>
      <c r="B4" s="95">
        <v>1</v>
      </c>
      <c r="C4" s="97">
        <v>700000</v>
      </c>
      <c r="D4" s="97">
        <v>0</v>
      </c>
      <c r="E4" s="97">
        <v>0</v>
      </c>
      <c r="F4" s="97">
        <v>700000</v>
      </c>
      <c r="G4" s="97">
        <v>0</v>
      </c>
    </row>
    <row r="5" spans="1:7">
      <c r="A5" t="s">
        <v>214</v>
      </c>
      <c r="B5" s="95">
        <v>22</v>
      </c>
      <c r="C5" s="97">
        <v>52452710</v>
      </c>
      <c r="D5" s="97">
        <v>52452710</v>
      </c>
      <c r="E5" s="97">
        <v>0</v>
      </c>
      <c r="F5" s="97">
        <v>0</v>
      </c>
      <c r="G5" s="97">
        <v>0</v>
      </c>
    </row>
    <row r="6" spans="1:7">
      <c r="A6" t="s">
        <v>216</v>
      </c>
      <c r="B6" s="95">
        <v>2</v>
      </c>
      <c r="C6" s="97">
        <v>2142800</v>
      </c>
      <c r="D6" s="97">
        <v>612484</v>
      </c>
      <c r="E6" s="97">
        <v>0</v>
      </c>
      <c r="F6" s="97">
        <v>0</v>
      </c>
      <c r="G6" s="97">
        <v>1530316</v>
      </c>
    </row>
    <row r="7" spans="1:7">
      <c r="A7" t="s">
        <v>164</v>
      </c>
      <c r="B7" s="95">
        <v>6</v>
      </c>
      <c r="C7" s="97">
        <v>6579450</v>
      </c>
      <c r="D7" s="97">
        <v>0</v>
      </c>
      <c r="E7" s="97">
        <v>6579450</v>
      </c>
      <c r="F7" s="97">
        <v>0</v>
      </c>
      <c r="G7" s="97">
        <v>0</v>
      </c>
    </row>
    <row r="8" spans="1:7">
      <c r="A8" t="s">
        <v>98</v>
      </c>
      <c r="B8" s="95">
        <v>6</v>
      </c>
      <c r="C8" s="97">
        <v>31824800</v>
      </c>
      <c r="D8" s="97">
        <v>0</v>
      </c>
      <c r="E8" s="97">
        <v>0</v>
      </c>
      <c r="F8" s="97">
        <v>0</v>
      </c>
      <c r="G8" s="97">
        <v>31824800</v>
      </c>
    </row>
    <row r="9" spans="1:7">
      <c r="A9" t="s">
        <v>168</v>
      </c>
      <c r="B9" s="95">
        <v>1</v>
      </c>
      <c r="C9" s="97">
        <v>487200</v>
      </c>
      <c r="D9" s="97">
        <v>0</v>
      </c>
      <c r="E9" s="97">
        <v>0</v>
      </c>
      <c r="F9" s="97">
        <v>0</v>
      </c>
      <c r="G9" s="97">
        <v>0</v>
      </c>
    </row>
    <row r="10" spans="1:7">
      <c r="A10" t="s">
        <v>215</v>
      </c>
      <c r="B10" s="95">
        <v>2</v>
      </c>
      <c r="C10" s="97">
        <v>973000</v>
      </c>
      <c r="D10" s="97">
        <v>0</v>
      </c>
      <c r="E10" s="97">
        <v>0</v>
      </c>
      <c r="F10" s="97">
        <v>0</v>
      </c>
      <c r="G10" s="97">
        <v>0</v>
      </c>
    </row>
    <row r="11" spans="1:7">
      <c r="A11" t="s">
        <v>177</v>
      </c>
      <c r="B11" s="95">
        <v>4</v>
      </c>
      <c r="C11" s="97">
        <v>1237000</v>
      </c>
      <c r="D11" s="97">
        <v>0</v>
      </c>
      <c r="E11" s="97">
        <v>0</v>
      </c>
      <c r="F11" s="97">
        <v>0</v>
      </c>
      <c r="G11" s="97">
        <v>0</v>
      </c>
    </row>
    <row r="12" spans="1:7">
      <c r="A12" t="s">
        <v>218</v>
      </c>
      <c r="B12" s="95">
        <v>44</v>
      </c>
      <c r="C12" s="97">
        <v>96396960</v>
      </c>
      <c r="D12" s="97">
        <v>53065194</v>
      </c>
      <c r="E12" s="97">
        <v>6579450</v>
      </c>
      <c r="F12" s="97">
        <v>700000</v>
      </c>
      <c r="G12" s="97">
        <v>33355116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6"/>
  <sheetViews>
    <sheetView topLeftCell="AF1" workbookViewId="0">
      <pane ySplit="2" topLeftCell="A3" activePane="bottomLeft" state="frozen"/>
      <selection pane="bottomLeft" activeCell="AM1" sqref="AM1"/>
    </sheetView>
  </sheetViews>
  <sheetFormatPr baseColWidth="10" defaultRowHeight="10"/>
  <cols>
    <col min="1" max="1" width="11" style="94" bestFit="1" customWidth="1"/>
    <col min="2" max="3" width="10.90625" style="94"/>
    <col min="4" max="4" width="11" style="94" bestFit="1" customWidth="1"/>
    <col min="5" max="6" width="10.90625" style="94"/>
    <col min="7" max="7" width="11" style="94" bestFit="1" customWidth="1"/>
    <col min="8" max="8" width="10.90625" style="94"/>
    <col min="9" max="11" width="11" style="94" bestFit="1" customWidth="1"/>
    <col min="12" max="13" width="10.90625" style="94"/>
    <col min="14" max="15" width="11" style="94" bestFit="1" customWidth="1"/>
    <col min="16" max="16" width="10.90625" style="94"/>
    <col min="17" max="19" width="11" style="94" bestFit="1" customWidth="1"/>
    <col min="20" max="20" width="10.90625" style="94"/>
    <col min="21" max="21" width="11.453125" style="94" bestFit="1" customWidth="1"/>
    <col min="22" max="24" width="11" style="94" bestFit="1" customWidth="1"/>
    <col min="25" max="26" width="10.90625" style="94"/>
    <col min="27" max="28" width="11" style="94" bestFit="1" customWidth="1"/>
    <col min="29" max="33" width="10.90625" style="94"/>
    <col min="34" max="43" width="11" style="94" bestFit="1" customWidth="1"/>
    <col min="44" max="46" width="10.90625" style="94"/>
    <col min="47" max="49" width="11" style="94" bestFit="1" customWidth="1"/>
    <col min="50" max="52" width="10.90625" style="94"/>
    <col min="53" max="53" width="11" style="94" bestFit="1" customWidth="1"/>
    <col min="54" max="16384" width="10.90625" style="94"/>
  </cols>
  <sheetData>
    <row r="1" spans="1:53" s="90" customFormat="1">
      <c r="A1" s="89"/>
      <c r="G1" s="91"/>
      <c r="H1" s="91"/>
      <c r="I1" s="92">
        <f>+SUBTOTAL(9,I3:I29384)</f>
        <v>96396960</v>
      </c>
      <c r="J1" s="92">
        <f>+SUBTOTAL(9,J3:J29384)</f>
        <v>96396960</v>
      </c>
      <c r="K1" s="93">
        <f>+J1-SUM(AH1:AO1)</f>
        <v>0</v>
      </c>
      <c r="N1" s="92">
        <f>+SUBTOTAL(9,N3:N29384)</f>
        <v>33000516</v>
      </c>
      <c r="O1" s="89"/>
      <c r="U1" s="92">
        <f t="shared" ref="U1:X1" si="0">+SUBTOTAL(9,U3:U29384)</f>
        <v>141304000</v>
      </c>
      <c r="V1" s="92">
        <f t="shared" si="0"/>
        <v>1628000</v>
      </c>
      <c r="W1" s="92">
        <f t="shared" si="0"/>
        <v>973000</v>
      </c>
      <c r="X1" s="92">
        <f t="shared" si="0"/>
        <v>0</v>
      </c>
      <c r="Y1" s="92"/>
      <c r="Z1" s="92"/>
      <c r="AA1" s="92">
        <f t="shared" ref="AA1" si="1">+SUBTOTAL(9,AA3:AA29384)</f>
        <v>1872660</v>
      </c>
      <c r="AB1" s="92">
        <f>+SUBTOTAL(9,AB3:AB29384)</f>
        <v>1628000</v>
      </c>
      <c r="AC1" s="89"/>
      <c r="AD1" s="89"/>
      <c r="AE1" s="89"/>
      <c r="AF1" s="89"/>
      <c r="AG1" s="89"/>
      <c r="AH1" s="92">
        <f t="shared" ref="AH1:AW1" si="2">+SUBTOTAL(9,AH3:AH29384)</f>
        <v>53065194</v>
      </c>
      <c r="AI1" s="92">
        <f t="shared" si="2"/>
        <v>0</v>
      </c>
      <c r="AJ1" s="92">
        <f t="shared" si="2"/>
        <v>6579450</v>
      </c>
      <c r="AK1" s="92">
        <f t="shared" si="2"/>
        <v>1673000</v>
      </c>
      <c r="AL1" s="92">
        <f t="shared" si="2"/>
        <v>1432000</v>
      </c>
      <c r="AM1" s="92">
        <f t="shared" si="2"/>
        <v>33647316</v>
      </c>
      <c r="AN1" s="92">
        <f t="shared" si="2"/>
        <v>0</v>
      </c>
      <c r="AO1" s="92">
        <f t="shared" si="2"/>
        <v>0</v>
      </c>
      <c r="AP1" s="92">
        <f t="shared" ref="AP1:AQ1" si="3">+SUBTOTAL(9,AP3:AP29384)</f>
        <v>6775532</v>
      </c>
      <c r="AQ1" s="92">
        <f t="shared" si="3"/>
        <v>152400</v>
      </c>
      <c r="AV1" s="92">
        <f t="shared" si="2"/>
        <v>63470076</v>
      </c>
      <c r="AW1" s="92">
        <f t="shared" si="2"/>
        <v>1053960</v>
      </c>
    </row>
    <row r="2" spans="1:53" ht="30">
      <c r="A2" s="69" t="s">
        <v>50</v>
      </c>
      <c r="B2" s="70" t="s">
        <v>51</v>
      </c>
      <c r="C2" s="70" t="s">
        <v>52</v>
      </c>
      <c r="D2" s="70" t="s">
        <v>53</v>
      </c>
      <c r="E2" s="70" t="s">
        <v>54</v>
      </c>
      <c r="F2" s="70" t="s">
        <v>55</v>
      </c>
      <c r="G2" s="71" t="s">
        <v>56</v>
      </c>
      <c r="H2" s="71" t="s">
        <v>57</v>
      </c>
      <c r="I2" s="72" t="s">
        <v>58</v>
      </c>
      <c r="J2" s="72" t="s">
        <v>59</v>
      </c>
      <c r="K2" s="70" t="s">
        <v>60</v>
      </c>
      <c r="L2" s="73" t="s">
        <v>61</v>
      </c>
      <c r="M2" s="74" t="s">
        <v>62</v>
      </c>
      <c r="N2" s="75" t="s">
        <v>63</v>
      </c>
      <c r="O2" s="76" t="s">
        <v>64</v>
      </c>
      <c r="P2" s="77" t="s">
        <v>65</v>
      </c>
      <c r="Q2" s="77" t="s">
        <v>66</v>
      </c>
      <c r="R2" s="77" t="s">
        <v>67</v>
      </c>
      <c r="S2" s="77" t="s">
        <v>68</v>
      </c>
      <c r="T2" s="77" t="s">
        <v>69</v>
      </c>
      <c r="U2" s="77" t="s">
        <v>70</v>
      </c>
      <c r="V2" s="77" t="s">
        <v>71</v>
      </c>
      <c r="W2" s="77" t="s">
        <v>72</v>
      </c>
      <c r="X2" s="77" t="s">
        <v>73</v>
      </c>
      <c r="Y2" s="77" t="s">
        <v>74</v>
      </c>
      <c r="Z2" s="77" t="s">
        <v>75</v>
      </c>
      <c r="AA2" s="77" t="s">
        <v>76</v>
      </c>
      <c r="AB2" s="78" t="s">
        <v>77</v>
      </c>
      <c r="AC2" s="79" t="s">
        <v>78</v>
      </c>
      <c r="AD2" s="79" t="s">
        <v>79</v>
      </c>
      <c r="AE2" s="79" t="s">
        <v>80</v>
      </c>
      <c r="AF2" s="79" t="s">
        <v>81</v>
      </c>
      <c r="AG2" s="79" t="s">
        <v>82</v>
      </c>
      <c r="AH2" s="80" t="s">
        <v>83</v>
      </c>
      <c r="AI2" s="80" t="s">
        <v>84</v>
      </c>
      <c r="AJ2" s="80" t="s">
        <v>85</v>
      </c>
      <c r="AK2" s="80" t="s">
        <v>86</v>
      </c>
      <c r="AL2" s="80" t="s">
        <v>71</v>
      </c>
      <c r="AM2" s="80" t="s">
        <v>87</v>
      </c>
      <c r="AN2" s="80" t="s">
        <v>29</v>
      </c>
      <c r="AO2" s="80" t="s">
        <v>88</v>
      </c>
      <c r="AP2" s="77" t="s">
        <v>89</v>
      </c>
      <c r="AQ2" s="77" t="s">
        <v>90</v>
      </c>
      <c r="AR2" s="77" t="s">
        <v>91</v>
      </c>
      <c r="AS2" s="77" t="s">
        <v>92</v>
      </c>
      <c r="AT2" s="77" t="s">
        <v>93</v>
      </c>
      <c r="AU2" s="77" t="s">
        <v>94</v>
      </c>
      <c r="AV2" s="81" t="s">
        <v>89</v>
      </c>
      <c r="AW2" s="81" t="s">
        <v>90</v>
      </c>
      <c r="AX2" s="81" t="s">
        <v>91</v>
      </c>
      <c r="AY2" s="81" t="s">
        <v>92</v>
      </c>
      <c r="AZ2" s="81" t="s">
        <v>93</v>
      </c>
      <c r="BA2" s="81" t="s">
        <v>94</v>
      </c>
    </row>
    <row r="3" spans="1:53">
      <c r="A3" s="82">
        <v>900762907</v>
      </c>
      <c r="B3" s="83" t="s">
        <v>95</v>
      </c>
      <c r="C3" s="83" t="s">
        <v>9</v>
      </c>
      <c r="D3" s="83">
        <v>1731</v>
      </c>
      <c r="E3" s="83" t="s">
        <v>128</v>
      </c>
      <c r="F3" s="83" t="s">
        <v>129</v>
      </c>
      <c r="G3" s="84">
        <v>0</v>
      </c>
      <c r="H3" s="84"/>
      <c r="I3" s="85">
        <v>700000</v>
      </c>
      <c r="J3" s="85">
        <v>700000</v>
      </c>
      <c r="K3" s="86"/>
      <c r="L3" s="83" t="s">
        <v>208</v>
      </c>
      <c r="M3" s="83" t="s">
        <v>213</v>
      </c>
      <c r="N3" s="85">
        <v>0</v>
      </c>
      <c r="O3" s="87"/>
      <c r="P3" s="83" t="s">
        <v>99</v>
      </c>
      <c r="Q3" s="88">
        <v>45107</v>
      </c>
      <c r="R3" s="88">
        <v>45323</v>
      </c>
      <c r="S3" s="88">
        <v>45351</v>
      </c>
      <c r="T3" s="88"/>
      <c r="U3" s="85">
        <v>1400000</v>
      </c>
      <c r="V3" s="85">
        <v>0</v>
      </c>
      <c r="W3" s="85">
        <v>0</v>
      </c>
      <c r="X3" s="85">
        <v>0</v>
      </c>
      <c r="Y3" s="83"/>
      <c r="Z3" s="83"/>
      <c r="AA3" s="85">
        <v>0</v>
      </c>
      <c r="AB3" s="85">
        <v>0</v>
      </c>
      <c r="AC3" s="87"/>
      <c r="AD3" s="87"/>
      <c r="AE3" s="87"/>
      <c r="AF3" s="87"/>
      <c r="AG3" s="87"/>
      <c r="AH3" s="85">
        <v>0</v>
      </c>
      <c r="AI3" s="85">
        <v>0</v>
      </c>
      <c r="AJ3" s="85">
        <v>0</v>
      </c>
      <c r="AK3" s="85">
        <v>700000</v>
      </c>
      <c r="AL3" s="85">
        <v>0</v>
      </c>
      <c r="AM3" s="85">
        <v>0</v>
      </c>
      <c r="AN3" s="85">
        <v>0</v>
      </c>
      <c r="AO3" s="85">
        <v>0</v>
      </c>
      <c r="AP3" s="85">
        <v>0</v>
      </c>
      <c r="AQ3" s="85">
        <v>0</v>
      </c>
      <c r="AR3" s="83"/>
      <c r="AS3" s="88"/>
      <c r="AT3" s="83"/>
      <c r="AU3" s="85">
        <v>0</v>
      </c>
      <c r="AV3" s="85">
        <v>0</v>
      </c>
      <c r="AW3" s="85">
        <v>0</v>
      </c>
      <c r="AX3" s="83"/>
      <c r="AY3" s="88"/>
      <c r="AZ3" s="83"/>
      <c r="BA3" s="85">
        <v>0</v>
      </c>
    </row>
    <row r="4" spans="1:53">
      <c r="A4" s="82">
        <v>900762907</v>
      </c>
      <c r="B4" s="83" t="s">
        <v>95</v>
      </c>
      <c r="C4" s="83" t="s">
        <v>9</v>
      </c>
      <c r="D4" s="83">
        <v>2896</v>
      </c>
      <c r="E4" s="83" t="s">
        <v>160</v>
      </c>
      <c r="F4" s="83" t="s">
        <v>161</v>
      </c>
      <c r="G4" s="84">
        <v>45573</v>
      </c>
      <c r="H4" s="84"/>
      <c r="I4" s="85">
        <v>14094600</v>
      </c>
      <c r="J4" s="85">
        <v>14094600</v>
      </c>
      <c r="K4" s="86"/>
      <c r="L4" s="83" t="s">
        <v>206</v>
      </c>
      <c r="M4" s="83" t="s">
        <v>214</v>
      </c>
      <c r="N4" s="85">
        <v>0</v>
      </c>
      <c r="O4" s="87"/>
      <c r="P4" s="83" t="s">
        <v>99</v>
      </c>
      <c r="Q4" s="88">
        <v>45573</v>
      </c>
      <c r="R4" s="88">
        <v>45574</v>
      </c>
      <c r="S4" s="88">
        <v>45585</v>
      </c>
      <c r="T4" s="88"/>
      <c r="U4" s="85">
        <v>14275000</v>
      </c>
      <c r="V4" s="85">
        <v>0</v>
      </c>
      <c r="W4" s="85">
        <v>0</v>
      </c>
      <c r="X4" s="85">
        <v>0</v>
      </c>
      <c r="Y4" s="83"/>
      <c r="Z4" s="83"/>
      <c r="AA4" s="85">
        <v>285500</v>
      </c>
      <c r="AB4" s="85">
        <v>0</v>
      </c>
      <c r="AC4" s="87"/>
      <c r="AD4" s="87"/>
      <c r="AE4" s="87"/>
      <c r="AF4" s="87"/>
      <c r="AG4" s="87"/>
      <c r="AH4" s="85">
        <v>14094600</v>
      </c>
      <c r="AI4" s="85">
        <v>0</v>
      </c>
      <c r="AJ4" s="85">
        <v>0</v>
      </c>
      <c r="AK4" s="85">
        <v>0</v>
      </c>
      <c r="AL4" s="85">
        <v>0</v>
      </c>
      <c r="AM4" s="85">
        <v>0</v>
      </c>
      <c r="AN4" s="85">
        <v>0</v>
      </c>
      <c r="AO4" s="85">
        <v>0</v>
      </c>
      <c r="AP4" s="85">
        <v>0</v>
      </c>
      <c r="AQ4" s="85">
        <v>0</v>
      </c>
      <c r="AR4" s="83"/>
      <c r="AS4" s="88"/>
      <c r="AT4" s="83"/>
      <c r="AU4" s="85">
        <v>0</v>
      </c>
      <c r="AV4" s="85">
        <v>13989500</v>
      </c>
      <c r="AW4" s="85">
        <v>285500</v>
      </c>
      <c r="AX4" s="83">
        <v>2201575413</v>
      </c>
      <c r="AY4" s="88">
        <v>45646</v>
      </c>
      <c r="AZ4" s="83" t="s">
        <v>212</v>
      </c>
      <c r="BA4" s="85">
        <v>47063169</v>
      </c>
    </row>
    <row r="5" spans="1:53">
      <c r="A5" s="82">
        <v>900762907</v>
      </c>
      <c r="B5" s="83" t="s">
        <v>95</v>
      </c>
      <c r="C5" s="83" t="s">
        <v>9</v>
      </c>
      <c r="D5" s="83">
        <v>2898</v>
      </c>
      <c r="E5" s="83" t="s">
        <v>154</v>
      </c>
      <c r="F5" s="83" t="s">
        <v>155</v>
      </c>
      <c r="G5" s="84">
        <v>45575</v>
      </c>
      <c r="H5" s="84"/>
      <c r="I5" s="85">
        <v>4394300</v>
      </c>
      <c r="J5" s="85">
        <v>4394300</v>
      </c>
      <c r="K5" s="86"/>
      <c r="L5" s="83" t="s">
        <v>206</v>
      </c>
      <c r="M5" s="83" t="s">
        <v>214</v>
      </c>
      <c r="N5" s="85">
        <v>0</v>
      </c>
      <c r="O5" s="87"/>
      <c r="P5" s="83" t="s">
        <v>99</v>
      </c>
      <c r="Q5" s="88">
        <v>45575</v>
      </c>
      <c r="R5" s="88">
        <v>45575</v>
      </c>
      <c r="S5" s="88">
        <v>45585</v>
      </c>
      <c r="T5" s="88"/>
      <c r="U5" s="85">
        <v>4550000</v>
      </c>
      <c r="V5" s="85">
        <v>0</v>
      </c>
      <c r="W5" s="85">
        <v>0</v>
      </c>
      <c r="X5" s="85">
        <v>0</v>
      </c>
      <c r="Y5" s="83"/>
      <c r="Z5" s="83"/>
      <c r="AA5" s="85">
        <v>91000</v>
      </c>
      <c r="AB5" s="85">
        <v>0</v>
      </c>
      <c r="AC5" s="87"/>
      <c r="AD5" s="87"/>
      <c r="AE5" s="87"/>
      <c r="AF5" s="87"/>
      <c r="AG5" s="87"/>
      <c r="AH5" s="85">
        <v>4394300</v>
      </c>
      <c r="AI5" s="85">
        <v>0</v>
      </c>
      <c r="AJ5" s="85">
        <v>0</v>
      </c>
      <c r="AK5" s="85">
        <v>0</v>
      </c>
      <c r="AL5" s="85">
        <v>0</v>
      </c>
      <c r="AM5" s="85">
        <v>0</v>
      </c>
      <c r="AN5" s="85">
        <v>0</v>
      </c>
      <c r="AO5" s="85">
        <v>0</v>
      </c>
      <c r="AP5" s="85">
        <v>0</v>
      </c>
      <c r="AQ5" s="85">
        <v>0</v>
      </c>
      <c r="AR5" s="83"/>
      <c r="AS5" s="88"/>
      <c r="AT5" s="83"/>
      <c r="AU5" s="85">
        <v>0</v>
      </c>
      <c r="AV5" s="85">
        <v>4459000</v>
      </c>
      <c r="AW5" s="85">
        <v>91000</v>
      </c>
      <c r="AX5" s="83">
        <v>2201575413</v>
      </c>
      <c r="AY5" s="88">
        <v>45646</v>
      </c>
      <c r="AZ5" s="83" t="s">
        <v>212</v>
      </c>
      <c r="BA5" s="85">
        <v>47063169</v>
      </c>
    </row>
    <row r="6" spans="1:53">
      <c r="A6" s="82">
        <v>900762907</v>
      </c>
      <c r="B6" s="83" t="s">
        <v>95</v>
      </c>
      <c r="C6" s="83" t="s">
        <v>9</v>
      </c>
      <c r="D6" s="83">
        <v>2865</v>
      </c>
      <c r="E6" s="83" t="s">
        <v>138</v>
      </c>
      <c r="F6" s="83" t="s">
        <v>139</v>
      </c>
      <c r="G6" s="84">
        <v>45549</v>
      </c>
      <c r="H6" s="84"/>
      <c r="I6" s="85">
        <v>1123900</v>
      </c>
      <c r="J6" s="85">
        <v>1123900</v>
      </c>
      <c r="K6" s="86"/>
      <c r="L6" s="83" t="s">
        <v>206</v>
      </c>
      <c r="M6" s="83" t="s">
        <v>214</v>
      </c>
      <c r="N6" s="85">
        <v>0</v>
      </c>
      <c r="O6" s="87"/>
      <c r="P6" s="83" t="s">
        <v>99</v>
      </c>
      <c r="Q6" s="88">
        <v>45549</v>
      </c>
      <c r="R6" s="88">
        <v>45566</v>
      </c>
      <c r="S6" s="88">
        <v>45585</v>
      </c>
      <c r="T6" s="88"/>
      <c r="U6" s="85">
        <v>1235000</v>
      </c>
      <c r="V6" s="85">
        <v>0</v>
      </c>
      <c r="W6" s="85">
        <v>0</v>
      </c>
      <c r="X6" s="85">
        <v>0</v>
      </c>
      <c r="Y6" s="83"/>
      <c r="Z6" s="83"/>
      <c r="AA6" s="85">
        <v>24700</v>
      </c>
      <c r="AB6" s="85">
        <v>0</v>
      </c>
      <c r="AC6" s="87"/>
      <c r="AD6" s="87"/>
      <c r="AE6" s="87"/>
      <c r="AF6" s="87"/>
      <c r="AG6" s="87"/>
      <c r="AH6" s="85">
        <v>1123900</v>
      </c>
      <c r="AI6" s="85">
        <v>0</v>
      </c>
      <c r="AJ6" s="85">
        <v>0</v>
      </c>
      <c r="AK6" s="85">
        <v>0</v>
      </c>
      <c r="AL6" s="85">
        <v>0</v>
      </c>
      <c r="AM6" s="85">
        <v>0</v>
      </c>
      <c r="AN6" s="85">
        <v>0</v>
      </c>
      <c r="AO6" s="85">
        <v>0</v>
      </c>
      <c r="AP6" s="85">
        <v>0</v>
      </c>
      <c r="AQ6" s="85">
        <v>0</v>
      </c>
      <c r="AR6" s="83"/>
      <c r="AS6" s="88"/>
      <c r="AT6" s="83"/>
      <c r="AU6" s="85">
        <v>0</v>
      </c>
      <c r="AV6" s="85">
        <v>1210300</v>
      </c>
      <c r="AW6" s="85">
        <v>24700</v>
      </c>
      <c r="AX6" s="83">
        <v>2201575413</v>
      </c>
      <c r="AY6" s="88">
        <v>45646</v>
      </c>
      <c r="AZ6" s="83" t="s">
        <v>212</v>
      </c>
      <c r="BA6" s="85">
        <v>47063169</v>
      </c>
    </row>
    <row r="7" spans="1:53">
      <c r="A7" s="82">
        <v>900762907</v>
      </c>
      <c r="B7" s="83" t="s">
        <v>95</v>
      </c>
      <c r="C7" s="83" t="s">
        <v>9</v>
      </c>
      <c r="D7" s="83">
        <v>2893</v>
      </c>
      <c r="E7" s="83" t="s">
        <v>150</v>
      </c>
      <c r="F7" s="83" t="s">
        <v>151</v>
      </c>
      <c r="G7" s="84">
        <v>45569</v>
      </c>
      <c r="H7" s="84"/>
      <c r="I7" s="85">
        <v>2759800</v>
      </c>
      <c r="J7" s="85">
        <v>2759800</v>
      </c>
      <c r="K7" s="86"/>
      <c r="L7" s="83" t="s">
        <v>206</v>
      </c>
      <c r="M7" s="83" t="s">
        <v>214</v>
      </c>
      <c r="N7" s="85">
        <v>0</v>
      </c>
      <c r="O7" s="87"/>
      <c r="P7" s="83" t="s">
        <v>99</v>
      </c>
      <c r="Q7" s="88">
        <v>45569</v>
      </c>
      <c r="R7" s="88">
        <v>45569</v>
      </c>
      <c r="S7" s="88">
        <v>45585</v>
      </c>
      <c r="T7" s="88"/>
      <c r="U7" s="85">
        <v>2805000</v>
      </c>
      <c r="V7" s="85">
        <v>0</v>
      </c>
      <c r="W7" s="85">
        <v>0</v>
      </c>
      <c r="X7" s="85">
        <v>0</v>
      </c>
      <c r="Y7" s="83"/>
      <c r="Z7" s="83"/>
      <c r="AA7" s="85">
        <v>56100</v>
      </c>
      <c r="AB7" s="85">
        <v>0</v>
      </c>
      <c r="AC7" s="87"/>
      <c r="AD7" s="87"/>
      <c r="AE7" s="87"/>
      <c r="AF7" s="87"/>
      <c r="AG7" s="87"/>
      <c r="AH7" s="85">
        <v>2759800</v>
      </c>
      <c r="AI7" s="85">
        <v>0</v>
      </c>
      <c r="AJ7" s="85">
        <v>0</v>
      </c>
      <c r="AK7" s="85">
        <v>0</v>
      </c>
      <c r="AL7" s="85">
        <v>0</v>
      </c>
      <c r="AM7" s="85">
        <v>0</v>
      </c>
      <c r="AN7" s="85">
        <v>0</v>
      </c>
      <c r="AO7" s="85">
        <v>0</v>
      </c>
      <c r="AP7" s="85">
        <v>0</v>
      </c>
      <c r="AQ7" s="85">
        <v>0</v>
      </c>
      <c r="AR7" s="83"/>
      <c r="AS7" s="88"/>
      <c r="AT7" s="83"/>
      <c r="AU7" s="85">
        <v>0</v>
      </c>
      <c r="AV7" s="85">
        <v>2748900</v>
      </c>
      <c r="AW7" s="85">
        <v>56100</v>
      </c>
      <c r="AX7" s="83">
        <v>2201575413</v>
      </c>
      <c r="AY7" s="88">
        <v>45646</v>
      </c>
      <c r="AZ7" s="83" t="s">
        <v>212</v>
      </c>
      <c r="BA7" s="85">
        <v>47063169</v>
      </c>
    </row>
    <row r="8" spans="1:53">
      <c r="A8" s="82">
        <v>900762907</v>
      </c>
      <c r="B8" s="83" t="s">
        <v>95</v>
      </c>
      <c r="C8" s="83" t="s">
        <v>9</v>
      </c>
      <c r="D8" s="83">
        <v>2844</v>
      </c>
      <c r="E8" s="83" t="s">
        <v>122</v>
      </c>
      <c r="F8" s="83" t="s">
        <v>123</v>
      </c>
      <c r="G8" s="84">
        <v>45545</v>
      </c>
      <c r="H8" s="84"/>
      <c r="I8" s="85">
        <v>181000</v>
      </c>
      <c r="J8" s="85">
        <v>181000</v>
      </c>
      <c r="K8" s="86"/>
      <c r="L8" s="83" t="s">
        <v>206</v>
      </c>
      <c r="M8" s="83" t="s">
        <v>214</v>
      </c>
      <c r="N8" s="85">
        <v>0</v>
      </c>
      <c r="O8" s="87"/>
      <c r="P8" s="83" t="s">
        <v>99</v>
      </c>
      <c r="Q8" s="88">
        <v>45545</v>
      </c>
      <c r="R8" s="88">
        <v>45545</v>
      </c>
      <c r="S8" s="88">
        <v>45574</v>
      </c>
      <c r="T8" s="88"/>
      <c r="U8" s="85">
        <v>190000</v>
      </c>
      <c r="V8" s="85">
        <v>0</v>
      </c>
      <c r="W8" s="85">
        <v>0</v>
      </c>
      <c r="X8" s="85">
        <v>0</v>
      </c>
      <c r="Y8" s="83"/>
      <c r="Z8" s="83"/>
      <c r="AA8" s="85">
        <v>3800</v>
      </c>
      <c r="AB8" s="85">
        <v>0</v>
      </c>
      <c r="AC8" s="87"/>
      <c r="AD8" s="87"/>
      <c r="AE8" s="87"/>
      <c r="AF8" s="87"/>
      <c r="AG8" s="87"/>
      <c r="AH8" s="85">
        <v>181000</v>
      </c>
      <c r="AI8" s="85">
        <v>0</v>
      </c>
      <c r="AJ8" s="85">
        <v>0</v>
      </c>
      <c r="AK8" s="85">
        <v>0</v>
      </c>
      <c r="AL8" s="85">
        <v>0</v>
      </c>
      <c r="AM8" s="85">
        <v>0</v>
      </c>
      <c r="AN8" s="85">
        <v>0</v>
      </c>
      <c r="AO8" s="85">
        <v>0</v>
      </c>
      <c r="AP8" s="85">
        <v>0</v>
      </c>
      <c r="AQ8" s="85">
        <v>0</v>
      </c>
      <c r="AR8" s="83"/>
      <c r="AS8" s="88"/>
      <c r="AT8" s="83"/>
      <c r="AU8" s="85">
        <v>0</v>
      </c>
      <c r="AV8" s="85">
        <v>177200</v>
      </c>
      <c r="AW8" s="85">
        <v>3800</v>
      </c>
      <c r="AX8" s="83">
        <v>2201575413</v>
      </c>
      <c r="AY8" s="88">
        <v>45646</v>
      </c>
      <c r="AZ8" s="83" t="s">
        <v>212</v>
      </c>
      <c r="BA8" s="85">
        <v>47063169</v>
      </c>
    </row>
    <row r="9" spans="1:53">
      <c r="A9" s="82">
        <v>900762907</v>
      </c>
      <c r="B9" s="83" t="s">
        <v>95</v>
      </c>
      <c r="C9" s="83" t="s">
        <v>9</v>
      </c>
      <c r="D9" s="83">
        <v>2847</v>
      </c>
      <c r="E9" s="83" t="s">
        <v>130</v>
      </c>
      <c r="F9" s="83" t="s">
        <v>131</v>
      </c>
      <c r="G9" s="84">
        <v>45547</v>
      </c>
      <c r="H9" s="84"/>
      <c r="I9" s="85">
        <v>705600</v>
      </c>
      <c r="J9" s="85">
        <v>705600</v>
      </c>
      <c r="K9" s="86"/>
      <c r="L9" s="83" t="s">
        <v>206</v>
      </c>
      <c r="M9" s="83" t="s">
        <v>214</v>
      </c>
      <c r="N9" s="85">
        <v>0</v>
      </c>
      <c r="O9" s="87"/>
      <c r="P9" s="83" t="s">
        <v>99</v>
      </c>
      <c r="Q9" s="88">
        <v>45547</v>
      </c>
      <c r="R9" s="88">
        <v>45547</v>
      </c>
      <c r="S9" s="88">
        <v>45573</v>
      </c>
      <c r="T9" s="88"/>
      <c r="U9" s="85">
        <v>760000</v>
      </c>
      <c r="V9" s="85">
        <v>0</v>
      </c>
      <c r="W9" s="85">
        <v>0</v>
      </c>
      <c r="X9" s="85">
        <v>0</v>
      </c>
      <c r="Y9" s="83"/>
      <c r="Z9" s="83"/>
      <c r="AA9" s="85">
        <v>15200</v>
      </c>
      <c r="AB9" s="85">
        <v>0</v>
      </c>
      <c r="AC9" s="87"/>
      <c r="AD9" s="87"/>
      <c r="AE9" s="87"/>
      <c r="AF9" s="87"/>
      <c r="AG9" s="87"/>
      <c r="AH9" s="85">
        <v>705600</v>
      </c>
      <c r="AI9" s="85">
        <v>0</v>
      </c>
      <c r="AJ9" s="85">
        <v>0</v>
      </c>
      <c r="AK9" s="85">
        <v>0</v>
      </c>
      <c r="AL9" s="85">
        <v>0</v>
      </c>
      <c r="AM9" s="85">
        <v>0</v>
      </c>
      <c r="AN9" s="85">
        <v>0</v>
      </c>
      <c r="AO9" s="85">
        <v>0</v>
      </c>
      <c r="AP9" s="85">
        <v>0</v>
      </c>
      <c r="AQ9" s="85">
        <v>0</v>
      </c>
      <c r="AR9" s="83"/>
      <c r="AS9" s="88"/>
      <c r="AT9" s="83"/>
      <c r="AU9" s="85">
        <v>0</v>
      </c>
      <c r="AV9" s="85">
        <v>690400</v>
      </c>
      <c r="AW9" s="85">
        <v>15200</v>
      </c>
      <c r="AX9" s="83">
        <v>2201575413</v>
      </c>
      <c r="AY9" s="88">
        <v>45646</v>
      </c>
      <c r="AZ9" s="83" t="s">
        <v>212</v>
      </c>
      <c r="BA9" s="85">
        <v>47063169</v>
      </c>
    </row>
    <row r="10" spans="1:53">
      <c r="A10" s="82">
        <v>900762907</v>
      </c>
      <c r="B10" s="83" t="s">
        <v>95</v>
      </c>
      <c r="C10" s="83" t="s">
        <v>9</v>
      </c>
      <c r="D10" s="83">
        <v>2845</v>
      </c>
      <c r="E10" s="83" t="s">
        <v>136</v>
      </c>
      <c r="F10" s="83" t="s">
        <v>137</v>
      </c>
      <c r="G10" s="84">
        <v>45545</v>
      </c>
      <c r="H10" s="84"/>
      <c r="I10" s="85">
        <v>1081300</v>
      </c>
      <c r="J10" s="85">
        <v>1081300</v>
      </c>
      <c r="K10" s="86"/>
      <c r="L10" s="83" t="s">
        <v>206</v>
      </c>
      <c r="M10" s="83" t="s">
        <v>214</v>
      </c>
      <c r="N10" s="85">
        <v>0</v>
      </c>
      <c r="O10" s="87"/>
      <c r="P10" s="83" t="s">
        <v>99</v>
      </c>
      <c r="Q10" s="88">
        <v>45545</v>
      </c>
      <c r="R10" s="88">
        <v>45545</v>
      </c>
      <c r="S10" s="88">
        <v>45573</v>
      </c>
      <c r="T10" s="88"/>
      <c r="U10" s="85">
        <v>1140000</v>
      </c>
      <c r="V10" s="85">
        <v>0</v>
      </c>
      <c r="W10" s="85">
        <v>0</v>
      </c>
      <c r="X10" s="85">
        <v>0</v>
      </c>
      <c r="Y10" s="83"/>
      <c r="Z10" s="83"/>
      <c r="AA10" s="85">
        <v>22800</v>
      </c>
      <c r="AB10" s="85">
        <v>0</v>
      </c>
      <c r="AC10" s="87"/>
      <c r="AD10" s="87"/>
      <c r="AE10" s="87"/>
      <c r="AF10" s="87"/>
      <c r="AG10" s="87"/>
      <c r="AH10" s="85">
        <v>1081300</v>
      </c>
      <c r="AI10" s="85">
        <v>0</v>
      </c>
      <c r="AJ10" s="85">
        <v>0</v>
      </c>
      <c r="AK10" s="85">
        <v>0</v>
      </c>
      <c r="AL10" s="85">
        <v>0</v>
      </c>
      <c r="AM10" s="85">
        <v>0</v>
      </c>
      <c r="AN10" s="85">
        <v>0</v>
      </c>
      <c r="AO10" s="85">
        <v>0</v>
      </c>
      <c r="AP10" s="85">
        <v>0</v>
      </c>
      <c r="AQ10" s="85">
        <v>0</v>
      </c>
      <c r="AR10" s="83"/>
      <c r="AS10" s="88"/>
      <c r="AT10" s="83"/>
      <c r="AU10" s="85">
        <v>0</v>
      </c>
      <c r="AV10" s="85">
        <v>1058500</v>
      </c>
      <c r="AW10" s="85">
        <v>22800</v>
      </c>
      <c r="AX10" s="83">
        <v>2201575413</v>
      </c>
      <c r="AY10" s="88">
        <v>45646</v>
      </c>
      <c r="AZ10" s="83" t="s">
        <v>212</v>
      </c>
      <c r="BA10" s="85">
        <v>47063169</v>
      </c>
    </row>
    <row r="11" spans="1:53">
      <c r="A11" s="82">
        <v>900762907</v>
      </c>
      <c r="B11" s="83" t="s">
        <v>95</v>
      </c>
      <c r="C11" s="83" t="s">
        <v>9</v>
      </c>
      <c r="D11" s="83">
        <v>2833</v>
      </c>
      <c r="E11" s="83" t="s">
        <v>142</v>
      </c>
      <c r="F11" s="83" t="s">
        <v>143</v>
      </c>
      <c r="G11" s="84">
        <v>45538</v>
      </c>
      <c r="H11" s="84"/>
      <c r="I11" s="85">
        <v>1605700</v>
      </c>
      <c r="J11" s="85">
        <v>1605700</v>
      </c>
      <c r="K11" s="86"/>
      <c r="L11" s="83" t="s">
        <v>206</v>
      </c>
      <c r="M11" s="83" t="s">
        <v>214</v>
      </c>
      <c r="N11" s="85">
        <v>0</v>
      </c>
      <c r="O11" s="87"/>
      <c r="P11" s="83" t="s">
        <v>99</v>
      </c>
      <c r="Q11" s="88">
        <v>45539</v>
      </c>
      <c r="R11" s="88">
        <v>45539</v>
      </c>
      <c r="S11" s="88">
        <v>45573</v>
      </c>
      <c r="T11" s="88"/>
      <c r="U11" s="85">
        <v>1710000</v>
      </c>
      <c r="V11" s="85">
        <v>0</v>
      </c>
      <c r="W11" s="85">
        <v>0</v>
      </c>
      <c r="X11" s="85">
        <v>0</v>
      </c>
      <c r="Y11" s="83"/>
      <c r="Z11" s="83"/>
      <c r="AA11" s="85">
        <v>34200</v>
      </c>
      <c r="AB11" s="85">
        <v>0</v>
      </c>
      <c r="AC11" s="87"/>
      <c r="AD11" s="87"/>
      <c r="AE11" s="87"/>
      <c r="AF11" s="87"/>
      <c r="AG11" s="87"/>
      <c r="AH11" s="85">
        <v>1605700</v>
      </c>
      <c r="AI11" s="85">
        <v>0</v>
      </c>
      <c r="AJ11" s="85">
        <v>0</v>
      </c>
      <c r="AK11" s="85">
        <v>0</v>
      </c>
      <c r="AL11" s="85">
        <v>0</v>
      </c>
      <c r="AM11" s="85">
        <v>0</v>
      </c>
      <c r="AN11" s="85">
        <v>0</v>
      </c>
      <c r="AO11" s="85">
        <v>0</v>
      </c>
      <c r="AP11" s="85">
        <v>0</v>
      </c>
      <c r="AQ11" s="85">
        <v>0</v>
      </c>
      <c r="AR11" s="83"/>
      <c r="AS11" s="88"/>
      <c r="AT11" s="83"/>
      <c r="AU11" s="85">
        <v>0</v>
      </c>
      <c r="AV11" s="85">
        <v>1571500</v>
      </c>
      <c r="AW11" s="85">
        <v>34200</v>
      </c>
      <c r="AX11" s="83">
        <v>2201575413</v>
      </c>
      <c r="AY11" s="88">
        <v>45646</v>
      </c>
      <c r="AZ11" s="83" t="s">
        <v>212</v>
      </c>
      <c r="BA11" s="85">
        <v>47063169</v>
      </c>
    </row>
    <row r="12" spans="1:53">
      <c r="A12" s="82">
        <v>900762907</v>
      </c>
      <c r="B12" s="83" t="s">
        <v>95</v>
      </c>
      <c r="C12" s="83" t="s">
        <v>9</v>
      </c>
      <c r="D12" s="83">
        <v>2811</v>
      </c>
      <c r="E12" s="83" t="s">
        <v>144</v>
      </c>
      <c r="F12" s="83" t="s">
        <v>145</v>
      </c>
      <c r="G12" s="84">
        <v>0</v>
      </c>
      <c r="H12" s="84"/>
      <c r="I12" s="85">
        <v>1896500</v>
      </c>
      <c r="J12" s="85">
        <v>1896500</v>
      </c>
      <c r="K12" s="86"/>
      <c r="L12" s="83" t="s">
        <v>206</v>
      </c>
      <c r="M12" s="83" t="s">
        <v>214</v>
      </c>
      <c r="N12" s="85">
        <v>0</v>
      </c>
      <c r="O12" s="87"/>
      <c r="P12" s="83" t="s">
        <v>99</v>
      </c>
      <c r="Q12" s="88">
        <v>45516</v>
      </c>
      <c r="R12" s="88">
        <v>45516</v>
      </c>
      <c r="S12" s="88">
        <v>45540</v>
      </c>
      <c r="T12" s="88"/>
      <c r="U12" s="85">
        <v>2000000</v>
      </c>
      <c r="V12" s="85">
        <v>0</v>
      </c>
      <c r="W12" s="85">
        <v>0</v>
      </c>
      <c r="X12" s="85">
        <v>0</v>
      </c>
      <c r="Y12" s="83"/>
      <c r="Z12" s="83"/>
      <c r="AA12" s="85">
        <v>40000</v>
      </c>
      <c r="AB12" s="85">
        <v>0</v>
      </c>
      <c r="AC12" s="87"/>
      <c r="AD12" s="87"/>
      <c r="AE12" s="87"/>
      <c r="AF12" s="87"/>
      <c r="AG12" s="87"/>
      <c r="AH12" s="85">
        <v>1896500</v>
      </c>
      <c r="AI12" s="85">
        <v>0</v>
      </c>
      <c r="AJ12" s="85">
        <v>0</v>
      </c>
      <c r="AK12" s="85">
        <v>0</v>
      </c>
      <c r="AL12" s="85">
        <v>0</v>
      </c>
      <c r="AM12" s="85">
        <v>0</v>
      </c>
      <c r="AN12" s="85">
        <v>0</v>
      </c>
      <c r="AO12" s="85">
        <v>0</v>
      </c>
      <c r="AP12" s="85">
        <v>0</v>
      </c>
      <c r="AQ12" s="85">
        <v>0</v>
      </c>
      <c r="AR12" s="83"/>
      <c r="AS12" s="88"/>
      <c r="AT12" s="83"/>
      <c r="AU12" s="85">
        <v>0</v>
      </c>
      <c r="AV12" s="85">
        <v>1856500</v>
      </c>
      <c r="AW12" s="85">
        <v>40000</v>
      </c>
      <c r="AX12" s="83">
        <v>2201575413</v>
      </c>
      <c r="AY12" s="88">
        <v>45646</v>
      </c>
      <c r="AZ12" s="83" t="s">
        <v>212</v>
      </c>
      <c r="BA12" s="85">
        <v>47063169</v>
      </c>
    </row>
    <row r="13" spans="1:53">
      <c r="A13" s="82">
        <v>900762907</v>
      </c>
      <c r="B13" s="83" t="s">
        <v>95</v>
      </c>
      <c r="C13" s="83" t="s">
        <v>9</v>
      </c>
      <c r="D13" s="83">
        <v>2863</v>
      </c>
      <c r="E13" s="83" t="s">
        <v>156</v>
      </c>
      <c r="F13" s="83" t="s">
        <v>157</v>
      </c>
      <c r="G13" s="84">
        <v>45548</v>
      </c>
      <c r="H13" s="84"/>
      <c r="I13" s="85">
        <v>4478500</v>
      </c>
      <c r="J13" s="85">
        <v>4478500</v>
      </c>
      <c r="K13" s="86"/>
      <c r="L13" s="83" t="s">
        <v>206</v>
      </c>
      <c r="M13" s="83" t="s">
        <v>214</v>
      </c>
      <c r="N13" s="85">
        <v>0</v>
      </c>
      <c r="O13" s="87"/>
      <c r="P13" s="83" t="s">
        <v>99</v>
      </c>
      <c r="Q13" s="88">
        <v>45548</v>
      </c>
      <c r="R13" s="88">
        <v>45548</v>
      </c>
      <c r="S13" s="88">
        <v>45574</v>
      </c>
      <c r="T13" s="88"/>
      <c r="U13" s="85">
        <v>4690000</v>
      </c>
      <c r="V13" s="85">
        <v>0</v>
      </c>
      <c r="W13" s="85">
        <v>0</v>
      </c>
      <c r="X13" s="85">
        <v>0</v>
      </c>
      <c r="Y13" s="83"/>
      <c r="Z13" s="83"/>
      <c r="AA13" s="85">
        <v>93800</v>
      </c>
      <c r="AB13" s="85">
        <v>0</v>
      </c>
      <c r="AC13" s="87"/>
      <c r="AD13" s="87"/>
      <c r="AE13" s="87"/>
      <c r="AF13" s="87"/>
      <c r="AG13" s="87"/>
      <c r="AH13" s="85">
        <v>4478500</v>
      </c>
      <c r="AI13" s="85">
        <v>0</v>
      </c>
      <c r="AJ13" s="85">
        <v>0</v>
      </c>
      <c r="AK13" s="85">
        <v>0</v>
      </c>
      <c r="AL13" s="85">
        <v>0</v>
      </c>
      <c r="AM13" s="85">
        <v>0</v>
      </c>
      <c r="AN13" s="85">
        <v>0</v>
      </c>
      <c r="AO13" s="85">
        <v>0</v>
      </c>
      <c r="AP13" s="85">
        <v>0</v>
      </c>
      <c r="AQ13" s="85">
        <v>0</v>
      </c>
      <c r="AR13" s="83"/>
      <c r="AS13" s="88"/>
      <c r="AT13" s="83"/>
      <c r="AU13" s="85">
        <v>0</v>
      </c>
      <c r="AV13" s="85">
        <v>4384700</v>
      </c>
      <c r="AW13" s="85">
        <v>93800</v>
      </c>
      <c r="AX13" s="83">
        <v>2201575413</v>
      </c>
      <c r="AY13" s="88">
        <v>45646</v>
      </c>
      <c r="AZ13" s="83" t="s">
        <v>212</v>
      </c>
      <c r="BA13" s="85">
        <v>47063169</v>
      </c>
    </row>
    <row r="14" spans="1:53">
      <c r="A14" s="82">
        <v>900762907</v>
      </c>
      <c r="B14" s="83" t="s">
        <v>95</v>
      </c>
      <c r="C14" s="83" t="s">
        <v>9</v>
      </c>
      <c r="D14" s="83">
        <v>2862</v>
      </c>
      <c r="E14" s="83" t="s">
        <v>158</v>
      </c>
      <c r="F14" s="83" t="s">
        <v>159</v>
      </c>
      <c r="G14" s="84">
        <v>45548</v>
      </c>
      <c r="H14" s="84"/>
      <c r="I14" s="85">
        <v>8740800</v>
      </c>
      <c r="J14" s="85">
        <v>8740800</v>
      </c>
      <c r="K14" s="86"/>
      <c r="L14" s="83" t="s">
        <v>206</v>
      </c>
      <c r="M14" s="83" t="s">
        <v>214</v>
      </c>
      <c r="N14" s="85">
        <v>0</v>
      </c>
      <c r="O14" s="87"/>
      <c r="P14" s="83" t="s">
        <v>99</v>
      </c>
      <c r="Q14" s="88">
        <v>45548</v>
      </c>
      <c r="R14" s="88">
        <v>45548</v>
      </c>
      <c r="S14" s="88">
        <v>45574</v>
      </c>
      <c r="T14" s="88"/>
      <c r="U14" s="85">
        <v>9000000</v>
      </c>
      <c r="V14" s="85">
        <v>0</v>
      </c>
      <c r="W14" s="85">
        <v>0</v>
      </c>
      <c r="X14" s="85">
        <v>0</v>
      </c>
      <c r="Y14" s="83"/>
      <c r="Z14" s="83"/>
      <c r="AA14" s="85">
        <v>180000</v>
      </c>
      <c r="AB14" s="85">
        <v>0</v>
      </c>
      <c r="AC14" s="87"/>
      <c r="AD14" s="87"/>
      <c r="AE14" s="87"/>
      <c r="AF14" s="87"/>
      <c r="AG14" s="87"/>
      <c r="AH14" s="85">
        <v>8740800</v>
      </c>
      <c r="AI14" s="85">
        <v>0</v>
      </c>
      <c r="AJ14" s="85">
        <v>0</v>
      </c>
      <c r="AK14" s="85">
        <v>0</v>
      </c>
      <c r="AL14" s="85">
        <v>0</v>
      </c>
      <c r="AM14" s="85">
        <v>0</v>
      </c>
      <c r="AN14" s="85">
        <v>0</v>
      </c>
      <c r="AO14" s="85">
        <v>0</v>
      </c>
      <c r="AP14" s="85">
        <v>0</v>
      </c>
      <c r="AQ14" s="85">
        <v>0</v>
      </c>
      <c r="AR14" s="83"/>
      <c r="AS14" s="88"/>
      <c r="AT14" s="83"/>
      <c r="AU14" s="85">
        <v>0</v>
      </c>
      <c r="AV14" s="85">
        <v>8560800</v>
      </c>
      <c r="AW14" s="85">
        <v>180000</v>
      </c>
      <c r="AX14" s="83">
        <v>2201575413</v>
      </c>
      <c r="AY14" s="88">
        <v>45646</v>
      </c>
      <c r="AZ14" s="83" t="s">
        <v>212</v>
      </c>
      <c r="BA14" s="85">
        <v>47063169</v>
      </c>
    </row>
    <row r="15" spans="1:53">
      <c r="A15" s="82">
        <v>900762907</v>
      </c>
      <c r="B15" s="83" t="s">
        <v>95</v>
      </c>
      <c r="C15" s="83" t="s">
        <v>9</v>
      </c>
      <c r="D15" s="83">
        <v>2947</v>
      </c>
      <c r="E15" s="83" t="s">
        <v>126</v>
      </c>
      <c r="F15" s="83" t="s">
        <v>127</v>
      </c>
      <c r="G15" s="84">
        <v>0</v>
      </c>
      <c r="H15" s="84"/>
      <c r="I15" s="85">
        <v>475000</v>
      </c>
      <c r="J15" s="85">
        <v>475000</v>
      </c>
      <c r="K15" s="86"/>
      <c r="L15" s="83" t="e">
        <v>#N/A</v>
      </c>
      <c r="M15" s="83" t="s">
        <v>214</v>
      </c>
      <c r="N15" s="85">
        <v>0</v>
      </c>
      <c r="O15" s="87"/>
      <c r="P15" s="83" t="s">
        <v>99</v>
      </c>
      <c r="Q15" s="88">
        <v>45603</v>
      </c>
      <c r="R15" s="88">
        <v>45603</v>
      </c>
      <c r="S15" s="88">
        <v>45622</v>
      </c>
      <c r="T15" s="88"/>
      <c r="U15" s="85">
        <v>475000</v>
      </c>
      <c r="V15" s="85">
        <v>0</v>
      </c>
      <c r="W15" s="85">
        <v>0</v>
      </c>
      <c r="X15" s="85">
        <v>0</v>
      </c>
      <c r="Y15" s="83"/>
      <c r="Z15" s="83"/>
      <c r="AA15" s="85">
        <v>9500</v>
      </c>
      <c r="AB15" s="85">
        <v>0</v>
      </c>
      <c r="AC15" s="87"/>
      <c r="AD15" s="87"/>
      <c r="AE15" s="87"/>
      <c r="AF15" s="87"/>
      <c r="AG15" s="87"/>
      <c r="AH15" s="85">
        <v>475000</v>
      </c>
      <c r="AI15" s="85">
        <v>0</v>
      </c>
      <c r="AJ15" s="85">
        <v>0</v>
      </c>
      <c r="AK15" s="85">
        <v>0</v>
      </c>
      <c r="AL15" s="85">
        <v>0</v>
      </c>
      <c r="AM15" s="85">
        <v>0</v>
      </c>
      <c r="AN15" s="85">
        <v>0</v>
      </c>
      <c r="AO15" s="85">
        <v>0</v>
      </c>
      <c r="AP15" s="85">
        <v>0</v>
      </c>
      <c r="AQ15" s="85">
        <v>0</v>
      </c>
      <c r="AR15" s="83"/>
      <c r="AS15" s="88"/>
      <c r="AT15" s="83"/>
      <c r="AU15" s="85">
        <v>0</v>
      </c>
      <c r="AV15" s="85">
        <v>465500</v>
      </c>
      <c r="AW15" s="85">
        <v>9500</v>
      </c>
      <c r="AX15" s="83">
        <v>2201575331</v>
      </c>
      <c r="AY15" s="88">
        <v>45646</v>
      </c>
      <c r="AZ15" s="83" t="s">
        <v>212</v>
      </c>
      <c r="BA15" s="85">
        <v>5071500</v>
      </c>
    </row>
    <row r="16" spans="1:53">
      <c r="A16" s="82">
        <v>900762907</v>
      </c>
      <c r="B16" s="83" t="s">
        <v>95</v>
      </c>
      <c r="C16" s="83" t="s">
        <v>9</v>
      </c>
      <c r="D16" s="83">
        <v>2950</v>
      </c>
      <c r="E16" s="83" t="s">
        <v>146</v>
      </c>
      <c r="F16" s="83" t="s">
        <v>147</v>
      </c>
      <c r="G16" s="84">
        <v>0</v>
      </c>
      <c r="H16" s="84"/>
      <c r="I16" s="85">
        <v>2000000</v>
      </c>
      <c r="J16" s="85">
        <v>2000000</v>
      </c>
      <c r="K16" s="86"/>
      <c r="L16" s="83" t="e">
        <v>#N/A</v>
      </c>
      <c r="M16" s="83" t="s">
        <v>214</v>
      </c>
      <c r="N16" s="85">
        <v>0</v>
      </c>
      <c r="O16" s="87"/>
      <c r="P16" s="83" t="s">
        <v>99</v>
      </c>
      <c r="Q16" s="88">
        <v>45603</v>
      </c>
      <c r="R16" s="88">
        <v>45603</v>
      </c>
      <c r="S16" s="88">
        <v>45622</v>
      </c>
      <c r="T16" s="88"/>
      <c r="U16" s="85">
        <v>2000000</v>
      </c>
      <c r="V16" s="85">
        <v>0</v>
      </c>
      <c r="W16" s="85">
        <v>0</v>
      </c>
      <c r="X16" s="85">
        <v>0</v>
      </c>
      <c r="Y16" s="83"/>
      <c r="Z16" s="83"/>
      <c r="AA16" s="85">
        <v>40000</v>
      </c>
      <c r="AB16" s="85">
        <v>0</v>
      </c>
      <c r="AC16" s="87"/>
      <c r="AD16" s="87"/>
      <c r="AE16" s="87"/>
      <c r="AF16" s="87"/>
      <c r="AG16" s="87"/>
      <c r="AH16" s="85">
        <v>2000000</v>
      </c>
      <c r="AI16" s="85">
        <v>0</v>
      </c>
      <c r="AJ16" s="85">
        <v>0</v>
      </c>
      <c r="AK16" s="85">
        <v>0</v>
      </c>
      <c r="AL16" s="85">
        <v>0</v>
      </c>
      <c r="AM16" s="85">
        <v>0</v>
      </c>
      <c r="AN16" s="85">
        <v>0</v>
      </c>
      <c r="AO16" s="85">
        <v>0</v>
      </c>
      <c r="AP16" s="85">
        <v>0</v>
      </c>
      <c r="AQ16" s="85">
        <v>0</v>
      </c>
      <c r="AR16" s="83"/>
      <c r="AS16" s="88"/>
      <c r="AT16" s="83"/>
      <c r="AU16" s="85">
        <v>0</v>
      </c>
      <c r="AV16" s="85">
        <v>1960000</v>
      </c>
      <c r="AW16" s="85">
        <v>40000</v>
      </c>
      <c r="AX16" s="83">
        <v>2201575331</v>
      </c>
      <c r="AY16" s="88">
        <v>45646</v>
      </c>
      <c r="AZ16" s="83" t="s">
        <v>212</v>
      </c>
      <c r="BA16" s="85">
        <v>5071500</v>
      </c>
    </row>
    <row r="17" spans="1:53">
      <c r="A17" s="82">
        <v>900762907</v>
      </c>
      <c r="B17" s="83" t="s">
        <v>95</v>
      </c>
      <c r="C17" s="83" t="s">
        <v>9</v>
      </c>
      <c r="D17" s="83">
        <v>2953</v>
      </c>
      <c r="E17" s="83" t="s">
        <v>148</v>
      </c>
      <c r="F17" s="83" t="s">
        <v>149</v>
      </c>
      <c r="G17" s="84">
        <v>0</v>
      </c>
      <c r="H17" s="84"/>
      <c r="I17" s="85">
        <v>2700000</v>
      </c>
      <c r="J17" s="85">
        <v>2700000</v>
      </c>
      <c r="K17" s="86"/>
      <c r="L17" s="83" t="e">
        <v>#N/A</v>
      </c>
      <c r="M17" s="83" t="s">
        <v>214</v>
      </c>
      <c r="N17" s="85">
        <v>0</v>
      </c>
      <c r="O17" s="87"/>
      <c r="P17" s="83" t="s">
        <v>99</v>
      </c>
      <c r="Q17" s="88">
        <v>45610</v>
      </c>
      <c r="R17" s="88">
        <v>45610</v>
      </c>
      <c r="S17" s="88">
        <v>45622</v>
      </c>
      <c r="T17" s="88"/>
      <c r="U17" s="85">
        <v>2700000</v>
      </c>
      <c r="V17" s="85">
        <v>0</v>
      </c>
      <c r="W17" s="85">
        <v>0</v>
      </c>
      <c r="X17" s="85">
        <v>0</v>
      </c>
      <c r="Y17" s="83"/>
      <c r="Z17" s="83"/>
      <c r="AA17" s="85">
        <v>54000</v>
      </c>
      <c r="AB17" s="85">
        <v>0</v>
      </c>
      <c r="AC17" s="87"/>
      <c r="AD17" s="87"/>
      <c r="AE17" s="87"/>
      <c r="AF17" s="87"/>
      <c r="AG17" s="87"/>
      <c r="AH17" s="85">
        <v>2700000</v>
      </c>
      <c r="AI17" s="85">
        <v>0</v>
      </c>
      <c r="AJ17" s="85">
        <v>0</v>
      </c>
      <c r="AK17" s="85">
        <v>0</v>
      </c>
      <c r="AL17" s="85">
        <v>0</v>
      </c>
      <c r="AM17" s="85">
        <v>0</v>
      </c>
      <c r="AN17" s="85">
        <v>0</v>
      </c>
      <c r="AO17" s="85">
        <v>0</v>
      </c>
      <c r="AP17" s="85">
        <v>0</v>
      </c>
      <c r="AQ17" s="85">
        <v>0</v>
      </c>
      <c r="AR17" s="83"/>
      <c r="AS17" s="88"/>
      <c r="AT17" s="83"/>
      <c r="AU17" s="85">
        <v>0</v>
      </c>
      <c r="AV17" s="85">
        <v>2646000</v>
      </c>
      <c r="AW17" s="85">
        <v>54000</v>
      </c>
      <c r="AX17" s="83">
        <v>2201575331</v>
      </c>
      <c r="AY17" s="88">
        <v>45646</v>
      </c>
      <c r="AZ17" s="83" t="s">
        <v>212</v>
      </c>
      <c r="BA17" s="85">
        <v>5071500</v>
      </c>
    </row>
    <row r="18" spans="1:53">
      <c r="A18" s="82">
        <v>900762907</v>
      </c>
      <c r="B18" s="83" t="s">
        <v>95</v>
      </c>
      <c r="C18" s="83" t="s">
        <v>9</v>
      </c>
      <c r="D18" s="83">
        <v>2703</v>
      </c>
      <c r="E18" s="83" t="s">
        <v>114</v>
      </c>
      <c r="F18" s="83" t="s">
        <v>115</v>
      </c>
      <c r="G18" s="84">
        <v>45458</v>
      </c>
      <c r="H18" s="84"/>
      <c r="I18" s="85">
        <v>51003</v>
      </c>
      <c r="J18" s="85">
        <v>51003</v>
      </c>
      <c r="K18" s="86"/>
      <c r="L18" s="83" t="s">
        <v>207</v>
      </c>
      <c r="M18" s="83" t="s">
        <v>214</v>
      </c>
      <c r="N18" s="85">
        <v>0</v>
      </c>
      <c r="O18" s="87"/>
      <c r="P18" s="83" t="s">
        <v>99</v>
      </c>
      <c r="Q18" s="88">
        <v>45458</v>
      </c>
      <c r="R18" s="88">
        <v>45475</v>
      </c>
      <c r="S18" s="88">
        <v>45500</v>
      </c>
      <c r="T18" s="88"/>
      <c r="U18" s="85">
        <v>255000</v>
      </c>
      <c r="V18" s="85">
        <v>0</v>
      </c>
      <c r="W18" s="85">
        <v>0</v>
      </c>
      <c r="X18" s="85">
        <v>0</v>
      </c>
      <c r="Y18" s="83"/>
      <c r="Z18" s="83"/>
      <c r="AA18" s="85">
        <v>5100</v>
      </c>
      <c r="AB18" s="85">
        <v>0</v>
      </c>
      <c r="AC18" s="87"/>
      <c r="AD18" s="87"/>
      <c r="AE18" s="87"/>
      <c r="AF18" s="87"/>
      <c r="AG18" s="87"/>
      <c r="AH18" s="85">
        <v>51003</v>
      </c>
      <c r="AI18" s="85">
        <v>0</v>
      </c>
      <c r="AJ18" s="85">
        <v>0</v>
      </c>
      <c r="AK18" s="85">
        <v>0</v>
      </c>
      <c r="AL18" s="85">
        <v>0</v>
      </c>
      <c r="AM18" s="85">
        <v>0</v>
      </c>
      <c r="AN18" s="85">
        <v>0</v>
      </c>
      <c r="AO18" s="85">
        <v>0</v>
      </c>
      <c r="AP18" s="85">
        <f>+VLOOKUP(E18,[1]hooker!$N$536:$O$552,2,0)</f>
        <v>195518</v>
      </c>
      <c r="AQ18" s="85">
        <v>5100</v>
      </c>
      <c r="AR18" s="83">
        <v>2201571856</v>
      </c>
      <c r="AS18" s="88">
        <v>45625</v>
      </c>
      <c r="AT18" s="83" t="s">
        <v>212</v>
      </c>
      <c r="AU18" s="85">
        <v>50949066</v>
      </c>
      <c r="AV18" s="85">
        <v>49982</v>
      </c>
      <c r="AW18" s="85">
        <v>0</v>
      </c>
      <c r="AX18" s="83">
        <v>2201554169</v>
      </c>
      <c r="AY18" s="88">
        <v>45562</v>
      </c>
      <c r="AZ18" s="83" t="s">
        <v>212</v>
      </c>
      <c r="BA18" s="85">
        <v>236514</v>
      </c>
    </row>
    <row r="19" spans="1:53">
      <c r="A19" s="82">
        <v>900762907</v>
      </c>
      <c r="B19" s="83" t="s">
        <v>95</v>
      </c>
      <c r="C19" s="83" t="s">
        <v>9</v>
      </c>
      <c r="D19" s="83">
        <v>2705</v>
      </c>
      <c r="E19" s="83" t="s">
        <v>124</v>
      </c>
      <c r="F19" s="83" t="s">
        <v>125</v>
      </c>
      <c r="G19" s="84">
        <v>45458</v>
      </c>
      <c r="H19" s="84"/>
      <c r="I19" s="85">
        <v>184750</v>
      </c>
      <c r="J19" s="85">
        <v>184750</v>
      </c>
      <c r="K19" s="86"/>
      <c r="L19" s="83" t="s">
        <v>207</v>
      </c>
      <c r="M19" s="83" t="s">
        <v>214</v>
      </c>
      <c r="N19" s="85">
        <v>0</v>
      </c>
      <c r="O19" s="87"/>
      <c r="P19" s="83" t="s">
        <v>99</v>
      </c>
      <c r="Q19" s="88">
        <v>45458</v>
      </c>
      <c r="R19" s="88">
        <v>45475</v>
      </c>
      <c r="S19" s="88">
        <v>45500</v>
      </c>
      <c r="T19" s="88"/>
      <c r="U19" s="85">
        <v>900000</v>
      </c>
      <c r="V19" s="85">
        <v>0</v>
      </c>
      <c r="W19" s="85">
        <v>0</v>
      </c>
      <c r="X19" s="85">
        <v>0</v>
      </c>
      <c r="Y19" s="83"/>
      <c r="Z19" s="83"/>
      <c r="AA19" s="85">
        <v>18000</v>
      </c>
      <c r="AB19" s="85">
        <v>0</v>
      </c>
      <c r="AC19" s="87"/>
      <c r="AD19" s="87"/>
      <c r="AE19" s="87"/>
      <c r="AF19" s="87"/>
      <c r="AG19" s="87"/>
      <c r="AH19" s="85">
        <v>184750</v>
      </c>
      <c r="AI19" s="85">
        <v>0</v>
      </c>
      <c r="AJ19" s="85">
        <v>0</v>
      </c>
      <c r="AK19" s="85">
        <v>0</v>
      </c>
      <c r="AL19" s="85">
        <v>0</v>
      </c>
      <c r="AM19" s="85">
        <v>0</v>
      </c>
      <c r="AN19" s="85">
        <v>0</v>
      </c>
      <c r="AO19" s="85">
        <v>0</v>
      </c>
      <c r="AP19" s="85">
        <f>+VLOOKUP(E19,[1]hooker!$N$536:$O$552,2,0)</f>
        <v>700945</v>
      </c>
      <c r="AQ19" s="85">
        <v>18000</v>
      </c>
      <c r="AR19" s="83">
        <v>2201571856</v>
      </c>
      <c r="AS19" s="88">
        <v>45625</v>
      </c>
      <c r="AT19" s="83" t="s">
        <v>212</v>
      </c>
      <c r="AU19" s="85">
        <v>50949066</v>
      </c>
      <c r="AV19" s="85">
        <v>181055</v>
      </c>
      <c r="AW19" s="85">
        <v>0</v>
      </c>
      <c r="AX19" s="83">
        <v>2201554169</v>
      </c>
      <c r="AY19" s="88">
        <v>45562</v>
      </c>
      <c r="AZ19" s="83" t="s">
        <v>212</v>
      </c>
      <c r="BA19" s="85">
        <v>236514</v>
      </c>
    </row>
    <row r="20" spans="1:53">
      <c r="A20" s="82">
        <v>900762907</v>
      </c>
      <c r="B20" s="83" t="s">
        <v>95</v>
      </c>
      <c r="C20" s="83" t="s">
        <v>9</v>
      </c>
      <c r="D20" s="83">
        <v>2460</v>
      </c>
      <c r="E20" s="83" t="s">
        <v>112</v>
      </c>
      <c r="F20" s="83" t="s">
        <v>113</v>
      </c>
      <c r="G20" s="84">
        <v>0</v>
      </c>
      <c r="H20" s="84"/>
      <c r="I20" s="85">
        <v>25600</v>
      </c>
      <c r="J20" s="85">
        <v>25600</v>
      </c>
      <c r="K20" s="86"/>
      <c r="L20" s="83" t="s">
        <v>83</v>
      </c>
      <c r="M20" s="83" t="s">
        <v>214</v>
      </c>
      <c r="N20" s="85">
        <v>0</v>
      </c>
      <c r="O20" s="87"/>
      <c r="P20" s="83" t="s">
        <v>99</v>
      </c>
      <c r="Q20" s="88">
        <v>45321</v>
      </c>
      <c r="R20" s="88">
        <v>45337</v>
      </c>
      <c r="S20" s="88">
        <v>45342</v>
      </c>
      <c r="T20" s="88"/>
      <c r="U20" s="85">
        <v>65000</v>
      </c>
      <c r="V20" s="85">
        <v>0</v>
      </c>
      <c r="W20" s="85">
        <v>0</v>
      </c>
      <c r="X20" s="85">
        <v>0</v>
      </c>
      <c r="Y20" s="83"/>
      <c r="Z20" s="83"/>
      <c r="AA20" s="85">
        <v>0</v>
      </c>
      <c r="AB20" s="85">
        <v>0</v>
      </c>
      <c r="AC20" s="87"/>
      <c r="AD20" s="87"/>
      <c r="AE20" s="87"/>
      <c r="AF20" s="87"/>
      <c r="AG20" s="87"/>
      <c r="AH20" s="85">
        <v>25600</v>
      </c>
      <c r="AI20" s="85">
        <v>0</v>
      </c>
      <c r="AJ20" s="85">
        <v>0</v>
      </c>
      <c r="AK20" s="85">
        <v>0</v>
      </c>
      <c r="AL20" s="85">
        <v>0</v>
      </c>
      <c r="AM20" s="85">
        <v>0</v>
      </c>
      <c r="AN20" s="85">
        <v>0</v>
      </c>
      <c r="AO20" s="85">
        <v>0</v>
      </c>
      <c r="AP20" s="85">
        <v>0</v>
      </c>
      <c r="AQ20" s="85">
        <v>0</v>
      </c>
      <c r="AR20" s="83"/>
      <c r="AS20" s="88"/>
      <c r="AT20" s="83"/>
      <c r="AU20" s="85">
        <v>0</v>
      </c>
      <c r="AV20" s="85">
        <v>13800</v>
      </c>
      <c r="AW20" s="85">
        <v>0</v>
      </c>
      <c r="AX20" s="83">
        <v>2201510170</v>
      </c>
      <c r="AY20" s="88">
        <v>45428</v>
      </c>
      <c r="AZ20" s="83" t="s">
        <v>212</v>
      </c>
      <c r="BA20" s="85">
        <v>49833678</v>
      </c>
    </row>
    <row r="21" spans="1:53">
      <c r="A21" s="82">
        <v>900762907</v>
      </c>
      <c r="B21" s="83" t="s">
        <v>95</v>
      </c>
      <c r="C21" s="83" t="s">
        <v>9</v>
      </c>
      <c r="D21" s="83">
        <v>2804</v>
      </c>
      <c r="E21" s="83" t="s">
        <v>118</v>
      </c>
      <c r="F21" s="83" t="s">
        <v>119</v>
      </c>
      <c r="G21" s="84">
        <v>0</v>
      </c>
      <c r="H21" s="84"/>
      <c r="I21" s="85">
        <v>136474</v>
      </c>
      <c r="J21" s="85">
        <v>136474</v>
      </c>
      <c r="K21" s="86"/>
      <c r="L21" s="83" t="s">
        <v>207</v>
      </c>
      <c r="M21" s="83" t="s">
        <v>214</v>
      </c>
      <c r="N21" s="85">
        <v>0</v>
      </c>
      <c r="O21" s="87"/>
      <c r="P21" s="83" t="s">
        <v>99</v>
      </c>
      <c r="Q21" s="88">
        <v>45516</v>
      </c>
      <c r="R21" s="88">
        <v>45516</v>
      </c>
      <c r="S21" s="88">
        <v>45539</v>
      </c>
      <c r="T21" s="88"/>
      <c r="U21" s="85">
        <v>160000</v>
      </c>
      <c r="V21" s="85">
        <v>0</v>
      </c>
      <c r="W21" s="85">
        <v>0</v>
      </c>
      <c r="X21" s="85">
        <v>0</v>
      </c>
      <c r="Y21" s="83"/>
      <c r="Z21" s="83"/>
      <c r="AA21" s="85">
        <v>0</v>
      </c>
      <c r="AB21" s="85">
        <v>0</v>
      </c>
      <c r="AC21" s="87"/>
      <c r="AD21" s="87"/>
      <c r="AE21" s="87"/>
      <c r="AF21" s="87"/>
      <c r="AG21" s="87"/>
      <c r="AH21" s="85">
        <v>136474</v>
      </c>
      <c r="AI21" s="85">
        <v>0</v>
      </c>
      <c r="AJ21" s="85">
        <v>0</v>
      </c>
      <c r="AK21" s="85">
        <v>0</v>
      </c>
      <c r="AL21" s="85">
        <v>0</v>
      </c>
      <c r="AM21" s="85">
        <v>0</v>
      </c>
      <c r="AN21" s="85">
        <v>0</v>
      </c>
      <c r="AO21" s="85">
        <v>0</v>
      </c>
      <c r="AP21" s="85">
        <f>+VLOOKUP(E21,[1]hooker!$N$560:$O$577,2,0)</f>
        <v>136474</v>
      </c>
      <c r="AQ21" s="85">
        <v>0</v>
      </c>
      <c r="AR21" s="83">
        <v>2201575413</v>
      </c>
      <c r="AS21" s="88">
        <v>45646</v>
      </c>
      <c r="AT21" s="83" t="s">
        <v>212</v>
      </c>
      <c r="AU21" s="85">
        <v>47063169</v>
      </c>
      <c r="AV21" s="85">
        <v>23526</v>
      </c>
      <c r="AW21" s="85">
        <v>0</v>
      </c>
      <c r="AX21" s="83">
        <v>2201566763</v>
      </c>
      <c r="AY21" s="88">
        <v>45623</v>
      </c>
      <c r="AZ21" s="83" t="s">
        <v>212</v>
      </c>
      <c r="BA21" s="85">
        <v>772231</v>
      </c>
    </row>
    <row r="22" spans="1:53">
      <c r="A22" s="82">
        <v>900762907</v>
      </c>
      <c r="B22" s="83" t="s">
        <v>95</v>
      </c>
      <c r="C22" s="83" t="s">
        <v>9</v>
      </c>
      <c r="D22" s="83">
        <v>2810</v>
      </c>
      <c r="E22" s="83" t="s">
        <v>120</v>
      </c>
      <c r="F22" s="83" t="s">
        <v>121</v>
      </c>
      <c r="G22" s="84">
        <v>0</v>
      </c>
      <c r="H22" s="84"/>
      <c r="I22" s="85">
        <v>136474</v>
      </c>
      <c r="J22" s="85">
        <v>136474</v>
      </c>
      <c r="K22" s="86"/>
      <c r="L22" s="83" t="s">
        <v>207</v>
      </c>
      <c r="M22" s="83" t="s">
        <v>214</v>
      </c>
      <c r="N22" s="85">
        <v>0</v>
      </c>
      <c r="O22" s="87"/>
      <c r="P22" s="83" t="s">
        <v>99</v>
      </c>
      <c r="Q22" s="88">
        <v>45516</v>
      </c>
      <c r="R22" s="88">
        <v>45516</v>
      </c>
      <c r="S22" s="88">
        <v>45539</v>
      </c>
      <c r="T22" s="88"/>
      <c r="U22" s="85">
        <v>160000</v>
      </c>
      <c r="V22" s="85">
        <v>0</v>
      </c>
      <c r="W22" s="85">
        <v>0</v>
      </c>
      <c r="X22" s="85">
        <v>0</v>
      </c>
      <c r="Y22" s="83"/>
      <c r="Z22" s="83"/>
      <c r="AA22" s="85">
        <v>0</v>
      </c>
      <c r="AB22" s="85">
        <v>0</v>
      </c>
      <c r="AC22" s="87"/>
      <c r="AD22" s="87"/>
      <c r="AE22" s="87"/>
      <c r="AF22" s="87"/>
      <c r="AG22" s="87"/>
      <c r="AH22" s="85">
        <v>136474</v>
      </c>
      <c r="AI22" s="85">
        <v>0</v>
      </c>
      <c r="AJ22" s="85">
        <v>0</v>
      </c>
      <c r="AK22" s="85">
        <v>0</v>
      </c>
      <c r="AL22" s="85">
        <v>0</v>
      </c>
      <c r="AM22" s="85">
        <v>0</v>
      </c>
      <c r="AN22" s="85">
        <v>0</v>
      </c>
      <c r="AO22" s="85">
        <v>0</v>
      </c>
      <c r="AP22" s="85">
        <f>+VLOOKUP(E22,[1]hooker!$N$560:$O$577,2,0)</f>
        <v>136474</v>
      </c>
      <c r="AQ22" s="85">
        <v>0</v>
      </c>
      <c r="AR22" s="83">
        <v>2201575413</v>
      </c>
      <c r="AS22" s="88">
        <v>45646</v>
      </c>
      <c r="AT22" s="83" t="s">
        <v>212</v>
      </c>
      <c r="AU22" s="85">
        <v>47063169</v>
      </c>
      <c r="AV22" s="85">
        <v>23526</v>
      </c>
      <c r="AW22" s="85">
        <v>0</v>
      </c>
      <c r="AX22" s="83">
        <v>2201566763</v>
      </c>
      <c r="AY22" s="88">
        <v>45623</v>
      </c>
      <c r="AZ22" s="83" t="s">
        <v>212</v>
      </c>
      <c r="BA22" s="85">
        <v>772231</v>
      </c>
    </row>
    <row r="23" spans="1:53">
      <c r="A23" s="82">
        <v>900762907</v>
      </c>
      <c r="B23" s="83" t="s">
        <v>95</v>
      </c>
      <c r="C23" s="83" t="s">
        <v>9</v>
      </c>
      <c r="D23" s="83">
        <v>2561</v>
      </c>
      <c r="E23" s="83" t="s">
        <v>140</v>
      </c>
      <c r="F23" s="83" t="s">
        <v>141</v>
      </c>
      <c r="G23" s="84">
        <v>45365</v>
      </c>
      <c r="H23" s="84"/>
      <c r="I23" s="85">
        <v>1160589</v>
      </c>
      <c r="J23" s="85">
        <v>1160589</v>
      </c>
      <c r="K23" s="86"/>
      <c r="L23" s="83" t="s">
        <v>206</v>
      </c>
      <c r="M23" s="83" t="s">
        <v>214</v>
      </c>
      <c r="N23" s="85">
        <v>0</v>
      </c>
      <c r="O23" s="87"/>
      <c r="P23" s="83" t="s">
        <v>99</v>
      </c>
      <c r="Q23" s="88">
        <v>45365</v>
      </c>
      <c r="R23" s="88">
        <v>45383</v>
      </c>
      <c r="S23" s="88">
        <v>45594</v>
      </c>
      <c r="T23" s="88"/>
      <c r="U23" s="85">
        <v>29585000</v>
      </c>
      <c r="V23" s="85">
        <v>0</v>
      </c>
      <c r="W23" s="85">
        <v>0</v>
      </c>
      <c r="X23" s="85">
        <v>0</v>
      </c>
      <c r="Y23" s="83"/>
      <c r="Z23" s="83"/>
      <c r="AA23" s="85">
        <v>23100</v>
      </c>
      <c r="AB23" s="85">
        <v>0</v>
      </c>
      <c r="AC23" s="87"/>
      <c r="AD23" s="87"/>
      <c r="AE23" s="87"/>
      <c r="AF23" s="87"/>
      <c r="AG23" s="87"/>
      <c r="AH23" s="85">
        <v>1160589</v>
      </c>
      <c r="AI23" s="85">
        <v>0</v>
      </c>
      <c r="AJ23" s="85">
        <v>0</v>
      </c>
      <c r="AK23" s="85">
        <v>0</v>
      </c>
      <c r="AL23" s="85">
        <v>0</v>
      </c>
      <c r="AM23" s="85">
        <v>0</v>
      </c>
      <c r="AN23" s="85">
        <v>0</v>
      </c>
      <c r="AO23" s="85">
        <v>0</v>
      </c>
      <c r="AP23" s="85">
        <v>1131900</v>
      </c>
      <c r="AQ23" s="85">
        <v>23100</v>
      </c>
      <c r="AR23" s="83">
        <v>2201575413</v>
      </c>
      <c r="AS23" s="88">
        <v>45646</v>
      </c>
      <c r="AT23" s="83" t="s">
        <v>212</v>
      </c>
      <c r="AU23" s="85">
        <v>47063169</v>
      </c>
      <c r="AV23" s="85">
        <v>223034</v>
      </c>
      <c r="AW23" s="85">
        <v>0</v>
      </c>
      <c r="AX23" s="83">
        <v>2201510719</v>
      </c>
      <c r="AY23" s="88">
        <v>45434</v>
      </c>
      <c r="AZ23" s="83" t="s">
        <v>212</v>
      </c>
      <c r="BA23" s="85">
        <v>747541</v>
      </c>
    </row>
    <row r="24" spans="1:53">
      <c r="A24" s="82">
        <v>900762907</v>
      </c>
      <c r="B24" s="83" t="s">
        <v>95</v>
      </c>
      <c r="C24" s="83" t="s">
        <v>9</v>
      </c>
      <c r="D24" s="83">
        <v>2843</v>
      </c>
      <c r="E24" s="83" t="s">
        <v>134</v>
      </c>
      <c r="F24" s="83" t="s">
        <v>135</v>
      </c>
      <c r="G24" s="84">
        <v>45545</v>
      </c>
      <c r="H24" s="84"/>
      <c r="I24" s="85">
        <v>991800</v>
      </c>
      <c r="J24" s="85">
        <v>991800</v>
      </c>
      <c r="K24" s="86"/>
      <c r="L24" s="83" t="s">
        <v>207</v>
      </c>
      <c r="M24" s="83" t="s">
        <v>214</v>
      </c>
      <c r="N24" s="85">
        <v>0</v>
      </c>
      <c r="O24" s="87"/>
      <c r="P24" s="83" t="s">
        <v>99</v>
      </c>
      <c r="Q24" s="88">
        <v>45545</v>
      </c>
      <c r="R24" s="88">
        <v>45545</v>
      </c>
      <c r="S24" s="88">
        <v>45574</v>
      </c>
      <c r="T24" s="88"/>
      <c r="U24" s="85">
        <v>1045000</v>
      </c>
      <c r="V24" s="85">
        <v>0</v>
      </c>
      <c r="W24" s="85">
        <v>0</v>
      </c>
      <c r="X24" s="85">
        <v>0</v>
      </c>
      <c r="Y24" s="83"/>
      <c r="Z24" s="83"/>
      <c r="AA24" s="85">
        <v>20900</v>
      </c>
      <c r="AB24" s="85">
        <v>0</v>
      </c>
      <c r="AC24" s="87"/>
      <c r="AD24" s="87"/>
      <c r="AE24" s="87"/>
      <c r="AF24" s="87"/>
      <c r="AG24" s="87"/>
      <c r="AH24" s="85">
        <v>991800</v>
      </c>
      <c r="AI24" s="85">
        <v>0</v>
      </c>
      <c r="AJ24" s="85">
        <v>0</v>
      </c>
      <c r="AK24" s="85">
        <v>0</v>
      </c>
      <c r="AL24" s="85">
        <v>0</v>
      </c>
      <c r="AM24" s="85">
        <v>0</v>
      </c>
      <c r="AN24" s="85">
        <v>0</v>
      </c>
      <c r="AO24" s="85">
        <v>0</v>
      </c>
      <c r="AP24" s="85">
        <f>+VLOOKUP(E24,[1]hooker!$N$560:$O$577,2,0)</f>
        <v>971876</v>
      </c>
      <c r="AQ24" s="85">
        <v>20900</v>
      </c>
      <c r="AR24" s="83">
        <v>2201575413</v>
      </c>
      <c r="AS24" s="88">
        <v>45646</v>
      </c>
      <c r="AT24" s="83" t="s">
        <v>212</v>
      </c>
      <c r="AU24" s="85">
        <v>47063169</v>
      </c>
      <c r="AV24" s="85">
        <v>47824</v>
      </c>
      <c r="AW24" s="85">
        <v>0</v>
      </c>
      <c r="AX24" s="83">
        <v>2201566763</v>
      </c>
      <c r="AY24" s="88">
        <v>45623</v>
      </c>
      <c r="AZ24" s="83" t="s">
        <v>212</v>
      </c>
      <c r="BA24" s="85">
        <v>772231</v>
      </c>
    </row>
    <row r="25" spans="1:53">
      <c r="A25" s="82">
        <v>900762907</v>
      </c>
      <c r="B25" s="83" t="s">
        <v>95</v>
      </c>
      <c r="C25" s="83" t="s">
        <v>9</v>
      </c>
      <c r="D25" s="83">
        <v>2894</v>
      </c>
      <c r="E25" s="83" t="s">
        <v>152</v>
      </c>
      <c r="F25" s="83" t="s">
        <v>153</v>
      </c>
      <c r="G25" s="84">
        <v>45569</v>
      </c>
      <c r="H25" s="84"/>
      <c r="I25" s="85">
        <v>3529020</v>
      </c>
      <c r="J25" s="85">
        <v>3529020</v>
      </c>
      <c r="K25" s="86"/>
      <c r="L25" s="83" t="s">
        <v>207</v>
      </c>
      <c r="M25" s="83" t="s">
        <v>214</v>
      </c>
      <c r="N25" s="85">
        <v>0</v>
      </c>
      <c r="O25" s="87"/>
      <c r="P25" s="83" t="s">
        <v>99</v>
      </c>
      <c r="Q25" s="88">
        <v>45569</v>
      </c>
      <c r="R25" s="88">
        <v>45569</v>
      </c>
      <c r="S25" s="88">
        <v>45585</v>
      </c>
      <c r="T25" s="88"/>
      <c r="U25" s="85">
        <v>4265000</v>
      </c>
      <c r="V25" s="85">
        <v>0</v>
      </c>
      <c r="W25" s="85">
        <v>0</v>
      </c>
      <c r="X25" s="85">
        <v>0</v>
      </c>
      <c r="Y25" s="83"/>
      <c r="Z25" s="83"/>
      <c r="AA25" s="85">
        <v>85300</v>
      </c>
      <c r="AB25" s="85">
        <v>0</v>
      </c>
      <c r="AC25" s="87"/>
      <c r="AD25" s="87"/>
      <c r="AE25" s="87"/>
      <c r="AF25" s="87"/>
      <c r="AG25" s="87"/>
      <c r="AH25" s="85">
        <v>3529020</v>
      </c>
      <c r="AI25" s="85">
        <v>0</v>
      </c>
      <c r="AJ25" s="85">
        <v>0</v>
      </c>
      <c r="AK25" s="85">
        <v>0</v>
      </c>
      <c r="AL25" s="85">
        <v>0</v>
      </c>
      <c r="AM25" s="85">
        <v>0</v>
      </c>
      <c r="AN25" s="85">
        <v>0</v>
      </c>
      <c r="AO25" s="85">
        <v>0</v>
      </c>
      <c r="AP25" s="85">
        <f>+VLOOKUP(E25,[1]hooker!$N$560:$O$577,2,0)</f>
        <v>3502345</v>
      </c>
      <c r="AQ25" s="85">
        <v>85300</v>
      </c>
      <c r="AR25" s="83">
        <v>2201575413</v>
      </c>
      <c r="AS25" s="88">
        <v>45646</v>
      </c>
      <c r="AT25" s="83" t="s">
        <v>212</v>
      </c>
      <c r="AU25" s="85">
        <v>47063169</v>
      </c>
      <c r="AV25" s="85">
        <v>677355</v>
      </c>
      <c r="AW25" s="85">
        <v>0</v>
      </c>
      <c r="AX25" s="83">
        <v>2201566763</v>
      </c>
      <c r="AY25" s="88">
        <v>45623</v>
      </c>
      <c r="AZ25" s="83" t="s">
        <v>212</v>
      </c>
      <c r="BA25" s="85">
        <v>772231</v>
      </c>
    </row>
    <row r="26" spans="1:53">
      <c r="A26" s="82">
        <v>900762907</v>
      </c>
      <c r="B26" s="83" t="s">
        <v>95</v>
      </c>
      <c r="C26" s="83" t="s">
        <v>9</v>
      </c>
      <c r="D26" s="83">
        <v>2954</v>
      </c>
      <c r="E26" s="83" t="s">
        <v>110</v>
      </c>
      <c r="F26" s="83" t="s">
        <v>111</v>
      </c>
      <c r="G26" s="84">
        <v>0</v>
      </c>
      <c r="H26" s="84"/>
      <c r="I26" s="85">
        <v>1061600</v>
      </c>
      <c r="J26" s="85">
        <v>1061600</v>
      </c>
      <c r="K26" s="86"/>
      <c r="L26" s="83" t="e">
        <v>#N/A</v>
      </c>
      <c r="M26" s="83" t="s">
        <v>216</v>
      </c>
      <c r="N26" s="85">
        <v>732419</v>
      </c>
      <c r="O26" s="87">
        <v>1222546766</v>
      </c>
      <c r="P26" s="83" t="s">
        <v>99</v>
      </c>
      <c r="Q26" s="88">
        <v>45610</v>
      </c>
      <c r="R26" s="88">
        <v>45610</v>
      </c>
      <c r="S26" s="88">
        <v>45622</v>
      </c>
      <c r="T26" s="88"/>
      <c r="U26" s="85">
        <v>1090000</v>
      </c>
      <c r="V26" s="85">
        <v>0</v>
      </c>
      <c r="W26" s="85">
        <v>0</v>
      </c>
      <c r="X26" s="85">
        <v>0</v>
      </c>
      <c r="Y26" s="83"/>
      <c r="Z26" s="83"/>
      <c r="AA26" s="85">
        <v>21800</v>
      </c>
      <c r="AB26" s="85">
        <v>0</v>
      </c>
      <c r="AC26" s="87"/>
      <c r="AD26" s="87"/>
      <c r="AE26" s="87"/>
      <c r="AF26" s="87"/>
      <c r="AG26" s="87"/>
      <c r="AH26" s="85">
        <v>335781</v>
      </c>
      <c r="AI26" s="85">
        <v>0</v>
      </c>
      <c r="AJ26" s="85">
        <v>0</v>
      </c>
      <c r="AK26" s="85">
        <v>0</v>
      </c>
      <c r="AL26" s="85">
        <v>0</v>
      </c>
      <c r="AM26" s="85">
        <f>+J26-AH26</f>
        <v>725819</v>
      </c>
      <c r="AN26" s="85">
        <v>0</v>
      </c>
      <c r="AO26" s="85">
        <v>0</v>
      </c>
      <c r="AP26" s="85">
        <v>0</v>
      </c>
      <c r="AQ26" s="85">
        <v>0</v>
      </c>
      <c r="AR26" s="83"/>
      <c r="AS26" s="88"/>
      <c r="AT26" s="83"/>
      <c r="AU26" s="85">
        <v>0</v>
      </c>
      <c r="AV26" s="85">
        <v>335781</v>
      </c>
      <c r="AW26" s="85">
        <v>21800</v>
      </c>
      <c r="AX26" s="83">
        <v>2201574608</v>
      </c>
      <c r="AY26" s="88">
        <v>45642</v>
      </c>
      <c r="AZ26" s="83" t="s">
        <v>212</v>
      </c>
      <c r="BA26" s="85">
        <v>612484</v>
      </c>
    </row>
    <row r="27" spans="1:53">
      <c r="A27" s="82">
        <v>900762907</v>
      </c>
      <c r="B27" s="83" t="s">
        <v>95</v>
      </c>
      <c r="C27" s="83" t="s">
        <v>9</v>
      </c>
      <c r="D27" s="83">
        <v>2949</v>
      </c>
      <c r="E27" s="83" t="s">
        <v>108</v>
      </c>
      <c r="F27" s="83" t="s">
        <v>109</v>
      </c>
      <c r="G27" s="84">
        <v>0</v>
      </c>
      <c r="H27" s="84"/>
      <c r="I27" s="85">
        <v>1081200</v>
      </c>
      <c r="J27" s="85">
        <v>1081200</v>
      </c>
      <c r="K27" s="86"/>
      <c r="L27" s="83" t="e">
        <v>#N/A</v>
      </c>
      <c r="M27" s="83" t="s">
        <v>216</v>
      </c>
      <c r="N27" s="85">
        <v>791497</v>
      </c>
      <c r="O27" s="87">
        <v>1222546763</v>
      </c>
      <c r="P27" s="83" t="s">
        <v>99</v>
      </c>
      <c r="Q27" s="88">
        <v>45603</v>
      </c>
      <c r="R27" s="88">
        <v>45603</v>
      </c>
      <c r="S27" s="88">
        <v>45622</v>
      </c>
      <c r="T27" s="88"/>
      <c r="U27" s="85">
        <v>1090000</v>
      </c>
      <c r="V27" s="85">
        <v>0</v>
      </c>
      <c r="W27" s="85">
        <v>0</v>
      </c>
      <c r="X27" s="85">
        <v>0</v>
      </c>
      <c r="Y27" s="83"/>
      <c r="Z27" s="83"/>
      <c r="AA27" s="85">
        <v>21800</v>
      </c>
      <c r="AB27" s="85">
        <v>0</v>
      </c>
      <c r="AC27" s="87"/>
      <c r="AD27" s="87"/>
      <c r="AE27" s="87"/>
      <c r="AF27" s="87"/>
      <c r="AG27" s="87"/>
      <c r="AH27" s="85">
        <v>276703</v>
      </c>
      <c r="AI27" s="85">
        <v>0</v>
      </c>
      <c r="AJ27" s="85">
        <v>0</v>
      </c>
      <c r="AK27" s="85">
        <v>0</v>
      </c>
      <c r="AL27" s="85">
        <v>0</v>
      </c>
      <c r="AM27" s="85">
        <f>+J27-AH27</f>
        <v>804497</v>
      </c>
      <c r="AN27" s="85">
        <v>0</v>
      </c>
      <c r="AO27" s="85">
        <v>0</v>
      </c>
      <c r="AP27" s="85">
        <v>0</v>
      </c>
      <c r="AQ27" s="85">
        <v>0</v>
      </c>
      <c r="AR27" s="83"/>
      <c r="AS27" s="88"/>
      <c r="AT27" s="83"/>
      <c r="AU27" s="85">
        <v>0</v>
      </c>
      <c r="AV27" s="85">
        <v>276703</v>
      </c>
      <c r="AW27" s="85">
        <v>21800</v>
      </c>
      <c r="AX27" s="83">
        <v>2201574608</v>
      </c>
      <c r="AY27" s="88">
        <v>45642</v>
      </c>
      <c r="AZ27" s="83" t="s">
        <v>212</v>
      </c>
      <c r="BA27" s="85">
        <v>612484</v>
      </c>
    </row>
    <row r="28" spans="1:53">
      <c r="A28" s="82">
        <v>900762907</v>
      </c>
      <c r="B28" s="83" t="s">
        <v>95</v>
      </c>
      <c r="C28" s="83" t="s">
        <v>9</v>
      </c>
      <c r="D28" s="83">
        <v>1503</v>
      </c>
      <c r="E28" s="83" t="s">
        <v>196</v>
      </c>
      <c r="F28" s="83" t="s">
        <v>197</v>
      </c>
      <c r="G28" s="84">
        <v>45057</v>
      </c>
      <c r="H28" s="84"/>
      <c r="I28" s="85">
        <v>878000</v>
      </c>
      <c r="J28" s="85">
        <v>878000</v>
      </c>
      <c r="K28" s="86"/>
      <c r="L28" s="83" t="s">
        <v>85</v>
      </c>
      <c r="M28" s="83" t="s">
        <v>164</v>
      </c>
      <c r="N28" s="85">
        <v>0</v>
      </c>
      <c r="O28" s="87"/>
      <c r="P28" s="83"/>
      <c r="Q28" s="88"/>
      <c r="R28" s="88"/>
      <c r="S28" s="88"/>
      <c r="T28" s="88"/>
      <c r="U28" s="85">
        <v>0</v>
      </c>
      <c r="V28" s="85">
        <v>0</v>
      </c>
      <c r="W28" s="85">
        <v>0</v>
      </c>
      <c r="X28" s="85">
        <v>0</v>
      </c>
      <c r="Y28" s="83"/>
      <c r="Z28" s="83"/>
      <c r="AA28" s="85">
        <v>0</v>
      </c>
      <c r="AB28" s="85">
        <v>0</v>
      </c>
      <c r="AC28" s="87"/>
      <c r="AD28" s="87"/>
      <c r="AE28" s="87"/>
      <c r="AF28" s="87"/>
      <c r="AG28" s="87"/>
      <c r="AH28" s="85">
        <v>0</v>
      </c>
      <c r="AI28" s="85">
        <v>0</v>
      </c>
      <c r="AJ28" s="85">
        <v>878000</v>
      </c>
      <c r="AK28" s="85">
        <v>0</v>
      </c>
      <c r="AL28" s="85">
        <v>0</v>
      </c>
      <c r="AM28" s="85">
        <v>0</v>
      </c>
      <c r="AN28" s="85">
        <v>0</v>
      </c>
      <c r="AO28" s="85">
        <v>0</v>
      </c>
      <c r="AP28" s="85">
        <v>0</v>
      </c>
      <c r="AQ28" s="85">
        <v>0</v>
      </c>
      <c r="AR28" s="83"/>
      <c r="AS28" s="88"/>
      <c r="AT28" s="83"/>
      <c r="AU28" s="85">
        <v>0</v>
      </c>
      <c r="AV28" s="85">
        <v>0</v>
      </c>
      <c r="AW28" s="85">
        <v>0</v>
      </c>
      <c r="AX28" s="83"/>
      <c r="AY28" s="88"/>
      <c r="AZ28" s="83"/>
      <c r="BA28" s="85">
        <v>0</v>
      </c>
    </row>
    <row r="29" spans="1:53">
      <c r="A29" s="82">
        <v>900762907</v>
      </c>
      <c r="B29" s="83" t="s">
        <v>95</v>
      </c>
      <c r="C29" s="83" t="s">
        <v>9</v>
      </c>
      <c r="D29" s="83">
        <v>2231</v>
      </c>
      <c r="E29" s="83" t="s">
        <v>162</v>
      </c>
      <c r="F29" s="83" t="s">
        <v>163</v>
      </c>
      <c r="G29" s="84">
        <v>45258</v>
      </c>
      <c r="H29" s="84"/>
      <c r="I29" s="85">
        <v>900000</v>
      </c>
      <c r="J29" s="85">
        <v>900000</v>
      </c>
      <c r="K29" s="86"/>
      <c r="L29" s="83" t="s">
        <v>85</v>
      </c>
      <c r="M29" s="83" t="s">
        <v>164</v>
      </c>
      <c r="N29" s="85">
        <v>0</v>
      </c>
      <c r="O29" s="87"/>
      <c r="P29" s="83" t="s">
        <v>165</v>
      </c>
      <c r="Q29" s="88">
        <v>45258</v>
      </c>
      <c r="R29" s="88"/>
      <c r="S29" s="88"/>
      <c r="T29" s="88"/>
      <c r="U29" s="85">
        <v>900000</v>
      </c>
      <c r="V29" s="85">
        <v>0</v>
      </c>
      <c r="W29" s="85">
        <v>0</v>
      </c>
      <c r="X29" s="85">
        <v>0</v>
      </c>
      <c r="Y29" s="83"/>
      <c r="Z29" s="83"/>
      <c r="AA29" s="85">
        <v>0</v>
      </c>
      <c r="AB29" s="85">
        <v>0</v>
      </c>
      <c r="AC29" s="87"/>
      <c r="AD29" s="87"/>
      <c r="AE29" s="87"/>
      <c r="AF29" s="87"/>
      <c r="AG29" s="87"/>
      <c r="AH29" s="85">
        <v>0</v>
      </c>
      <c r="AI29" s="85">
        <v>0</v>
      </c>
      <c r="AJ29" s="85">
        <v>900000</v>
      </c>
      <c r="AK29" s="85">
        <v>0</v>
      </c>
      <c r="AL29" s="85">
        <v>0</v>
      </c>
      <c r="AM29" s="85">
        <v>0</v>
      </c>
      <c r="AN29" s="85">
        <v>0</v>
      </c>
      <c r="AO29" s="85">
        <v>0</v>
      </c>
      <c r="AP29" s="85">
        <v>0</v>
      </c>
      <c r="AQ29" s="85">
        <v>0</v>
      </c>
      <c r="AR29" s="83"/>
      <c r="AS29" s="88"/>
      <c r="AT29" s="83"/>
      <c r="AU29" s="85">
        <v>0</v>
      </c>
      <c r="AV29" s="85">
        <v>0</v>
      </c>
      <c r="AW29" s="85">
        <v>0</v>
      </c>
      <c r="AX29" s="83"/>
      <c r="AY29" s="88"/>
      <c r="AZ29" s="83"/>
      <c r="BA29" s="85">
        <v>0</v>
      </c>
    </row>
    <row r="30" spans="1:53">
      <c r="A30" s="82">
        <v>900762907</v>
      </c>
      <c r="B30" s="83" t="s">
        <v>95</v>
      </c>
      <c r="C30" s="83" t="s">
        <v>9</v>
      </c>
      <c r="D30" s="83">
        <v>2236</v>
      </c>
      <c r="E30" s="83" t="s">
        <v>198</v>
      </c>
      <c r="F30" s="83" t="s">
        <v>199</v>
      </c>
      <c r="G30" s="84">
        <v>45258</v>
      </c>
      <c r="H30" s="84"/>
      <c r="I30" s="85">
        <v>900000</v>
      </c>
      <c r="J30" s="85">
        <v>900000</v>
      </c>
      <c r="K30" s="86"/>
      <c r="L30" s="83" t="s">
        <v>85</v>
      </c>
      <c r="M30" s="83" t="s">
        <v>164</v>
      </c>
      <c r="N30" s="85">
        <v>0</v>
      </c>
      <c r="O30" s="87"/>
      <c r="P30" s="83"/>
      <c r="Q30" s="88"/>
      <c r="R30" s="88"/>
      <c r="S30" s="88"/>
      <c r="T30" s="88"/>
      <c r="U30" s="85">
        <v>0</v>
      </c>
      <c r="V30" s="85">
        <v>0</v>
      </c>
      <c r="W30" s="85">
        <v>0</v>
      </c>
      <c r="X30" s="85">
        <v>0</v>
      </c>
      <c r="Y30" s="83"/>
      <c r="Z30" s="83"/>
      <c r="AA30" s="85">
        <v>0</v>
      </c>
      <c r="AB30" s="85">
        <v>0</v>
      </c>
      <c r="AC30" s="87"/>
      <c r="AD30" s="87"/>
      <c r="AE30" s="87"/>
      <c r="AF30" s="87"/>
      <c r="AG30" s="87"/>
      <c r="AH30" s="85">
        <v>0</v>
      </c>
      <c r="AI30" s="85">
        <v>0</v>
      </c>
      <c r="AJ30" s="85">
        <v>900000</v>
      </c>
      <c r="AK30" s="85">
        <v>0</v>
      </c>
      <c r="AL30" s="85">
        <v>0</v>
      </c>
      <c r="AM30" s="85">
        <v>0</v>
      </c>
      <c r="AN30" s="85">
        <v>0</v>
      </c>
      <c r="AO30" s="85">
        <v>0</v>
      </c>
      <c r="AP30" s="85">
        <v>0</v>
      </c>
      <c r="AQ30" s="85">
        <v>0</v>
      </c>
      <c r="AR30" s="83"/>
      <c r="AS30" s="88"/>
      <c r="AT30" s="83"/>
      <c r="AU30" s="85">
        <v>0</v>
      </c>
      <c r="AV30" s="85">
        <v>0</v>
      </c>
      <c r="AW30" s="85">
        <v>0</v>
      </c>
      <c r="AX30" s="83"/>
      <c r="AY30" s="88"/>
      <c r="AZ30" s="83"/>
      <c r="BA30" s="85">
        <v>0</v>
      </c>
    </row>
    <row r="31" spans="1:53">
      <c r="A31" s="82">
        <v>900762907</v>
      </c>
      <c r="B31" s="83" t="s">
        <v>95</v>
      </c>
      <c r="C31" s="83" t="s">
        <v>9</v>
      </c>
      <c r="D31" s="83">
        <v>1388</v>
      </c>
      <c r="E31" s="83" t="s">
        <v>200</v>
      </c>
      <c r="F31" s="83" t="s">
        <v>201</v>
      </c>
      <c r="G31" s="84">
        <v>45029</v>
      </c>
      <c r="H31" s="84"/>
      <c r="I31" s="85">
        <v>973500</v>
      </c>
      <c r="J31" s="85">
        <v>973500</v>
      </c>
      <c r="K31" s="86"/>
      <c r="L31" s="83" t="s">
        <v>85</v>
      </c>
      <c r="M31" s="83" t="s">
        <v>164</v>
      </c>
      <c r="N31" s="85">
        <v>0</v>
      </c>
      <c r="O31" s="87"/>
      <c r="P31" s="83"/>
      <c r="Q31" s="88"/>
      <c r="R31" s="88"/>
      <c r="S31" s="88"/>
      <c r="T31" s="88"/>
      <c r="U31" s="85">
        <v>0</v>
      </c>
      <c r="V31" s="85">
        <v>0</v>
      </c>
      <c r="W31" s="85">
        <v>0</v>
      </c>
      <c r="X31" s="85">
        <v>0</v>
      </c>
      <c r="Y31" s="83"/>
      <c r="Z31" s="83"/>
      <c r="AA31" s="85">
        <v>0</v>
      </c>
      <c r="AB31" s="85">
        <v>0</v>
      </c>
      <c r="AC31" s="87"/>
      <c r="AD31" s="87"/>
      <c r="AE31" s="87"/>
      <c r="AF31" s="87"/>
      <c r="AG31" s="87"/>
      <c r="AH31" s="85">
        <v>0</v>
      </c>
      <c r="AI31" s="85">
        <v>0</v>
      </c>
      <c r="AJ31" s="85">
        <v>973500</v>
      </c>
      <c r="AK31" s="85">
        <v>0</v>
      </c>
      <c r="AL31" s="85">
        <v>0</v>
      </c>
      <c r="AM31" s="85">
        <v>0</v>
      </c>
      <c r="AN31" s="85">
        <v>0</v>
      </c>
      <c r="AO31" s="85">
        <v>0</v>
      </c>
      <c r="AP31" s="85">
        <v>0</v>
      </c>
      <c r="AQ31" s="85">
        <v>0</v>
      </c>
      <c r="AR31" s="83"/>
      <c r="AS31" s="88"/>
      <c r="AT31" s="83"/>
      <c r="AU31" s="85">
        <v>0</v>
      </c>
      <c r="AV31" s="85">
        <v>0</v>
      </c>
      <c r="AW31" s="85">
        <v>0</v>
      </c>
      <c r="AX31" s="83"/>
      <c r="AY31" s="88"/>
      <c r="AZ31" s="83"/>
      <c r="BA31" s="85">
        <v>0</v>
      </c>
    </row>
    <row r="32" spans="1:53">
      <c r="A32" s="82">
        <v>900762907</v>
      </c>
      <c r="B32" s="83" t="s">
        <v>95</v>
      </c>
      <c r="C32" s="83" t="s">
        <v>9</v>
      </c>
      <c r="D32" s="83">
        <v>1390</v>
      </c>
      <c r="E32" s="83" t="s">
        <v>202</v>
      </c>
      <c r="F32" s="83" t="s">
        <v>203</v>
      </c>
      <c r="G32" s="84">
        <v>45029</v>
      </c>
      <c r="H32" s="84"/>
      <c r="I32" s="85">
        <v>1100000</v>
      </c>
      <c r="J32" s="85">
        <v>1100000</v>
      </c>
      <c r="K32" s="86"/>
      <c r="L32" s="83" t="s">
        <v>85</v>
      </c>
      <c r="M32" s="83" t="s">
        <v>164</v>
      </c>
      <c r="N32" s="85">
        <v>0</v>
      </c>
      <c r="O32" s="87"/>
      <c r="P32" s="83"/>
      <c r="Q32" s="88"/>
      <c r="R32" s="88"/>
      <c r="S32" s="88"/>
      <c r="T32" s="88"/>
      <c r="U32" s="85">
        <v>0</v>
      </c>
      <c r="V32" s="85">
        <v>0</v>
      </c>
      <c r="W32" s="85">
        <v>0</v>
      </c>
      <c r="X32" s="85">
        <v>0</v>
      </c>
      <c r="Y32" s="83"/>
      <c r="Z32" s="83"/>
      <c r="AA32" s="85">
        <v>0</v>
      </c>
      <c r="AB32" s="85">
        <v>0</v>
      </c>
      <c r="AC32" s="87"/>
      <c r="AD32" s="87"/>
      <c r="AE32" s="87"/>
      <c r="AF32" s="87"/>
      <c r="AG32" s="87"/>
      <c r="AH32" s="85">
        <v>0</v>
      </c>
      <c r="AI32" s="85">
        <v>0</v>
      </c>
      <c r="AJ32" s="85">
        <v>1100000</v>
      </c>
      <c r="AK32" s="85">
        <v>0</v>
      </c>
      <c r="AL32" s="85">
        <v>0</v>
      </c>
      <c r="AM32" s="85">
        <v>0</v>
      </c>
      <c r="AN32" s="85">
        <v>0</v>
      </c>
      <c r="AO32" s="85">
        <v>0</v>
      </c>
      <c r="AP32" s="85">
        <v>0</v>
      </c>
      <c r="AQ32" s="85">
        <v>0</v>
      </c>
      <c r="AR32" s="83"/>
      <c r="AS32" s="88"/>
      <c r="AT32" s="83"/>
      <c r="AU32" s="85">
        <v>0</v>
      </c>
      <c r="AV32" s="85">
        <v>0</v>
      </c>
      <c r="AW32" s="85">
        <v>0</v>
      </c>
      <c r="AX32" s="83"/>
      <c r="AY32" s="88"/>
      <c r="AZ32" s="83"/>
      <c r="BA32" s="85">
        <v>0</v>
      </c>
    </row>
    <row r="33" spans="1:53">
      <c r="A33" s="82">
        <v>900762907</v>
      </c>
      <c r="B33" s="83" t="s">
        <v>95</v>
      </c>
      <c r="C33" s="83" t="s">
        <v>9</v>
      </c>
      <c r="D33" s="83">
        <v>1008</v>
      </c>
      <c r="E33" s="83" t="s">
        <v>204</v>
      </c>
      <c r="F33" s="83" t="s">
        <v>205</v>
      </c>
      <c r="G33" s="84">
        <v>0</v>
      </c>
      <c r="H33" s="84"/>
      <c r="I33" s="85">
        <v>1827950</v>
      </c>
      <c r="J33" s="85">
        <v>1827950</v>
      </c>
      <c r="K33" s="86"/>
      <c r="L33" s="83" t="s">
        <v>85</v>
      </c>
      <c r="M33" s="83" t="s">
        <v>164</v>
      </c>
      <c r="N33" s="85">
        <v>0</v>
      </c>
      <c r="O33" s="87"/>
      <c r="P33" s="83"/>
      <c r="Q33" s="88"/>
      <c r="R33" s="88"/>
      <c r="S33" s="88"/>
      <c r="T33" s="88"/>
      <c r="U33" s="85">
        <v>0</v>
      </c>
      <c r="V33" s="85">
        <v>0</v>
      </c>
      <c r="W33" s="85">
        <v>0</v>
      </c>
      <c r="X33" s="85">
        <v>0</v>
      </c>
      <c r="Y33" s="83"/>
      <c r="Z33" s="83"/>
      <c r="AA33" s="85">
        <v>0</v>
      </c>
      <c r="AB33" s="85">
        <v>0</v>
      </c>
      <c r="AC33" s="87"/>
      <c r="AD33" s="87"/>
      <c r="AE33" s="87"/>
      <c r="AF33" s="87"/>
      <c r="AG33" s="87"/>
      <c r="AH33" s="85">
        <v>0</v>
      </c>
      <c r="AI33" s="85">
        <v>0</v>
      </c>
      <c r="AJ33" s="85">
        <v>1827950</v>
      </c>
      <c r="AK33" s="85">
        <v>0</v>
      </c>
      <c r="AL33" s="85">
        <v>0</v>
      </c>
      <c r="AM33" s="85">
        <v>0</v>
      </c>
      <c r="AN33" s="85">
        <v>0</v>
      </c>
      <c r="AO33" s="85">
        <v>0</v>
      </c>
      <c r="AP33" s="85">
        <v>0</v>
      </c>
      <c r="AQ33" s="85">
        <v>0</v>
      </c>
      <c r="AR33" s="83"/>
      <c r="AS33" s="88"/>
      <c r="AT33" s="83"/>
      <c r="AU33" s="85">
        <v>0</v>
      </c>
      <c r="AV33" s="85">
        <v>0</v>
      </c>
      <c r="AW33" s="85">
        <v>0</v>
      </c>
      <c r="AX33" s="83"/>
      <c r="AY33" s="88"/>
      <c r="AZ33" s="83"/>
      <c r="BA33" s="85">
        <v>0</v>
      </c>
    </row>
    <row r="34" spans="1:53">
      <c r="A34" s="82">
        <v>900762907</v>
      </c>
      <c r="B34" s="83" t="s">
        <v>95</v>
      </c>
      <c r="C34" s="83" t="s">
        <v>9</v>
      </c>
      <c r="D34" s="83">
        <v>2955</v>
      </c>
      <c r="E34" s="83" t="s">
        <v>96</v>
      </c>
      <c r="F34" s="83" t="s">
        <v>97</v>
      </c>
      <c r="G34" s="84">
        <v>0</v>
      </c>
      <c r="H34" s="84"/>
      <c r="I34" s="85">
        <v>1732400</v>
      </c>
      <c r="J34" s="85">
        <v>1732400</v>
      </c>
      <c r="K34" s="86"/>
      <c r="L34" s="83" t="e">
        <v>#N/A</v>
      </c>
      <c r="M34" s="83" t="s">
        <v>98</v>
      </c>
      <c r="N34" s="85">
        <v>1768900</v>
      </c>
      <c r="O34" s="87">
        <v>1222546767</v>
      </c>
      <c r="P34" s="83" t="s">
        <v>99</v>
      </c>
      <c r="Q34" s="88">
        <v>45610</v>
      </c>
      <c r="R34" s="88">
        <v>45610</v>
      </c>
      <c r="S34" s="88">
        <v>45622</v>
      </c>
      <c r="T34" s="88"/>
      <c r="U34" s="85">
        <v>1805000</v>
      </c>
      <c r="V34" s="85">
        <v>0</v>
      </c>
      <c r="W34" s="85">
        <v>0</v>
      </c>
      <c r="X34" s="85">
        <v>0</v>
      </c>
      <c r="Y34" s="83"/>
      <c r="Z34" s="83"/>
      <c r="AA34" s="85">
        <v>36100</v>
      </c>
      <c r="AB34" s="85">
        <v>0</v>
      </c>
      <c r="AC34" s="87"/>
      <c r="AD34" s="87"/>
      <c r="AE34" s="87"/>
      <c r="AF34" s="87"/>
      <c r="AG34" s="87"/>
      <c r="AH34" s="85">
        <v>0</v>
      </c>
      <c r="AI34" s="85">
        <v>0</v>
      </c>
      <c r="AJ34" s="85">
        <v>0</v>
      </c>
      <c r="AK34" s="85">
        <v>0</v>
      </c>
      <c r="AL34" s="85">
        <v>0</v>
      </c>
      <c r="AM34" s="85">
        <v>1732400</v>
      </c>
      <c r="AN34" s="85">
        <v>0</v>
      </c>
      <c r="AO34" s="85">
        <v>0</v>
      </c>
      <c r="AP34" s="85">
        <v>0</v>
      </c>
      <c r="AQ34" s="85">
        <v>0</v>
      </c>
      <c r="AR34" s="83"/>
      <c r="AS34" s="88"/>
      <c r="AT34" s="83"/>
      <c r="AU34" s="85">
        <v>0</v>
      </c>
      <c r="AV34" s="85">
        <v>0</v>
      </c>
      <c r="AW34" s="85">
        <v>0</v>
      </c>
      <c r="AX34" s="83"/>
      <c r="AY34" s="88"/>
      <c r="AZ34" s="83"/>
      <c r="BA34" s="85">
        <v>0</v>
      </c>
    </row>
    <row r="35" spans="1:53">
      <c r="A35" s="82">
        <v>900762907</v>
      </c>
      <c r="B35" s="83" t="s">
        <v>95</v>
      </c>
      <c r="C35" s="83" t="s">
        <v>9</v>
      </c>
      <c r="D35" s="83">
        <v>2946</v>
      </c>
      <c r="E35" s="83" t="s">
        <v>106</v>
      </c>
      <c r="F35" s="83" t="s">
        <v>107</v>
      </c>
      <c r="G35" s="84">
        <v>0</v>
      </c>
      <c r="H35" s="84"/>
      <c r="I35" s="85">
        <v>3720400</v>
      </c>
      <c r="J35" s="85">
        <v>3720400</v>
      </c>
      <c r="K35" s="86"/>
      <c r="L35" s="83" t="e">
        <v>#N/A</v>
      </c>
      <c r="M35" s="83" t="s">
        <v>98</v>
      </c>
      <c r="N35" s="85">
        <v>3640600</v>
      </c>
      <c r="O35" s="87">
        <v>1222539969</v>
      </c>
      <c r="P35" s="83" t="s">
        <v>99</v>
      </c>
      <c r="Q35" s="88">
        <v>45603</v>
      </c>
      <c r="R35" s="88">
        <v>45603</v>
      </c>
      <c r="S35" s="88">
        <v>45621</v>
      </c>
      <c r="T35" s="88"/>
      <c r="U35" s="85">
        <v>3990000</v>
      </c>
      <c r="V35" s="85">
        <v>0</v>
      </c>
      <c r="W35" s="85">
        <v>0</v>
      </c>
      <c r="X35" s="85">
        <v>0</v>
      </c>
      <c r="Y35" s="83"/>
      <c r="Z35" s="83"/>
      <c r="AA35" s="85">
        <v>79800</v>
      </c>
      <c r="AB35" s="85">
        <v>0</v>
      </c>
      <c r="AC35" s="87"/>
      <c r="AD35" s="87"/>
      <c r="AE35" s="87"/>
      <c r="AF35" s="87"/>
      <c r="AG35" s="87"/>
      <c r="AH35" s="85">
        <v>0</v>
      </c>
      <c r="AI35" s="85">
        <v>0</v>
      </c>
      <c r="AJ35" s="85">
        <v>0</v>
      </c>
      <c r="AK35" s="85">
        <v>0</v>
      </c>
      <c r="AL35" s="85">
        <v>0</v>
      </c>
      <c r="AM35" s="85">
        <v>3720400</v>
      </c>
      <c r="AN35" s="85">
        <v>0</v>
      </c>
      <c r="AO35" s="85">
        <v>0</v>
      </c>
      <c r="AP35" s="85">
        <v>0</v>
      </c>
      <c r="AQ35" s="85">
        <v>0</v>
      </c>
      <c r="AR35" s="83"/>
      <c r="AS35" s="88"/>
      <c r="AT35" s="83"/>
      <c r="AU35" s="85">
        <v>0</v>
      </c>
      <c r="AV35" s="85">
        <v>0</v>
      </c>
      <c r="AW35" s="85">
        <v>0</v>
      </c>
      <c r="AX35" s="83"/>
      <c r="AY35" s="88"/>
      <c r="AZ35" s="83"/>
      <c r="BA35" s="85">
        <v>0</v>
      </c>
    </row>
    <row r="36" spans="1:53">
      <c r="A36" s="82">
        <v>900762907</v>
      </c>
      <c r="B36" s="83" t="s">
        <v>95</v>
      </c>
      <c r="C36" s="83" t="s">
        <v>9</v>
      </c>
      <c r="D36" s="83">
        <v>2952</v>
      </c>
      <c r="E36" s="83" t="s">
        <v>104</v>
      </c>
      <c r="F36" s="83" t="s">
        <v>105</v>
      </c>
      <c r="G36" s="84">
        <v>0</v>
      </c>
      <c r="H36" s="84"/>
      <c r="I36" s="85">
        <v>5910200</v>
      </c>
      <c r="J36" s="85">
        <v>5910200</v>
      </c>
      <c r="K36" s="86"/>
      <c r="L36" s="83" t="e">
        <v>#N/A</v>
      </c>
      <c r="M36" s="83" t="s">
        <v>98</v>
      </c>
      <c r="N36" s="85">
        <v>5785800</v>
      </c>
      <c r="O36" s="87">
        <v>1222539963</v>
      </c>
      <c r="P36" s="83" t="s">
        <v>99</v>
      </c>
      <c r="Q36" s="88">
        <v>45610</v>
      </c>
      <c r="R36" s="88">
        <v>45610</v>
      </c>
      <c r="S36" s="88">
        <v>45621</v>
      </c>
      <c r="T36" s="88"/>
      <c r="U36" s="85">
        <v>6220000</v>
      </c>
      <c r="V36" s="85">
        <v>0</v>
      </c>
      <c r="W36" s="85">
        <v>0</v>
      </c>
      <c r="X36" s="85">
        <v>0</v>
      </c>
      <c r="Y36" s="83"/>
      <c r="Z36" s="83"/>
      <c r="AA36" s="85">
        <v>124400</v>
      </c>
      <c r="AB36" s="85">
        <v>0</v>
      </c>
      <c r="AC36" s="87"/>
      <c r="AD36" s="87"/>
      <c r="AE36" s="87"/>
      <c r="AF36" s="87"/>
      <c r="AG36" s="87"/>
      <c r="AH36" s="85">
        <v>0</v>
      </c>
      <c r="AI36" s="85">
        <v>0</v>
      </c>
      <c r="AJ36" s="85">
        <v>0</v>
      </c>
      <c r="AK36" s="85">
        <v>0</v>
      </c>
      <c r="AL36" s="85">
        <v>0</v>
      </c>
      <c r="AM36" s="85">
        <v>5910200</v>
      </c>
      <c r="AN36" s="85">
        <v>0</v>
      </c>
      <c r="AO36" s="85">
        <v>0</v>
      </c>
      <c r="AP36" s="85">
        <v>0</v>
      </c>
      <c r="AQ36" s="85">
        <v>0</v>
      </c>
      <c r="AR36" s="83"/>
      <c r="AS36" s="88"/>
      <c r="AT36" s="83"/>
      <c r="AU36" s="85">
        <v>0</v>
      </c>
      <c r="AV36" s="85">
        <v>0</v>
      </c>
      <c r="AW36" s="85">
        <v>0</v>
      </c>
      <c r="AX36" s="83"/>
      <c r="AY36" s="88"/>
      <c r="AZ36" s="83"/>
      <c r="BA36" s="85">
        <v>0</v>
      </c>
    </row>
    <row r="37" spans="1:53">
      <c r="A37" s="82">
        <v>900762907</v>
      </c>
      <c r="B37" s="83" t="s">
        <v>95</v>
      </c>
      <c r="C37" s="83" t="s">
        <v>9</v>
      </c>
      <c r="D37" s="83">
        <v>2948</v>
      </c>
      <c r="E37" s="83" t="s">
        <v>100</v>
      </c>
      <c r="F37" s="83" t="s">
        <v>101</v>
      </c>
      <c r="G37" s="84">
        <v>0</v>
      </c>
      <c r="H37" s="84"/>
      <c r="I37" s="85">
        <v>9089500</v>
      </c>
      <c r="J37" s="85">
        <v>9089500</v>
      </c>
      <c r="K37" s="86"/>
      <c r="L37" s="83" t="e">
        <v>#N/A</v>
      </c>
      <c r="M37" s="83" t="s">
        <v>98</v>
      </c>
      <c r="N37" s="85">
        <v>9212000</v>
      </c>
      <c r="O37" s="87">
        <v>1222546762</v>
      </c>
      <c r="P37" s="83" t="s">
        <v>99</v>
      </c>
      <c r="Q37" s="88">
        <v>45603</v>
      </c>
      <c r="R37" s="88">
        <v>45603</v>
      </c>
      <c r="S37" s="88">
        <v>45622</v>
      </c>
      <c r="T37" s="88"/>
      <c r="U37" s="85">
        <v>9400000</v>
      </c>
      <c r="V37" s="85">
        <v>0</v>
      </c>
      <c r="W37" s="85">
        <v>0</v>
      </c>
      <c r="X37" s="85">
        <v>0</v>
      </c>
      <c r="Y37" s="83"/>
      <c r="Z37" s="83"/>
      <c r="AA37" s="85">
        <v>188000</v>
      </c>
      <c r="AB37" s="85">
        <v>0</v>
      </c>
      <c r="AC37" s="87"/>
      <c r="AD37" s="87"/>
      <c r="AE37" s="87"/>
      <c r="AF37" s="87"/>
      <c r="AG37" s="87"/>
      <c r="AH37" s="85">
        <v>0</v>
      </c>
      <c r="AI37" s="85">
        <v>0</v>
      </c>
      <c r="AJ37" s="85">
        <v>0</v>
      </c>
      <c r="AK37" s="85">
        <v>0</v>
      </c>
      <c r="AL37" s="85">
        <v>0</v>
      </c>
      <c r="AM37" s="85">
        <v>9089500</v>
      </c>
      <c r="AN37" s="85">
        <v>0</v>
      </c>
      <c r="AO37" s="85">
        <v>0</v>
      </c>
      <c r="AP37" s="85">
        <v>0</v>
      </c>
      <c r="AQ37" s="85">
        <v>0</v>
      </c>
      <c r="AR37" s="83"/>
      <c r="AS37" s="88"/>
      <c r="AT37" s="83"/>
      <c r="AU37" s="85">
        <v>0</v>
      </c>
      <c r="AV37" s="85">
        <v>0</v>
      </c>
      <c r="AW37" s="85">
        <v>0</v>
      </c>
      <c r="AX37" s="83"/>
      <c r="AY37" s="88"/>
      <c r="AZ37" s="83"/>
      <c r="BA37" s="85">
        <v>0</v>
      </c>
    </row>
    <row r="38" spans="1:53">
      <c r="A38" s="82">
        <v>900762907</v>
      </c>
      <c r="B38" s="83" t="s">
        <v>95</v>
      </c>
      <c r="C38" s="83" t="s">
        <v>9</v>
      </c>
      <c r="D38" s="83">
        <v>2903</v>
      </c>
      <c r="E38" s="83" t="s">
        <v>102</v>
      </c>
      <c r="F38" s="83" t="s">
        <v>103</v>
      </c>
      <c r="G38" s="84">
        <v>45580</v>
      </c>
      <c r="H38" s="84"/>
      <c r="I38" s="85">
        <v>11307300</v>
      </c>
      <c r="J38" s="85">
        <v>11307300</v>
      </c>
      <c r="K38" s="86"/>
      <c r="L38" s="83" t="s">
        <v>206</v>
      </c>
      <c r="M38" s="83" t="s">
        <v>98</v>
      </c>
      <c r="N38" s="85">
        <v>11069300</v>
      </c>
      <c r="O38" s="87">
        <v>1222528993</v>
      </c>
      <c r="P38" s="83" t="s">
        <v>99</v>
      </c>
      <c r="Q38" s="88">
        <v>45580</v>
      </c>
      <c r="R38" s="88">
        <v>45580</v>
      </c>
      <c r="S38" s="88">
        <v>45585</v>
      </c>
      <c r="T38" s="88"/>
      <c r="U38" s="85">
        <v>11900000</v>
      </c>
      <c r="V38" s="85">
        <v>0</v>
      </c>
      <c r="W38" s="85">
        <v>0</v>
      </c>
      <c r="X38" s="85">
        <v>0</v>
      </c>
      <c r="Y38" s="83"/>
      <c r="Z38" s="83"/>
      <c r="AA38" s="85">
        <v>238000</v>
      </c>
      <c r="AB38" s="85">
        <v>0</v>
      </c>
      <c r="AC38" s="87"/>
      <c r="AD38" s="87"/>
      <c r="AE38" s="87"/>
      <c r="AF38" s="87"/>
      <c r="AG38" s="87"/>
      <c r="AH38" s="85">
        <v>0</v>
      </c>
      <c r="AI38" s="85">
        <v>0</v>
      </c>
      <c r="AJ38" s="85">
        <v>0</v>
      </c>
      <c r="AK38" s="85">
        <v>0</v>
      </c>
      <c r="AL38" s="85">
        <v>0</v>
      </c>
      <c r="AM38" s="85">
        <v>11307300</v>
      </c>
      <c r="AN38" s="85">
        <v>0</v>
      </c>
      <c r="AO38" s="85">
        <v>0</v>
      </c>
      <c r="AP38" s="85">
        <v>0</v>
      </c>
      <c r="AQ38" s="85">
        <v>0</v>
      </c>
      <c r="AR38" s="83"/>
      <c r="AS38" s="88"/>
      <c r="AT38" s="83"/>
      <c r="AU38" s="85">
        <v>0</v>
      </c>
      <c r="AV38" s="85">
        <v>0</v>
      </c>
      <c r="AW38" s="85">
        <v>0</v>
      </c>
      <c r="AX38" s="83"/>
      <c r="AY38" s="88"/>
      <c r="AZ38" s="83"/>
      <c r="BA38" s="85">
        <v>0</v>
      </c>
    </row>
    <row r="39" spans="1:53">
      <c r="A39" s="82">
        <v>900762907</v>
      </c>
      <c r="B39" s="83" t="s">
        <v>95</v>
      </c>
      <c r="C39" s="83" t="s">
        <v>9</v>
      </c>
      <c r="D39" s="83">
        <v>2071</v>
      </c>
      <c r="E39" s="83" t="s">
        <v>116</v>
      </c>
      <c r="F39" s="83" t="s">
        <v>117</v>
      </c>
      <c r="G39" s="84">
        <v>0</v>
      </c>
      <c r="H39" s="84"/>
      <c r="I39" s="85">
        <v>65000</v>
      </c>
      <c r="J39" s="85">
        <v>65000</v>
      </c>
      <c r="K39" s="86"/>
      <c r="L39" s="83" t="s">
        <v>206</v>
      </c>
      <c r="M39" s="83" t="s">
        <v>98</v>
      </c>
      <c r="N39" s="85">
        <v>0</v>
      </c>
      <c r="O39" s="87"/>
      <c r="P39" s="83" t="s">
        <v>99</v>
      </c>
      <c r="Q39" s="88">
        <v>45209</v>
      </c>
      <c r="R39" s="88">
        <v>45457</v>
      </c>
      <c r="S39" s="88">
        <v>45461</v>
      </c>
      <c r="T39" s="88"/>
      <c r="U39" s="85">
        <v>65000</v>
      </c>
      <c r="V39" s="85">
        <v>0</v>
      </c>
      <c r="W39" s="85">
        <v>0</v>
      </c>
      <c r="X39" s="85">
        <v>0</v>
      </c>
      <c r="Y39" s="83"/>
      <c r="Z39" s="83"/>
      <c r="AA39" s="85">
        <v>0</v>
      </c>
      <c r="AB39" s="85">
        <v>0</v>
      </c>
      <c r="AC39" s="87"/>
      <c r="AD39" s="87"/>
      <c r="AE39" s="87"/>
      <c r="AF39" s="87"/>
      <c r="AG39" s="87"/>
      <c r="AH39" s="85">
        <v>0</v>
      </c>
      <c r="AI39" s="85">
        <v>0</v>
      </c>
      <c r="AJ39" s="85">
        <v>0</v>
      </c>
      <c r="AK39" s="85">
        <v>0</v>
      </c>
      <c r="AL39" s="85">
        <v>0</v>
      </c>
      <c r="AM39" s="85">
        <v>65000</v>
      </c>
      <c r="AN39" s="85">
        <v>0</v>
      </c>
      <c r="AO39" s="85">
        <v>0</v>
      </c>
      <c r="AP39" s="85">
        <v>0</v>
      </c>
      <c r="AQ39" s="85">
        <v>0</v>
      </c>
      <c r="AR39" s="83"/>
      <c r="AS39" s="88"/>
      <c r="AT39" s="83"/>
      <c r="AU39" s="85">
        <v>0</v>
      </c>
      <c r="AV39" s="85">
        <v>0</v>
      </c>
      <c r="AW39" s="85">
        <v>0</v>
      </c>
      <c r="AX39" s="83"/>
      <c r="AY39" s="88"/>
      <c r="AZ39" s="83"/>
      <c r="BA39" s="85">
        <v>0</v>
      </c>
    </row>
    <row r="40" spans="1:53">
      <c r="A40" s="82">
        <v>900762907</v>
      </c>
      <c r="B40" s="83" t="s">
        <v>95</v>
      </c>
      <c r="C40" s="83" t="s">
        <v>9</v>
      </c>
      <c r="D40" s="83">
        <v>2506</v>
      </c>
      <c r="E40" s="83" t="s">
        <v>166</v>
      </c>
      <c r="F40" s="83" t="s">
        <v>167</v>
      </c>
      <c r="G40" s="84">
        <v>0</v>
      </c>
      <c r="H40" s="84"/>
      <c r="I40" s="85">
        <v>487200</v>
      </c>
      <c r="J40" s="85">
        <v>487200</v>
      </c>
      <c r="K40" s="86"/>
      <c r="L40" s="83" t="s">
        <v>210</v>
      </c>
      <c r="M40" s="83" t="s">
        <v>168</v>
      </c>
      <c r="N40" s="85">
        <v>0</v>
      </c>
      <c r="O40" s="87"/>
      <c r="P40" s="83" t="s">
        <v>169</v>
      </c>
      <c r="Q40" s="88">
        <v>45331</v>
      </c>
      <c r="R40" s="88">
        <v>45457</v>
      </c>
      <c r="S40" s="88">
        <v>45473</v>
      </c>
      <c r="T40" s="88"/>
      <c r="U40" s="85">
        <v>715000</v>
      </c>
      <c r="V40" s="85">
        <v>195000</v>
      </c>
      <c r="W40" s="85">
        <v>0</v>
      </c>
      <c r="X40" s="85">
        <v>0</v>
      </c>
      <c r="Y40" s="83"/>
      <c r="Z40" s="83"/>
      <c r="AA40" s="85">
        <v>0</v>
      </c>
      <c r="AB40" s="85">
        <v>195000</v>
      </c>
      <c r="AC40" s="87" t="s">
        <v>170</v>
      </c>
      <c r="AD40" s="87" t="s">
        <v>171</v>
      </c>
      <c r="AE40" s="87" t="s">
        <v>172</v>
      </c>
      <c r="AF40" s="87" t="s">
        <v>173</v>
      </c>
      <c r="AG40" s="87" t="s">
        <v>174</v>
      </c>
      <c r="AH40" s="85">
        <v>0</v>
      </c>
      <c r="AI40" s="85">
        <v>0</v>
      </c>
      <c r="AJ40" s="85">
        <v>0</v>
      </c>
      <c r="AK40" s="85">
        <v>0</v>
      </c>
      <c r="AL40" s="85">
        <v>195000</v>
      </c>
      <c r="AM40" s="85">
        <f>+J40-AL40</f>
        <v>292200</v>
      </c>
      <c r="AN40" s="85">
        <v>0</v>
      </c>
      <c r="AO40" s="85">
        <v>0</v>
      </c>
      <c r="AP40" s="85">
        <v>0</v>
      </c>
      <c r="AQ40" s="85">
        <v>0</v>
      </c>
      <c r="AR40" s="83"/>
      <c r="AS40" s="88"/>
      <c r="AT40" s="83"/>
      <c r="AU40" s="85">
        <v>0</v>
      </c>
      <c r="AV40" s="85">
        <v>476800</v>
      </c>
      <c r="AW40" s="85">
        <v>0</v>
      </c>
      <c r="AX40" s="83">
        <v>2201575413</v>
      </c>
      <c r="AY40" s="88">
        <v>45646</v>
      </c>
      <c r="AZ40" s="83" t="s">
        <v>212</v>
      </c>
      <c r="BA40" s="85">
        <v>47063169</v>
      </c>
    </row>
    <row r="41" spans="1:53">
      <c r="A41" s="82">
        <v>900762907</v>
      </c>
      <c r="B41" s="83" t="s">
        <v>95</v>
      </c>
      <c r="C41" s="83" t="s">
        <v>9</v>
      </c>
      <c r="D41" s="83">
        <v>2068</v>
      </c>
      <c r="E41" s="83" t="s">
        <v>132</v>
      </c>
      <c r="F41" s="83" t="s">
        <v>133</v>
      </c>
      <c r="G41" s="84">
        <v>0</v>
      </c>
      <c r="H41" s="84"/>
      <c r="I41" s="85">
        <v>878000</v>
      </c>
      <c r="J41" s="85">
        <v>878000</v>
      </c>
      <c r="K41" s="86"/>
      <c r="L41" s="83" t="s">
        <v>209</v>
      </c>
      <c r="M41" s="83" t="s">
        <v>215</v>
      </c>
      <c r="N41" s="85">
        <v>0</v>
      </c>
      <c r="O41" s="87"/>
      <c r="P41" s="83" t="s">
        <v>99</v>
      </c>
      <c r="Q41" s="88">
        <v>45209</v>
      </c>
      <c r="R41" s="88">
        <v>45210</v>
      </c>
      <c r="S41" s="88">
        <v>45404</v>
      </c>
      <c r="T41" s="88"/>
      <c r="U41" s="85">
        <v>9658000</v>
      </c>
      <c r="V41" s="85">
        <v>0</v>
      </c>
      <c r="W41" s="85">
        <v>878000</v>
      </c>
      <c r="X41" s="85">
        <v>0</v>
      </c>
      <c r="Y41" s="83"/>
      <c r="Z41" s="83"/>
      <c r="AA41" s="85">
        <v>0</v>
      </c>
      <c r="AB41" s="85">
        <v>0</v>
      </c>
      <c r="AC41" s="87"/>
      <c r="AD41" s="87"/>
      <c r="AE41" s="87"/>
      <c r="AF41" s="87"/>
      <c r="AG41" s="87"/>
      <c r="AH41" s="85">
        <v>0</v>
      </c>
      <c r="AI41" s="85">
        <v>0</v>
      </c>
      <c r="AJ41" s="85">
        <v>0</v>
      </c>
      <c r="AK41" s="85">
        <v>878000</v>
      </c>
      <c r="AL41" s="85">
        <v>0</v>
      </c>
      <c r="AM41" s="85">
        <v>0</v>
      </c>
      <c r="AN41" s="85">
        <v>0</v>
      </c>
      <c r="AO41" s="85">
        <v>0</v>
      </c>
      <c r="AP41" s="85">
        <v>0</v>
      </c>
      <c r="AQ41" s="85">
        <v>0</v>
      </c>
      <c r="AR41" s="83"/>
      <c r="AS41" s="88"/>
      <c r="AT41" s="83"/>
      <c r="AU41" s="85">
        <v>0</v>
      </c>
      <c r="AV41" s="85">
        <v>8250650</v>
      </c>
      <c r="AW41" s="85">
        <v>0</v>
      </c>
      <c r="AX41" s="83">
        <v>2201472510</v>
      </c>
      <c r="AY41" s="88">
        <v>45310</v>
      </c>
      <c r="AZ41" s="83" t="s">
        <v>212</v>
      </c>
      <c r="BA41" s="85">
        <v>21564760</v>
      </c>
    </row>
    <row r="42" spans="1:53">
      <c r="A42" s="82">
        <v>900762907</v>
      </c>
      <c r="B42" s="83" t="s">
        <v>95</v>
      </c>
      <c r="C42" s="83" t="s">
        <v>9</v>
      </c>
      <c r="D42" s="83">
        <v>2613</v>
      </c>
      <c r="E42" s="83" t="s">
        <v>175</v>
      </c>
      <c r="F42" s="83" t="s">
        <v>176</v>
      </c>
      <c r="G42" s="84">
        <v>0</v>
      </c>
      <c r="H42" s="84"/>
      <c r="I42" s="85">
        <v>95000</v>
      </c>
      <c r="J42" s="85">
        <v>95000</v>
      </c>
      <c r="K42" s="86"/>
      <c r="L42" s="83" t="s">
        <v>209</v>
      </c>
      <c r="M42" s="83" t="s">
        <v>215</v>
      </c>
      <c r="N42" s="85">
        <v>0</v>
      </c>
      <c r="O42" s="87"/>
      <c r="P42" s="83" t="s">
        <v>169</v>
      </c>
      <c r="Q42" s="88">
        <v>45426</v>
      </c>
      <c r="R42" s="88">
        <v>45447</v>
      </c>
      <c r="S42" s="88">
        <v>45521</v>
      </c>
      <c r="T42" s="88"/>
      <c r="U42" s="85">
        <v>4875000</v>
      </c>
      <c r="V42" s="85">
        <v>190000</v>
      </c>
      <c r="W42" s="85">
        <v>95000</v>
      </c>
      <c r="X42" s="85">
        <v>0</v>
      </c>
      <c r="Y42" s="83"/>
      <c r="Z42" s="83"/>
      <c r="AA42" s="85">
        <v>0</v>
      </c>
      <c r="AB42" s="85">
        <v>190000</v>
      </c>
      <c r="AC42" s="87" t="s">
        <v>170</v>
      </c>
      <c r="AD42" s="87" t="s">
        <v>178</v>
      </c>
      <c r="AE42" s="87" t="s">
        <v>179</v>
      </c>
      <c r="AF42" s="87" t="s">
        <v>173</v>
      </c>
      <c r="AG42" s="87" t="s">
        <v>174</v>
      </c>
      <c r="AH42" s="85">
        <v>0</v>
      </c>
      <c r="AI42" s="85">
        <v>0</v>
      </c>
      <c r="AJ42" s="85">
        <v>0</v>
      </c>
      <c r="AK42" s="85">
        <v>95000</v>
      </c>
      <c r="AL42" s="85">
        <v>0</v>
      </c>
      <c r="AM42" s="85">
        <v>0</v>
      </c>
      <c r="AN42" s="85">
        <v>0</v>
      </c>
      <c r="AO42" s="85">
        <v>0</v>
      </c>
      <c r="AP42" s="85">
        <v>0</v>
      </c>
      <c r="AQ42" s="85">
        <v>0</v>
      </c>
      <c r="AR42" s="83"/>
      <c r="AS42" s="88"/>
      <c r="AT42" s="83"/>
      <c r="AU42" s="85">
        <v>0</v>
      </c>
      <c r="AV42" s="85">
        <v>4293300</v>
      </c>
      <c r="AW42" s="85">
        <v>0</v>
      </c>
      <c r="AX42" s="83">
        <v>2201538884</v>
      </c>
      <c r="AY42" s="88">
        <v>45516</v>
      </c>
      <c r="AZ42" s="83" t="s">
        <v>212</v>
      </c>
      <c r="BA42" s="85">
        <v>56816334</v>
      </c>
    </row>
    <row r="43" spans="1:53">
      <c r="A43" s="82">
        <v>900762907</v>
      </c>
      <c r="B43" s="83" t="s">
        <v>95</v>
      </c>
      <c r="C43" s="83" t="s">
        <v>9</v>
      </c>
      <c r="D43" s="83">
        <v>2111</v>
      </c>
      <c r="E43" s="83" t="s">
        <v>185</v>
      </c>
      <c r="F43" s="83" t="s">
        <v>186</v>
      </c>
      <c r="G43" s="84">
        <v>0</v>
      </c>
      <c r="H43" s="84"/>
      <c r="I43" s="85">
        <v>65000</v>
      </c>
      <c r="J43" s="85">
        <v>65000</v>
      </c>
      <c r="K43" s="86"/>
      <c r="L43" s="83" t="s">
        <v>211</v>
      </c>
      <c r="M43" s="83" t="s">
        <v>177</v>
      </c>
      <c r="N43" s="85">
        <v>0</v>
      </c>
      <c r="O43" s="87"/>
      <c r="P43" s="83" t="s">
        <v>169</v>
      </c>
      <c r="Q43" s="88">
        <v>45216</v>
      </c>
      <c r="R43" s="88">
        <v>45261</v>
      </c>
      <c r="S43" s="88">
        <v>45294</v>
      </c>
      <c r="T43" s="88"/>
      <c r="U43" s="85">
        <v>1125000</v>
      </c>
      <c r="V43" s="85">
        <v>65000</v>
      </c>
      <c r="W43" s="85">
        <v>0</v>
      </c>
      <c r="X43" s="85">
        <v>0</v>
      </c>
      <c r="Y43" s="83"/>
      <c r="Z43" s="83"/>
      <c r="AA43" s="85">
        <v>21200</v>
      </c>
      <c r="AB43" s="85">
        <v>65000</v>
      </c>
      <c r="AC43" s="87" t="s">
        <v>170</v>
      </c>
      <c r="AD43" s="87" t="s">
        <v>187</v>
      </c>
      <c r="AE43" s="87" t="s">
        <v>183</v>
      </c>
      <c r="AF43" s="87" t="s">
        <v>188</v>
      </c>
      <c r="AG43" s="87" t="s">
        <v>174</v>
      </c>
      <c r="AH43" s="85">
        <v>0</v>
      </c>
      <c r="AI43" s="85">
        <v>0</v>
      </c>
      <c r="AJ43" s="85">
        <v>0</v>
      </c>
      <c r="AK43" s="85">
        <v>0</v>
      </c>
      <c r="AL43" s="85">
        <v>65000</v>
      </c>
      <c r="AM43" s="85">
        <v>0</v>
      </c>
      <c r="AN43" s="85">
        <v>0</v>
      </c>
      <c r="AO43" s="85">
        <v>0</v>
      </c>
      <c r="AP43" s="85">
        <v>0</v>
      </c>
      <c r="AQ43" s="85">
        <v>0</v>
      </c>
      <c r="AR43" s="83"/>
      <c r="AS43" s="88"/>
      <c r="AT43" s="83"/>
      <c r="AU43" s="85">
        <v>0</v>
      </c>
      <c r="AV43" s="85">
        <v>1001900</v>
      </c>
      <c r="AW43" s="85">
        <v>21200</v>
      </c>
      <c r="AX43" s="83">
        <v>2201500552</v>
      </c>
      <c r="AY43" s="88">
        <v>45397</v>
      </c>
      <c r="AZ43" s="83" t="s">
        <v>212</v>
      </c>
      <c r="BA43" s="85">
        <v>38210500</v>
      </c>
    </row>
    <row r="44" spans="1:53">
      <c r="A44" s="82">
        <v>900762907</v>
      </c>
      <c r="B44" s="83" t="s">
        <v>95</v>
      </c>
      <c r="C44" s="83" t="s">
        <v>9</v>
      </c>
      <c r="D44" s="83">
        <v>1800</v>
      </c>
      <c r="E44" s="83" t="s">
        <v>189</v>
      </c>
      <c r="F44" s="83" t="s">
        <v>190</v>
      </c>
      <c r="G44" s="84">
        <v>45140</v>
      </c>
      <c r="H44" s="84"/>
      <c r="I44" s="85">
        <v>150000</v>
      </c>
      <c r="J44" s="85">
        <v>150000</v>
      </c>
      <c r="K44" s="86"/>
      <c r="L44" s="83" t="s">
        <v>211</v>
      </c>
      <c r="M44" s="83" t="s">
        <v>177</v>
      </c>
      <c r="N44" s="85">
        <v>0</v>
      </c>
      <c r="O44" s="87"/>
      <c r="P44" s="83" t="s">
        <v>169</v>
      </c>
      <c r="Q44" s="88">
        <v>45140</v>
      </c>
      <c r="R44" s="88">
        <v>45153</v>
      </c>
      <c r="S44" s="88">
        <v>45160</v>
      </c>
      <c r="T44" s="88"/>
      <c r="U44" s="85">
        <v>900000</v>
      </c>
      <c r="V44" s="85">
        <v>150000</v>
      </c>
      <c r="W44" s="85">
        <v>0</v>
      </c>
      <c r="X44" s="85">
        <v>0</v>
      </c>
      <c r="Y44" s="83"/>
      <c r="Z44" s="83"/>
      <c r="AA44" s="85">
        <v>15000</v>
      </c>
      <c r="AB44" s="85">
        <v>150000</v>
      </c>
      <c r="AC44" s="87" t="s">
        <v>170</v>
      </c>
      <c r="AD44" s="87" t="s">
        <v>191</v>
      </c>
      <c r="AE44" s="87" t="s">
        <v>192</v>
      </c>
      <c r="AF44" s="87" t="s">
        <v>184</v>
      </c>
      <c r="AG44" s="87" t="s">
        <v>174</v>
      </c>
      <c r="AH44" s="85">
        <v>0</v>
      </c>
      <c r="AI44" s="85">
        <v>0</v>
      </c>
      <c r="AJ44" s="85">
        <v>0</v>
      </c>
      <c r="AK44" s="85">
        <v>0</v>
      </c>
      <c r="AL44" s="85">
        <v>150000</v>
      </c>
      <c r="AM44" s="85">
        <v>0</v>
      </c>
      <c r="AN44" s="85">
        <v>0</v>
      </c>
      <c r="AO44" s="85">
        <v>0</v>
      </c>
      <c r="AP44" s="85">
        <v>0</v>
      </c>
      <c r="AQ44" s="85">
        <v>0</v>
      </c>
      <c r="AR44" s="83"/>
      <c r="AS44" s="88"/>
      <c r="AT44" s="83"/>
      <c r="AU44" s="85">
        <v>0</v>
      </c>
      <c r="AV44" s="85">
        <v>661600</v>
      </c>
      <c r="AW44" s="85">
        <v>15000</v>
      </c>
      <c r="AX44" s="83">
        <v>2201469439</v>
      </c>
      <c r="AY44" s="88">
        <v>45288</v>
      </c>
      <c r="AZ44" s="83" t="s">
        <v>212</v>
      </c>
      <c r="BA44" s="85">
        <v>16267000</v>
      </c>
    </row>
    <row r="45" spans="1:53">
      <c r="A45" s="82">
        <v>900762907</v>
      </c>
      <c r="B45" s="83" t="s">
        <v>95</v>
      </c>
      <c r="C45" s="83" t="s">
        <v>9</v>
      </c>
      <c r="D45" s="83">
        <v>1927</v>
      </c>
      <c r="E45" s="83" t="s">
        <v>180</v>
      </c>
      <c r="F45" s="83" t="s">
        <v>181</v>
      </c>
      <c r="G45" s="84">
        <v>45177</v>
      </c>
      <c r="H45" s="84"/>
      <c r="I45" s="85">
        <v>144000</v>
      </c>
      <c r="J45" s="85">
        <v>144000</v>
      </c>
      <c r="K45" s="86"/>
      <c r="L45" s="83" t="s">
        <v>211</v>
      </c>
      <c r="M45" s="83" t="s">
        <v>177</v>
      </c>
      <c r="N45" s="85">
        <v>0</v>
      </c>
      <c r="O45" s="87"/>
      <c r="P45" s="83" t="s">
        <v>169</v>
      </c>
      <c r="Q45" s="88">
        <v>45177</v>
      </c>
      <c r="R45" s="88">
        <v>45180</v>
      </c>
      <c r="S45" s="88">
        <v>45185</v>
      </c>
      <c r="T45" s="88"/>
      <c r="U45" s="85">
        <v>450000</v>
      </c>
      <c r="V45" s="85">
        <v>150000</v>
      </c>
      <c r="W45" s="85">
        <v>0</v>
      </c>
      <c r="X45" s="85">
        <v>0</v>
      </c>
      <c r="Y45" s="83"/>
      <c r="Z45" s="83"/>
      <c r="AA45" s="85">
        <v>6000</v>
      </c>
      <c r="AB45" s="85">
        <v>150000</v>
      </c>
      <c r="AC45" s="87" t="s">
        <v>170</v>
      </c>
      <c r="AD45" s="87" t="s">
        <v>182</v>
      </c>
      <c r="AE45" s="87" t="s">
        <v>183</v>
      </c>
      <c r="AF45" s="87" t="s">
        <v>184</v>
      </c>
      <c r="AG45" s="87" t="s">
        <v>174</v>
      </c>
      <c r="AH45" s="85">
        <v>0</v>
      </c>
      <c r="AI45" s="85">
        <v>0</v>
      </c>
      <c r="AJ45" s="85">
        <v>0</v>
      </c>
      <c r="AK45" s="85">
        <v>0</v>
      </c>
      <c r="AL45" s="85">
        <v>144000</v>
      </c>
      <c r="AM45" s="85">
        <v>0</v>
      </c>
      <c r="AN45" s="85">
        <v>0</v>
      </c>
      <c r="AO45" s="85">
        <v>0</v>
      </c>
      <c r="AP45" s="85">
        <v>0</v>
      </c>
      <c r="AQ45" s="85">
        <v>0</v>
      </c>
      <c r="AR45" s="83"/>
      <c r="AS45" s="88"/>
      <c r="AT45" s="83"/>
      <c r="AU45" s="85">
        <v>0</v>
      </c>
      <c r="AV45" s="85">
        <v>294000</v>
      </c>
      <c r="AW45" s="85">
        <v>6000</v>
      </c>
      <c r="AX45" s="83">
        <v>2201472510</v>
      </c>
      <c r="AY45" s="88">
        <v>45310</v>
      </c>
      <c r="AZ45" s="83" t="s">
        <v>212</v>
      </c>
      <c r="BA45" s="85">
        <v>21564760</v>
      </c>
    </row>
    <row r="46" spans="1:53">
      <c r="A46" s="82">
        <v>900762907</v>
      </c>
      <c r="B46" s="83" t="s">
        <v>95</v>
      </c>
      <c r="C46" s="83" t="s">
        <v>9</v>
      </c>
      <c r="D46" s="83">
        <v>1763</v>
      </c>
      <c r="E46" s="83" t="s">
        <v>193</v>
      </c>
      <c r="F46" s="83" t="s">
        <v>194</v>
      </c>
      <c r="G46" s="84">
        <v>0</v>
      </c>
      <c r="H46" s="84"/>
      <c r="I46" s="85">
        <v>878000</v>
      </c>
      <c r="J46" s="85">
        <v>878000</v>
      </c>
      <c r="K46" s="86"/>
      <c r="L46" s="83" t="s">
        <v>211</v>
      </c>
      <c r="M46" s="83" t="s">
        <v>177</v>
      </c>
      <c r="N46" s="85">
        <v>0</v>
      </c>
      <c r="O46" s="87"/>
      <c r="P46" s="83" t="s">
        <v>169</v>
      </c>
      <c r="Q46" s="88">
        <v>45119</v>
      </c>
      <c r="R46" s="88">
        <v>45334</v>
      </c>
      <c r="S46" s="88">
        <v>45338</v>
      </c>
      <c r="T46" s="88"/>
      <c r="U46" s="85">
        <v>1756000</v>
      </c>
      <c r="V46" s="85">
        <v>878000</v>
      </c>
      <c r="W46" s="85">
        <v>0</v>
      </c>
      <c r="X46" s="85">
        <v>0</v>
      </c>
      <c r="Y46" s="83"/>
      <c r="Z46" s="83"/>
      <c r="AA46" s="85">
        <v>17560</v>
      </c>
      <c r="AB46" s="85">
        <v>878000</v>
      </c>
      <c r="AC46" s="87" t="s">
        <v>170</v>
      </c>
      <c r="AD46" s="87" t="s">
        <v>195</v>
      </c>
      <c r="AE46" s="87" t="s">
        <v>192</v>
      </c>
      <c r="AF46" s="87" t="s">
        <v>184</v>
      </c>
      <c r="AG46" s="87" t="s">
        <v>174</v>
      </c>
      <c r="AH46" s="85">
        <v>0</v>
      </c>
      <c r="AI46" s="85">
        <v>0</v>
      </c>
      <c r="AJ46" s="85">
        <v>0</v>
      </c>
      <c r="AK46" s="85">
        <v>0</v>
      </c>
      <c r="AL46" s="85">
        <v>878000</v>
      </c>
      <c r="AM46" s="85">
        <v>0</v>
      </c>
      <c r="AN46" s="85">
        <v>0</v>
      </c>
      <c r="AO46" s="85">
        <v>0</v>
      </c>
      <c r="AP46" s="85">
        <v>0</v>
      </c>
      <c r="AQ46" s="85">
        <v>0</v>
      </c>
      <c r="AR46" s="83"/>
      <c r="AS46" s="88"/>
      <c r="AT46" s="83"/>
      <c r="AU46" s="85">
        <v>0</v>
      </c>
      <c r="AV46" s="85">
        <v>860440</v>
      </c>
      <c r="AW46" s="85">
        <v>17560</v>
      </c>
      <c r="AX46" s="83">
        <v>2201500552</v>
      </c>
      <c r="AY46" s="88">
        <v>45397</v>
      </c>
      <c r="AZ46" s="83" t="s">
        <v>212</v>
      </c>
      <c r="BA46" s="85">
        <v>38210500</v>
      </c>
    </row>
  </sheetData>
  <autoFilter ref="A2:BG46">
    <sortState ref="A3:BG46">
      <sortCondition ref="M2:M46"/>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7" workbookViewId="0">
      <selection activeCell="I26" sqref="I26"/>
    </sheetView>
  </sheetViews>
  <sheetFormatPr baseColWidth="10" defaultRowHeight="12.5"/>
  <cols>
    <col min="1" max="1" width="1" style="13" customWidth="1"/>
    <col min="2" max="2" width="10.90625" style="13"/>
    <col min="3" max="3" width="17.54296875" style="13" customWidth="1"/>
    <col min="4" max="4" width="11.54296875" style="13" customWidth="1"/>
    <col min="5" max="8" width="10.90625" style="13"/>
    <col min="9" max="9" width="22.54296875" style="13" customWidth="1"/>
    <col min="10" max="10" width="14" style="13" customWidth="1"/>
    <col min="11" max="11" width="1.7265625" style="13" customWidth="1"/>
    <col min="12" max="16384" width="10.90625" style="13"/>
  </cols>
  <sheetData>
    <row r="1" spans="2:10" ht="6" customHeight="1" thickBot="1"/>
    <row r="2" spans="2:10" ht="19.5" customHeight="1">
      <c r="B2" s="14"/>
      <c r="C2" s="15"/>
      <c r="D2" s="16" t="s">
        <v>10</v>
      </c>
      <c r="E2" s="17"/>
      <c r="F2" s="17"/>
      <c r="G2" s="17"/>
      <c r="H2" s="17"/>
      <c r="I2" s="18"/>
      <c r="J2" s="19" t="s">
        <v>11</v>
      </c>
    </row>
    <row r="3" spans="2:10" ht="15.75" customHeight="1" thickBot="1">
      <c r="B3" s="20"/>
      <c r="C3" s="21"/>
      <c r="D3" s="22"/>
      <c r="E3" s="23"/>
      <c r="F3" s="23"/>
      <c r="G3" s="23"/>
      <c r="H3" s="23"/>
      <c r="I3" s="24"/>
      <c r="J3" s="25"/>
    </row>
    <row r="4" spans="2:10" ht="13">
      <c r="B4" s="20"/>
      <c r="C4" s="21"/>
      <c r="D4" s="16"/>
      <c r="E4" s="17"/>
      <c r="F4" s="17"/>
      <c r="G4" s="17"/>
      <c r="H4" s="17"/>
      <c r="I4" s="18"/>
      <c r="J4" s="19"/>
    </row>
    <row r="5" spans="2:10" ht="13">
      <c r="B5" s="20"/>
      <c r="C5" s="21"/>
      <c r="D5" s="26" t="s">
        <v>12</v>
      </c>
      <c r="E5" s="27"/>
      <c r="F5" s="27"/>
      <c r="G5" s="27"/>
      <c r="H5" s="27"/>
      <c r="I5" s="28"/>
      <c r="J5" s="28" t="s">
        <v>13</v>
      </c>
    </row>
    <row r="6" spans="2:10" ht="13.5" thickBot="1">
      <c r="B6" s="29"/>
      <c r="C6" s="30"/>
      <c r="D6" s="22"/>
      <c r="E6" s="23"/>
      <c r="F6" s="23"/>
      <c r="G6" s="23"/>
      <c r="H6" s="23"/>
      <c r="I6" s="24"/>
      <c r="J6" s="25"/>
    </row>
    <row r="7" spans="2:10">
      <c r="B7" s="31"/>
      <c r="J7" s="32"/>
    </row>
    <row r="8" spans="2:10">
      <c r="B8" s="31"/>
      <c r="J8" s="32"/>
    </row>
    <row r="9" spans="2:10">
      <c r="B9" s="31"/>
      <c r="C9" s="13" t="s">
        <v>14</v>
      </c>
      <c r="J9" s="32"/>
    </row>
    <row r="10" spans="2:10" ht="13">
      <c r="B10" s="31"/>
      <c r="C10" s="33"/>
      <c r="E10" s="34"/>
      <c r="H10" s="35"/>
      <c r="J10" s="32"/>
    </row>
    <row r="11" spans="2:10">
      <c r="B11" s="31"/>
      <c r="J11" s="32"/>
    </row>
    <row r="12" spans="2:10" ht="13">
      <c r="B12" s="31"/>
      <c r="C12" s="33" t="s">
        <v>15</v>
      </c>
      <c r="J12" s="32"/>
    </row>
    <row r="13" spans="2:10" ht="13">
      <c r="B13" s="31"/>
      <c r="C13" s="33" t="s">
        <v>16</v>
      </c>
      <c r="J13" s="32"/>
    </row>
    <row r="14" spans="2:10">
      <c r="B14" s="31"/>
      <c r="J14" s="32"/>
    </row>
    <row r="15" spans="2:10">
      <c r="B15" s="31"/>
      <c r="C15" s="13" t="s">
        <v>17</v>
      </c>
      <c r="J15" s="32"/>
    </row>
    <row r="16" spans="2:10">
      <c r="B16" s="31"/>
      <c r="C16" s="36"/>
      <c r="J16" s="32"/>
    </row>
    <row r="17" spans="2:10" ht="13">
      <c r="B17" s="31"/>
      <c r="C17" s="13" t="s">
        <v>18</v>
      </c>
      <c r="D17" s="34"/>
      <c r="H17" s="37" t="s">
        <v>19</v>
      </c>
      <c r="I17" s="38" t="s">
        <v>7</v>
      </c>
      <c r="J17" s="32"/>
    </row>
    <row r="18" spans="2:10" ht="13">
      <c r="B18" s="31"/>
      <c r="C18" s="33" t="s">
        <v>20</v>
      </c>
      <c r="D18" s="33"/>
      <c r="E18" s="33"/>
      <c r="F18" s="33"/>
      <c r="H18" s="39">
        <v>44</v>
      </c>
      <c r="I18" s="40">
        <v>96396960</v>
      </c>
      <c r="J18" s="32"/>
    </row>
    <row r="19" spans="2:10">
      <c r="B19" s="31"/>
      <c r="C19" s="13" t="s">
        <v>21</v>
      </c>
      <c r="H19" s="41">
        <v>24</v>
      </c>
      <c r="I19" s="42">
        <v>53065194</v>
      </c>
      <c r="J19" s="32"/>
    </row>
    <row r="20" spans="2:10">
      <c r="B20" s="31"/>
      <c r="C20" s="13" t="s">
        <v>22</v>
      </c>
      <c r="H20" s="41">
        <v>0</v>
      </c>
      <c r="I20" s="42">
        <v>0</v>
      </c>
      <c r="J20" s="32"/>
    </row>
    <row r="21" spans="2:10">
      <c r="B21" s="31"/>
      <c r="C21" s="13" t="s">
        <v>23</v>
      </c>
      <c r="H21" s="41">
        <v>6</v>
      </c>
      <c r="I21" s="42">
        <v>6579450</v>
      </c>
      <c r="J21" s="32"/>
    </row>
    <row r="22" spans="2:10">
      <c r="B22" s="31"/>
      <c r="C22" s="13" t="s">
        <v>24</v>
      </c>
      <c r="H22" s="41">
        <v>3</v>
      </c>
      <c r="I22" s="42">
        <v>1673000</v>
      </c>
      <c r="J22" s="32"/>
    </row>
    <row r="23" spans="2:10">
      <c r="B23" s="31"/>
      <c r="C23" s="13" t="s">
        <v>25</v>
      </c>
      <c r="H23" s="41">
        <v>0</v>
      </c>
      <c r="I23" s="42">
        <v>0</v>
      </c>
      <c r="J23" s="32"/>
    </row>
    <row r="24" spans="2:10" ht="13" thickBot="1">
      <c r="B24" s="31"/>
      <c r="C24" s="13" t="s">
        <v>26</v>
      </c>
      <c r="H24" s="43">
        <v>5</v>
      </c>
      <c r="I24" s="44">
        <v>1432000</v>
      </c>
      <c r="J24" s="32"/>
    </row>
    <row r="25" spans="2:10" ht="13">
      <c r="B25" s="31"/>
      <c r="C25" s="33" t="s">
        <v>27</v>
      </c>
      <c r="D25" s="33"/>
      <c r="E25" s="33"/>
      <c r="F25" s="33"/>
      <c r="H25" s="39">
        <f>H19+H20+H21+H22+H24+H23</f>
        <v>38</v>
      </c>
      <c r="I25" s="40">
        <f>I19+I20+I21+I22+I24+I23</f>
        <v>62749644</v>
      </c>
      <c r="J25" s="32"/>
    </row>
    <row r="26" spans="2:10">
      <c r="B26" s="31"/>
      <c r="C26" s="13" t="s">
        <v>28</v>
      </c>
      <c r="H26" s="41">
        <v>6</v>
      </c>
      <c r="I26" s="42">
        <v>33647316</v>
      </c>
      <c r="J26" s="32"/>
    </row>
    <row r="27" spans="2:10" ht="13" thickBot="1">
      <c r="B27" s="31"/>
      <c r="C27" s="13" t="s">
        <v>29</v>
      </c>
      <c r="H27" s="43">
        <v>0</v>
      </c>
      <c r="I27" s="44">
        <v>0</v>
      </c>
      <c r="J27" s="32"/>
    </row>
    <row r="28" spans="2:10" ht="13">
      <c r="B28" s="31"/>
      <c r="C28" s="33" t="s">
        <v>30</v>
      </c>
      <c r="D28" s="33"/>
      <c r="E28" s="33"/>
      <c r="F28" s="33"/>
      <c r="H28" s="39">
        <f>H26+H27</f>
        <v>6</v>
      </c>
      <c r="I28" s="40">
        <f>I26+I27</f>
        <v>33647316</v>
      </c>
      <c r="J28" s="32"/>
    </row>
    <row r="29" spans="2:10" ht="13.5" thickBot="1">
      <c r="B29" s="31"/>
      <c r="C29" s="13" t="s">
        <v>31</v>
      </c>
      <c r="D29" s="33"/>
      <c r="E29" s="33"/>
      <c r="F29" s="33"/>
      <c r="H29" s="43">
        <v>0</v>
      </c>
      <c r="I29" s="44">
        <v>0</v>
      </c>
      <c r="J29" s="32"/>
    </row>
    <row r="30" spans="2:10" ht="13">
      <c r="B30" s="31"/>
      <c r="C30" s="33" t="s">
        <v>32</v>
      </c>
      <c r="D30" s="33"/>
      <c r="E30" s="33"/>
      <c r="F30" s="33"/>
      <c r="H30" s="41">
        <f>H29</f>
        <v>0</v>
      </c>
      <c r="I30" s="42">
        <f>I29</f>
        <v>0</v>
      </c>
      <c r="J30" s="32"/>
    </row>
    <row r="31" spans="2:10" ht="13">
      <c r="B31" s="31"/>
      <c r="C31" s="33"/>
      <c r="D31" s="33"/>
      <c r="E31" s="33"/>
      <c r="F31" s="33"/>
      <c r="H31" s="45"/>
      <c r="I31" s="40"/>
      <c r="J31" s="32"/>
    </row>
    <row r="32" spans="2:10" ht="13.5" thickBot="1">
      <c r="B32" s="31"/>
      <c r="C32" s="33" t="s">
        <v>33</v>
      </c>
      <c r="D32" s="33"/>
      <c r="H32" s="46">
        <f>H25+H28+H30</f>
        <v>44</v>
      </c>
      <c r="I32" s="47">
        <f>I25+I28+I30</f>
        <v>96396960</v>
      </c>
      <c r="J32" s="32"/>
    </row>
    <row r="33" spans="2:10" ht="13.5" thickTop="1">
      <c r="B33" s="31"/>
      <c r="C33" s="33"/>
      <c r="D33" s="33"/>
      <c r="H33" s="48">
        <f>+H18-H32</f>
        <v>0</v>
      </c>
      <c r="I33" s="42">
        <f>+I18-I32</f>
        <v>0</v>
      </c>
      <c r="J33" s="32"/>
    </row>
    <row r="34" spans="2:10">
      <c r="B34" s="31"/>
      <c r="G34" s="48"/>
      <c r="H34" s="48"/>
      <c r="I34" s="48"/>
      <c r="J34" s="32"/>
    </row>
    <row r="35" spans="2:10">
      <c r="B35" s="31"/>
      <c r="G35" s="48"/>
      <c r="H35" s="48"/>
      <c r="I35" s="48"/>
      <c r="J35" s="32"/>
    </row>
    <row r="36" spans="2:10" ht="13">
      <c r="B36" s="31"/>
      <c r="C36" s="33"/>
      <c r="G36" s="48"/>
      <c r="H36" s="48"/>
      <c r="I36" s="48"/>
      <c r="J36" s="32"/>
    </row>
    <row r="37" spans="2:10" ht="13.5" thickBot="1">
      <c r="B37" s="31"/>
      <c r="C37" s="49" t="s">
        <v>34</v>
      </c>
      <c r="D37" s="50"/>
      <c r="H37" s="49" t="s">
        <v>35</v>
      </c>
      <c r="I37" s="50"/>
      <c r="J37" s="32"/>
    </row>
    <row r="38" spans="2:10" ht="13">
      <c r="B38" s="31"/>
      <c r="C38" s="33" t="s">
        <v>36</v>
      </c>
      <c r="D38" s="48"/>
      <c r="H38" s="51" t="s">
        <v>37</v>
      </c>
      <c r="I38" s="48"/>
      <c r="J38" s="32"/>
    </row>
    <row r="39" spans="2:10" ht="13">
      <c r="B39" s="31"/>
      <c r="C39" s="33" t="s">
        <v>38</v>
      </c>
      <c r="H39" s="33" t="s">
        <v>39</v>
      </c>
      <c r="I39" s="48"/>
      <c r="J39" s="32"/>
    </row>
    <row r="40" spans="2:10">
      <c r="B40" s="31"/>
      <c r="G40" s="48"/>
      <c r="H40" s="48"/>
      <c r="I40" s="48"/>
      <c r="J40" s="32"/>
    </row>
    <row r="41" spans="2:10" ht="12.75" customHeight="1">
      <c r="B41" s="31"/>
      <c r="C41" s="52" t="s">
        <v>40</v>
      </c>
      <c r="D41" s="52"/>
      <c r="E41" s="52"/>
      <c r="F41" s="52"/>
      <c r="G41" s="52"/>
      <c r="H41" s="52"/>
      <c r="I41" s="52"/>
      <c r="J41" s="32"/>
    </row>
    <row r="42" spans="2:10" ht="18.75" customHeight="1" thickBot="1">
      <c r="B42" s="53"/>
      <c r="C42" s="54"/>
      <c r="D42" s="54"/>
      <c r="E42" s="54"/>
      <c r="F42" s="54"/>
      <c r="G42" s="54"/>
      <c r="H42" s="54"/>
      <c r="I42" s="54"/>
      <c r="J42" s="55"/>
    </row>
  </sheetData>
  <pageMargins left="0.7" right="0.7" top="0.75" bottom="0.75" header="0.3" footer="0.3"/>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30"/>
  <sheetViews>
    <sheetView showGridLines="0" topLeftCell="A2" workbookViewId="0">
      <selection activeCell="I8" sqref="I8"/>
    </sheetView>
  </sheetViews>
  <sheetFormatPr baseColWidth="10" defaultColWidth="11.453125" defaultRowHeight="12.5"/>
  <cols>
    <col min="1" max="1" width="4.453125" style="13" customWidth="1"/>
    <col min="2" max="2" width="11.453125" style="13"/>
    <col min="3" max="3" width="12.81640625" style="13" customWidth="1"/>
    <col min="4" max="4" width="22" style="13" customWidth="1"/>
    <col min="5" max="8" width="11.453125" style="13"/>
    <col min="9" max="9" width="24.7265625" style="13" customWidth="1"/>
    <col min="10" max="10" width="12.54296875" style="13" customWidth="1"/>
    <col min="11" max="11" width="1.7265625" style="13" customWidth="1"/>
    <col min="12" max="12" width="11.453125" style="13"/>
    <col min="13" max="13" width="12.1796875" style="13" customWidth="1"/>
    <col min="14" max="16384" width="11.453125" style="13"/>
  </cols>
  <sheetData>
    <row r="1" spans="2:13" ht="18" customHeight="1" thickBot="1"/>
    <row r="2" spans="2:13" ht="19.5" customHeight="1">
      <c r="B2" s="14"/>
      <c r="C2" s="15"/>
      <c r="D2" s="16" t="s">
        <v>41</v>
      </c>
      <c r="E2" s="17"/>
      <c r="F2" s="17"/>
      <c r="G2" s="17"/>
      <c r="H2" s="17"/>
      <c r="I2" s="18"/>
      <c r="J2" s="19" t="s">
        <v>11</v>
      </c>
    </row>
    <row r="3" spans="2:13" ht="15.75" customHeight="1" thickBot="1">
      <c r="B3" s="20"/>
      <c r="C3" s="21"/>
      <c r="D3" s="22"/>
      <c r="E3" s="23"/>
      <c r="F3" s="23"/>
      <c r="G3" s="23"/>
      <c r="H3" s="23"/>
      <c r="I3" s="24"/>
      <c r="J3" s="25"/>
    </row>
    <row r="4" spans="2:13" ht="13">
      <c r="B4" s="20"/>
      <c r="C4" s="21"/>
      <c r="E4" s="17"/>
      <c r="F4" s="17"/>
      <c r="G4" s="17"/>
      <c r="H4" s="17"/>
      <c r="I4" s="18"/>
      <c r="J4" s="19"/>
    </row>
    <row r="5" spans="2:13" ht="13">
      <c r="B5" s="20"/>
      <c r="C5" s="21"/>
      <c r="D5" s="56" t="s">
        <v>42</v>
      </c>
      <c r="E5" s="57"/>
      <c r="F5" s="57"/>
      <c r="G5" s="57"/>
      <c r="H5" s="57"/>
      <c r="I5" s="58"/>
      <c r="J5" s="28" t="s">
        <v>43</v>
      </c>
    </row>
    <row r="6" spans="2:13" ht="13.5" thickBot="1">
      <c r="B6" s="29"/>
      <c r="C6" s="30"/>
      <c r="D6" s="22"/>
      <c r="E6" s="23"/>
      <c r="F6" s="23"/>
      <c r="G6" s="23"/>
      <c r="H6" s="23"/>
      <c r="I6" s="24"/>
      <c r="J6" s="25"/>
    </row>
    <row r="7" spans="2:13">
      <c r="B7" s="31"/>
      <c r="J7" s="32"/>
    </row>
    <row r="8" spans="2:13">
      <c r="B8" s="31"/>
      <c r="J8" s="32"/>
    </row>
    <row r="9" spans="2:13">
      <c r="B9" s="31"/>
      <c r="C9" s="13" t="str">
        <f ca="1">+CONCATENATE("Santiago de Cali, ",TEXT(TODAY(),"MMMM DD YYYY"))</f>
        <v>Santiago de Cali, diciembre 30 2024</v>
      </c>
      <c r="D9" s="35"/>
      <c r="E9" s="34"/>
      <c r="J9" s="32"/>
    </row>
    <row r="10" spans="2:13" ht="15.5">
      <c r="B10" s="31"/>
      <c r="C10" s="33"/>
      <c r="J10" s="32"/>
      <c r="L10" s="59"/>
      <c r="M10" s="60"/>
    </row>
    <row r="11" spans="2:13" ht="13">
      <c r="B11" s="31"/>
      <c r="C11" s="33" t="str">
        <f>+'FOR CSA 018'!C12</f>
        <v>Señores : JULIO HOOKER</v>
      </c>
      <c r="J11" s="32"/>
    </row>
    <row r="12" spans="2:13" ht="13">
      <c r="B12" s="31"/>
      <c r="C12" s="33" t="str">
        <f>+'FOR CSA 018'!C13</f>
        <v>NIT: 900762907</v>
      </c>
      <c r="J12" s="32"/>
      <c r="M12" s="61"/>
    </row>
    <row r="13" spans="2:13">
      <c r="B13" s="31"/>
      <c r="J13" s="32"/>
    </row>
    <row r="14" spans="2:13">
      <c r="B14" s="31"/>
      <c r="C14" s="13" t="s">
        <v>44</v>
      </c>
      <c r="J14" s="32"/>
    </row>
    <row r="15" spans="2:13">
      <c r="B15" s="31"/>
      <c r="C15" s="36"/>
      <c r="J15" s="32"/>
    </row>
    <row r="16" spans="2:13" ht="13">
      <c r="B16" s="31"/>
      <c r="C16" s="62"/>
      <c r="D16" s="34"/>
      <c r="H16" s="63" t="s">
        <v>45</v>
      </c>
      <c r="I16" s="63" t="s">
        <v>46</v>
      </c>
      <c r="J16" s="32"/>
    </row>
    <row r="17" spans="2:10" ht="13">
      <c r="B17" s="31"/>
      <c r="C17" s="33" t="s">
        <v>18</v>
      </c>
      <c r="D17" s="33"/>
      <c r="E17" s="33"/>
      <c r="F17" s="33"/>
      <c r="H17" s="37"/>
      <c r="I17" s="64"/>
      <c r="J17" s="32"/>
    </row>
    <row r="18" spans="2:10">
      <c r="B18" s="31"/>
      <c r="C18" s="13" t="s">
        <v>21</v>
      </c>
      <c r="H18" s="65"/>
      <c r="I18" s="66"/>
      <c r="J18" s="32"/>
    </row>
    <row r="19" spans="2:10">
      <c r="B19" s="31"/>
      <c r="C19" s="13" t="s">
        <v>22</v>
      </c>
      <c r="H19" s="65"/>
      <c r="I19" s="66"/>
      <c r="J19" s="32"/>
    </row>
    <row r="20" spans="2:10">
      <c r="B20" s="31"/>
      <c r="C20" s="13" t="s">
        <v>24</v>
      </c>
      <c r="H20" s="65"/>
      <c r="I20" s="66"/>
      <c r="J20" s="32"/>
    </row>
    <row r="21" spans="2:10">
      <c r="B21" s="31"/>
      <c r="C21" s="13" t="s">
        <v>47</v>
      </c>
      <c r="H21" s="65"/>
      <c r="I21" s="66"/>
      <c r="J21" s="32"/>
    </row>
    <row r="22" spans="2:10" ht="13">
      <c r="B22" s="31"/>
      <c r="C22" s="33" t="s">
        <v>48</v>
      </c>
      <c r="D22" s="33"/>
      <c r="E22" s="33"/>
      <c r="F22" s="33"/>
      <c r="H22" s="37"/>
      <c r="I22" s="64"/>
      <c r="J22" s="32"/>
    </row>
    <row r="23" spans="2:10" ht="13.5" thickBot="1">
      <c r="B23" s="31"/>
      <c r="C23" s="33"/>
      <c r="D23" s="33"/>
      <c r="H23" s="67"/>
      <c r="I23" s="68"/>
      <c r="J23" s="32"/>
    </row>
    <row r="24" spans="2:10" ht="13.5" thickTop="1">
      <c r="B24" s="31"/>
      <c r="C24" s="33"/>
      <c r="D24" s="33"/>
      <c r="H24" s="48"/>
      <c r="I24" s="42"/>
      <c r="J24" s="32"/>
    </row>
    <row r="25" spans="2:10" ht="13">
      <c r="B25" s="31"/>
      <c r="C25" s="33"/>
      <c r="D25" s="33"/>
      <c r="H25" s="48"/>
      <c r="I25" s="42"/>
      <c r="J25" s="32"/>
    </row>
    <row r="26" spans="2:10" ht="13">
      <c r="B26" s="31"/>
      <c r="C26" s="33"/>
      <c r="D26" s="33"/>
      <c r="H26" s="48"/>
      <c r="I26" s="42"/>
      <c r="J26" s="32"/>
    </row>
    <row r="27" spans="2:10">
      <c r="B27" s="31"/>
      <c r="G27" s="48"/>
      <c r="H27" s="48"/>
      <c r="I27" s="48"/>
      <c r="J27" s="32"/>
    </row>
    <row r="28" spans="2:10" ht="13.5" thickBot="1">
      <c r="B28" s="31"/>
      <c r="C28" s="49" t="str">
        <f>+'[2]FOR-CSA-018'!C37</f>
        <v>Nombre</v>
      </c>
      <c r="D28" s="49"/>
      <c r="G28" s="49" t="s">
        <v>35</v>
      </c>
      <c r="H28" s="50"/>
      <c r="I28" s="48"/>
      <c r="J28" s="32"/>
    </row>
    <row r="29" spans="2:10" ht="13">
      <c r="B29" s="31"/>
      <c r="C29" s="51" t="str">
        <f>+'[2]FOR-CSA-018'!C38</f>
        <v>Cargo</v>
      </c>
      <c r="D29" s="51"/>
      <c r="G29" s="51" t="s">
        <v>49</v>
      </c>
      <c r="H29" s="48"/>
      <c r="I29" s="48"/>
      <c r="J29" s="32"/>
    </row>
    <row r="30" spans="2:10" ht="18.75" customHeight="1" thickBot="1">
      <c r="B30" s="53"/>
      <c r="C30" s="54"/>
      <c r="D30" s="54"/>
      <c r="E30" s="54"/>
      <c r="F30" s="54"/>
      <c r="G30" s="50"/>
      <c r="H30" s="50"/>
      <c r="I30" s="50"/>
      <c r="J30" s="55"/>
    </row>
  </sheetData>
  <pageMargins left="0.7" right="0.7" top="0.75" bottom="0.75" header="0.3" footer="0.3"/>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2024-12-27T18:57:49Z</dcterms:created>
  <dcterms:modified xsi:type="dcterms:W3CDTF">2024-12-30T13:12:51Z</dcterms:modified>
</cp:coreProperties>
</file>