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GESTORES DE CARTERA\CAMILO PAEZ\CARTERAS PENDIENTES\NIT 901352353_CLINICA SAGRADA FAMILIA S.A.S\"/>
    </mc:Choice>
  </mc:AlternateContent>
  <bookViews>
    <workbookView xWindow="0" yWindow="0" windowWidth="19200" windowHeight="7310" activeTab="2"/>
  </bookViews>
  <sheets>
    <sheet name="INFO IPS" sheetId="2" r:id="rId1"/>
    <sheet name="TD" sheetId="6" r:id="rId2"/>
    <sheet name="ESTADO DE CADA FACTURA" sheetId="5" r:id="rId3"/>
    <sheet name="FOR CSA 018" sheetId="3" r:id="rId4"/>
    <sheet name="FOR CSA 004" sheetId="4" r:id="rId5"/>
  </sheets>
  <externalReferences>
    <externalReference r:id="rId6"/>
  </externalReferences>
  <definedNames>
    <definedName name="_xlnm._FilterDatabase" localSheetId="2" hidden="1">'ESTADO DE CADA FACTURA'!$A$2:$AN$53</definedName>
    <definedName name="_xlnm._FilterDatabase" localSheetId="0" hidden="1">'INFO IPS'!$A$4:$F$4</definedName>
  </definedNames>
  <calcPr calcId="152511"/>
  <pivotCaches>
    <pivotCache cacheId="60" r:id="rId7"/>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1" i="5" l="1"/>
  <c r="AH1" i="5"/>
  <c r="AG1" i="5"/>
  <c r="AF1" i="5"/>
  <c r="AE1" i="5"/>
  <c r="AD1" i="5"/>
  <c r="AC1" i="5"/>
  <c r="AB1" i="5"/>
  <c r="AA1" i="5"/>
  <c r="U1" i="5"/>
  <c r="N1" i="5"/>
  <c r="J1" i="5"/>
  <c r="I1" i="5"/>
  <c r="K1" i="5" l="1"/>
  <c r="C29" i="4"/>
  <c r="C28" i="4"/>
  <c r="I22" i="4"/>
  <c r="H22" i="4"/>
  <c r="I21" i="4"/>
  <c r="H21" i="4"/>
  <c r="I20" i="4"/>
  <c r="H20" i="4"/>
  <c r="I19" i="4"/>
  <c r="H19" i="4"/>
  <c r="H17" i="4" s="1"/>
  <c r="I18" i="4"/>
  <c r="H18" i="4"/>
  <c r="C12" i="4"/>
  <c r="C11" i="4"/>
  <c r="I30" i="3"/>
  <c r="H30" i="3"/>
  <c r="I28" i="3"/>
  <c r="H28" i="3"/>
  <c r="I25" i="3"/>
  <c r="H25" i="3"/>
  <c r="H32" i="3" s="1"/>
  <c r="H33" i="3" s="1"/>
  <c r="E56" i="2"/>
  <c r="I32" i="3" l="1"/>
  <c r="I33" i="3" s="1"/>
  <c r="I17" i="4"/>
</calcChain>
</file>

<file path=xl/sharedStrings.xml><?xml version="1.0" encoding="utf-8"?>
<sst xmlns="http://schemas.openxmlformats.org/spreadsheetml/2006/main" count="652" uniqueCount="253">
  <si>
    <t>FACTURA</t>
  </si>
  <si>
    <t>TOTAL FACTURA</t>
  </si>
  <si>
    <t>SALDO</t>
  </si>
  <si>
    <t>TOTAL</t>
  </si>
  <si>
    <t>F.REGISTRO</t>
  </si>
  <si>
    <t>F.RADICA</t>
  </si>
  <si>
    <t>NºENVIO</t>
  </si>
  <si>
    <t>FE210479</t>
  </si>
  <si>
    <t>FE311397</t>
  </si>
  <si>
    <t>FE327421</t>
  </si>
  <si>
    <t>FE338048</t>
  </si>
  <si>
    <t>FE340558</t>
  </si>
  <si>
    <t>FE386066</t>
  </si>
  <si>
    <t>FE407365</t>
  </si>
  <si>
    <t>FE415121</t>
  </si>
  <si>
    <t>FE426972</t>
  </si>
  <si>
    <t>FE429601</t>
  </si>
  <si>
    <t>FE433506</t>
  </si>
  <si>
    <t>FE434696</t>
  </si>
  <si>
    <t>FE435181</t>
  </si>
  <si>
    <t>FE436526</t>
  </si>
  <si>
    <t>FE436625</t>
  </si>
  <si>
    <t>FE436812</t>
  </si>
  <si>
    <t>FE439567</t>
  </si>
  <si>
    <t>FE440281</t>
  </si>
  <si>
    <t>FE442166</t>
  </si>
  <si>
    <t>FE442170</t>
  </si>
  <si>
    <t>FE443798</t>
  </si>
  <si>
    <t>FE444794</t>
  </si>
  <si>
    <t>FE448739</t>
  </si>
  <si>
    <t>FE450346</t>
  </si>
  <si>
    <t>FE450850</t>
  </si>
  <si>
    <t>FE451884</t>
  </si>
  <si>
    <t>FE451896</t>
  </si>
  <si>
    <t>FE452774</t>
  </si>
  <si>
    <t>FE453641</t>
  </si>
  <si>
    <t>FE453751</t>
  </si>
  <si>
    <t>FE454835</t>
  </si>
  <si>
    <t>FE456862</t>
  </si>
  <si>
    <t>FE457803</t>
  </si>
  <si>
    <t>FE457883</t>
  </si>
  <si>
    <t>FE457992</t>
  </si>
  <si>
    <t>FE457994</t>
  </si>
  <si>
    <t>FE458987</t>
  </si>
  <si>
    <t>FE459587</t>
  </si>
  <si>
    <t>FE463316</t>
  </si>
  <si>
    <t>FE464047</t>
  </si>
  <si>
    <t>FE464052</t>
  </si>
  <si>
    <t>FE468005</t>
  </si>
  <si>
    <t>FE468692</t>
  </si>
  <si>
    <t>FE473019</t>
  </si>
  <si>
    <t>FE480213</t>
  </si>
  <si>
    <t>FE480811</t>
  </si>
  <si>
    <t>FE481642</t>
  </si>
  <si>
    <t>FE482133</t>
  </si>
  <si>
    <t>FE487689</t>
  </si>
  <si>
    <t>FE491641</t>
  </si>
  <si>
    <t>FE491995</t>
  </si>
  <si>
    <t>CLINICA LA SAGRADA FAMILIA S.A.S. NIT 901.352.353-3</t>
  </si>
  <si>
    <t>NIT 890303093 CAJA DE COMPENSACION FAMILIAR COMFENALCO DEL VALLE DE CAUCA </t>
  </si>
  <si>
    <t>REPORTE DE VENCIMIENTOS PARA LA ENTIDAD A CORTE 30 DE NOVIEMBRE  DE 2024</t>
  </si>
  <si>
    <t>FOR-CSA-018</t>
  </si>
  <si>
    <t>HOJA 1 DE 1</t>
  </si>
  <si>
    <t>RESUMEN DE CARTERA REVISADA POR LA EPS</t>
  </si>
  <si>
    <t>VERSION 2</t>
  </si>
  <si>
    <t>Santiago de Cali, diciembre 20 del 2024</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</si>
  <si>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</si>
  <si>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</si>
  <si>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</si>
  <si>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</si>
  <si>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</si>
  <si>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</si>
  <si>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</si>
  <si>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</si>
  <si>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</si>
  <si>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</si>
  <si>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</si>
  <si>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</si>
  <si>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</si>
  <si>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</si>
  <si>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</si>
  <si>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</si>
  <si>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</si>
  <si>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</si>
  <si>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</si>
  <si>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</si>
  <si>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</si>
  <si>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</si>
  <si>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</si>
  <si>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</si>
  <si>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</si>
  <si>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</si>
  <si>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</si>
  <si>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</si>
  <si>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</si>
  <si>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</si>
  <si>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</si>
  <si>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</si>
  <si>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</si>
  <si>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</si>
  <si>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NIT: 901.352.353</t>
  </si>
  <si>
    <t>Señores : CLINICA SAGRADA FAMILIA</t>
  </si>
  <si>
    <t>NIT IPS</t>
  </si>
  <si>
    <t>Nombre IPS</t>
  </si>
  <si>
    <t>Prefijo Factura</t>
  </si>
  <si>
    <t>Numero Factura</t>
  </si>
  <si>
    <t>FACT</t>
  </si>
  <si>
    <t>LLAVE</t>
  </si>
  <si>
    <t>IPS Fecha factura</t>
  </si>
  <si>
    <t>IPS Fecha radicado</t>
  </si>
  <si>
    <t>IPS Valor Factura</t>
  </si>
  <si>
    <t>IPS Saldo Factura</t>
  </si>
  <si>
    <t>Tipo de Contrato</t>
  </si>
  <si>
    <t>ESTADO CARTERA ANTERIOR</t>
  </si>
  <si>
    <t>ESTADO EPS 30-12-2024</t>
  </si>
  <si>
    <t>POR PAGAR SAP</t>
  </si>
  <si>
    <t>DOC CONTA</t>
  </si>
  <si>
    <t>ESTADO BOX</t>
  </si>
  <si>
    <t>FECHA FACT</t>
  </si>
  <si>
    <t>FECHA RAD</t>
  </si>
  <si>
    <t>FECHA LIQ</t>
  </si>
  <si>
    <t>FECHA DEV</t>
  </si>
  <si>
    <t>GLOSA PDTE</t>
  </si>
  <si>
    <t>DEVOLUCION</t>
  </si>
  <si>
    <t>Valor_Glosa y Devolución</t>
  </si>
  <si>
    <t>TIPIFICACION</t>
  </si>
  <si>
    <t>CONCEPTO GLOSA Y DEVOLUCION</t>
  </si>
  <si>
    <t>TIPIFICACION OBJECION</t>
  </si>
  <si>
    <t>TIPO DE SERVICIO</t>
  </si>
  <si>
    <t>AMBITO</t>
  </si>
  <si>
    <t>FACTURA CANCELADA</t>
  </si>
  <si>
    <t>FACTURA DEVUELTA</t>
  </si>
  <si>
    <t>FACTURA NO RADICADA</t>
  </si>
  <si>
    <t>VALOR ACEPTADO</t>
  </si>
  <si>
    <t>FACTURA EN PROGRAMACION DE PAGO</t>
  </si>
  <si>
    <t>FACTURACION COVID</t>
  </si>
  <si>
    <t>VALO CANCELADO SAP</t>
  </si>
  <si>
    <t>RETENCION</t>
  </si>
  <si>
    <t>DOC COMPENSACION SAP</t>
  </si>
  <si>
    <t>FECHA COMPENSACION SAP</t>
  </si>
  <si>
    <t>OBSE PAGO</t>
  </si>
  <si>
    <t>VALOR TRANFERENCIA</t>
  </si>
  <si>
    <t>CLINICA SAGRADA FAMILIA S.A.S.</t>
  </si>
  <si>
    <t>901352353_FE480213</t>
  </si>
  <si>
    <t>Factura devuelta</t>
  </si>
  <si>
    <t>Devuelta</t>
  </si>
  <si>
    <t>Soportes/  Se devuelve factura  consulta medicina interna  no soportada favor anexar  HC  de  consulta  /JAM</t>
  </si>
  <si>
    <t>SOPORTE</t>
  </si>
  <si>
    <t>Consultas ambulatorias</t>
  </si>
  <si>
    <t>Ambulatorio</t>
  </si>
  <si>
    <t>901352353_FE459587</t>
  </si>
  <si>
    <t>AUT/ Se devuelve factura servicios Urgencias del  18 al 19   de julio      2024  NO autorizado; NO cuenta con   Autorización final favor solicitarla a los correos: capautorizaciones@epsdelagente.com.co autorizacionescap@epsdelagente.com.co No se evidencia autorización final cargada en los RIPS       /JAM</t>
  </si>
  <si>
    <t>AUTORIZACION</t>
  </si>
  <si>
    <t>901352353_FE429601</t>
  </si>
  <si>
    <t>AUTORIZACION/Pertinencia/: Se devuelve factura completa servicio de internación del 31 de marzo  al 4 de abril  2024, no cuenta con autorización. Factura no se evidencia radicada en portal  https://referencia.comfenalcoeps.com/facturas/admin/facturas; para solicitud de autorización final.   Favor solicitar autorización al área encargada. 1)     102 SE OBJETA 890435, NO FACTURABLE DERIVO EN PROCEDIMIENTO DE TORACOSTOMIA  $ 82.800 2)    608 SE OBJETA 879301, AYUDA DIAGNOSTICA PERTINENTE, SOLICITADA POR CIRUGIA GENERAL CON EL FIN DE TOMAR        CONDUCTAS ADICIONALES, NO OBSTANTE SE EVIDENCIA QUE FUE     LLEVADO A TORACOSTOMIA SIN INTERPRETAR IMAGEN      DIAGNOSTICA, SE REALIZA Y/O INTERPRETA POSTERIO AL PROCEDIMIENTO, CON BASE A LO ANTERIOR NO APORTO EN EL MNAEJO      DEL     PACIENTE $754.900      Total Glosado $837.700    Favor solicitar Autorización   /JAM</t>
  </si>
  <si>
    <t>Servicios de internación y/o cirugía (Hospitalaria o Ambulatoria)</t>
  </si>
  <si>
    <t>Hospitalario</t>
  </si>
  <si>
    <t>901352353_FE457883</t>
  </si>
  <si>
    <t>AUT/ Se devuelve factura servicios Hospitalarios  del  10 al 13   de Julio      2024  NO autorizado;  Favor solicitar  Autorización final a los correos: capautorizaciones@epsdelagente.com.co autorizacionescap@epsdelagente.com.co No se evidencia autorización de servicios cargada en los RIPS       /JAM</t>
  </si>
  <si>
    <t>901352353_FE487689</t>
  </si>
  <si>
    <t>AUT/ Se devuelve factura servicios Urgencias/Hospitalarios  del 03 al 11 de octubre  2024  NO autorizado;  NO cuenta con   Autorización final,  favor solicitarla a los correos: capautorizaciones@epsdelagente.com.co autorizacionescap@epsdelagente.com.co No se evidencia autorización final cargada en los RIPS,  Sujeta a la auditoria integral        /JAM</t>
  </si>
  <si>
    <t>901352353_FE436812</t>
  </si>
  <si>
    <t>AUTORIZACION/TARIFAS/: Se devuelve factura completa servicio de internación del  24 al 28 de Abril 2024, no cuenta con autorización.  Factura no se evidencia radicada en portal  https://referencia.comfenalcoeps.com/facturas/admin/facturas; para solicitud de autorización final.   Favor solicitar autorización al área encargada. 1)      123 SE OBJETA 874301, PROCEDIMIENTO NO FACTURABLE, VIA DE ACCESO PARA 549002    $1.680.405   Favor solicitar AUT para continuar con el tramite de pago  /JAM</t>
  </si>
  <si>
    <t>Servicios hospitalarios</t>
  </si>
  <si>
    <t>901352353_FE338048</t>
  </si>
  <si>
    <t xml:space="preserve">Se devuelve factura;   FE338048 $14.062.489;       PERSISTE SIN CUMPLIR REQUISITOS, DEBE SER REFACTURADA CON TOPES ADRES Y SOAT DE MANERA CORRECTA. Falta soportar un valor de $698.238  No se evidencia factura por este valor .. para llegar al tope SOAT 2023  Equivalente $29.759.652;                       Favor solicitar  Autorización final a los correos para excedente de tope SOAT: capautorizaciones@epsdelagente.com.co autorizacionescap@epsdelagente.com.co No se evidencia autorización de servicios cargada en los RIPS  </t>
  </si>
  <si>
    <t>901352353_FE453641</t>
  </si>
  <si>
    <t>AUT/ Se devuelve factura servicios  HOSPITALARIOS del  12 AL 21 de  Junio 2024  NO autorizados;      Favor solicitar  Autorización final a los correos: capautorizaciones@epsdelagente.com.co autorizacionescap@epsdelagente.com.co No se evidencia autorización  Final de servicios cargada en los RIPS   Factura sujeta auditoria médica     /JAM</t>
  </si>
  <si>
    <t>901352353_FE426972</t>
  </si>
  <si>
    <t>AUTORIZACION/TARIFAS/: Se devuelve factura completa servicio de internación del 11 al 22 de Marzo 2024, no cuenta con autorización.   Factura no se evidencia radicada en portal  https://referencia.comfenalcoeps.com/facturas/admin/facturas; para solicitud de autorización final.   Favor solicitar autorización al área encargada. TARIFAS/ (Favor anexar cotización de tarifas no pactadas entre las partes)  **Se glosa MVF en cups 552603 Biopsia de Riñón Se liquida a tarifa Soat Neto grupo #8  $2.070.100  VF $6.297.500 Se objeta Diferencia  $$4.227.400.  TARIFAS No pactadas no se evidencia cotización aceptada por la EPS: Se glosa MVF en  medicamento albumina Humana CUM facturado 19968918-1 y 19992217-1 No existe en normatividad actual,  Se reconoce albumina Humana a tarifa promedio del mercado  $227.623 x 15 unidades facturadas.   $3.414.345, se objeta Diferencia de Vr facturado a $804.500  la unidad. (Dif. $576.877 x 15 $8.653.155)  total glosa $12.880.555   Servicios Hospitalarios  no autorizados /JAM  OBJECIONES REALIZADAS POR AUDITORIA MEDICA / Dr. Diego Fernando Collazos /    a)   601 SE OBJETA 129A02, CANTIDAD 1, POR EL DIA 13-03-2024, SE EVIDENCIA INOPORTUNIDAD EN TOMA E INTERPRETACION DE ECOGRAFIA RENAL, SOLICITADA POR NEFROLOGIA PARA DEFINIR TOMA DE BIOPSIA, NEFROLO SOLICITO ESTUDIO EL 12, EL CUAL FUE INTERPRETADO HASTA EL 14. SE GLOSA ESTANCIA POR INOPORTUNIDAD QUE  PROLONGA LA ESTANCIA   $ 478.000 b)   608 SE OBJETA 881202, LA AYUDA DIAGNOSTICA NO FUE INTERPRETADA EN LA ATENCION ASOCIADA A LA FACTURACION, NO APORTO ENMANEJO DE PACIENTE  $ 893.500 c)    601 SE OBJETA 129A02, CANTIDAD 4, POR LOS DIAS 19-20-21-22 DE MARZO DE 2024, DE ACUERDO A NOTAS DE EVOLUCION PACIENTE A LA ESPERA DE ECO TT PARA DEFINIR CONDUCTA, SOLICITADO DESDE EL 18, NO SE EVIDENCIA INTERPRETACION O REPORTE, FINLAMENTE PACIENTE EGRESO DE3 HOSPITALIZACION SIN EL RESULTADO DE LA AYUDA DIAGNOSTICA MENCIONADA  $ 1.912.000 d)    602 SE OBJETA 937000, ACTIVIDAD NO JUSTIFICADA DE ACUERDO AL CUADRO CLINICO DE LA PACIENTE  $ 33.400 e)    602 SE OBJETA 93501, ACTIVIDAD NO JUSTIFICADA DE ACUERDO AL CUADRO CLINICO DE LA PACIENTE, CANTIDAD 18  $ 1.584.000         f)       602 SE OBJETA 933601, ACTIVIDAD NO JUSTIFICADA DE ACUERDO AL CUADRO CLINICO DE LA PACIENTE, CANTIDAD 18  $ 1.584.000   108 SE OBJETA 911015, 911019, 911005, CANTIDAD 2 DE CADA UNA, NO FACTURABLES INCLUIDAS EN PRUEBAS CURZADA MAYOR  $ 308.400      (Glosas Médicas     Dr. Diego Fernando Collazos Auditor Médico)</t>
  </si>
  <si>
    <t>901352353_FE436526</t>
  </si>
  <si>
    <t xml:space="preserve">     FE436526 $73.169.399 cc 41907625 Olga Lucia Jiménez Rúa AUTORIZACION/PERTINENCIA/: Se devuelve factura  servicio de internación del 26 de  Marzo al 17 abril 2024, no cuenta con autorización.  Factura no se evidencia radicada en portal  https://referencia.comfenalcoeps.com/facturas/admin/facturas; para solicitud de autorización final.   Favor solicitar autorización al área encargada.  1)   601 SE OBJETA 129A02, CANTIDAD 4, POR LOS DIAS 28-29-30-31 DE MARZO DE 2024, SE SOLICITO DESDE EL DIA 27 DE MARZO VALORACION POR RADIOLOGO INTERVENCIONISTA,             DICHA VALORACION FUE REALIZADA HASTA EL DIA 01 ABRIL DE 2024 SE GLOSA LOS DIAS MENCIONADOS POR INOPORTUNIDAD EN VALORACION   $ 1.431.600 2)   608 SE OBJETA 879430, CANTIDAD 1, VALORADA POR RADIOLOGIA INTERVENCIONISTA EL DIA 01 DE ABRIL DE 2024, SOLICITA TOMOGRAFIA PARA CARACTERIZAR LA LESION Y          TOMAR CONDUCTAS ADICIONALES. SE EVIDENCIA QUE EL DIA 02 DE ABRIL RADIOLOGO REALIZA DRENAJE DE HEMATOMA BAJO BARRIDO ECOGRAFICO, NO SE HABIA REALIZADO EL TAC, NO        SE INTERPRETO PREVIO A PROCEDIMIENTO POR LO CUAL NO APORTO EN EL MANEJO DE LA PACIENTE, SE CONSIDERA INJUSTIFICADO  $1.949.000 3)   601 SE OBJETA 129A02 CANTIDAD 3, POR LOS DIAS 7-8-9 DE ABRIL DE 2024. INOPORTUNIDAD EN VALORACION POR RADIOLOGIA INTERVENCIONISTA  $ 1.434.000 4)   608 SE OBJETA 906913, CANTIDAD 4. UNICAMENTE JUSTIFDICADO COMO MARCADOR DE INFLAMACION CRONICA, NO PERTINENTE EN CUADRO CLINICO DEL PACIENTE                     $ 292.800 5)    108 SE OBJETA 19509 (6) -19511 (3)- 19593 (3). NO FACTURABLES INCLUIDAS EN PRUEBA CRUZADA MAYOR. $ 535.821 6)    102 SE OBJETA 890468, NO FACTURABLE INCLUIDO EN 399501, CANTIDAD 5   $ 568.000  TOTAL GLOSADO  $6.211.221   (Pte. conciliar respuestas a glosas Médicas)     Favor solicitar autorización para continuar con el tramite de pago   /JAM</t>
  </si>
  <si>
    <t>FACTURACION</t>
  </si>
  <si>
    <t>901352353_FE454835</t>
  </si>
  <si>
    <t xml:space="preserve">AUT/ Se devuelve factura servicios Hospitalarios del  8 de mayo al 22 de junio 2024    NO autorizado;   Favor solicitar  Autorización final   No se evidencia autorización de servicios cargada en los RIPS  (factura sujeta auditoria médica) Servicios hospitalarios sin la respectiva  autorización final no se puede tramitar . 901352353 CLINICA LA SAGRADA FAMILIA SAS  Factura  FE454835  $136.289.132 Usuario cc41907625 OLGA LUCIA JIMENEZ RUA  Glosa  médica Dr. Diego Fernando Collazos: 108 SE OBJETA 911015, CANTIDAD 7, NO FACTURABLE, INCLUIDA EN PRUEBA DE COMPATIBILIDA CRUZADA MAYOR  $ 321.300;    108 SE OBJETA 911017, CANTIDAD 7, NO FACTURABLE, INCLUIDA EN PRUEBA DE COMPATIBILIDA CRUZADA MAYOR  $ 321.300;    108 SE OBJETA 911019, CANTIDAD 7, NO FACTURABLE, INCLUIDA EN PRUEBA DE COMPATIBILIDA CRUZADA MAYOR  $ 357.700;    601 SE OBJETA 129A02, CANTIDAD 4, PACIENTE INGRESA REMITIDA DE MEDICINA INTERNA, VALORA MEDICINA GENERAL REFIERE CONCEPTO DE NEFROLOGIA QUIEN INDICA INICIO DE PULSOS DE CICLOFOSFAMIDA, EN LA HISTORIA INDICAN NO DISPONIBILIDAD DE HABITACION EN AISLAMIENTO POR LO CUAL NO SE INICIA EL TRATAMIENTO, NO SE VALORO POSIBLE FOCO INFECCIOSO (MOTIVO DE DERIVACION A SERVICIO DE URGENCIAS), AL INGRESAR A HOSPITALIZACION MEDICINA INTERNA HASTA NO RESOLVER FOCO INFECCIOSO NO SE INICIAN PULSOS. LO EXPUESTO PROLONGA LA ESTANCIA HOSPITALARIA DE MANERA INJUSTIFICADA  $ 1.431.200;    601 SE OBJETA129A01, CANTIDAD 2, POR LOS DIAS 16-17 DE MAYO, SE INICIAN CICLOS DE METILPREDNISOLONA, EL DIA 17 DE JUNIO INDICAN NO DISPONIBILIDAD DEL MEDICAMENTO, SE RETOMA EL TRATAMIENTO EL DIA 18 RETOMANDO EN 2DA DOSIS FINALIZANDO EL ESQEUAM EL DIA, LO ANTERIOR DILATA LA ESTANCIA HOSPITALARIA DE MANERA INJUSTIFICADA  $ 1.177.400;     608 "SE OBJETA 906841 CANTIDAD 4, DE ACUERDO A NOTAS DE PROPIO TRATANTE ""(NO ES MARCADOR DE BUENA ESPECIFICIDAD EN FOCOS ABDOMINALES)"", TENIENDO EN CUENTA EL  CONCEPTO DEL PROPIO TRATANTE NO SE RECONOCE "  $ 643.600;    623 SE OBJETA 540014, PACIENTE SIN INDICACION DE DRENAJE, CONTROL TOMOGRAFICO QUE EVIDENCIA NOTABLE MEJORIA, NO SE ENCUENTRA INDICACION QUE JUSTIFIQUE EL PROCEDIMIENTO   $ 439.400;     608 SE OBJETA 879420, TOMOGRAFIA REALIZADA EL DIA 14 DE JUNIO NO JUSTIFICADA, CONTROL TOMOGRAFICO DE DRENAJE DE HEMATOMA REALIZADO EL DIA ANTERIOR.  $ 993.600;   Total objetado    $ 5.685.500  </t>
  </si>
  <si>
    <t>901352353_FE453751</t>
  </si>
  <si>
    <t>Factura pendiente en programacion de pago</t>
  </si>
  <si>
    <t>Finalizada</t>
  </si>
  <si>
    <t>901352353_FE468692</t>
  </si>
  <si>
    <t>901352353_FE480811</t>
  </si>
  <si>
    <t>901352353_FE434696</t>
  </si>
  <si>
    <t>901352353_FE450850</t>
  </si>
  <si>
    <t>901352353_FE457992</t>
  </si>
  <si>
    <t>901352353_FE457994</t>
  </si>
  <si>
    <t>901352353_FE442166</t>
  </si>
  <si>
    <t>901352353_FE442170</t>
  </si>
  <si>
    <t>901352353_FE450346</t>
  </si>
  <si>
    <t>901352353_FE456862</t>
  </si>
  <si>
    <t>901352353_FE481642</t>
  </si>
  <si>
    <t>901352353_FE440281</t>
  </si>
  <si>
    <t>901352353_FE451896</t>
  </si>
  <si>
    <t>901352353_FE457803</t>
  </si>
  <si>
    <t>901352353_FE463316</t>
  </si>
  <si>
    <t>901352353_FE415121</t>
  </si>
  <si>
    <t>901352353_FE444794</t>
  </si>
  <si>
    <t>901352353_FE436625</t>
  </si>
  <si>
    <t>GLOSA</t>
  </si>
  <si>
    <t>Se glosa  MVF en laboratorios  907106  tarifa pactada    (CONTRATO COT-2023-47 - COTIZACION - PBS )    $19.700  vr facturado  $20.500  diferencia   $800   /JAM</t>
  </si>
  <si>
    <t>TARIFA</t>
  </si>
  <si>
    <t>901352353_FE452774</t>
  </si>
  <si>
    <t>901352353_FE458987</t>
  </si>
  <si>
    <t>904904; HORMONA ESTIMULANTE DEL TIROIDES ULTRASENSIBLE;  MVF   se  reconoce tarifa soat vigente $102.600  / jam</t>
  </si>
  <si>
    <t>901352353_FE210479</t>
  </si>
  <si>
    <t>901352353_FE448739</t>
  </si>
  <si>
    <t>901352353_FE439567</t>
  </si>
  <si>
    <t>901352353_FE443798</t>
  </si>
  <si>
    <t>901352353_FE491995</t>
  </si>
  <si>
    <t>Factura en proceso interno</t>
  </si>
  <si>
    <t>Para auditoria de pertinencia</t>
  </si>
  <si>
    <t>901352353_FE491641</t>
  </si>
  <si>
    <t>901352353_FE386066</t>
  </si>
  <si>
    <t>Para cargar RIPS o soportes</t>
  </si>
  <si>
    <t xml:space="preserve">Se realiza DEVOLUCION, de la factura No. FE386066, durante la auditoria se evidencia que la autorización No. 122300030494, se presentó con la factura No. FE364228  Por lo cual no es procedente para pago por la EPS. Se indica validar las autorizaciones en el aplicativo Boxalud, en donde se podrá ver la vigencia y el estado en que se encuentra al momento de la atención. </t>
  </si>
  <si>
    <t>901352353_FE464047</t>
  </si>
  <si>
    <t>Factura pendiente en programacion de pago - Glosa por contestar IPS</t>
  </si>
  <si>
    <t>Para respuesta prestador</t>
  </si>
  <si>
    <t>Factura excede topes autorizados, tarifa acordada por cotización CUPS 890274 consulta 1ra vez neurología   $141.100  se objeta diferencia $342  / JAM</t>
  </si>
  <si>
    <t>901352353_FE451884</t>
  </si>
  <si>
    <t>Tarifa/ Se glosa MVF en consulta 890250  CONSULTA DE PRIMERA VEZ POR ESPECIALISTA EN GINECOLOGIA Y OBSTETRICIA se reconoce tarifa SOAT neto vigente $75.000   se objeta dif.  $2.700  del  Vr facturado $77.700  /JAM</t>
  </si>
  <si>
    <t>901352353_FE468005</t>
  </si>
  <si>
    <t>1) Factura excede topes autorizados Vr. acordado por cotización $52.000  Vr. facturado $58.400  se objeta diferencia $6.400  /JAM</t>
  </si>
  <si>
    <t>901352353_FE473019</t>
  </si>
  <si>
    <t>Factura excede topes autorizados Vr. acordado por cotización $52.000 , Vr Facturado $58.400  se objeta diferencia $6.400   /JAM</t>
  </si>
  <si>
    <t>901352353_FE464052</t>
  </si>
  <si>
    <t>1)  Factura excede topes autorizados Vr. acordado por cotización $52.000  se objeta diferencia $6.400  2) Se glosa Vr. de cuota moderadora $4.500  no aplicada en factura    /JAM</t>
  </si>
  <si>
    <t>901352353_FE482133</t>
  </si>
  <si>
    <t>1) Factura excede topes autorizados Vr. acordado por cotización SOAT NETO  $52.000  Vr. facturado $58.400  se objeta diferencia $6.400   2)  Se  glosa  valor de cuota moderadora 47.700 no aplicada en factura, no se evidencia en HC que ya pago por este evento. TOTAL GLOSA  $54.100    /JAM</t>
  </si>
  <si>
    <t>901352353_FE435181</t>
  </si>
  <si>
    <t xml:space="preserve">SE OBJETA 19806, NO PERTINENTE, TIENE UTILIDAD COMO PREDICTOR DE INFLAMACION CRONICA.CANTIDAD 2 </t>
  </si>
  <si>
    <t>PERTINENCIA MEDICA</t>
  </si>
  <si>
    <t>901352353_FE340558</t>
  </si>
  <si>
    <t xml:space="preserve">(1)    608 SE OBJETA 906913, CANTIDAD 7, PRUEBA DIAGNOSTICA NO PERTINENTE, PCR DE ALTA PRECISION UNICAMENTE TIENE UTILIDAD COMO PREDICTOR INFLAMATORIO EN RIESGO CARDIOVASCULAR   $ 457.100;                                            (2)    602 SE OBJETA 931001, CANTIDAD 7, PACIENTE HOSPITALIZADO POR EPOC EXACERBADO, SIN REQUERIMIENTO DE TERAPIA FISICA, NO SE IDENTIFICA CONDICION FISICA QUE AMERITE EJECUCION DE TERAPIA FISICA  $ 208.600.      Total objetado   $665.700     Dr. Diego Fernando Collazos </t>
  </si>
  <si>
    <t>901352353_FE327421</t>
  </si>
  <si>
    <t xml:space="preserve">(1)     601 SE OBJETA 10A002, CANTIDAD 4 POR LOS DIAS 10-11-12-13 DE ABRIL DE 2024, DE ACUERDO A NOTAS DE EVOLUCION DE CIRUJANO GENERAL, SE SOLICITO DESDE EL DIA 09-04-2024 IMAGEN POR RESONANCIA MAGNETICA PARA DEFINIR CONDUCTA, POSTERIOR A LO ANTERIOR LOS DIAS MENCIONADOS EN LAS NOTAS DE EVOLUCION MENCIONAN "RNM DE ABDOMEN CONTRASTADO PARA DEFINIR CONDUCTA MÉDICA". FINALMENTE LA IMAGEN DIAGNOSTICA NO ES TOMADA Y DAN EGRESO PARA VALORACION AMBULATORIA POR ONCOLOGIA Y HEPATOLOGIA QUE LA PACIENTE TENIA PROGRAMADA.   $ 1.706.000;    (2)    602 SE OBJETA 939403, CANTIDAD 11 PACIENTE SIN COMPROMISO RESPIRATORIO QUE JUSTIFIQUE LA EJECUCION DE TERAPIA RESPIRATORIA. NO SE EVIDENCIA JUSTIFICACION MEDICA PARA LA TERAPIA FISICA, NO SE IDENTIFICA ORDEN MEDICA.  $ 327.800;   (3)   608 SE OBJETA 906218, 906317, 906225, ESTUDIO NO INTERPRETADO EN HISTORIA CLINICA,NO APORTA AL MANEJO DEL PACIENTE   $ 410.400 ;   Dr.  Diego Fernando Collazos </t>
  </si>
  <si>
    <t>901352353_FE433506</t>
  </si>
  <si>
    <t>Glosa por contestar IPS</t>
  </si>
  <si>
    <t>se sostiene glosa por cuota moderadora $4.500 no aplicada en factura, para la fecha del servicio consulta ambulatoria 15 de abril 2024, correspondía a Régimen Contributivo /JAM</t>
  </si>
  <si>
    <t>COPAGO/CUOTA MODERADORA</t>
  </si>
  <si>
    <t>901352353_FE407365</t>
  </si>
  <si>
    <t>Se objeta el valor de $400 pesos por no cobro de cuota de recuperación copago/cuota moderadora para la prestación de los servicios en año 2024 que corresponden al valor de $4500</t>
  </si>
  <si>
    <t>901352353_FE311397</t>
  </si>
  <si>
    <t xml:space="preserve">Terapia respiratoria, no es facturable en este caso, toda vez que está incluida en la estancia en UCI. 29800,  268200  $ 268.200 </t>
  </si>
  <si>
    <t>Factura cancelada</t>
  </si>
  <si>
    <t>Glosa por contestar</t>
  </si>
  <si>
    <t>(en blanco)</t>
  </si>
  <si>
    <t>PAGO DIRECTO REGIMEN SUBSIDIADO SEPTIEMBRE 2024</t>
  </si>
  <si>
    <t>ANT. SERVICIOS DE SALUD CLEINER JASSIEL VALENCIA C</t>
  </si>
  <si>
    <t>Factura cancelada parcialmente - Saldo En programacion de pago</t>
  </si>
  <si>
    <t>ANT. SERVICIOS DE SALUD HAROLD GARCIA QUINTERO</t>
  </si>
  <si>
    <t>Cuenta de LLAVE</t>
  </si>
  <si>
    <t>Suma de IPS Saldo Factura</t>
  </si>
  <si>
    <t>Etiquetas de fila</t>
  </si>
  <si>
    <t>Total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</si>
</sst>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240A]d&quot; de &quot;mmmm&quot; de &quot;yyyy;@"/>
    <numFmt numFmtId="165" formatCode="_-* #,##0.00\ _€_-;\-* #,##0.00\ _€_-;_-* &quot;-&quot;??\ _€_-;_-@_-"/>
    <numFmt numFmtId="166" formatCode="&quot;$&quot;\ #,##0"/>
    <numFmt numFmtId="167" formatCode="&quot;$&quot;\ #,##0;[Red]&quot;$&quot;\ #,##0"/>
    <numFmt numFmtId="168" formatCode="[$$-240A]\ #,##0;\-[$$-240A]\ #,##0"/>
    <numFmt numFmtId="169" formatCode="_-* #,##0_-;\-* #,##0_-;_-* &quot;-&quot;??_-;_-@_-"/>
    <numFmt numFmtId="170" formatCode="_-&quot;$&quot;\ * #,##0_-;\-&quot;$&quot;\ * #,##0_-;_-&quot;$&quot;\ * &quot;-&quot;??_-;_-@_-"/>
  </numFmts>
  <fonts count="2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Verdana"/>
      <family val="2"/>
    </font>
    <font>
      <sz val="11"/>
      <color rgb="FFF8F8F8"/>
      <name val="Calibri"/>
      <family val="2"/>
    </font>
    <font>
      <b/>
      <sz val="8"/>
      <color rgb="FF000000"/>
      <name val="Verdana"/>
      <family val="2"/>
    </font>
    <font>
      <sz val="10"/>
      <name val="Arial"/>
      <family val="2"/>
    </font>
    <font>
      <sz val="10"/>
      <color indexed="8"/>
      <name val="Arial"/>
      <family val="2"/>
    </font>
    <font>
      <b/>
      <sz val="10"/>
      <color indexed="8"/>
      <name val="Arial"/>
      <family val="2"/>
    </font>
    <font>
      <b/>
      <sz val="9"/>
      <name val="Arial"/>
      <family val="2"/>
    </font>
    <font>
      <b/>
      <sz val="8"/>
      <color theme="1"/>
      <name val="Tahoma"/>
      <family val="2"/>
    </font>
    <font>
      <sz val="8"/>
      <color theme="1"/>
      <name val="Tahoma"/>
      <family val="2"/>
    </font>
    <font>
      <b/>
      <sz val="8"/>
      <color theme="0" tint="-0.499984740745262"/>
      <name val="Tahoma"/>
      <family val="2"/>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D7D31"/>
        <bgColor indexed="64"/>
      </patternFill>
    </fill>
    <fill>
      <patternFill patternType="solid">
        <fgColor rgb="FFD0CECE"/>
        <bgColor indexed="64"/>
      </patternFill>
    </fill>
    <fill>
      <patternFill patternType="solid">
        <fgColor theme="2" tint="-9.9978637043366805E-2"/>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1" fillId="0" borderId="0"/>
    <xf numFmtId="165"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111">
    <xf numFmtId="0" fontId="0" fillId="0" borderId="0" xfId="0"/>
    <xf numFmtId="0" fontId="18" fillId="0" borderId="0" xfId="0" applyFont="1" applyAlignment="1">
      <alignment horizontal="center" vertical="top"/>
    </xf>
    <xf numFmtId="0" fontId="18" fillId="0" borderId="0" xfId="0" applyFont="1"/>
    <xf numFmtId="14" fontId="18" fillId="0" borderId="10" xfId="0" applyNumberFormat="1" applyFont="1" applyBorder="1" applyAlignment="1">
      <alignment horizontal="center" wrapText="1"/>
    </xf>
    <xf numFmtId="3" fontId="18" fillId="0" borderId="10" xfId="0" applyNumberFormat="1" applyFont="1" applyBorder="1" applyAlignment="1">
      <alignment horizontal="right" wrapText="1"/>
    </xf>
    <xf numFmtId="0" fontId="18" fillId="0" borderId="10" xfId="0" applyFont="1" applyBorder="1" applyAlignment="1">
      <alignment horizontal="left" wrapText="1"/>
    </xf>
    <xf numFmtId="0" fontId="18" fillId="0" borderId="10" xfId="0" applyFont="1" applyBorder="1" applyAlignment="1">
      <alignment horizontal="right" wrapText="1"/>
    </xf>
    <xf numFmtId="0" fontId="18" fillId="0" borderId="11" xfId="0" applyFont="1" applyBorder="1" applyAlignment="1">
      <alignment wrapText="1"/>
    </xf>
    <xf numFmtId="3" fontId="18" fillId="0" borderId="11" xfId="0" applyNumberFormat="1" applyFont="1" applyBorder="1" applyAlignment="1">
      <alignment wrapText="1"/>
    </xf>
    <xf numFmtId="0" fontId="20" fillId="34" borderId="11" xfId="0" applyFont="1" applyFill="1" applyBorder="1" applyAlignment="1">
      <alignment wrapText="1"/>
    </xf>
    <xf numFmtId="0" fontId="20" fillId="34" borderId="10" xfId="0" applyFont="1" applyFill="1" applyBorder="1" applyAlignment="1">
      <alignment wrapText="1"/>
    </xf>
    <xf numFmtId="0" fontId="20" fillId="34" borderId="12" xfId="0" applyFont="1" applyFill="1" applyBorder="1" applyAlignment="1">
      <alignment wrapText="1"/>
    </xf>
    <xf numFmtId="0" fontId="20" fillId="34" borderId="13" xfId="0" applyFont="1" applyFill="1" applyBorder="1" applyAlignment="1">
      <alignment wrapText="1"/>
    </xf>
    <xf numFmtId="0" fontId="20" fillId="34" borderId="10" xfId="0" applyFont="1" applyFill="1" applyBorder="1" applyAlignment="1">
      <alignment horizontal="center" wrapText="1"/>
    </xf>
    <xf numFmtId="0" fontId="20" fillId="34" borderId="12" xfId="0" applyFont="1" applyFill="1" applyBorder="1" applyAlignment="1">
      <alignment horizontal="center" wrapText="1"/>
    </xf>
    <xf numFmtId="0" fontId="18" fillId="0" borderId="15" xfId="0" applyFont="1" applyBorder="1" applyAlignment="1">
      <alignment wrapText="1"/>
    </xf>
    <xf numFmtId="14" fontId="18" fillId="0" borderId="17" xfId="0" applyNumberFormat="1" applyFont="1" applyBorder="1" applyAlignment="1">
      <alignment horizontal="center" wrapText="1"/>
    </xf>
    <xf numFmtId="3" fontId="18" fillId="0" borderId="15" xfId="0" applyNumberFormat="1" applyFont="1" applyBorder="1" applyAlignment="1">
      <alignment wrapText="1"/>
    </xf>
    <xf numFmtId="3" fontId="18" fillId="35" borderId="12" xfId="0" applyNumberFormat="1" applyFont="1" applyFill="1" applyBorder="1" applyAlignment="1">
      <alignment wrapText="1"/>
    </xf>
    <xf numFmtId="0" fontId="22" fillId="0" borderId="0" xfId="42" applyFont="1"/>
    <xf numFmtId="0" fontId="22" fillId="0" borderId="18" xfId="42" applyFont="1" applyBorder="1" applyAlignment="1">
      <alignment horizontal="centerContinuous"/>
    </xf>
    <xf numFmtId="0" fontId="22" fillId="0" borderId="19" xfId="42" applyFont="1" applyBorder="1" applyAlignment="1">
      <alignment horizontal="centerContinuous"/>
    </xf>
    <xf numFmtId="0" fontId="22" fillId="0" borderId="22" xfId="42" applyFont="1" applyBorder="1" applyAlignment="1">
      <alignment horizontal="centerContinuous"/>
    </xf>
    <xf numFmtId="0" fontId="22" fillId="0" borderId="23" xfId="42" applyFont="1" applyBorder="1" applyAlignment="1">
      <alignment horizontal="centerContinuous"/>
    </xf>
    <xf numFmtId="0" fontId="23" fillId="0" borderId="18" xfId="42" applyFont="1" applyBorder="1" applyAlignment="1">
      <alignment horizontal="centerContinuous" vertical="center"/>
    </xf>
    <xf numFmtId="0" fontId="23" fillId="0" borderId="20" xfId="42" applyFont="1" applyBorder="1" applyAlignment="1">
      <alignment horizontal="centerContinuous" vertical="center"/>
    </xf>
    <xf numFmtId="0" fontId="23" fillId="0" borderId="19" xfId="42" applyFont="1" applyBorder="1" applyAlignment="1">
      <alignment horizontal="centerContinuous" vertical="center"/>
    </xf>
    <xf numFmtId="0" fontId="23" fillId="0" borderId="21" xfId="42" applyFont="1" applyBorder="1" applyAlignment="1">
      <alignment horizontal="centerContinuous" vertical="center"/>
    </xf>
    <xf numFmtId="0" fontId="23" fillId="0" borderId="22" xfId="42" applyFont="1" applyBorder="1" applyAlignment="1">
      <alignment horizontal="centerContinuous" vertical="center"/>
    </xf>
    <xf numFmtId="0" fontId="23" fillId="0" borderId="0" xfId="42" applyFont="1" applyAlignment="1">
      <alignment horizontal="centerContinuous" vertical="center"/>
    </xf>
    <xf numFmtId="0" fontId="23" fillId="0" borderId="28" xfId="42" applyFont="1" applyBorder="1" applyAlignment="1">
      <alignment horizontal="centerContinuous" vertical="center"/>
    </xf>
    <xf numFmtId="0" fontId="22" fillId="0" borderId="24" xfId="42" applyFont="1" applyBorder="1" applyAlignment="1">
      <alignment horizontal="centerContinuous"/>
    </xf>
    <xf numFmtId="0" fontId="22" fillId="0" borderId="26" xfId="42" applyFont="1" applyBorder="1" applyAlignment="1">
      <alignment horizontal="centerContinuous"/>
    </xf>
    <xf numFmtId="0" fontId="23" fillId="0" borderId="24" xfId="42" applyFont="1" applyBorder="1" applyAlignment="1">
      <alignment horizontal="centerContinuous" vertical="center"/>
    </xf>
    <xf numFmtId="0" fontId="23" fillId="0" borderId="25" xfId="42" applyFont="1" applyBorder="1" applyAlignment="1">
      <alignment horizontal="centerContinuous" vertical="center"/>
    </xf>
    <xf numFmtId="0" fontId="23" fillId="0" borderId="26" xfId="42" applyFont="1" applyBorder="1" applyAlignment="1">
      <alignment horizontal="centerContinuous" vertical="center"/>
    </xf>
    <xf numFmtId="0" fontId="23" fillId="0" borderId="27" xfId="42" applyFont="1" applyBorder="1" applyAlignment="1">
      <alignment horizontal="centerContinuous" vertical="center"/>
    </xf>
    <xf numFmtId="0" fontId="22" fillId="0" borderId="22" xfId="42" applyFont="1" applyBorder="1"/>
    <xf numFmtId="0" fontId="22" fillId="0" borderId="23" xfId="42" applyFont="1" applyBorder="1"/>
    <xf numFmtId="0" fontId="23" fillId="0" borderId="0" xfId="42" applyFont="1"/>
    <xf numFmtId="14" fontId="22" fillId="0" borderId="0" xfId="42" applyNumberFormat="1" applyFont="1"/>
    <xf numFmtId="164" fontId="22" fillId="0" borderId="0" xfId="42" applyNumberFormat="1" applyFont="1"/>
    <xf numFmtId="14" fontId="22" fillId="0" borderId="0" xfId="42" applyNumberFormat="1" applyFont="1" applyAlignment="1">
      <alignment horizontal="left"/>
    </xf>
    <xf numFmtId="1" fontId="23" fillId="0" borderId="0" xfId="43" applyNumberFormat="1" applyFont="1" applyAlignment="1">
      <alignment horizontal="right"/>
    </xf>
    <xf numFmtId="166" fontId="23" fillId="0" borderId="0" xfId="42" applyNumberFormat="1" applyFont="1" applyAlignment="1">
      <alignment horizontal="right"/>
    </xf>
    <xf numFmtId="1" fontId="23" fillId="0" borderId="0" xfId="42" applyNumberFormat="1" applyFont="1" applyAlignment="1">
      <alignment horizontal="center"/>
    </xf>
    <xf numFmtId="167" fontId="23" fillId="0" borderId="0" xfId="42" applyNumberFormat="1" applyFont="1" applyAlignment="1">
      <alignment horizontal="right"/>
    </xf>
    <xf numFmtId="1" fontId="22" fillId="0" borderId="0" xfId="42" applyNumberFormat="1" applyFont="1" applyAlignment="1">
      <alignment horizontal="center"/>
    </xf>
    <xf numFmtId="167" fontId="22" fillId="0" borderId="0" xfId="42" applyNumberFormat="1" applyFont="1" applyAlignment="1">
      <alignment horizontal="right"/>
    </xf>
    <xf numFmtId="1" fontId="22" fillId="0" borderId="25" xfId="42" applyNumberFormat="1" applyFont="1" applyBorder="1" applyAlignment="1">
      <alignment horizontal="center"/>
    </xf>
    <xf numFmtId="167" fontId="22" fillId="0" borderId="25" xfId="42" applyNumberFormat="1" applyFont="1" applyBorder="1" applyAlignment="1">
      <alignment horizontal="right"/>
    </xf>
    <xf numFmtId="0" fontId="22" fillId="0" borderId="0" xfId="42" applyFont="1" applyAlignment="1">
      <alignment horizontal="center"/>
    </xf>
    <xf numFmtId="1" fontId="23" fillId="0" borderId="29" xfId="42" applyNumberFormat="1" applyFont="1" applyBorder="1" applyAlignment="1">
      <alignment horizontal="center"/>
    </xf>
    <xf numFmtId="167" fontId="23" fillId="0" borderId="29" xfId="42" applyNumberFormat="1" applyFont="1" applyBorder="1" applyAlignment="1">
      <alignment horizontal="right"/>
    </xf>
    <xf numFmtId="167" fontId="22" fillId="0" borderId="0" xfId="42" applyNumberFormat="1" applyFont="1"/>
    <xf numFmtId="167" fontId="23" fillId="0" borderId="25" xfId="42" applyNumberFormat="1" applyFont="1" applyBorder="1"/>
    <xf numFmtId="167" fontId="22" fillId="0" borderId="25" xfId="42" applyNumberFormat="1" applyFont="1" applyBorder="1"/>
    <xf numFmtId="167" fontId="23" fillId="0" borderId="0" xfId="42" applyNumberFormat="1" applyFont="1"/>
    <xf numFmtId="0" fontId="22" fillId="0" borderId="24" xfId="42" applyFont="1" applyBorder="1"/>
    <xf numFmtId="0" fontId="22" fillId="0" borderId="25" xfId="42" applyFont="1" applyBorder="1"/>
    <xf numFmtId="0" fontId="22" fillId="0" borderId="26" xfId="42" applyFont="1" applyBorder="1"/>
    <xf numFmtId="0" fontId="22" fillId="36" borderId="0" xfId="42" applyFont="1" applyFill="1"/>
    <xf numFmtId="0" fontId="23" fillId="0" borderId="0" xfId="42" applyFont="1" applyAlignment="1">
      <alignment horizontal="center"/>
    </xf>
    <xf numFmtId="168" fontId="23" fillId="0" borderId="0" xfId="44" applyNumberFormat="1" applyFont="1" applyAlignment="1">
      <alignment horizontal="right"/>
    </xf>
    <xf numFmtId="1" fontId="22" fillId="0" borderId="0" xfId="43" applyNumberFormat="1" applyFont="1" applyAlignment="1">
      <alignment horizontal="right"/>
    </xf>
    <xf numFmtId="169" fontId="22" fillId="0" borderId="29" xfId="44" applyNumberFormat="1" applyFont="1" applyBorder="1" applyAlignment="1">
      <alignment horizontal="center"/>
    </xf>
    <xf numFmtId="168" fontId="22" fillId="0" borderId="29" xfId="44" applyNumberFormat="1" applyFont="1" applyBorder="1" applyAlignment="1">
      <alignment horizontal="right"/>
    </xf>
    <xf numFmtId="0" fontId="19" fillId="33" borderId="0" xfId="0" applyFont="1" applyFill="1" applyAlignment="1">
      <alignment horizontal="center"/>
    </xf>
    <xf numFmtId="0" fontId="19" fillId="33" borderId="14" xfId="0" applyFont="1" applyFill="1" applyBorder="1" applyAlignment="1">
      <alignment horizontal="center"/>
    </xf>
    <xf numFmtId="0" fontId="18" fillId="35" borderId="16" xfId="0" applyFont="1" applyFill="1" applyBorder="1" applyAlignment="1">
      <alignment horizontal="center" wrapText="1"/>
    </xf>
    <xf numFmtId="0" fontId="23" fillId="0" borderId="18" xfId="42" applyFont="1" applyBorder="1" applyAlignment="1">
      <alignment horizontal="center" vertical="center"/>
    </xf>
    <xf numFmtId="0" fontId="23" fillId="0" borderId="20" xfId="42" applyFont="1" applyBorder="1" applyAlignment="1">
      <alignment horizontal="center" vertical="center"/>
    </xf>
    <xf numFmtId="0" fontId="23" fillId="0" borderId="19" xfId="42" applyFont="1" applyBorder="1" applyAlignment="1">
      <alignment horizontal="center" vertical="center"/>
    </xf>
    <xf numFmtId="0" fontId="23" fillId="0" borderId="24" xfId="42" applyFont="1" applyBorder="1" applyAlignment="1">
      <alignment horizontal="center" vertical="center"/>
    </xf>
    <xf numFmtId="0" fontId="23" fillId="0" borderId="25" xfId="42" applyFont="1" applyBorder="1" applyAlignment="1">
      <alignment horizontal="center" vertical="center"/>
    </xf>
    <xf numFmtId="0" fontId="23" fillId="0" borderId="26" xfId="42" applyFont="1" applyBorder="1" applyAlignment="1">
      <alignment horizontal="center" vertical="center"/>
    </xf>
    <xf numFmtId="0" fontId="23" fillId="0" borderId="21" xfId="42" applyFont="1" applyBorder="1" applyAlignment="1">
      <alignment horizontal="center" vertical="center"/>
    </xf>
    <xf numFmtId="0" fontId="23" fillId="0" borderId="27" xfId="42" applyFont="1" applyBorder="1" applyAlignment="1">
      <alignment horizontal="center" vertical="center"/>
    </xf>
    <xf numFmtId="0" fontId="24" fillId="0" borderId="0" xfId="42" applyFont="1" applyAlignment="1">
      <alignment horizontal="center" vertical="center" wrapText="1"/>
    </xf>
    <xf numFmtId="0" fontId="23" fillId="0" borderId="22" xfId="42" applyFont="1" applyBorder="1" applyAlignment="1">
      <alignment horizontal="center" vertical="center" wrapText="1"/>
    </xf>
    <xf numFmtId="0" fontId="23" fillId="0" borderId="0" xfId="42" applyFont="1" applyAlignment="1">
      <alignment horizontal="center" vertical="center" wrapText="1"/>
    </xf>
    <xf numFmtId="0" fontId="23" fillId="0" borderId="23" xfId="42" applyFont="1" applyBorder="1" applyAlignment="1">
      <alignment horizontal="center" vertical="center" wrapText="1"/>
    </xf>
    <xf numFmtId="0" fontId="25" fillId="0" borderId="16" xfId="0" applyNumberFormat="1" applyFont="1" applyBorder="1" applyAlignment="1">
      <alignment horizontal="center" vertical="center" wrapText="1"/>
    </xf>
    <xf numFmtId="0" fontId="25" fillId="0" borderId="16" xfId="0" applyFont="1" applyBorder="1" applyAlignment="1">
      <alignment horizontal="center" vertical="center" wrapText="1"/>
    </xf>
    <xf numFmtId="14" fontId="25" fillId="0" borderId="16" xfId="0" applyNumberFormat="1" applyFont="1" applyBorder="1" applyAlignment="1">
      <alignment horizontal="center" vertical="center" wrapText="1"/>
    </xf>
    <xf numFmtId="170" fontId="25" fillId="0" borderId="16" xfId="45" applyNumberFormat="1" applyFont="1" applyBorder="1" applyAlignment="1">
      <alignment horizontal="center" vertical="center" wrapText="1"/>
    </xf>
    <xf numFmtId="0" fontId="25" fillId="37" borderId="16" xfId="0" applyFont="1" applyFill="1" applyBorder="1" applyAlignment="1">
      <alignment horizontal="center" vertical="center" wrapText="1"/>
    </xf>
    <xf numFmtId="0" fontId="25" fillId="38" borderId="16" xfId="0" applyFont="1" applyFill="1" applyBorder="1" applyAlignment="1">
      <alignment horizontal="center" vertical="center" wrapText="1"/>
    </xf>
    <xf numFmtId="170" fontId="25" fillId="38" borderId="16" xfId="45" applyNumberFormat="1" applyFont="1" applyFill="1" applyBorder="1" applyAlignment="1">
      <alignment horizontal="center" vertical="center" wrapText="1"/>
    </xf>
    <xf numFmtId="0" fontId="25" fillId="38" borderId="16" xfId="0" applyNumberFormat="1" applyFont="1" applyFill="1" applyBorder="1" applyAlignment="1">
      <alignment horizontal="center" vertical="center" wrapText="1"/>
    </xf>
    <xf numFmtId="0" fontId="25" fillId="39" borderId="16" xfId="0" applyFont="1" applyFill="1" applyBorder="1" applyAlignment="1">
      <alignment horizontal="center" vertical="center" wrapText="1"/>
    </xf>
    <xf numFmtId="0" fontId="25" fillId="40" borderId="16" xfId="0" applyFont="1" applyFill="1" applyBorder="1" applyAlignment="1">
      <alignment horizontal="center" vertical="center" wrapText="1"/>
    </xf>
    <xf numFmtId="0" fontId="25" fillId="40" borderId="16" xfId="0" applyNumberFormat="1" applyFont="1" applyFill="1" applyBorder="1" applyAlignment="1">
      <alignment horizontal="center" vertical="center" wrapText="1"/>
    </xf>
    <xf numFmtId="170" fontId="25" fillId="41" borderId="16" xfId="45" applyNumberFormat="1" applyFont="1" applyFill="1" applyBorder="1" applyAlignment="1">
      <alignment horizontal="center" vertical="center" wrapText="1"/>
    </xf>
    <xf numFmtId="0" fontId="25" fillId="42" borderId="16" xfId="0" applyFont="1" applyFill="1" applyBorder="1" applyAlignment="1">
      <alignment horizontal="center" vertical="center" wrapText="1"/>
    </xf>
    <xf numFmtId="0" fontId="26" fillId="0" borderId="16" xfId="0" applyNumberFormat="1" applyFont="1" applyBorder="1" applyAlignment="1">
      <alignment vertical="center"/>
    </xf>
    <xf numFmtId="0" fontId="26" fillId="0" borderId="16" xfId="0" applyFont="1" applyBorder="1" applyAlignment="1">
      <alignment vertical="center"/>
    </xf>
    <xf numFmtId="14" fontId="26" fillId="0" borderId="16" xfId="0" quotePrefix="1" applyNumberFormat="1" applyFont="1" applyBorder="1" applyAlignment="1">
      <alignment vertical="center"/>
    </xf>
    <xf numFmtId="170" fontId="26" fillId="0" borderId="16" xfId="45" applyNumberFormat="1" applyFont="1" applyBorder="1" applyAlignment="1">
      <alignment vertical="center"/>
    </xf>
    <xf numFmtId="0" fontId="27" fillId="36" borderId="16" xfId="0" applyFont="1" applyFill="1" applyBorder="1" applyAlignment="1">
      <alignment vertical="center"/>
    </xf>
    <xf numFmtId="0" fontId="26" fillId="0" borderId="16" xfId="45" applyNumberFormat="1" applyFont="1" applyBorder="1" applyAlignment="1">
      <alignment vertical="center"/>
    </xf>
    <xf numFmtId="14" fontId="26" fillId="0" borderId="16" xfId="0" applyNumberFormat="1" applyFont="1" applyBorder="1" applyAlignment="1">
      <alignment vertical="center"/>
    </xf>
    <xf numFmtId="0" fontId="26" fillId="0" borderId="0" xfId="0" applyNumberFormat="1" applyFont="1" applyAlignment="1"/>
    <xf numFmtId="0" fontId="26" fillId="0" borderId="0" xfId="0" applyFont="1" applyAlignment="1"/>
    <xf numFmtId="14" fontId="26" fillId="0" borderId="0" xfId="0" applyNumberFormat="1" applyFont="1" applyAlignment="1"/>
    <xf numFmtId="170" fontId="26" fillId="0" borderId="0" xfId="45" applyNumberFormat="1" applyFont="1" applyAlignment="1"/>
    <xf numFmtId="170" fontId="26" fillId="0" borderId="0" xfId="0" applyNumberFormat="1" applyFont="1" applyAlignment="1"/>
    <xf numFmtId="0" fontId="26" fillId="0" borderId="0" xfId="0" applyFont="1"/>
    <xf numFmtId="0" fontId="0" fillId="0" borderId="0" xfId="0" applyNumberFormat="1"/>
    <xf numFmtId="0" fontId="0" fillId="0" borderId="0" xfId="0" pivotButton="1"/>
    <xf numFmtId="0" fontId="0" fillId="0" borderId="0" xfId="0" applyAlignment="1">
      <alignment horizontal="left"/>
    </xf>
  </cellXfs>
  <cellStyles count="46">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Millares 2 2" xfId="44"/>
    <cellStyle name="Millares 3" xfId="43"/>
    <cellStyle name="Moneda" xfId="45" builtinId="4"/>
    <cellStyle name="Neutral" xfId="8" builtinId="28" customBuiltin="1"/>
    <cellStyle name="Normal" xfId="0" builtinId="0"/>
    <cellStyle name="Normal 2 2" xfId="42"/>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xmlns="" id="{A968B23C-C51A-4AD9-B58D-F678D5E852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xmlns="" id="{B2A0DB32-8CE6-4E12-A1D7-BC7105AD69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56.42226053241" createdVersion="5" refreshedVersion="5" minRefreshableVersion="3" recordCount="51">
  <cacheSource type="worksheet">
    <worksheetSource ref="A2:AN53" sheet="ESTADO DE CADA FACTURA"/>
  </cacheSource>
  <cacheFields count="47">
    <cacheField name="NIT IPS" numFmtId="0">
      <sharedItems containsSemiMixedTypes="0" containsString="0" containsNumber="1" containsInteger="1" minValue="901352353" maxValue="901352353"/>
    </cacheField>
    <cacheField name="Nombre IPS" numFmtId="0">
      <sharedItems/>
    </cacheField>
    <cacheField name="Prefijo Factura" numFmtId="0">
      <sharedItems containsNonDate="0" containsString="0" containsBlank="1"/>
    </cacheField>
    <cacheField name="Numero Factura" numFmtId="0">
      <sharedItems/>
    </cacheField>
    <cacheField name="FACT" numFmtId="0">
      <sharedItems/>
    </cacheField>
    <cacheField name="LLAVE" numFmtId="0">
      <sharedItems/>
    </cacheField>
    <cacheField name="IPS Fecha factura" numFmtId="14">
      <sharedItems containsSemiMixedTypes="0" containsNonDate="0" containsDate="1" containsString="0" minDate="2022-04-19T00:00:00" maxDate="2024-10-30T00:00:00"/>
    </cacheField>
    <cacheField name="IPS Fecha radicado" numFmtId="14">
      <sharedItems containsSemiMixedTypes="0" containsNonDate="0" containsDate="1" containsString="0" minDate="2022-05-03T00:00:00" maxDate="2024-11-13T00:00:00"/>
    </cacheField>
    <cacheField name="IPS Valor Factura" numFmtId="170">
      <sharedItems containsSemiMixedTypes="0" containsString="0" containsNumber="1" containsInteger="1" minValue="23000" maxValue="136289132"/>
    </cacheField>
    <cacheField name="IPS Saldo Factura" numFmtId="170">
      <sharedItems containsSemiMixedTypes="0" containsString="0" containsNumber="1" containsInteger="1" minValue="800" maxValue="136289132"/>
    </cacheField>
    <cacheField name="Tipo de Contrato" numFmtId="0">
      <sharedItems containsNonDate="0" containsString="0" containsBlank="1"/>
    </cacheField>
    <cacheField name="ESTADO CARTERA ANTERIOR" numFmtId="0">
      <sharedItems/>
    </cacheField>
    <cacheField name="ESTADO EPS 30-12-2024" numFmtId="0">
      <sharedItems count="7">
        <s v="Factura cancelada"/>
        <s v="Factura cancelada parcialmente - Saldo En programacion de pago"/>
        <s v="Factura devuelta"/>
        <s v="Factura en proceso interno"/>
        <s v="Factura pendiente en programacion de pago"/>
        <s v="Factura pendiente en programacion de pago - Glosa por contestar IPS"/>
        <s v="Glosa por contestar IPS"/>
      </sharedItems>
    </cacheField>
    <cacheField name="POR PAGAR SAP" numFmtId="170">
      <sharedItems containsSemiMixedTypes="0" containsString="0" containsNumber="1" containsInteger="1" minValue="0" maxValue="19842293"/>
    </cacheField>
    <cacheField name="DOC CONTA" numFmtId="0">
      <sharedItems containsString="0" containsBlank="1" containsNumber="1" containsInteger="1" minValue="136689481" maxValue="4800065032"/>
    </cacheField>
    <cacheField name="ESTADO BOX" numFmtId="0">
      <sharedItems/>
    </cacheField>
    <cacheField name="FECHA FACT" numFmtId="14">
      <sharedItems containsSemiMixedTypes="0" containsNonDate="0" containsDate="1" containsString="0" minDate="2022-04-19T00:00:00" maxDate="2024-10-30T00:00:00"/>
    </cacheField>
    <cacheField name="FECHA RAD" numFmtId="14">
      <sharedItems containsNonDate="0" containsDate="1" containsString="0" containsBlank="1" minDate="2022-05-03T00:00:00" maxDate="2024-11-13T00:00:00"/>
    </cacheField>
    <cacheField name="FECHA LIQ" numFmtId="14">
      <sharedItems containsNonDate="0" containsDate="1" containsString="0" containsBlank="1" minDate="2023-01-19T00:00:00" maxDate="2024-12-27T00:00:00"/>
    </cacheField>
    <cacheField name="FECHA DEV" numFmtId="14">
      <sharedItems containsNonDate="0" containsDate="1" containsString="0" containsBlank="1" minDate="2024-05-06T00:00:00" maxDate="2024-11-22T00:00:00"/>
    </cacheField>
    <cacheField name="VALOR BRUTO" numFmtId="170">
      <sharedItems containsSemiMixedTypes="0" containsString="0" containsNumber="1" containsInteger="1" minValue="23000" maxValue="136289132"/>
    </cacheField>
    <cacheField name="GLOSA PDTE" numFmtId="170">
      <sharedItems containsSemiMixedTypes="0" containsString="0" containsNumber="1" containsInteger="1" minValue="0" maxValue="4533450"/>
    </cacheField>
    <cacheField name="GLOSA ACEPTADA" numFmtId="170">
      <sharedItems containsSemiMixedTypes="0" containsString="0" containsNumber="1" containsInteger="1" minValue="0" maxValue="183000"/>
    </cacheField>
    <cacheField name="DEVOLUCION" numFmtId="170">
      <sharedItems containsSemiMixedTypes="0" containsString="0" containsNumber="1" containsInteger="1" minValue="0" maxValue="136289132"/>
    </cacheField>
    <cacheField name="Devolucion Aceptada" numFmtId="0">
      <sharedItems containsNonDate="0" containsString="0" containsBlank="1"/>
    </cacheField>
    <cacheField name="Observacion Devolucion" numFmtId="0">
      <sharedItems containsBlank="1" longText="1"/>
    </cacheField>
    <cacheField name="RETE" numFmtId="170">
      <sharedItems containsSemiMixedTypes="0" containsString="0" containsNumber="1" containsInteger="1" minValue="0" maxValue="47475"/>
    </cacheField>
    <cacheField name="Valor_Glosa y Devolución" numFmtId="170">
      <sharedItems containsSemiMixedTypes="0" containsString="0" containsNumber="1" containsInteger="1" minValue="0" maxValue="136289132"/>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ontainsMixedTypes="1" containsNumber="1" containsInteger="1" minValue="0" maxValue="0"/>
    </cacheField>
    <cacheField name="AMBITO" numFmtId="0">
      <sharedItems containsBlank="1" containsMixedTypes="1" containsNumber="1" containsInteger="1" minValue="0" maxValue="0"/>
    </cacheField>
    <cacheField name="FACTURA CANCELADA" numFmtId="170">
      <sharedItems containsSemiMixedTypes="0" containsString="0" containsNumber="1" containsInteger="1" minValue="0" maxValue="0"/>
    </cacheField>
    <cacheField name="FACTURA DEVUELTA" numFmtId="170">
      <sharedItems containsSemiMixedTypes="0" containsString="0" containsNumber="1" containsInteger="1" minValue="0" maxValue="0"/>
    </cacheField>
    <cacheField name="FACTURA NO RADICADA" numFmtId="170">
      <sharedItems containsSemiMixedTypes="0" containsString="0" containsNumber="1" containsInteger="1" minValue="0" maxValue="0"/>
    </cacheField>
    <cacheField name="VALOR ACEPTADO" numFmtId="170">
      <sharedItems containsSemiMixedTypes="0" containsString="0" containsNumber="1" containsInteger="1" minValue="0" maxValue="0"/>
    </cacheField>
    <cacheField name="GLOSA PDTE2" numFmtId="170">
      <sharedItems containsSemiMixedTypes="0" containsString="0" containsNumber="1" containsInteger="1" minValue="0" maxValue="0"/>
    </cacheField>
    <cacheField name="FACTURA EN PROGRAMACION DE PAGO" numFmtId="170">
      <sharedItems containsSemiMixedTypes="0" containsString="0" containsNumber="1" containsInteger="1" minValue="0" maxValue="0"/>
    </cacheField>
    <cacheField name="FACTURA EN PROCESO INTERNO" numFmtId="170">
      <sharedItems containsSemiMixedTypes="0" containsString="0" containsNumber="1" containsInteger="1" minValue="0" maxValue="0"/>
    </cacheField>
    <cacheField name="FACTURACION COVID" numFmtId="170">
      <sharedItems containsSemiMixedTypes="0" containsString="0" containsNumber="1" containsInteger="1" minValue="0" maxValue="0"/>
    </cacheField>
    <cacheField name="VALO CANCELADO SAP" numFmtId="170">
      <sharedItems containsSemiMixedTypes="0" containsString="0" containsNumber="1" containsInteger="1" minValue="0" maxValue="22357390"/>
    </cacheField>
    <cacheField name="RETENCION" numFmtId="170">
      <sharedItems containsSemiMixedTypes="0" containsString="0" containsNumber="1" containsInteger="1" minValue="0" maxValue="0"/>
    </cacheField>
    <cacheField name="DOC COMPENSACION SAP" numFmtId="0">
      <sharedItems containsString="0" containsBlank="1" containsNumber="1" containsInteger="1" minValue="2201304600" maxValue="4800065620"/>
    </cacheField>
    <cacheField name="FECHA COMPENSACION SAP" numFmtId="14">
      <sharedItems containsNonDate="0" containsDate="1" containsString="0" containsBlank="1" minDate="2022-10-20T00:00:00" maxDate="2024-10-19T00:00:00"/>
    </cacheField>
    <cacheField name="OBSE PAGO" numFmtId="0">
      <sharedItems containsBlank="1"/>
    </cacheField>
    <cacheField name="VALOR TRANFERENCIA" numFmtId="170">
      <sharedItems containsSemiMixedTypes="0" containsString="0" containsNumber="1" containsInteger="1" minValue="0" maxValue="28234953"/>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1">
  <r>
    <n v="901352353"/>
    <s v="CLINICA SAGRADA FAMILIA S.A.S."/>
    <m/>
    <s v="FE210479"/>
    <s v="FE210479"/>
    <s v="901352353_FE210479"/>
    <d v="2022-04-19T00:00:00"/>
    <d v="2022-05-03T00:00:00"/>
    <n v="8060054"/>
    <n v="12700"/>
    <m/>
    <s v="Factura cancelada"/>
    <x v="0"/>
    <n v="0"/>
    <m/>
    <s v="Finalizada"/>
    <d v="2022-04-19T00:00:00"/>
    <d v="2022-05-03T00:00:00"/>
    <d v="2023-01-19T00:00:00"/>
    <m/>
    <n v="8060054"/>
    <n v="152500"/>
    <n v="0"/>
    <n v="0"/>
    <m/>
    <m/>
    <n v="0"/>
    <n v="0"/>
    <m/>
    <m/>
    <m/>
    <m/>
    <m/>
    <n v="0"/>
    <n v="0"/>
    <n v="0"/>
    <n v="0"/>
    <n v="0"/>
    <n v="0"/>
    <n v="0"/>
    <n v="0"/>
    <n v="7749403"/>
    <n v="0"/>
    <n v="2201304600"/>
    <d v="2022-10-20T00:00:00"/>
    <s v="(en blanco)"/>
    <n v="16589916"/>
  </r>
  <r>
    <n v="901352353"/>
    <s v="CLINICA SAGRADA FAMILIA S.A.S."/>
    <m/>
    <s v="FE439567"/>
    <s v="FE439567"/>
    <s v="901352353_FE439567"/>
    <d v="2024-06-04T00:00:00"/>
    <d v="2024-06-04T00:00:00"/>
    <n v="44900"/>
    <n v="44900"/>
    <m/>
    <s v="Factura cancelada"/>
    <x v="0"/>
    <n v="0"/>
    <m/>
    <s v="Finalizada"/>
    <d v="2024-05-14T00:00:00"/>
    <d v="2024-06-04T00:00:00"/>
    <d v="2024-06-24T00:00:00"/>
    <m/>
    <n v="49400"/>
    <n v="0"/>
    <n v="0"/>
    <n v="0"/>
    <m/>
    <m/>
    <n v="0"/>
    <n v="0"/>
    <m/>
    <m/>
    <m/>
    <m/>
    <m/>
    <n v="0"/>
    <n v="0"/>
    <n v="0"/>
    <n v="0"/>
    <n v="0"/>
    <n v="0"/>
    <n v="0"/>
    <n v="0"/>
    <n v="44900"/>
    <n v="0"/>
    <n v="4800065031"/>
    <d v="2024-08-31T00:00:00"/>
    <s v="ANT. SERVICIOS DE SALUD HAROLD GARCIA QUINTERO"/>
    <n v="68510"/>
  </r>
  <r>
    <n v="901352353"/>
    <s v="CLINICA SAGRADA FAMILIA S.A.S."/>
    <m/>
    <s v="FE443798"/>
    <s v="FE443798"/>
    <s v="901352353_FE443798"/>
    <d v="2024-05-28T00:00:00"/>
    <d v="2024-06-04T00:00:00"/>
    <n v="46400"/>
    <n v="46400"/>
    <m/>
    <s v="Factura cancelada"/>
    <x v="0"/>
    <n v="0"/>
    <m/>
    <s v="Finalizada"/>
    <d v="2024-05-28T00:00:00"/>
    <d v="2024-06-04T00:00:00"/>
    <d v="2024-06-06T00:00:00"/>
    <m/>
    <n v="46400"/>
    <n v="0"/>
    <n v="0"/>
    <n v="0"/>
    <m/>
    <m/>
    <n v="0"/>
    <n v="0"/>
    <m/>
    <m/>
    <m/>
    <m/>
    <m/>
    <n v="0"/>
    <n v="0"/>
    <n v="0"/>
    <n v="0"/>
    <n v="0"/>
    <n v="0"/>
    <n v="0"/>
    <n v="0"/>
    <n v="45538"/>
    <n v="0"/>
    <n v="4800065032"/>
    <d v="2024-08-31T00:00:00"/>
    <s v="ANT. SERVICIOS DE SALUD CLEINER JASSIEL VALENCIA C"/>
    <n v="48902"/>
  </r>
  <r>
    <n v="901352353"/>
    <s v="CLINICA SAGRADA FAMILIA S.A.S."/>
    <m/>
    <s v="FE448739"/>
    <s v="FE448739"/>
    <s v="901352353_FE448739"/>
    <d v="2024-06-14T00:00:00"/>
    <d v="2024-07-15T00:00:00"/>
    <n v="925300"/>
    <n v="18506"/>
    <m/>
    <s v="Factura cancelada"/>
    <x v="0"/>
    <n v="0"/>
    <m/>
    <s v="Finalizada"/>
    <d v="2024-06-14T00:00:00"/>
    <d v="2024-07-15T00:00:00"/>
    <d v="2024-07-18T00:00:00"/>
    <m/>
    <n v="925300"/>
    <n v="0"/>
    <n v="0"/>
    <n v="0"/>
    <m/>
    <m/>
    <n v="18506"/>
    <n v="0"/>
    <m/>
    <m/>
    <m/>
    <m/>
    <m/>
    <n v="0"/>
    <n v="0"/>
    <n v="0"/>
    <n v="0"/>
    <n v="0"/>
    <n v="0"/>
    <n v="0"/>
    <n v="0"/>
    <n v="906794"/>
    <n v="0"/>
    <n v="4800065620"/>
    <d v="2024-10-18T00:00:00"/>
    <s v="PAGO DIRECTO REGIMEN SUBSIDIADO SEPTIEMBRE 2024"/>
    <n v="1440466"/>
  </r>
  <r>
    <n v="901352353"/>
    <s v="CLINICA SAGRADA FAMILIA S.A.S."/>
    <m/>
    <s v="FE452774"/>
    <s v="FE452774"/>
    <s v="901352353_FE452774"/>
    <d v="2024-06-25T00:00:00"/>
    <d v="2024-07-12T00:00:00"/>
    <n v="48040"/>
    <n v="48040"/>
    <m/>
    <s v="Factura cancelada"/>
    <x v="1"/>
    <n v="45538"/>
    <n v="4800065032"/>
    <s v="Finalizada"/>
    <d v="2024-06-25T00:00:00"/>
    <d v="2024-07-12T00:00:00"/>
    <d v="2024-07-18T00:00:00"/>
    <m/>
    <n v="66240"/>
    <n v="0"/>
    <n v="0"/>
    <n v="0"/>
    <m/>
    <m/>
    <n v="0"/>
    <n v="0"/>
    <m/>
    <m/>
    <m/>
    <m/>
    <m/>
    <n v="0"/>
    <n v="0"/>
    <n v="0"/>
    <n v="0"/>
    <n v="0"/>
    <n v="0"/>
    <n v="0"/>
    <n v="0"/>
    <n v="3364"/>
    <n v="0"/>
    <n v="4800065032"/>
    <d v="2024-08-31T00:00:00"/>
    <s v="ANT. SERVICIOS DE SALUD CLEINER JASSIEL VALENCIA C"/>
    <n v="48902"/>
  </r>
  <r>
    <n v="901352353"/>
    <s v="CLINICA SAGRADA FAMILIA S.A.S."/>
    <m/>
    <s v="FE480213"/>
    <s v="FE480213"/>
    <s v="901352353_FE480213"/>
    <d v="2024-09-25T00:00:00"/>
    <d v="2024-10-02T00:00:00"/>
    <n v="66900"/>
    <n v="66900"/>
    <m/>
    <s v="Factura devuelta"/>
    <x v="2"/>
    <n v="0"/>
    <m/>
    <s v="Devuelta"/>
    <d v="2024-09-25T00:00:00"/>
    <d v="2024-10-02T00:00:00"/>
    <m/>
    <d v="2024-10-08T00:00:00"/>
    <n v="66900"/>
    <n v="0"/>
    <n v="0"/>
    <n v="66900"/>
    <m/>
    <s v="Soportes/  Se devuelve factura  consulta medicina interna  no soportada favor anexar  HC  de  consulta  /JAM"/>
    <n v="0"/>
    <n v="66900"/>
    <s v="DEVOLUCION"/>
    <s v="Soportes/  Se devuelve factura  consulta medicina interna  no soportada favor anexar  HC  de  consulta  /JAM"/>
    <s v="SOPORTE"/>
    <s v="Consultas ambulatorias"/>
    <s v="Ambulatorio"/>
    <n v="0"/>
    <n v="0"/>
    <n v="0"/>
    <n v="0"/>
    <n v="0"/>
    <n v="0"/>
    <n v="0"/>
    <n v="0"/>
    <n v="0"/>
    <n v="0"/>
    <m/>
    <m/>
    <m/>
    <n v="0"/>
  </r>
  <r>
    <n v="901352353"/>
    <s v="CLINICA SAGRADA FAMILIA S.A.S."/>
    <m/>
    <s v="FE459587"/>
    <s v="FE459587"/>
    <s v="901352353_FE459587"/>
    <d v="2024-07-22T00:00:00"/>
    <d v="2024-08-14T00:00:00"/>
    <n v="801900"/>
    <n v="801900"/>
    <m/>
    <s v="Factura devuelta"/>
    <x v="2"/>
    <n v="0"/>
    <m/>
    <s v="Devuelta"/>
    <d v="2024-07-22T00:00:00"/>
    <d v="2024-08-14T00:00:00"/>
    <m/>
    <d v="2024-08-24T00:00:00"/>
    <n v="801900"/>
    <n v="0"/>
    <n v="0"/>
    <n v="801900"/>
    <m/>
    <s v="AUT/ Se devuelve factura servicios Urgencias del  18 al 19   de julio      2024  NO autorizado; NO cuenta con   Autorización final favor solicitarla a los correos: capautorizaciones@epsdelagente.com.co autorizacionescap@epsdelagente.com.co No se evidencia autorización final cargada en los RIPS       /JAM"/>
    <n v="0"/>
    <n v="801900"/>
    <s v="DEVOLUCION"/>
    <s v="AUT/ Se devuelve factura servicios Urgencias del  18 al 19   de julio      2024  NO autorizado; NO cuenta con   Autorización final favor solicitarla a los correos: capautorizaciones@epsdelagente.com.co autorizacionescap@epsdelagente.com.co No se evidencia autorización final cargada en los RIPS       /JAM"/>
    <s v="AUTORIZACION"/>
    <s v="Consultas ambulatorias"/>
    <s v="Ambulatorio"/>
    <n v="0"/>
    <n v="0"/>
    <n v="0"/>
    <n v="0"/>
    <n v="0"/>
    <n v="0"/>
    <n v="0"/>
    <n v="0"/>
    <n v="0"/>
    <n v="0"/>
    <m/>
    <m/>
    <m/>
    <n v="0"/>
  </r>
  <r>
    <n v="901352353"/>
    <s v="CLINICA SAGRADA FAMILIA S.A.S."/>
    <m/>
    <s v="FE429601"/>
    <s v="FE429601"/>
    <s v="901352353_FE429601"/>
    <d v="2024-04-09T00:00:00"/>
    <d v="2024-05-07T00:00:00"/>
    <n v="5599310"/>
    <n v="5599310"/>
    <m/>
    <s v="Factura devuelta"/>
    <x v="2"/>
    <n v="0"/>
    <m/>
    <s v="Devuelta"/>
    <d v="2024-04-09T00:00:00"/>
    <d v="2024-05-07T00:00:00"/>
    <m/>
    <d v="2024-05-22T00:00:00"/>
    <n v="5599310"/>
    <n v="0"/>
    <n v="0"/>
    <n v="5599310"/>
    <m/>
    <s v="AUTORIZACION/Pertinencia/: Se devuelve factura completa servicio de internación del 31 de marzo  al 4 de abril  2024, no cuenta con autorización. Factura no se evidencia radicada en portal  https://referencia.comfenalcoeps.com/facturas/admin/facturas; para solicitud de autorización final.   Favor solicitar autorización al área encargada. 1)     102 SE OBJETA 890435, NO FACTURABLE DERIVO EN PROCEDIMIENTO DE TORACOSTOMIA  $ 82.800 2)    608 SE OBJETA 879301, AYUDA DIAGNOSTICA PERTINENTE, SOLICITADA POR CIRUGIA GENERAL CON EL FIN DE TOMAR        CONDUCTAS ADICIONALES, NO OBSTANTE SE EVIDENCIA QUE FUE     LLEVADO A TORACOSTOMIA SIN INTERPRETAR IMAGEN      DIAGNOSTICA, SE REALIZA Y/O INTERPRETA POSTERIO AL PROCEDIMIENTO, CON BASE A LO ANTERIOR NO APORTO EN EL MNAEJO      DEL     PACIENTE $754.900      Total Glosado $837.700    Favor solicitar Autorización   /JAM"/>
    <n v="0"/>
    <n v="5599310"/>
    <s v="DEVOLUCION"/>
    <s v="AUTORIZACION/Pertinencia/: Se devuelve factura completa servicio de internación del 31 de marzo  al 4 de abril  2024, no cuenta con autorización. Factura no se evidencia radicada en portal  https://referencia.comfenalcoeps.com/facturas/admin/facturas; para solicitud de autorización final.   Favor solicitar autorización al área encargada. 1)     102 SE OBJETA 890435, NO FACTURABLE DERIVO EN PROCEDIMIENTO DE TORACOSTOMIA  $ 82.800 2)    608 SE OBJETA 879301, AYUDA DIAGNOSTICA PERTINENTE, SOLICITADA POR CIRUGIA GENERAL CON EL FIN DE TOMAR        CONDUCTAS ADICIONALES, NO OBSTANTE SE EVIDENCIA QUE FUE     LLEVADO A TORACOSTOMIA SIN INTERPRETAR IMAGEN      DIAGNOSTICA, SE REALIZA Y/O INTERPRETA POSTERIO AL PROCEDIMIENTO, CON BASE A LO ANTERIOR NO APORTO EN EL MNAEJO      DEL     PACIENTE $754.900      Total Glosado $837.700    Favor solicitar Autorización   /JAM"/>
    <s v="AUTORIZACION"/>
    <s v="Servicios de internación y/o cirugía (Hospitalaria o Ambulatoria)"/>
    <s v="Hospitalario"/>
    <n v="0"/>
    <n v="0"/>
    <n v="0"/>
    <n v="0"/>
    <n v="0"/>
    <n v="0"/>
    <n v="0"/>
    <n v="0"/>
    <n v="0"/>
    <n v="0"/>
    <m/>
    <m/>
    <m/>
    <n v="0"/>
  </r>
  <r>
    <n v="901352353"/>
    <s v="CLINICA SAGRADA FAMILIA S.A.S."/>
    <m/>
    <s v="FE457883"/>
    <s v="FE457883"/>
    <s v="901352353_FE457883"/>
    <d v="2024-07-15T00:00:00"/>
    <d v="2024-08-14T00:00:00"/>
    <n v="5919749"/>
    <n v="5705709"/>
    <m/>
    <s v="Factura devuelta"/>
    <x v="2"/>
    <n v="0"/>
    <m/>
    <s v="Devuelta"/>
    <d v="2024-07-15T00:00:00"/>
    <d v="2024-08-14T00:00:00"/>
    <m/>
    <d v="2024-08-18T00:00:00"/>
    <n v="5919749"/>
    <n v="0"/>
    <n v="0"/>
    <n v="5919749"/>
    <m/>
    <s v="AUT/ Se devuelve factura servicios Hospitalarios  del  10 al 13   de Julio      2024  NO autorizado;  Favor solicitar  Autorización final a los correos: capautorizaciones@epsdelagente.com.co autorizacionescap@epsdelagente.com.co No se evidencia autorización de servicios cargada en los RIPS       /JAM"/>
    <n v="0"/>
    <n v="5705709"/>
    <s v="DEVOLUCION"/>
    <s v="AUT/ Se devuelve factura servicios Hospitalarios  del  10 al 13   de Julio      2024  NO autorizado;  Favor solicitar  Autorización final a los correos: capautorizaciones@epsdelagente.com.co autorizacionescap@epsdelagente.com.co No se evidencia autorización de servicios cargada en los RIPS       /JAM"/>
    <s v="AUTORIZACION"/>
    <s v="Consultas ambulatorias"/>
    <s v="Ambulatorio"/>
    <n v="0"/>
    <n v="0"/>
    <n v="0"/>
    <n v="0"/>
    <n v="0"/>
    <n v="0"/>
    <n v="0"/>
    <n v="0"/>
    <n v="0"/>
    <n v="0"/>
    <m/>
    <m/>
    <m/>
    <n v="0"/>
  </r>
  <r>
    <n v="901352353"/>
    <s v="CLINICA SAGRADA FAMILIA S.A.S."/>
    <m/>
    <s v="FE487689"/>
    <s v="FE487689"/>
    <s v="901352353_FE487689"/>
    <d v="2024-10-17T00:00:00"/>
    <d v="2024-11-05T00:00:00"/>
    <n v="8458228"/>
    <n v="8458228"/>
    <m/>
    <e v="#N/A"/>
    <x v="2"/>
    <n v="0"/>
    <m/>
    <s v="Devuelta"/>
    <d v="2024-10-17T00:00:00"/>
    <d v="2024-11-05T00:00:00"/>
    <m/>
    <d v="2024-11-21T00:00:00"/>
    <n v="8458228"/>
    <n v="0"/>
    <n v="0"/>
    <n v="8458228"/>
    <m/>
    <s v="AUT/ Se devuelve factura servicios Urgencias/Hospitalarios  del 03 al 11 de octubre  2024  NO autorizado;  NO cuenta con   Autorización final,  favor solicitarla a los correos: capautorizaciones@epsdelagente.com.co autorizacionescap@epsdelagente.com.co No se evidencia autorización final cargada en los RIPS,  Sujeta a la auditoria integral        /JAM"/>
    <n v="0"/>
    <n v="8458228"/>
    <s v="DEVOLUCION"/>
    <s v="AUT/ Se devuelve factura servicios Urgencias/Hospitalarios  del 03 al 11 de octubre  2024  NO autorizado;  NO cuenta con   Autorización final,  favor solicitarla a los correos: capautorizaciones@epsdelagente.com.co autorizacionescap@epsdelagente.com.co No se evidencia autorización final cargada en los RIPS,  Sujeta a la auditoria integral        /JAM"/>
    <s v="AUTORIZACION"/>
    <n v="0"/>
    <n v="0"/>
    <n v="0"/>
    <n v="0"/>
    <n v="0"/>
    <n v="0"/>
    <n v="0"/>
    <n v="0"/>
    <n v="0"/>
    <n v="0"/>
    <n v="0"/>
    <n v="0"/>
    <m/>
    <m/>
    <m/>
    <n v="0"/>
  </r>
  <r>
    <n v="901352353"/>
    <s v="CLINICA SAGRADA FAMILIA S.A.S."/>
    <m/>
    <s v="FE436812"/>
    <s v="FE436812"/>
    <s v="901352353_FE436812"/>
    <d v="2024-05-07T00:00:00"/>
    <d v="2024-05-07T00:00:00"/>
    <n v="13451545"/>
    <n v="13451545"/>
    <m/>
    <s v="Factura devuelta"/>
    <x v="2"/>
    <n v="0"/>
    <m/>
    <s v="Devuelta"/>
    <d v="2024-04-30T00:00:00"/>
    <d v="2024-05-07T00:00:00"/>
    <m/>
    <d v="2024-05-22T00:00:00"/>
    <n v="13789545"/>
    <n v="0"/>
    <n v="0"/>
    <n v="13789545"/>
    <m/>
    <s v="AUTORIZACION/TARIFAS/: Se devuelve factura completa servicio de internación del  24 al 28 de Abril 2024, no cuenta con autorización.  Factura no se evidencia radicada en portal  https://referencia.comfenalcoeps.com/facturas/admin/facturas; para solicitud de autorización final.   Favor solicitar autorización al área encargada. 1)      123 SE OBJETA 874301, PROCEDIMIENTO NO FACTURABLE, VIA DE ACCESO PARA 549002    $1.680.405   Favor solicitar AUT para continuar con el tramite de pago  /JAM"/>
    <n v="0"/>
    <n v="13451545"/>
    <s v="DEVOLUCION"/>
    <s v="AUTORIZACION/TARIFAS/: Se devuelve factura completa servicio de internación del  24 al 28 de Abril 2024, no cuenta con autorización.  Factura no se evidencia radicada en portal  https://referencia.comfenalcoeps.com/facturas/admin/facturas; para solicitud de autorización final.   Favor solicitar autorización al área encargada. 1)      123 SE OBJETA 874301, PROCEDIMIENTO NO FACTURABLE, VIA DE ACCESO PARA 549002    $1.680.405   Favor solicitar AUT para continuar con el tramite de pago  /JAM"/>
    <s v="AUTORIZACION"/>
    <s v="Servicios hospitalarios"/>
    <s v="Hospitalario"/>
    <n v="0"/>
    <n v="0"/>
    <n v="0"/>
    <n v="0"/>
    <n v="0"/>
    <n v="0"/>
    <n v="0"/>
    <n v="0"/>
    <n v="0"/>
    <n v="0"/>
    <m/>
    <m/>
    <m/>
    <n v="0"/>
  </r>
  <r>
    <n v="901352353"/>
    <s v="CLINICA SAGRADA FAMILIA S.A.S."/>
    <m/>
    <s v="FE338048"/>
    <s v="FE338048"/>
    <s v="901352353_FE338048"/>
    <d v="2023-05-27T00:00:00"/>
    <d v="2023-06-23T00:00:00"/>
    <n v="14062489"/>
    <n v="14062489"/>
    <m/>
    <s v="Factura devuelta"/>
    <x v="2"/>
    <n v="0"/>
    <m/>
    <s v="Devuelta"/>
    <d v="2023-05-27T00:00:00"/>
    <d v="2024-10-01T00:00:00"/>
    <m/>
    <d v="2024-10-21T00:00:00"/>
    <n v="14062489"/>
    <n v="0"/>
    <n v="0"/>
    <n v="14062489"/>
    <m/>
    <s v="Se devuelve factura;   FE338048 $14.062.489;       PERSISTE SIN CUMPLIR REQUISITOS, DEBE SER REFACTURADA CON TOPES ADRES Y SOAT DE MANERA CORRECTA. Falta soportar un valor de $698.238  No se evidencia factura por este valor .. para llegar al tope SOAT 2023  Equivalente $29.759.652;                       Favor solicitar  Autorización final a los correos para excedente de tope SOAT: capautorizaciones@epsdelagente.com.co autorizacionescap@epsdelagente.com.co No se evidencia autorización de servicios cargada en los RIPS  "/>
    <n v="0"/>
    <n v="14062489"/>
    <s v="DEVOLUCION"/>
    <s v="Se devuelve factura;   FE338048 $14.062.489;       PERSISTE SIN CUMPLIR REQUISITOS, DEBE SER REFACTURADA CON TOPES ADRES Y SOAT DE MANERA CORRECTA. Falta soportar un valor de $698.238  No se evidencia factura por este valor .. para llegar al tope SOAT 2023  Equivalente $29.759.652;                       Favor solicitar  Autorización final a los correos para excedente de tope SOAT: capautorizaciones@epsdelagente.com.co autorizacionescap@epsdelagente.com.co No se evidencia autorización de servicios cargada en los RIPS  "/>
    <s v="AUTORIZACION"/>
    <s v="Servicios hospitalarios"/>
    <s v="Hospitalario"/>
    <n v="0"/>
    <n v="0"/>
    <n v="0"/>
    <n v="0"/>
    <n v="0"/>
    <n v="0"/>
    <n v="0"/>
    <n v="0"/>
    <n v="0"/>
    <n v="0"/>
    <m/>
    <m/>
    <m/>
    <n v="0"/>
  </r>
  <r>
    <n v="901352353"/>
    <s v="CLINICA SAGRADA FAMILIA S.A.S."/>
    <m/>
    <s v="FE453641"/>
    <s v="FE453641"/>
    <s v="901352353_FE453641"/>
    <d v="2024-06-27T00:00:00"/>
    <d v="2024-07-11T00:00:00"/>
    <n v="23942482"/>
    <n v="23942482"/>
    <m/>
    <s v="Factura devuelta"/>
    <x v="2"/>
    <n v="0"/>
    <m/>
    <s v="Devuelta"/>
    <d v="2024-06-27T00:00:00"/>
    <d v="2024-10-01T00:00:00"/>
    <m/>
    <d v="2024-10-17T00:00:00"/>
    <n v="23942482"/>
    <n v="0"/>
    <n v="0"/>
    <n v="23942482"/>
    <m/>
    <s v="AUT/ Se devuelve factura servicios  HOSPITALARIOS del  12 AL 21 de  Junio 2024  NO autorizados;      Favor solicitar  Autorización final a los correos: capautorizaciones@epsdelagente.com.co autorizacionescap@epsdelagente.com.co No se evidencia autorización  Final de servicios cargada en los RIPS   Factura sujeta auditoria médica     /JAM"/>
    <n v="0"/>
    <n v="23942482"/>
    <s v="DEVOLUCION"/>
    <s v="AUT/ Se devuelve factura servicios  HOSPITALARIOS del  12 AL 21 de  Junio 2024  NO autorizados;      Favor solicitar  Autorización final a los correos: capautorizaciones@epsdelagente.com.co autorizacionescap@epsdelagente.com.co No se evidencia autorización  Final de servicios cargada en los RIPS   Factura sujeta auditoria médica     /JAM"/>
    <s v="AUTORIZACION"/>
    <s v="Servicios de internación y/o cirugía (Hospitalaria o Ambulatoria)"/>
    <s v="Hospitalario"/>
    <n v="0"/>
    <n v="0"/>
    <n v="0"/>
    <n v="0"/>
    <n v="0"/>
    <n v="0"/>
    <n v="0"/>
    <n v="0"/>
    <n v="0"/>
    <n v="0"/>
    <m/>
    <m/>
    <m/>
    <n v="0"/>
  </r>
  <r>
    <n v="901352353"/>
    <s v="CLINICA SAGRADA FAMILIA S.A.S."/>
    <m/>
    <s v="FE426972"/>
    <s v="FE426972"/>
    <s v="901352353_FE426972"/>
    <d v="2024-03-28T00:00:00"/>
    <d v="2024-04-08T00:00:00"/>
    <n v="47862317"/>
    <n v="47862317"/>
    <m/>
    <s v="Factura devuelta"/>
    <x v="2"/>
    <n v="0"/>
    <m/>
    <s v="Devuelta"/>
    <d v="2024-03-28T00:00:00"/>
    <d v="2024-05-02T00:00:00"/>
    <m/>
    <d v="2024-05-06T00:00:00"/>
    <n v="48200317"/>
    <n v="0"/>
    <n v="0"/>
    <n v="48200317"/>
    <m/>
    <s v="AUTORIZACION/TARIFAS/: Se devuelve factura completa servicio de internación del 11 al 22 de Marzo 2024, no cuenta con autorización.   Factura no se evidencia radicada en portal  https://referencia.comfenalcoeps.com/facturas/admin/facturas; para solicitud de autorización final.   Favor solicitar autorización al área encargada. TARIFAS/ (Favor anexar cotización de tarifas no pactadas entre las partes)  **Se glosa MVF en cups 552603 Biopsia de Riñón Se liquida a tarifa Soat Neto grupo #8  $2.070.100  VF $6.297.500 Se objeta Diferencia  $$4.227.400.  TARIFAS No pactadas no se evidencia cotización aceptada por la EPS: Se glosa MVF en  medicamento albumina Humana CUM facturado 19968918-1 y 19992217-1 No existe en normatividad actual,  Se reconoce albumina Humana a tarifa promedio del mercado  $227.623 x 15 unidades facturadas.   $3.414.345, se objeta Diferencia de Vr facturado a $804.500  la unidad. (Dif. $576.877 x 15 $8.653.155)  total glosa $12.880.555   Servicios Hospitalarios  no autorizados /JAM  OBJECIONES REALIZADAS POR AUDITORIA MEDICA / Dr. Diego Fernando Collazos /    a)   601 SE OBJETA 129A02, CANTIDAD 1, POR EL DIA 13-03-2024, SE EVIDENCIA INOPORTUNIDAD EN TOMA E INTERPRETACION DE ECOGRAFIA RENAL, SOLICITADA POR NEFROLOGIA PARA DEFINIR TOMA DE BIOPSIA, NEFROLO SOLICITO ESTUDIO EL 12, EL CUAL FUE INTERPRETADO HASTA EL 14. SE GLOSA ESTANCIA POR INOPORTUNIDAD QUE  PROLONGA LA ESTANCIA   $ 478.000 b)   608 SE OBJETA 881202, LA AYUDA DIAGNOSTICA NO FUE INTERPRETADA EN LA ATENCION ASOCIADA A LA FACTURACION, NO APORTO ENMANEJO DE PACIENTE  $ 893.500 c)    601 SE OBJETA 129A02, CANTIDAD 4, POR LOS DIAS 19-20-21-22 DE MARZO DE 2024, DE ACUERDO A NOTAS DE EVOLUCION PACIENTE A LA ESPERA DE ECO TT PARA DEFINIR CONDUCTA, SOLICITADO DESDE EL 18, NO SE EVIDENCIA INTERPRETACION O REPORTE, FINLAMENTE PACIENTE EGRESO DE3 HOSPITALIZACION SIN EL RESULTADO DE LA AYUDA DIAGNOSTICA MENCIONADA  $ 1.912.000 d)    602 SE OBJETA 937000, ACTIVIDAD NO JUSTIFICADA DE ACUERDO AL CUADRO CLINICO DE LA PACIENTE  $ 33.400 e)    602 SE OBJETA 93501, ACTIVIDAD NO JUSTIFICADA DE ACUERDO AL CUADRO CLINICO DE LA PACIENTE, CANTIDAD 18  $ 1.584.000         f)       602 SE OBJETA 933601, ACTIVIDAD NO JUSTIFICADA DE ACUERDO AL CUADRO CLINICO DE LA PACIENTE, CANTIDAD 18  $ 1.584.000   108 SE OBJETA 911015, 911019, 911005, CANTIDAD 2 DE CADA UNA, NO FACTURABLES INCLUIDAS EN PRUEBAS CURZADA MAYOR  $ 308.400      (Glosas Médicas     Dr. Diego Fernando Collazos Auditor Médico)"/>
    <n v="0"/>
    <n v="47862317"/>
    <s v="DEVOLUCION"/>
    <s v="AUTORIZACION/TARIFAS/: Se devuelve factura completa servicio de internación del 11 al 22 de Marzo 2024, no cuenta con autorización.   Factura no se evidencia radicada en portal  https://referencia.comfenalcoeps.com/facturas/admin/facturas; para solicitud de autorización final.   Favor solicitar autorización al área encargada. TARIFAS/ (Favor anexar cotización de tarifas no pactadas entre las partes)  **Se glosa MVF en cups 552603 Biopsia de Riñón Se liquida a tarifa Soat Neto grupo #8  $2.070.100  VF $6.297.500 Se objeta Diferencia  $$4.227.400.  TARIFAS No pactadas no se evidencia cotización aceptada por la EPS: Se glosa MVF en  medicamento albumina Humana CUM facturado 19968918-1 y 19992217-1 No existe en normatividad actual,  Se reconoce albumina Humana a tarifa promedio del mercado  $227.623 x 15 unidades facturadas.   $3.414.345, se objeta Diferencia de Vr facturado a $804.500  la unidad. (Dif. $576.877 x 15 $8.653.155)  total glosa $12.880.555   Servicios Hospitalarios  no autorizados /JAM  OBJECIONES REALIZADAS POR AUDITORIA MEDICA / Dr. Diego Fernando Collazos /    a)   601 SE OBJETA 129A02, CANTIDAD 1, POR EL DIA 13-03-2024, SE EVIDENCIA INOPORTUNIDAD EN TOMA E INTERPRETACION DE ECOGRAFIA RENAL, SOLICITADA POR NEFROLOGIA PARA DEFINIR TOMA DE BIOPSIA, NEFROLO SOLICITO ESTUDIO EL 12, EL CUAL FUE INTERPRETADO HASTA EL 14. SE GLOSA ESTANCIA POR INOPORTUNIDAD QUE  PROLONGA LA ESTANCIA   $ 478.000 b)   608 SE OBJETA 881202, LA AYUDA DIAGNOSTICA NO FUE INTERPRETADA EN LA ATENCION ASOCIADA A LA FACTURACION, NO APORTO ENMANEJO DE PACIENTE  $ 893.500 c)    601 SE OBJETA 129A02, CANTIDAD 4, POR LOS DIAS 19-20-21-22 DE MARZO DE 2024, DE ACUERDO A NOTAS DE EVOLUCION PACIENTE A LA ESPERA DE ECO TT PARA DEFINIR CONDUCTA, SOLICITADO DESDE EL 18, NO SE EVIDENCIA INTERPRETACION O REPORTE, FINLAMENTE PACIENTE EGRESO DE3 HOSPITALIZACION SIN EL RESULTADO DE LA AYUDA DIAGNOSTICA MENCIONADA  $ 1.912.000 d)    602 SE OBJETA 937000, ACTIVIDAD NO JUSTIFICADA DE ACUERDO AL CUADRO CLINICO DE LA PACIENTE  $ 33.400 e)    602 SE OBJETA 93501, ACTIVIDAD NO JUSTIFICADA DE ACUERDO AL CUADRO CLINICO DE LA PACIENTE, CANTIDAD 18  $ 1.584.000         f)       602 SE OBJETA 933601, ACTIVIDAD NO JUSTIFICADA DE ACUERDO AL CUADRO CLINICO DE LA PACIENTE, CANTIDAD 18  $ 1.584.000   108 SE OBJETA 911015, 911019, 911005, CANTIDAD 2 DE CADA UNA, NO FACTURABLES INCLUIDAS EN PRUEBAS CURZADA MAYOR  $ 308.400      (Glosas Médicas     Dr. Diego Fernando Collazos Auditor Médico)"/>
    <s v="AUTORIZACION"/>
    <s v="Servicios hospitalarios"/>
    <s v="Hospitalario"/>
    <n v="0"/>
    <n v="0"/>
    <n v="0"/>
    <n v="0"/>
    <n v="0"/>
    <n v="0"/>
    <n v="0"/>
    <n v="0"/>
    <n v="0"/>
    <n v="0"/>
    <m/>
    <m/>
    <m/>
    <n v="0"/>
  </r>
  <r>
    <n v="901352353"/>
    <s v="CLINICA SAGRADA FAMILIA S.A.S."/>
    <m/>
    <s v="FE436526"/>
    <s v="FE436526"/>
    <s v="901352353_FE436526"/>
    <d v="2024-05-07T00:00:00"/>
    <d v="2024-05-07T00:00:00"/>
    <n v="73169399"/>
    <n v="73169399"/>
    <m/>
    <s v="Factura devuelta"/>
    <x v="2"/>
    <n v="0"/>
    <m/>
    <s v="Devuelta"/>
    <d v="2024-04-30T00:00:00"/>
    <d v="2024-06-04T00:00:00"/>
    <m/>
    <d v="2024-06-13T00:00:00"/>
    <n v="73169399"/>
    <n v="0"/>
    <n v="0"/>
    <n v="73169399"/>
    <m/>
    <s v="     FE436526 $73.169.399 cc 41907625 Olga Lucia Jiménez Rúa AUTORIZACION/PERTINENCIA/: Se devuelve factura  servicio de internación del 26 de  Marzo al 17 abril 2024, no cuenta con autorización.  Factura no se evidencia radicada en portal  https://referencia.comfenalcoeps.com/facturas/admin/facturas; para solicitud de autorización final.   Favor solicitar autorización al área encargada.  1)   601 SE OBJETA 129A02, CANTIDAD 4, POR LOS DIAS 28-29-30-31 DE MARZO DE 2024, SE SOLICITO DESDE EL DIA 27 DE MARZO VALORACION POR RADIOLOGO INTERVENCIONISTA,             DICHA VALORACION FUE REALIZADA HASTA EL DIA 01 ABRIL DE 2024 SE GLOSA LOS DIAS MENCIONADOS POR INOPORTUNIDAD EN VALORACION   $ 1.431.600 2)   608 SE OBJETA 879430, CANTIDAD 1, VALORADA POR RADIOLOGIA INTERVENCIONISTA EL DIA 01 DE ABRIL DE 2024, SOLICITA TOMOGRAFIA PARA CARACTERIZAR LA LESION Y          TOMAR CONDUCTAS ADICIONALES. SE EVIDENCIA QUE EL DIA 02 DE ABRIL RADIOLOGO REALIZA DRENAJE DE HEMATOMA BAJO BARRIDO ECOGRAFICO, NO SE HABIA REALIZADO EL TAC, NO        SE INTERPRETO PREVIO A PROCEDIMIENTO POR LO CUAL NO APORTO EN EL MANEJO DE LA PACIENTE, SE CONSIDERA INJUSTIFICADO  $1.949.000 3)   601 SE OBJETA 129A02 CANTIDAD 3, POR LOS DIAS 7-8-9 DE ABRIL DE 2024. INOPORTUNIDAD EN VALORACION POR RADIOLOGIA INTERVENCIONISTA  $ 1.434.000 4)   608 SE OBJETA 906913, CANTIDAD 4. UNICAMENTE JUSTIFDICADO COMO MARCADOR DE INFLAMACION CRONICA, NO PERTINENTE EN CUADRO CLINICO DEL PACIENTE                     $ 292.800 5)    108 SE OBJETA 19509 (6) -19511 (3)- 19593 (3). NO FACTURABLES INCLUIDAS EN PRUEBA CRUZADA MAYOR. $ 535.821 6)    102 SE OBJETA 890468, NO FACTURABLE INCLUIDO EN 399501, CANTIDAD 5   $ 568.000  TOTAL GLOSADO  $6.211.221   (Pte. conciliar respuestas a glosas Médicas)     Favor solicitar autorización para continuar con el tramite de pago   /JAM"/>
    <n v="0"/>
    <n v="73169399"/>
    <s v="DEVOLUCION"/>
    <s v="     FE436526 $73.169.399 cc 41907625 Olga Lucia Jiménez Rúa AUTORIZACION/PERTINENCIA/: Se devuelve factura  servicio de internación del 26 de  Marzo al 17 abril 2024, no cuenta con autorización.  Factura no se evidencia radicada en portal  https://referencia.comfenalcoeps.com/facturas/admin/facturas; para solicitud de autorización final.   Favor solicitar autorización al área encargada.  1)   601 SE OBJETA 129A02, CANTIDAD 4, POR LOS DIAS 28-29-30-31 DE MARZO DE 2024, SE SOLICITO DESDE EL DIA 27 DE MARZO VALORACION POR RADIOLOGO INTERVENCIONISTA,             DICHA VALORACION FUE REALIZADA HASTA EL DIA 01 ABRIL DE 2024 SE GLOSA LOS DIAS MENCIONADOS POR INOPORTUNIDAD EN VALORACION   $ 1.431.600 2)   608 SE OBJETA 879430, CANTIDAD 1, VALORADA POR RADIOLOGIA INTERVENCIONISTA EL DIA 01 DE ABRIL DE 2024, SOLICITA TOMOGRAFIA PARA CARACTERIZAR LA LESION Y          TOMAR CONDUCTAS ADICIONALES. SE EVIDENCIA QUE EL DIA 02 DE ABRIL RADIOLOGO REALIZA DRENAJE DE HEMATOMA BAJO BARRIDO ECOGRAFICO, NO SE HABIA REALIZADO EL TAC, NO        SE INTERPRETO PREVIO A PROCEDIMIENTO POR LO CUAL NO APORTO EN EL MANEJO DE LA PACIENTE, SE CONSIDERA INJUSTIFICADO  $1.949.000 3)   601 SE OBJETA 129A02 CANTIDAD 3, POR LOS DIAS 7-8-9 DE ABRIL DE 2024. INOPORTUNIDAD EN VALORACION POR RADIOLOGIA INTERVENCIONISTA  $ 1.434.000 4)   608 SE OBJETA 906913, CANTIDAD 4. UNICAMENTE JUSTIFDICADO COMO MARCADOR DE INFLAMACION CRONICA, NO PERTINENTE EN CUADRO CLINICO DEL PACIENTE                     $ 292.800 5)    108 SE OBJETA 19509 (6) -19511 (3)- 19593 (3). NO FACTURABLES INCLUIDAS EN PRUEBA CRUZADA MAYOR. $ 535.821 6)    102 SE OBJETA 890468, NO FACTURABLE INCLUIDO EN 399501, CANTIDAD 5   $ 568.000  TOTAL GLOSADO  $6.211.221   (Pte. conciliar respuestas a glosas Médicas)     Favor solicitar autorización para continuar con el tramite de pago   /JAM"/>
    <s v="FACTURACION"/>
    <s v="Servicios hospitalarios"/>
    <s v="Hospitalario"/>
    <n v="0"/>
    <n v="0"/>
    <n v="0"/>
    <n v="0"/>
    <n v="0"/>
    <n v="0"/>
    <n v="0"/>
    <n v="0"/>
    <n v="0"/>
    <n v="0"/>
    <m/>
    <m/>
    <m/>
    <n v="0"/>
  </r>
  <r>
    <n v="901352353"/>
    <s v="CLINICA SAGRADA FAMILIA S.A.S."/>
    <m/>
    <s v="FE454835"/>
    <s v="FE454835"/>
    <s v="901352353_FE454835"/>
    <d v="2024-06-29T00:00:00"/>
    <d v="2024-07-11T00:00:00"/>
    <n v="136289132"/>
    <n v="136289132"/>
    <m/>
    <s v="Factura devuelta"/>
    <x v="2"/>
    <n v="0"/>
    <m/>
    <s v="Devuelta"/>
    <d v="2024-06-29T00:00:00"/>
    <d v="2024-10-01T00:00:00"/>
    <m/>
    <d v="2024-10-28T00:00:00"/>
    <n v="136289132"/>
    <n v="0"/>
    <n v="0"/>
    <n v="136289132"/>
    <m/>
    <s v="AUT/ Se devuelve factura servicios Hospitalarios del  8 de mayo al 22 de junio 2024    NO autorizado;   Favor solicitar  Autorización final   No se evidencia autorización de servicios cargada en los RIPS  (factura sujeta auditoria médica) Servicios hospitalarios sin la respectiva  autorización final no se puede tramitar . 901352353 CLINICA LA SAGRADA FAMILIA SAS  Factura  FE454835  $136.289.132 Usuario cc41907625 OLGA LUCIA JIMENEZ RUA  Glosa  médica Dr. Diego Fernando Collazos: 108 SE OBJETA 911015, CANTIDAD 7, NO FACTURABLE, INCLUIDA EN PRUEBA DE COMPATIBILIDA CRUZADA MAYOR  $ 321.300;    108 SE OBJETA 911017, CANTIDAD 7, NO FACTURABLE, INCLUIDA EN PRUEBA DE COMPATIBILIDA CRUZADA MAYOR  $ 321.300;    108 SE OBJETA 911019, CANTIDAD 7, NO FACTURABLE, INCLUIDA EN PRUEBA DE COMPATIBILIDA CRUZADA MAYOR  $ 357.700;    601 SE OBJETA 129A02, CANTIDAD 4, PACIENTE INGRESA REMITIDA DE MEDICINA INTERNA, VALORA MEDICINA GENERAL REFIERE CONCEPTO DE NEFROLOGIA QUIEN INDICA INICIO DE PULSOS DE CICLOFOSFAMIDA, EN LA HISTORIA INDICAN NO DISPONIBILIDAD DE HABITACION EN AISLAMIENTO POR LO CUAL NO SE INICIA EL TRATAMIENTO, NO SE VALORO POSIBLE FOCO INFECCIOSO (MOTIVO DE DERIVACION A SERVICIO DE URGENCIAS), AL INGRESAR A HOSPITALIZACION MEDICINA INTERNA HASTA NO RESOLVER FOCO INFECCIOSO NO SE INICIAN PULSOS. LO EXPUESTO PROLONGA LA ESTANCIA HOSPITALARIA DE MANERA INJUSTIFICADA  $ 1.431.200;    601 SE OBJETA129A01, CANTIDAD 2, POR LOS DIAS 16-17 DE MAYO, SE INICIAN CICLOS DE METILPREDNISOLONA, EL DIA 17 DE JUNIO INDICAN NO DISPONIBILIDAD DEL MEDICAMENTO, SE RETOMA EL TRATAMIENTO EL DIA 18 RETOMANDO EN 2DA DOSIS FINALIZANDO EL ESQEUAM EL DIA, LO ANTERIOR DILATA LA ESTANCIA HOSPITALARIA DE MANERA INJUSTIFICADA  $ 1.177.400;     608 &quot;SE OBJETA 906841 CANTIDAD 4, DE ACUERDO A NOTAS DE PROPIO TRATANTE &quot;&quot;(NO ES MARCADOR DE BUENA ESPECIFICIDAD EN FOCOS ABDOMINALES)&quot;&quot;, TENIENDO EN CUENTA EL  CONCEPTO DEL PROPIO TRATANTE NO SE RECONOCE &quot;  $ 643.600;    623 SE OBJETA 540014, PACIENTE SIN INDICACION DE DRENAJE, CONTROL TOMOGRAFICO QUE EVIDENCIA NOTABLE MEJORIA, NO SE ENCUENTRA INDICACION QUE JUSTIFIQUE EL PROCEDIMIENTO   $ 439.400;     608 SE OBJETA 879420, TOMOGRAFIA REALIZADA EL DIA 14 DE JUNIO NO JUSTIFICADA, CONTROL TOMOGRAFICO DE DRENAJE DE HEMATOMA REALIZADO EL DIA ANTERIOR.  $ 993.600;   Total objetado    $ 5.685.500  "/>
    <n v="0"/>
    <n v="136289132"/>
    <s v="DEVOLUCION"/>
    <s v="AUT/ Se devuelve factura servicios Hospitalarios del  8 de mayo al 22 de junio 2024    NO autorizado;   Favor solicitar  Autorización final   No se evidencia autorización de servicios cargada en los RIPS  (factura sujeta auditoria médica) Servicios hospitalarios sin la respectiva  autorización final no se puede tramitar . 901352353 CLINICA LA SAGRADA FAMILIA SAS  Factura  FE454835  $136.289.132 Usuario cc41907625 OLGA LUCIA JIMENEZ RUA  Glosa  médica Dr. Diego Fernando Collazos: 108 SE OBJETA 911015, CANTIDAD 7, NO FACTURABLE, INCLUIDA EN PRUEBA DE COMPATIBILIDA CRUZADA MAYOR  $ 321.300;    108 SE OBJETA 911017, CANTIDAD 7, NO FACTURABLE, INCLUIDA EN PRUEBA DE COMPATIBILIDA CRUZADA MAYOR  $ 321.300;    108 SE OBJETA 911019, CANTIDAD 7, NO FACTURABLE, INCLUIDA EN PRUEBA DE COMPATIBILIDA CRUZADA MAYOR  $ 357.700;    601 SE OBJETA 129A02, CANTIDAD 4, PACIENTE INGRESA REMITIDA DE MEDICINA INTERNA, VALORA MEDICINA GENERAL REFIERE CONCEPTO DE NEFROLOGIA QUIEN INDICA INICIO DE PULSOS DE CICLOFOSFAMIDA, EN LA HISTORIA INDICAN NO DISPONIBILIDAD DE HABITACION EN AISLAMIENTO POR LO CUAL NO SE INICIA EL TRATAMIENTO, NO SE VALORO POSIBLE FOCO INFECCIOSO (MOTIVO DE DERIVACION A SERVICIO DE URGENCIAS), AL INGRESAR A HOSPITALIZACION MEDICINA INTERNA HASTA NO RESOLVER FOCO INFECCIOSO NO SE INICIAN PULSOS. LO EXPUESTO PROLONGA LA ESTANCIA HOSPITALARIA DE MANERA INJUSTIFICADA  $ 1.431.200;    601 SE OBJETA129A01, CANTIDAD 2, POR LOS DIAS 16-17 DE MAYO, SE INICIAN CICLOS DE METILPREDNISOLONA, EL DIA 17 DE JUNIO INDICAN NO DISPONIBILIDAD DEL MEDICAMENTO, SE RETOMA EL TRATAMIENTO EL DIA 18 RETOMANDO EN 2DA DOSIS FINALIZANDO EL ESQEUAM EL DIA, LO ANTERIOR DILATA LA ESTANCIA HOSPITALARIA DE MANERA INJUSTIFICADA  $ 1.177.400;     608 &quot;SE OBJETA 906841 CANTIDAD 4, DE ACUERDO A NOTAS DE PROPIO TRATANTE &quot;&quot;(NO ES MARCADOR DE BUENA ESPECIFICIDAD EN FOCOS ABDOMINALES)&quot;&quot;, TENIENDO EN CUENTA EL  CONCEPTO DEL PROPIO TRATANTE NO SE RECONOCE &quot;  $ 643.600;    623 SE OBJETA 540014, PACIENTE SIN INDICACION DE DRENAJE, CONTROL TOMOGRAFICO QUE EVIDENCIA NOTABLE MEJORIA, NO SE ENCUENTRA INDICACION QUE JUSTIFIQUE EL PROCEDIMIENTO   $ 439.400;     608 SE OBJETA 879420, TOMOGRAFIA REALIZADA EL DIA 14 DE JUNIO NO JUSTIFICADA, CONTROL TOMOGRAFICO DE DRENAJE DE HEMATOMA REALIZADO EL DIA ANTERIOR.  $ 993.600;   Total objetado    $ 5.685.500  "/>
    <s v="AUTORIZACION"/>
    <s v="Servicios de internación y/o cirugía (Hospitalaria o Ambulatoria)"/>
    <s v="Hospitalario"/>
    <n v="0"/>
    <n v="0"/>
    <n v="0"/>
    <n v="0"/>
    <n v="0"/>
    <n v="0"/>
    <n v="0"/>
    <n v="0"/>
    <n v="0"/>
    <n v="0"/>
    <m/>
    <m/>
    <m/>
    <n v="0"/>
  </r>
  <r>
    <n v="901352353"/>
    <s v="CLINICA SAGRADA FAMILIA S.A.S."/>
    <m/>
    <s v="FE386066"/>
    <s v="FE386066"/>
    <s v="901352353_FE386066"/>
    <d v="2023-10-31T00:00:00"/>
    <d v="2023-11-14T00:00:00"/>
    <n v="46200"/>
    <n v="46200"/>
    <m/>
    <s v="Factura devuelta"/>
    <x v="2"/>
    <n v="0"/>
    <m/>
    <s v="Para cargar RIPS o soportes"/>
    <d v="2023-10-31T00:00:00"/>
    <m/>
    <m/>
    <m/>
    <n v="50300"/>
    <n v="0"/>
    <n v="0"/>
    <n v="0"/>
    <m/>
    <m/>
    <n v="0"/>
    <n v="50300"/>
    <s v="DEVOLUCION"/>
    <s v="Se realiza DEVOLUCION, de la factura No. FE386066, durante la auditoria se evidencia que la autorización No. 122300030494, se presentó con la factura No. FE364228  Por lo cual no es procedente para pago por la EPS. Se indica validar las autorizaciones en el aplicativo Boxalud, en donde se podrá ver la vigencia y el estado en que se encuentra al momento de la atención. "/>
    <s v="AUTORIZACION"/>
    <s v="Consultas ambulatorias"/>
    <s v="Ambulatorio"/>
    <n v="0"/>
    <n v="0"/>
    <n v="0"/>
    <n v="0"/>
    <n v="0"/>
    <n v="0"/>
    <n v="0"/>
    <n v="0"/>
    <n v="0"/>
    <n v="0"/>
    <m/>
    <m/>
    <m/>
    <n v="0"/>
  </r>
  <r>
    <n v="901352353"/>
    <s v="CLINICA SAGRADA FAMILIA S.A.S."/>
    <m/>
    <s v="FE491995"/>
    <s v="FE491995"/>
    <s v="901352353_FE491995"/>
    <d v="2024-10-29T00:00:00"/>
    <d v="2024-11-12T00:00:00"/>
    <n v="3155800"/>
    <n v="3155800"/>
    <m/>
    <e v="#N/A"/>
    <x v="3"/>
    <n v="0"/>
    <m/>
    <s v="Para auditoria de pertinencia"/>
    <d v="2024-10-29T00:00:00"/>
    <d v="2024-11-12T00:00:00"/>
    <m/>
    <m/>
    <n v="3155800"/>
    <n v="0"/>
    <n v="0"/>
    <n v="0"/>
    <m/>
    <m/>
    <n v="0"/>
    <n v="0"/>
    <m/>
    <m/>
    <m/>
    <m/>
    <m/>
    <n v="0"/>
    <n v="0"/>
    <n v="0"/>
    <n v="0"/>
    <n v="0"/>
    <n v="0"/>
    <n v="0"/>
    <n v="0"/>
    <n v="0"/>
    <n v="0"/>
    <m/>
    <m/>
    <m/>
    <n v="0"/>
  </r>
  <r>
    <n v="901352353"/>
    <s v="CLINICA SAGRADA FAMILIA S.A.S."/>
    <m/>
    <s v="FE491641"/>
    <s v="FE491641"/>
    <s v="901352353_FE491641"/>
    <d v="2024-10-28T00:00:00"/>
    <d v="2024-11-12T00:00:00"/>
    <n v="10476400"/>
    <n v="10476400"/>
    <m/>
    <e v="#N/A"/>
    <x v="3"/>
    <n v="0"/>
    <m/>
    <s v="Para auditoria de pertinencia"/>
    <d v="2024-10-28T00:00:00"/>
    <d v="2024-11-12T00:00:00"/>
    <m/>
    <m/>
    <n v="10476400"/>
    <n v="0"/>
    <n v="0"/>
    <n v="0"/>
    <m/>
    <m/>
    <n v="0"/>
    <n v="0"/>
    <m/>
    <m/>
    <m/>
    <m/>
    <m/>
    <n v="0"/>
    <n v="0"/>
    <n v="0"/>
    <n v="0"/>
    <n v="0"/>
    <n v="0"/>
    <n v="0"/>
    <n v="0"/>
    <n v="0"/>
    <n v="0"/>
    <m/>
    <m/>
    <m/>
    <n v="0"/>
  </r>
  <r>
    <n v="901352353"/>
    <s v="CLINICA SAGRADA FAMILIA S.A.S."/>
    <m/>
    <s v="FE415121"/>
    <s v="FE415121"/>
    <s v="901352353_FE415121"/>
    <d v="2024-02-16T00:00:00"/>
    <d v="2024-03-01T00:00:00"/>
    <n v="6332900"/>
    <n v="494200"/>
    <m/>
    <s v="Factura pendiente en programacion de pago"/>
    <x v="4"/>
    <n v="484316"/>
    <n v="1912575121"/>
    <s v="Finalizada"/>
    <d v="2024-02-16T00:00:00"/>
    <d v="2024-04-01T00:00:00"/>
    <d v="2024-07-10T00:00:00"/>
    <m/>
    <n v="6670900"/>
    <n v="0"/>
    <n v="183000"/>
    <n v="0"/>
    <m/>
    <m/>
    <n v="9884"/>
    <n v="0"/>
    <m/>
    <m/>
    <m/>
    <m/>
    <m/>
    <n v="0"/>
    <n v="0"/>
    <n v="0"/>
    <n v="0"/>
    <n v="0"/>
    <n v="0"/>
    <n v="0"/>
    <n v="0"/>
    <n v="5535826"/>
    <n v="0"/>
    <n v="2201520991"/>
    <d v="2024-06-26T00:00:00"/>
    <s v="(en blanco)"/>
    <n v="10638310"/>
  </r>
  <r>
    <n v="901352353"/>
    <s v="CLINICA SAGRADA FAMILIA S.A.S."/>
    <m/>
    <s v="FE458987"/>
    <s v="FE458987"/>
    <s v="901352353_FE458987"/>
    <d v="2024-07-18T00:00:00"/>
    <d v="2024-08-14T00:00:00"/>
    <n v="312500"/>
    <n v="12228"/>
    <m/>
    <s v="Glosa por contestar"/>
    <x v="4"/>
    <n v="5978"/>
    <n v="1222548832"/>
    <s v="Finalizada"/>
    <d v="2024-07-18T00:00:00"/>
    <d v="2024-08-14T00:00:00"/>
    <d v="2024-12-13T00:00:00"/>
    <m/>
    <n v="312500"/>
    <n v="0"/>
    <n v="0"/>
    <n v="0"/>
    <m/>
    <m/>
    <n v="122"/>
    <n v="6100"/>
    <s v="GLOSA"/>
    <s v="904904; HORMONA ESTIMULANTE DEL TIROIDES ULTRASENSIBLE;  MVF   se  reconoce tarifa soat vigente $102.600  / jam"/>
    <s v="TARIFA"/>
    <s v="Consultas ambulatorias"/>
    <s v="Ambulatorio"/>
    <n v="0"/>
    <n v="0"/>
    <n v="0"/>
    <n v="0"/>
    <n v="0"/>
    <n v="0"/>
    <n v="0"/>
    <n v="0"/>
    <n v="300272"/>
    <n v="0"/>
    <n v="4800065620"/>
    <d v="2024-10-18T00:00:00"/>
    <s v="PAGO DIRECTO REGIMEN SUBSIDIADO SEPTIEMBRE 2024"/>
    <n v="1440466"/>
  </r>
  <r>
    <n v="901352353"/>
    <s v="CLINICA SAGRADA FAMILIA S.A.S."/>
    <m/>
    <s v="FE453751"/>
    <s v="FE453751"/>
    <s v="901352353_FE453751"/>
    <d v="2024-06-27T00:00:00"/>
    <d v="2024-07-15T00:00:00"/>
    <n v="85400"/>
    <n v="85400"/>
    <m/>
    <s v="Factura pendiente en programacion de pago"/>
    <x v="4"/>
    <n v="85400"/>
    <n v="1222531965"/>
    <s v="Finalizada"/>
    <d v="2024-06-27T00:00:00"/>
    <d v="2024-10-01T00:00:00"/>
    <d v="2024-10-28T00:00:00"/>
    <m/>
    <n v="85400"/>
    <n v="0"/>
    <n v="0"/>
    <n v="0"/>
    <m/>
    <m/>
    <n v="0"/>
    <n v="0"/>
    <m/>
    <m/>
    <m/>
    <m/>
    <m/>
    <n v="0"/>
    <n v="0"/>
    <n v="0"/>
    <n v="0"/>
    <n v="0"/>
    <n v="0"/>
    <n v="0"/>
    <n v="0"/>
    <n v="0"/>
    <n v="0"/>
    <m/>
    <m/>
    <m/>
    <n v="0"/>
  </r>
  <r>
    <n v="901352353"/>
    <s v="CLINICA SAGRADA FAMILIA S.A.S."/>
    <m/>
    <s v="FE468692"/>
    <s v="FE468692"/>
    <s v="901352353_FE468692"/>
    <d v="2024-09-04T00:00:00"/>
    <d v="2024-09-04T00:00:00"/>
    <n v="81400"/>
    <n v="81400"/>
    <m/>
    <s v="Factura pendiente en programacion de pago"/>
    <x v="4"/>
    <n v="81400"/>
    <n v="1222527571"/>
    <s v="Finalizada"/>
    <d v="2024-08-20T00:00:00"/>
    <d v="2024-09-04T00:00:00"/>
    <d v="2024-10-02T00:00:00"/>
    <m/>
    <n v="81400"/>
    <n v="0"/>
    <n v="0"/>
    <n v="0"/>
    <m/>
    <m/>
    <n v="0"/>
    <n v="0"/>
    <m/>
    <m/>
    <m/>
    <m/>
    <m/>
    <n v="0"/>
    <n v="0"/>
    <n v="0"/>
    <n v="0"/>
    <n v="0"/>
    <n v="0"/>
    <n v="0"/>
    <n v="0"/>
    <n v="0"/>
    <n v="0"/>
    <m/>
    <m/>
    <m/>
    <n v="0"/>
  </r>
  <r>
    <n v="901352353"/>
    <s v="CLINICA SAGRADA FAMILIA S.A.S."/>
    <m/>
    <s v="FE480811"/>
    <s v="FE480811"/>
    <s v="901352353_FE480811"/>
    <d v="2024-09-26T00:00:00"/>
    <d v="2024-10-02T00:00:00"/>
    <n v="62400"/>
    <n v="62400"/>
    <m/>
    <s v="Factura pendiente en programacion de pago"/>
    <x v="4"/>
    <n v="62400"/>
    <n v="1222528165"/>
    <s v="Finalizada"/>
    <d v="2024-09-26T00:00:00"/>
    <d v="2024-10-02T00:00:00"/>
    <d v="2024-10-08T00:00:00"/>
    <m/>
    <n v="66900"/>
    <n v="0"/>
    <n v="0"/>
    <n v="0"/>
    <m/>
    <m/>
    <n v="0"/>
    <n v="0"/>
    <m/>
    <m/>
    <m/>
    <m/>
    <m/>
    <n v="0"/>
    <n v="0"/>
    <n v="0"/>
    <n v="0"/>
    <n v="0"/>
    <n v="0"/>
    <n v="0"/>
    <n v="0"/>
    <n v="0"/>
    <n v="0"/>
    <m/>
    <m/>
    <m/>
    <n v="0"/>
  </r>
  <r>
    <n v="901352353"/>
    <s v="CLINICA SAGRADA FAMILIA S.A.S."/>
    <m/>
    <s v="FE434696"/>
    <s v="FE434696"/>
    <s v="901352353_FE434696"/>
    <d v="2024-05-07T00:00:00"/>
    <d v="2024-05-07T00:00:00"/>
    <n v="53900"/>
    <n v="53900"/>
    <m/>
    <s v="Factura pendiente en programacion de pago"/>
    <x v="4"/>
    <n v="53900"/>
    <n v="1222528166"/>
    <s v="Finalizada"/>
    <d v="2024-04-26T00:00:00"/>
    <d v="2024-10-01T00:00:00"/>
    <d v="2024-10-08T00:00:00"/>
    <m/>
    <n v="58400"/>
    <n v="0"/>
    <n v="0"/>
    <n v="0"/>
    <m/>
    <m/>
    <n v="0"/>
    <n v="0"/>
    <m/>
    <m/>
    <m/>
    <m/>
    <m/>
    <n v="0"/>
    <n v="0"/>
    <n v="0"/>
    <n v="0"/>
    <n v="0"/>
    <n v="0"/>
    <n v="0"/>
    <n v="0"/>
    <n v="0"/>
    <n v="0"/>
    <m/>
    <m/>
    <m/>
    <n v="0"/>
  </r>
  <r>
    <n v="901352353"/>
    <s v="CLINICA SAGRADA FAMILIA S.A.S."/>
    <m/>
    <s v="FE450850"/>
    <s v="FE450850"/>
    <s v="901352353_FE450850"/>
    <d v="2024-06-21T00:00:00"/>
    <d v="2024-07-03T00:00:00"/>
    <n v="49400"/>
    <n v="49400"/>
    <m/>
    <s v="Factura pendiente en programacion de pago"/>
    <x v="4"/>
    <n v="49400"/>
    <n v="1222485997"/>
    <s v="Finalizada"/>
    <d v="2024-06-21T00:00:00"/>
    <d v="2024-07-03T00:00:00"/>
    <d v="2024-07-18T00:00:00"/>
    <m/>
    <n v="53900"/>
    <n v="0"/>
    <n v="0"/>
    <n v="0"/>
    <m/>
    <m/>
    <n v="0"/>
    <n v="0"/>
    <m/>
    <m/>
    <m/>
    <m/>
    <m/>
    <n v="0"/>
    <n v="0"/>
    <n v="0"/>
    <n v="0"/>
    <n v="0"/>
    <n v="0"/>
    <n v="0"/>
    <n v="0"/>
    <n v="0"/>
    <n v="0"/>
    <m/>
    <m/>
    <m/>
    <n v="0"/>
  </r>
  <r>
    <n v="901352353"/>
    <s v="CLINICA SAGRADA FAMILIA S.A.S."/>
    <m/>
    <s v="FE457992"/>
    <s v="FE457992"/>
    <s v="901352353_FE457992"/>
    <d v="2024-07-15T00:00:00"/>
    <d v="2024-08-14T00:00:00"/>
    <n v="44900"/>
    <n v="44900"/>
    <m/>
    <s v="Factura pendiente en programacion de pago"/>
    <x v="4"/>
    <n v="44900"/>
    <n v="1222498145"/>
    <s v="Finalizada"/>
    <d v="2024-07-15T00:00:00"/>
    <d v="2024-08-14T00:00:00"/>
    <d v="2024-08-24T00:00:00"/>
    <m/>
    <n v="49400"/>
    <n v="0"/>
    <n v="0"/>
    <n v="0"/>
    <m/>
    <m/>
    <n v="0"/>
    <n v="0"/>
    <m/>
    <m/>
    <m/>
    <m/>
    <m/>
    <n v="0"/>
    <n v="0"/>
    <n v="0"/>
    <n v="0"/>
    <n v="0"/>
    <n v="0"/>
    <n v="0"/>
    <n v="0"/>
    <n v="0"/>
    <n v="0"/>
    <m/>
    <m/>
    <m/>
    <n v="0"/>
  </r>
  <r>
    <n v="901352353"/>
    <s v="CLINICA SAGRADA FAMILIA S.A.S."/>
    <m/>
    <s v="FE457994"/>
    <s v="FE457994"/>
    <s v="901352353_FE457994"/>
    <d v="2024-07-15T00:00:00"/>
    <d v="2024-08-14T00:00:00"/>
    <n v="44900"/>
    <n v="44900"/>
    <m/>
    <s v="Factura pendiente en programacion de pago"/>
    <x v="4"/>
    <n v="44900"/>
    <n v="1222498146"/>
    <s v="Finalizada"/>
    <d v="2024-07-15T00:00:00"/>
    <d v="2024-08-14T00:00:00"/>
    <d v="2024-08-24T00:00:00"/>
    <m/>
    <n v="49400"/>
    <n v="0"/>
    <n v="0"/>
    <n v="0"/>
    <m/>
    <m/>
    <n v="0"/>
    <n v="0"/>
    <m/>
    <m/>
    <m/>
    <m/>
    <m/>
    <n v="0"/>
    <n v="0"/>
    <n v="0"/>
    <n v="0"/>
    <n v="0"/>
    <n v="0"/>
    <n v="0"/>
    <n v="0"/>
    <n v="0"/>
    <n v="0"/>
    <m/>
    <m/>
    <m/>
    <n v="0"/>
  </r>
  <r>
    <n v="901352353"/>
    <s v="CLINICA SAGRADA FAMILIA S.A.S."/>
    <m/>
    <s v="FE442166"/>
    <s v="FE442166"/>
    <s v="901352353_FE442166"/>
    <d v="2024-05-22T00:00:00"/>
    <d v="2024-06-04T00:00:00"/>
    <n v="41900"/>
    <n v="41900"/>
    <m/>
    <s v="Factura pendiente en programacion de pago"/>
    <x v="4"/>
    <n v="41900"/>
    <n v="1222470577"/>
    <s v="Finalizada"/>
    <d v="2024-05-22T00:00:00"/>
    <d v="2024-06-04T00:00:00"/>
    <d v="2024-06-14T00:00:00"/>
    <m/>
    <n v="46400"/>
    <n v="0"/>
    <n v="0"/>
    <n v="0"/>
    <m/>
    <m/>
    <n v="0"/>
    <n v="0"/>
    <m/>
    <m/>
    <m/>
    <m/>
    <m/>
    <n v="0"/>
    <n v="0"/>
    <n v="0"/>
    <n v="0"/>
    <n v="0"/>
    <n v="0"/>
    <n v="0"/>
    <n v="0"/>
    <n v="0"/>
    <n v="0"/>
    <m/>
    <m/>
    <m/>
    <n v="0"/>
  </r>
  <r>
    <n v="901352353"/>
    <s v="CLINICA SAGRADA FAMILIA S.A.S."/>
    <m/>
    <s v="FE442170"/>
    <s v="FE442170"/>
    <s v="901352353_FE442170"/>
    <d v="2024-05-22T00:00:00"/>
    <d v="2024-06-04T00:00:00"/>
    <n v="41900"/>
    <n v="41900"/>
    <m/>
    <s v="Factura pendiente en programacion de pago"/>
    <x v="4"/>
    <n v="41900"/>
    <n v="1222470578"/>
    <s v="Finalizada"/>
    <d v="2024-05-22T00:00:00"/>
    <d v="2024-06-04T00:00:00"/>
    <d v="2024-06-14T00:00:00"/>
    <m/>
    <n v="46400"/>
    <n v="0"/>
    <n v="0"/>
    <n v="0"/>
    <m/>
    <m/>
    <n v="0"/>
    <n v="0"/>
    <m/>
    <m/>
    <m/>
    <m/>
    <m/>
    <n v="0"/>
    <n v="0"/>
    <n v="0"/>
    <n v="0"/>
    <n v="0"/>
    <n v="0"/>
    <n v="0"/>
    <n v="0"/>
    <n v="0"/>
    <n v="0"/>
    <m/>
    <m/>
    <m/>
    <n v="0"/>
  </r>
  <r>
    <n v="901352353"/>
    <s v="CLINICA SAGRADA FAMILIA S.A.S."/>
    <m/>
    <s v="FE450346"/>
    <s v="FE450346"/>
    <s v="901352353_FE450346"/>
    <d v="2024-06-20T00:00:00"/>
    <d v="2024-07-03T00:00:00"/>
    <n v="41900"/>
    <n v="41900"/>
    <m/>
    <s v="Factura pendiente en programacion de pago"/>
    <x v="4"/>
    <n v="41900"/>
    <n v="1222486001"/>
    <s v="Finalizada"/>
    <d v="2024-06-20T00:00:00"/>
    <d v="2024-07-03T00:00:00"/>
    <d v="2024-07-18T00:00:00"/>
    <m/>
    <n v="46400"/>
    <n v="0"/>
    <n v="0"/>
    <n v="0"/>
    <m/>
    <m/>
    <n v="0"/>
    <n v="0"/>
    <m/>
    <m/>
    <m/>
    <m/>
    <m/>
    <n v="0"/>
    <n v="0"/>
    <n v="0"/>
    <n v="0"/>
    <n v="0"/>
    <n v="0"/>
    <n v="0"/>
    <n v="0"/>
    <n v="0"/>
    <n v="0"/>
    <m/>
    <m/>
    <m/>
    <n v="0"/>
  </r>
  <r>
    <n v="901352353"/>
    <s v="CLINICA SAGRADA FAMILIA S.A.S."/>
    <m/>
    <s v="FE456862"/>
    <s v="FE456862"/>
    <s v="901352353_FE456862"/>
    <d v="2024-07-10T00:00:00"/>
    <d v="2024-07-15T00:00:00"/>
    <n v="41900"/>
    <n v="41900"/>
    <m/>
    <s v="Factura pendiente en programacion de pago"/>
    <x v="4"/>
    <n v="41900"/>
    <n v="1222486002"/>
    <s v="Finalizada"/>
    <d v="2024-07-10T00:00:00"/>
    <d v="2024-07-15T00:00:00"/>
    <d v="2024-07-18T00:00:00"/>
    <m/>
    <n v="46400"/>
    <n v="0"/>
    <n v="0"/>
    <n v="0"/>
    <m/>
    <m/>
    <n v="0"/>
    <n v="0"/>
    <m/>
    <m/>
    <m/>
    <m/>
    <m/>
    <n v="0"/>
    <n v="0"/>
    <n v="0"/>
    <n v="0"/>
    <n v="0"/>
    <n v="0"/>
    <n v="0"/>
    <n v="0"/>
    <n v="0"/>
    <n v="0"/>
    <m/>
    <m/>
    <m/>
    <n v="0"/>
  </r>
  <r>
    <n v="901352353"/>
    <s v="CLINICA SAGRADA FAMILIA S.A.S."/>
    <m/>
    <s v="FE481642"/>
    <s v="FE481642"/>
    <s v="901352353_FE481642"/>
    <d v="2024-09-27T00:00:00"/>
    <d v="2024-10-03T00:00:00"/>
    <n v="30200"/>
    <n v="30200"/>
    <m/>
    <s v="Factura pendiente en programacion de pago"/>
    <x v="4"/>
    <n v="30200"/>
    <n v="1222528523"/>
    <s v="Finalizada"/>
    <d v="2024-09-27T00:00:00"/>
    <d v="2024-10-03T00:00:00"/>
    <d v="2024-10-16T00:00:00"/>
    <m/>
    <n v="34700"/>
    <n v="0"/>
    <n v="0"/>
    <n v="0"/>
    <m/>
    <m/>
    <n v="0"/>
    <n v="0"/>
    <m/>
    <m/>
    <m/>
    <m/>
    <m/>
    <n v="0"/>
    <n v="0"/>
    <n v="0"/>
    <n v="0"/>
    <n v="0"/>
    <n v="0"/>
    <n v="0"/>
    <n v="0"/>
    <n v="0"/>
    <n v="0"/>
    <m/>
    <m/>
    <m/>
    <n v="0"/>
  </r>
  <r>
    <n v="901352353"/>
    <s v="CLINICA SAGRADA FAMILIA S.A.S."/>
    <m/>
    <s v="FE440281"/>
    <s v="FE440281"/>
    <s v="901352353_FE440281"/>
    <d v="2024-06-04T00:00:00"/>
    <d v="2024-06-04T00:00:00"/>
    <n v="28000"/>
    <n v="28000"/>
    <m/>
    <s v="Factura pendiente en programacion de pago"/>
    <x v="4"/>
    <n v="28000"/>
    <n v="1222470530"/>
    <s v="Finalizada"/>
    <d v="2024-05-16T00:00:00"/>
    <d v="2024-06-04T00:00:00"/>
    <d v="2024-06-14T00:00:00"/>
    <m/>
    <n v="32500"/>
    <n v="0"/>
    <n v="0"/>
    <n v="0"/>
    <m/>
    <m/>
    <n v="0"/>
    <n v="0"/>
    <m/>
    <m/>
    <m/>
    <m/>
    <m/>
    <n v="0"/>
    <n v="0"/>
    <n v="0"/>
    <n v="0"/>
    <n v="0"/>
    <n v="0"/>
    <n v="0"/>
    <n v="0"/>
    <n v="0"/>
    <n v="0"/>
    <m/>
    <m/>
    <m/>
    <n v="0"/>
  </r>
  <r>
    <n v="901352353"/>
    <s v="CLINICA SAGRADA FAMILIA S.A.S."/>
    <m/>
    <s v="FE451896"/>
    <s v="FE451896"/>
    <s v="901352353_FE451896"/>
    <d v="2024-06-24T00:00:00"/>
    <d v="2024-07-03T00:00:00"/>
    <n v="23000"/>
    <n v="23000"/>
    <m/>
    <s v="Factura pendiente en programacion de pago"/>
    <x v="4"/>
    <n v="23000"/>
    <n v="1222486003"/>
    <s v="Finalizada"/>
    <d v="2024-06-24T00:00:00"/>
    <d v="2024-07-03T00:00:00"/>
    <d v="2024-07-18T00:00:00"/>
    <m/>
    <n v="23000"/>
    <n v="0"/>
    <n v="0"/>
    <n v="0"/>
    <m/>
    <m/>
    <n v="0"/>
    <n v="0"/>
    <m/>
    <m/>
    <m/>
    <m/>
    <m/>
    <n v="0"/>
    <n v="0"/>
    <n v="0"/>
    <n v="0"/>
    <n v="0"/>
    <n v="0"/>
    <n v="0"/>
    <n v="0"/>
    <n v="0"/>
    <n v="0"/>
    <m/>
    <m/>
    <m/>
    <n v="0"/>
  </r>
  <r>
    <n v="901352353"/>
    <s v="CLINICA SAGRADA FAMILIA S.A.S."/>
    <m/>
    <s v="FE457803"/>
    <s v="FE457803"/>
    <s v="901352353_FE457803"/>
    <d v="2024-07-15T00:00:00"/>
    <d v="2024-08-14T00:00:00"/>
    <n v="2373750"/>
    <n v="2373750"/>
    <m/>
    <s v="Factura pendiente en programacion de pago"/>
    <x v="4"/>
    <n v="2326275"/>
    <n v="1222544356"/>
    <s v="Finalizada"/>
    <d v="2024-07-15T00:00:00"/>
    <d v="2024-08-14T00:00:00"/>
    <d v="2024-10-16T00:00:00"/>
    <m/>
    <n v="2373750"/>
    <n v="0"/>
    <n v="0"/>
    <n v="0"/>
    <m/>
    <m/>
    <n v="47475"/>
    <n v="0"/>
    <m/>
    <m/>
    <m/>
    <m/>
    <m/>
    <n v="0"/>
    <n v="0"/>
    <n v="0"/>
    <n v="0"/>
    <n v="0"/>
    <n v="0"/>
    <n v="0"/>
    <n v="0"/>
    <n v="0"/>
    <n v="0"/>
    <m/>
    <m/>
    <m/>
    <n v="0"/>
  </r>
  <r>
    <n v="901352353"/>
    <s v="CLINICA SAGRADA FAMILIA S.A.S."/>
    <m/>
    <s v="FE463316"/>
    <s v="FE463316"/>
    <s v="901352353_FE463316"/>
    <d v="2024-08-14T00:00:00"/>
    <d v="2024-08-14T00:00:00"/>
    <n v="1882800"/>
    <n v="1882800"/>
    <m/>
    <s v="Factura pendiente en programacion de pago"/>
    <x v="4"/>
    <n v="1845144"/>
    <n v="1222498186"/>
    <s v="Finalizada"/>
    <d v="2024-07-30T00:00:00"/>
    <d v="2024-08-14T00:00:00"/>
    <d v="2024-08-27T00:00:00"/>
    <m/>
    <n v="1882800"/>
    <n v="0"/>
    <n v="0"/>
    <n v="0"/>
    <m/>
    <m/>
    <n v="37656"/>
    <n v="0"/>
    <m/>
    <m/>
    <m/>
    <m/>
    <m/>
    <n v="0"/>
    <n v="0"/>
    <n v="0"/>
    <n v="0"/>
    <n v="0"/>
    <n v="0"/>
    <n v="0"/>
    <n v="0"/>
    <n v="0"/>
    <n v="0"/>
    <m/>
    <m/>
    <m/>
    <n v="0"/>
  </r>
  <r>
    <n v="901352353"/>
    <s v="CLINICA SAGRADA FAMILIA S.A.S."/>
    <m/>
    <s v="FE444794"/>
    <s v="FE444794"/>
    <s v="901352353_FE444794"/>
    <d v="2024-05-29T00:00:00"/>
    <d v="2024-06-04T00:00:00"/>
    <n v="190800"/>
    <n v="190800"/>
    <m/>
    <s v="Factura pendiente en programacion de pago"/>
    <x v="4"/>
    <n v="186984"/>
    <n v="1222470689"/>
    <s v="Finalizada"/>
    <d v="2024-05-29T00:00:00"/>
    <d v="2024-06-04T00:00:00"/>
    <d v="2024-06-17T00:00:00"/>
    <m/>
    <n v="190800"/>
    <n v="0"/>
    <n v="0"/>
    <n v="0"/>
    <m/>
    <m/>
    <n v="3816"/>
    <n v="0"/>
    <m/>
    <m/>
    <m/>
    <m/>
    <m/>
    <n v="0"/>
    <n v="0"/>
    <n v="0"/>
    <n v="0"/>
    <n v="0"/>
    <n v="0"/>
    <n v="0"/>
    <n v="0"/>
    <n v="0"/>
    <n v="0"/>
    <m/>
    <m/>
    <m/>
    <n v="0"/>
  </r>
  <r>
    <n v="901352353"/>
    <s v="CLINICA SAGRADA FAMILIA S.A.S."/>
    <m/>
    <s v="FE436625"/>
    <s v="FE436625"/>
    <s v="901352353_FE436625"/>
    <d v="2024-05-07T00:00:00"/>
    <d v="2024-05-07T00:00:00"/>
    <n v="48500"/>
    <n v="48500"/>
    <m/>
    <s v="Factura pendiente en programacion de pago - Glosa por contestar IPS"/>
    <x v="4"/>
    <n v="46400"/>
    <n v="1222528173"/>
    <s v="Finalizada"/>
    <d v="2024-04-30T00:00:00"/>
    <d v="2024-10-01T00:00:00"/>
    <d v="2024-12-14T00:00:00"/>
    <m/>
    <n v="53000"/>
    <n v="0"/>
    <n v="0"/>
    <n v="0"/>
    <m/>
    <m/>
    <n v="0"/>
    <n v="2100"/>
    <s v="GLOSA"/>
    <s v="Se glosa  MVF en laboratorios  907106  tarifa pactada    (CONTRATO COT-2023-47 - COTIZACION - PBS )    $19.700  vr facturado  $20.500  diferencia   $800   /JAM"/>
    <s v="TARIFA"/>
    <s v="Consultas ambulatorias"/>
    <s v="Ambulatorio"/>
    <n v="0"/>
    <n v="0"/>
    <n v="0"/>
    <n v="0"/>
    <n v="0"/>
    <n v="0"/>
    <n v="0"/>
    <n v="0"/>
    <n v="0"/>
    <n v="0"/>
    <m/>
    <m/>
    <m/>
    <n v="0"/>
  </r>
  <r>
    <n v="901352353"/>
    <s v="CLINICA SAGRADA FAMILIA S.A.S."/>
    <m/>
    <s v="FE464047"/>
    <s v="FE464047"/>
    <s v="901352353_FE464047"/>
    <d v="2024-08-14T00:00:00"/>
    <d v="2024-08-14T00:00:00"/>
    <n v="123242"/>
    <n v="123242"/>
    <m/>
    <s v="Factura pendiente en programacion de pago - Glosa por contestar IPS"/>
    <x v="5"/>
    <n v="122900"/>
    <n v="1222498143"/>
    <s v="Para respuesta prestador"/>
    <d v="2024-07-30T00:00:00"/>
    <d v="2024-08-14T00:00:00"/>
    <d v="2024-12-13T00:00:00"/>
    <m/>
    <n v="141442"/>
    <n v="342"/>
    <n v="0"/>
    <n v="0"/>
    <m/>
    <m/>
    <n v="0"/>
    <n v="342"/>
    <s v="GLOSA"/>
    <s v="Factura excede topes autorizados, tarifa acordada por cotización CUPS 890274 consulta 1ra vez neurología   $141.100  se objeta diferencia $342  / JAM"/>
    <s v="AUTORIZACION"/>
    <s v="Consultas ambulatorias"/>
    <s v="Ambulatorio"/>
    <n v="0"/>
    <n v="0"/>
    <n v="0"/>
    <n v="0"/>
    <n v="0"/>
    <n v="0"/>
    <n v="0"/>
    <n v="0"/>
    <n v="0"/>
    <n v="0"/>
    <m/>
    <m/>
    <m/>
    <n v="0"/>
  </r>
  <r>
    <n v="901352353"/>
    <s v="CLINICA SAGRADA FAMILIA S.A.S."/>
    <m/>
    <s v="FE451884"/>
    <s v="FE451884"/>
    <s v="901352353_FE451884"/>
    <d v="2024-06-24T00:00:00"/>
    <d v="2024-07-03T00:00:00"/>
    <n v="77700"/>
    <n v="77700"/>
    <m/>
    <s v="Factura pendiente en programacion de pago - Glosa por contestar IPS"/>
    <x v="5"/>
    <n v="75000"/>
    <n v="1222485994"/>
    <s v="Para respuesta prestador"/>
    <d v="2024-06-24T00:00:00"/>
    <d v="2024-07-03T00:00:00"/>
    <d v="2024-12-13T00:00:00"/>
    <m/>
    <n v="77700"/>
    <n v="2700"/>
    <n v="0"/>
    <n v="0"/>
    <m/>
    <m/>
    <n v="0"/>
    <n v="2700"/>
    <s v="GLOSA"/>
    <s v="Tarifa/ Se glosa MVF en consulta 890250  CONSULTA DE PRIMERA VEZ POR ESPECIALISTA EN GINECOLOGIA Y OBSTETRICIA se reconoce tarifa SOAT neto vigente $75.000   se objeta dif.  $2.700  del  Vr facturado $77.700  /JAM"/>
    <s v="TARIFA"/>
    <s v="Consultas ambulatorias"/>
    <s v="Ambulatorio"/>
    <n v="0"/>
    <n v="0"/>
    <n v="0"/>
    <n v="0"/>
    <n v="0"/>
    <n v="0"/>
    <n v="0"/>
    <n v="0"/>
    <n v="0"/>
    <n v="0"/>
    <m/>
    <m/>
    <m/>
    <n v="0"/>
  </r>
  <r>
    <n v="901352353"/>
    <s v="CLINICA SAGRADA FAMILIA S.A.S."/>
    <m/>
    <s v="FE468005"/>
    <s v="FE468005"/>
    <s v="901352353_FE468005"/>
    <d v="2024-09-02T00:00:00"/>
    <d v="2024-09-02T00:00:00"/>
    <n v="53900"/>
    <n v="53900"/>
    <m/>
    <s v="Factura pendiente en programacion de pago - Glosa por contestar IPS"/>
    <x v="5"/>
    <n v="47500"/>
    <n v="1222514017"/>
    <s v="Para respuesta prestador"/>
    <d v="2024-08-16T00:00:00"/>
    <d v="2024-09-02T00:00:00"/>
    <d v="2024-12-14T00:00:00"/>
    <m/>
    <n v="58400"/>
    <n v="6400"/>
    <n v="0"/>
    <n v="0"/>
    <m/>
    <m/>
    <n v="0"/>
    <n v="6400"/>
    <s v="GLOSA"/>
    <s v="1) Factura excede topes autorizados Vr. acordado por cotización $52.000  Vr. facturado $58.400  se objeta diferencia $6.400  /JAM"/>
    <s v="TARIFA"/>
    <s v="Consultas ambulatorias"/>
    <s v="Ambulatorio"/>
    <n v="0"/>
    <n v="0"/>
    <n v="0"/>
    <n v="0"/>
    <n v="0"/>
    <n v="0"/>
    <n v="0"/>
    <n v="0"/>
    <n v="0"/>
    <n v="0"/>
    <m/>
    <m/>
    <m/>
    <n v="0"/>
  </r>
  <r>
    <n v="901352353"/>
    <s v="CLINICA SAGRADA FAMILIA S.A.S."/>
    <m/>
    <s v="FE473019"/>
    <s v="FE473019"/>
    <s v="901352353_FE473019"/>
    <d v="2024-08-30T00:00:00"/>
    <d v="2024-09-09T00:00:00"/>
    <n v="53900"/>
    <n v="53900"/>
    <m/>
    <s v="Factura pendiente en programacion de pago - Glosa por contestar IPS"/>
    <x v="5"/>
    <n v="47500"/>
    <n v="1222514014"/>
    <s v="Para respuesta prestador"/>
    <d v="2024-08-30T00:00:00"/>
    <d v="2024-09-09T00:00:00"/>
    <d v="2024-12-14T00:00:00"/>
    <m/>
    <n v="58400"/>
    <n v="6400"/>
    <n v="0"/>
    <n v="0"/>
    <m/>
    <m/>
    <n v="0"/>
    <n v="6400"/>
    <s v="GLOSA"/>
    <s v="Factura excede topes autorizados Vr. acordado por cotización $52.000 , Vr Facturado $58.400  se objeta diferencia $6.400   /JAM"/>
    <s v="FACTURACION"/>
    <s v="Consultas ambulatorias"/>
    <s v="Ambulatorio"/>
    <n v="0"/>
    <n v="0"/>
    <n v="0"/>
    <n v="0"/>
    <n v="0"/>
    <n v="0"/>
    <n v="0"/>
    <n v="0"/>
    <n v="0"/>
    <n v="0"/>
    <m/>
    <m/>
    <m/>
    <n v="0"/>
  </r>
  <r>
    <n v="901352353"/>
    <s v="CLINICA SAGRADA FAMILIA S.A.S."/>
    <m/>
    <s v="FE464052"/>
    <s v="FE464052"/>
    <s v="901352353_FE464052"/>
    <d v="2024-08-14T00:00:00"/>
    <d v="2024-08-14T00:00:00"/>
    <n v="58400"/>
    <n v="58400"/>
    <m/>
    <s v="Factura pendiente en programacion de pago - Glosa por contestar IPS"/>
    <x v="5"/>
    <n v="47500"/>
    <n v="1222498144"/>
    <s v="Para respuesta prestador"/>
    <d v="2024-07-30T00:00:00"/>
    <d v="2024-08-14T00:00:00"/>
    <d v="2024-12-13T00:00:00"/>
    <m/>
    <n v="58400"/>
    <n v="10900"/>
    <n v="0"/>
    <n v="0"/>
    <m/>
    <m/>
    <n v="0"/>
    <n v="10900"/>
    <s v="GLOSA"/>
    <s v="1)  Factura excede topes autorizados Vr. acordado por cotización $52.000  se objeta diferencia $6.400  2) Se glosa Vr. de cuota moderadora $4.500  no aplicada en factura    /JAM"/>
    <s v="AUTORIZACION"/>
    <s v="Consultas ambulatorias"/>
    <s v="Ambulatorio"/>
    <n v="0"/>
    <n v="0"/>
    <n v="0"/>
    <n v="0"/>
    <n v="0"/>
    <n v="0"/>
    <n v="0"/>
    <n v="0"/>
    <n v="0"/>
    <n v="0"/>
    <m/>
    <m/>
    <m/>
    <n v="0"/>
  </r>
  <r>
    <n v="901352353"/>
    <s v="CLINICA SAGRADA FAMILIA S.A.S."/>
    <m/>
    <s v="FE482133"/>
    <s v="FE482133"/>
    <s v="901352353_FE482133"/>
    <d v="2024-09-28T00:00:00"/>
    <d v="2024-10-03T00:00:00"/>
    <n v="58400"/>
    <n v="58400"/>
    <m/>
    <s v="Factura pendiente en programacion de pago - Glosa por contestar IPS"/>
    <x v="5"/>
    <n v="4300"/>
    <n v="1222528522"/>
    <s v="Para respuesta prestador"/>
    <d v="2024-09-28T00:00:00"/>
    <d v="2024-10-03T00:00:00"/>
    <d v="2024-12-26T00:00:00"/>
    <m/>
    <n v="58400"/>
    <n v="54100"/>
    <n v="0"/>
    <n v="0"/>
    <m/>
    <m/>
    <n v="0"/>
    <n v="54100"/>
    <s v="GLOSA"/>
    <s v="1) Factura excede topes autorizados Vr. acordado por cotización SOAT NETO  $52.000  Vr. facturado $58.400  se objeta diferencia $6.400   2)  Se  glosa  valor de cuota moderadora 47.700 no aplicada en factura, no se evidencia en HC que ya pago por este evento. TOTAL GLOSA  $54.100    /JAM"/>
    <s v="TARIFA"/>
    <s v="Consultas ambulatorias"/>
    <s v="Ambulatorio"/>
    <n v="0"/>
    <n v="0"/>
    <n v="0"/>
    <n v="0"/>
    <n v="0"/>
    <n v="0"/>
    <n v="0"/>
    <n v="0"/>
    <n v="0"/>
    <n v="0"/>
    <m/>
    <m/>
    <m/>
    <n v="0"/>
  </r>
  <r>
    <n v="901352353"/>
    <s v="CLINICA SAGRADA FAMILIA S.A.S."/>
    <m/>
    <s v="FE407365"/>
    <s v="FE407365"/>
    <s v="901352353_FE407365"/>
    <d v="2024-02-01T00:00:00"/>
    <d v="2024-02-01T00:00:00"/>
    <n v="70400"/>
    <n v="800"/>
    <m/>
    <s v="Glosa por contestar"/>
    <x v="6"/>
    <n v="0"/>
    <m/>
    <s v="Para respuesta prestador"/>
    <d v="2024-01-17T00:00:00"/>
    <d v="2024-02-01T00:00:00"/>
    <d v="2024-12-13T00:00:00"/>
    <m/>
    <n v="74500"/>
    <n v="400"/>
    <n v="0"/>
    <n v="0"/>
    <m/>
    <m/>
    <n v="0"/>
    <n v="400"/>
    <s v="GLOSA"/>
    <s v="Se objeta el valor de $400 pesos por no cobro de cuota de recuperación copago/cuota moderadora para la prestación de los servicios en año 2024 que corresponden al valor de $4500"/>
    <s v="COPAGO/CUOTA MODERADORA"/>
    <s v="Consultas ambulatorias"/>
    <s v="Ambulatorio"/>
    <n v="0"/>
    <n v="0"/>
    <n v="0"/>
    <n v="0"/>
    <n v="0"/>
    <n v="0"/>
    <n v="0"/>
    <n v="0"/>
    <n v="69600"/>
    <n v="0"/>
    <n v="2201491826"/>
    <d v="2024-03-22T00:00:00"/>
    <s v="(en blanco)"/>
    <n v="28234953"/>
  </r>
  <r>
    <n v="901352353"/>
    <s v="CLINICA SAGRADA FAMILIA S.A.S."/>
    <m/>
    <s v="FE311397"/>
    <s v="FE311397"/>
    <s v="901352353_FE311397"/>
    <d v="2023-02-25T00:00:00"/>
    <d v="2023-07-17T00:00:00"/>
    <n v="26787963"/>
    <n v="3974300"/>
    <m/>
    <s v="Glosa por contestar"/>
    <x v="6"/>
    <n v="0"/>
    <m/>
    <s v="Para respuesta prestador"/>
    <d v="2023-02-25T00:00:00"/>
    <d v="2023-11-01T00:00:00"/>
    <d v="2024-12-14T00:00:00"/>
    <m/>
    <n v="26787963"/>
    <n v="3974300"/>
    <n v="0"/>
    <n v="0"/>
    <m/>
    <m/>
    <n v="0"/>
    <n v="3974300"/>
    <s v="GLOSA"/>
    <s v="Terapia respiratoria, no es facturable en este caso, toda vez que está incluida en la estancia en UCI. 29800,  268200  $ 268.200 "/>
    <s v="PERTINENCIA MEDICA"/>
    <s v="Servicios hospitalarios"/>
    <s v="Hospitalario"/>
    <n v="0"/>
    <n v="0"/>
    <n v="0"/>
    <n v="0"/>
    <n v="0"/>
    <n v="0"/>
    <n v="0"/>
    <n v="0"/>
    <n v="22357390"/>
    <n v="0"/>
    <n v="2201491826"/>
    <d v="2024-03-22T00:00:00"/>
    <s v="(en blanco)"/>
    <n v="28234953"/>
  </r>
  <r>
    <n v="901352353"/>
    <s v="CLINICA SAGRADA FAMILIA S.A.S."/>
    <m/>
    <s v="FE433506"/>
    <s v="FE433506"/>
    <s v="901352353_FE433506"/>
    <d v="2024-05-07T00:00:00"/>
    <d v="2024-05-07T00:00:00"/>
    <n v="46400"/>
    <n v="4500"/>
    <m/>
    <s v="Glosa por contestar"/>
    <x v="6"/>
    <n v="0"/>
    <m/>
    <s v="Para respuesta prestador"/>
    <d v="2024-04-24T00:00:00"/>
    <d v="2024-05-07T00:00:00"/>
    <d v="2024-12-14T00:00:00"/>
    <m/>
    <n v="46400"/>
    <n v="4500"/>
    <n v="0"/>
    <n v="0"/>
    <m/>
    <m/>
    <n v="0"/>
    <n v="4500"/>
    <s v="GLOSA"/>
    <s v="se sostiene glosa por cuota moderadora $4.500 no aplicada en factura, para la fecha del servicio consulta ambulatoria 15 de abril 2024, correspondía a Régimen Contributivo /JAM"/>
    <s v="COPAGO/CUOTA MODERADORA"/>
    <s v="Consultas ambulatorias"/>
    <s v="Ambulatorio"/>
    <n v="0"/>
    <n v="0"/>
    <n v="0"/>
    <n v="0"/>
    <n v="0"/>
    <n v="0"/>
    <n v="0"/>
    <n v="0"/>
    <n v="41900"/>
    <n v="0"/>
    <n v="2201520991"/>
    <d v="2024-06-26T00:00:00"/>
    <s v="(en blanco)"/>
    <n v="10638310"/>
  </r>
  <r>
    <n v="901352353"/>
    <s v="CLINICA SAGRADA FAMILIA S.A.S."/>
    <m/>
    <s v="FE435181"/>
    <s v="FE435181"/>
    <s v="901352353_FE435181"/>
    <d v="2024-05-07T00:00:00"/>
    <d v="2024-05-07T00:00:00"/>
    <n v="9832387"/>
    <n v="9832387"/>
    <m/>
    <s v="Factura pendiente en programacion de pago - Glosa por contestar IPS"/>
    <x v="5"/>
    <n v="9507751"/>
    <n v="1222472399"/>
    <s v="Para respuesta prestador"/>
    <d v="2024-04-27T00:00:00"/>
    <d v="2024-06-04T00:00:00"/>
    <d v="2024-12-14T00:00:00"/>
    <m/>
    <n v="9832387"/>
    <n v="130600"/>
    <n v="0"/>
    <n v="0"/>
    <m/>
    <m/>
    <n v="0"/>
    <n v="130600"/>
    <s v="GLOSA"/>
    <s v="SE OBJETA 19806, NO PERTINENTE, TIENE UTILIDAD COMO PREDICTOR DE INFLAMACION CRONICA.CANTIDAD 2 "/>
    <s v="PERTINENCIA MEDICA"/>
    <s v="Servicios hospitalarios"/>
    <s v="Hospitalario"/>
    <n v="0"/>
    <n v="0"/>
    <n v="0"/>
    <n v="0"/>
    <n v="0"/>
    <n v="0"/>
    <n v="0"/>
    <n v="0"/>
    <n v="0"/>
    <n v="0"/>
    <m/>
    <m/>
    <m/>
    <n v="0"/>
  </r>
  <r>
    <n v="901352353"/>
    <s v="CLINICA SAGRADA FAMILIA S.A.S."/>
    <m/>
    <s v="FE340558"/>
    <s v="FE340558"/>
    <s v="901352353_FE340558"/>
    <d v="2023-05-31T00:00:00"/>
    <d v="2023-07-17T00:00:00"/>
    <n v="11534574"/>
    <n v="11534574"/>
    <m/>
    <s v="Factura pendiente en programacion de pago - Glosa por contestar IPS"/>
    <x v="5"/>
    <n v="10651497"/>
    <n v="136689482"/>
    <s v="Para respuesta prestador"/>
    <d v="2023-05-31T00:00:00"/>
    <d v="2024-10-01T00:00:00"/>
    <d v="2024-12-14T00:00:00"/>
    <m/>
    <n v="11534574"/>
    <n v="665700"/>
    <n v="0"/>
    <n v="0"/>
    <m/>
    <m/>
    <n v="0"/>
    <n v="665700"/>
    <s v="GLOSA"/>
    <s v="(1)    608 SE OBJETA 906913, CANTIDAD 7, PRUEBA DIAGNOSTICA NO PERTINENTE, PCR DE ALTA PRECISION UNICAMENTE TIENE UTILIDAD COMO PREDICTOR INFLAMATORIO EN RIESGO CARDIOVASCULAR   $ 457.100;                                            (2)    602 SE OBJETA 931001, CANTIDAD 7, PACIENTE HOSPITALIZADO POR EPOC EXACERBADO, SIN REQUERIMIENTO DE TERAPIA FISICA, NO SE IDENTIFICA CONDICION FISICA QUE AMERITE EJECUCION DE TERAPIA FISICA  $ 208.600.      Total objetado   $665.700     Dr. Diego Fernando Collazos "/>
    <s v="SOPORTE"/>
    <s v="Servicios hospitalarios"/>
    <s v="Hospitalario"/>
    <n v="0"/>
    <n v="0"/>
    <n v="0"/>
    <n v="0"/>
    <n v="0"/>
    <n v="0"/>
    <n v="0"/>
    <n v="0"/>
    <n v="0"/>
    <n v="0"/>
    <m/>
    <m/>
    <m/>
    <n v="0"/>
  </r>
  <r>
    <n v="901352353"/>
    <s v="CLINICA SAGRADA FAMILIA S.A.S."/>
    <m/>
    <s v="FE327421"/>
    <s v="FE327421"/>
    <s v="901352353_FE327421"/>
    <d v="2023-04-21T00:00:00"/>
    <d v="2023-05-12T00:00:00"/>
    <n v="24780688"/>
    <n v="24780688"/>
    <m/>
    <s v="Factura pendiente en programacion de pago - Glosa por contestar IPS"/>
    <x v="5"/>
    <n v="19842293"/>
    <n v="136689481"/>
    <s v="Para respuesta prestador"/>
    <d v="2023-04-21T00:00:00"/>
    <d v="2024-10-01T00:00:00"/>
    <d v="2024-12-14T00:00:00"/>
    <m/>
    <n v="24780688"/>
    <n v="4533450"/>
    <n v="0"/>
    <n v="0"/>
    <m/>
    <m/>
    <n v="0"/>
    <n v="4533450"/>
    <s v="GLOSA"/>
    <s v="(1)     601 SE OBJETA 10A002, CANTIDAD 4 POR LOS DIAS 10-11-12-13 DE ABRIL DE 2024, DE ACUERDO A NOTAS DE EVOLUCION DE CIRUJANO GENERAL, SE SOLICITO DESDE EL DIA 09-04-2024 IMAGEN POR RESONANCIA MAGNETICA PARA DEFINIR CONDUCTA, POSTERIOR A LO ANTERIOR LOS DIAS MENCIONADOS EN LAS NOTAS DE EVOLUCION MENCIONAN &quot;RNM DE ABDOMEN CONTRASTADO PARA DEFINIR CONDUCTA MÉDICA&quot;. FINALMENTE LA IMAGEN DIAGNOSTICA NO ES TOMADA Y DAN EGRESO PARA VALORACION AMBULATORIA POR ONCOLOGIA Y HEPATOLOGIA QUE LA PACIENTE TENIA PROGRAMADA.   $ 1.706.000;    (2)    602 SE OBJETA 939403, CANTIDAD 11 PACIENTE SIN COMPROMISO RESPIRATORIO QUE JUSTIFIQUE LA EJECUCION DE TERAPIA RESPIRATORIA. NO SE EVIDENCIA JUSTIFICACION MEDICA PARA LA TERAPIA FISICA, NO SE IDENTIFICA ORDEN MEDICA.  $ 327.800;   (3)   608 SE OBJETA 906218, 906317, 906225, ESTUDIO NO INTERPRETADO EN HISTORIA CLINICA,NO APORTA AL MANEJO DEL PACIENTE   $ 410.400 ;   Dr.  Diego Fernando Collazos "/>
    <s v="PERTINENCIA MEDICA"/>
    <s v="Servicios hospitalarios"/>
    <s v="Hospitalario"/>
    <n v="0"/>
    <n v="0"/>
    <n v="0"/>
    <n v="0"/>
    <n v="0"/>
    <n v="0"/>
    <n v="0"/>
    <n v="0"/>
    <n v="0"/>
    <n v="0"/>
    <m/>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1" cacheId="6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11" firstHeaderRow="0" firstDataRow="1" firstDataCol="1"/>
  <pivotFields count="47">
    <pivotField showAll="0"/>
    <pivotField showAll="0"/>
    <pivotField showAll="0"/>
    <pivotField showAll="0"/>
    <pivotField showAll="0"/>
    <pivotField dataField="1" showAll="0"/>
    <pivotField numFmtId="14" showAll="0"/>
    <pivotField numFmtId="14" showAll="0"/>
    <pivotField numFmtId="170" showAll="0"/>
    <pivotField dataField="1" numFmtId="170" showAll="0"/>
    <pivotField showAll="0"/>
    <pivotField showAll="0"/>
    <pivotField axis="axisRow" showAll="0">
      <items count="8">
        <item x="0"/>
        <item x="1"/>
        <item x="2"/>
        <item x="3"/>
        <item x="4"/>
        <item x="5"/>
        <item x="6"/>
        <item t="default"/>
      </items>
    </pivotField>
    <pivotField numFmtId="170" showAll="0"/>
    <pivotField showAll="0"/>
    <pivotField showAll="0"/>
    <pivotField numFmtId="14" showAll="0"/>
    <pivotField showAll="0"/>
    <pivotField showAll="0"/>
    <pivotField showAll="0"/>
    <pivotField numFmtId="170" showAll="0"/>
    <pivotField numFmtId="170" showAll="0"/>
    <pivotField numFmtId="170" showAll="0"/>
    <pivotField numFmtId="170" showAll="0"/>
    <pivotField showAll="0"/>
    <pivotField showAll="0"/>
    <pivotField numFmtId="170" showAll="0"/>
    <pivotField numFmtId="170" showAll="0"/>
    <pivotField showAll="0"/>
    <pivotField showAll="0"/>
    <pivotField showAll="0"/>
    <pivotField showAll="0"/>
    <pivotField showAll="0"/>
    <pivotField numFmtId="170" showAll="0"/>
    <pivotField numFmtId="170" showAll="0"/>
    <pivotField numFmtId="170" showAll="0"/>
    <pivotField numFmtId="170" showAll="0"/>
    <pivotField numFmtId="170" showAll="0"/>
    <pivotField numFmtId="170" showAll="0"/>
    <pivotField numFmtId="170" showAll="0"/>
    <pivotField numFmtId="170" showAll="0"/>
    <pivotField numFmtId="170" showAll="0"/>
    <pivotField numFmtId="170" showAll="0"/>
    <pivotField showAll="0"/>
    <pivotField showAll="0"/>
    <pivotField showAll="0"/>
    <pivotField numFmtId="170" showAll="0"/>
  </pivotFields>
  <rowFields count="1">
    <field x="12"/>
  </rowFields>
  <rowItems count="8">
    <i>
      <x/>
    </i>
    <i>
      <x v="1"/>
    </i>
    <i>
      <x v="2"/>
    </i>
    <i>
      <x v="3"/>
    </i>
    <i>
      <x v="4"/>
    </i>
    <i>
      <x v="5"/>
    </i>
    <i>
      <x v="6"/>
    </i>
    <i t="grand">
      <x/>
    </i>
  </rowItems>
  <colFields count="1">
    <field x="-2"/>
  </colFields>
  <colItems count="2">
    <i>
      <x/>
    </i>
    <i i="1">
      <x v="1"/>
    </i>
  </colItems>
  <dataFields count="2">
    <dataField name="Cuenta de LLAVE" fld="5" subtotal="count" baseField="0" baseItem="0"/>
    <dataField name="Suma de IPS Saldo Factura"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6"/>
  <sheetViews>
    <sheetView showGridLines="0" topLeftCell="A30" workbookViewId="0">
      <selection activeCell="E56" sqref="E56"/>
    </sheetView>
  </sheetViews>
  <sheetFormatPr baseColWidth="10" defaultRowHeight="14.5" x14ac:dyDescent="0.35"/>
  <cols>
    <col min="1" max="1" width="11.7265625" customWidth="1"/>
    <col min="2" max="3" width="14.26953125" customWidth="1"/>
    <col min="4" max="4" width="11.1796875" bestFit="1" customWidth="1"/>
    <col min="5" max="5" width="14.26953125" customWidth="1"/>
    <col min="6" max="6" width="9.453125" customWidth="1"/>
  </cols>
  <sheetData>
    <row r="1" spans="1:6" ht="14.25" customHeight="1" x14ac:dyDescent="0.35">
      <c r="A1" s="67" t="s">
        <v>58</v>
      </c>
      <c r="B1" s="67"/>
      <c r="C1" s="67"/>
      <c r="D1" s="67"/>
      <c r="E1" s="67"/>
      <c r="F1" s="67"/>
    </row>
    <row r="2" spans="1:6" s="1" customFormat="1" ht="14.25" customHeight="1" x14ac:dyDescent="0.35">
      <c r="A2" s="67" t="s">
        <v>60</v>
      </c>
      <c r="B2" s="67"/>
      <c r="C2" s="67"/>
      <c r="D2" s="67"/>
      <c r="E2" s="67"/>
      <c r="F2" s="67"/>
    </row>
    <row r="3" spans="1:6" s="1" customFormat="1" ht="14.25" customHeight="1" x14ac:dyDescent="0.35">
      <c r="A3" s="68" t="s">
        <v>59</v>
      </c>
      <c r="B3" s="68"/>
      <c r="C3" s="68"/>
      <c r="D3" s="68"/>
      <c r="E3" s="68"/>
      <c r="F3" s="68"/>
    </row>
    <row r="4" spans="1:6" s="2" customFormat="1" ht="21" customHeight="1" x14ac:dyDescent="0.2">
      <c r="A4" s="9" t="s">
        <v>0</v>
      </c>
      <c r="B4" s="10" t="s">
        <v>4</v>
      </c>
      <c r="C4" s="11" t="s">
        <v>5</v>
      </c>
      <c r="D4" s="12" t="s">
        <v>1</v>
      </c>
      <c r="E4" s="13" t="s">
        <v>2</v>
      </c>
      <c r="F4" s="14" t="s">
        <v>6</v>
      </c>
    </row>
    <row r="5" spans="1:6" s="2" customFormat="1" ht="10.5" customHeight="1" x14ac:dyDescent="0.2">
      <c r="A5" s="7" t="s">
        <v>7</v>
      </c>
      <c r="B5" s="3">
        <v>44670</v>
      </c>
      <c r="C5" s="3">
        <v>44684</v>
      </c>
      <c r="D5" s="8">
        <v>8060054</v>
      </c>
      <c r="E5" s="4">
        <v>12700</v>
      </c>
      <c r="F5" s="5">
        <v>9284</v>
      </c>
    </row>
    <row r="6" spans="1:6" s="2" customFormat="1" ht="10.5" customHeight="1" x14ac:dyDescent="0.2">
      <c r="A6" s="7" t="s">
        <v>9</v>
      </c>
      <c r="B6" s="3">
        <v>45037</v>
      </c>
      <c r="C6" s="3">
        <v>45058</v>
      </c>
      <c r="D6" s="8">
        <v>24780688</v>
      </c>
      <c r="E6" s="4">
        <v>24780688</v>
      </c>
      <c r="F6" s="5">
        <v>13019</v>
      </c>
    </row>
    <row r="7" spans="1:6" s="2" customFormat="1" ht="10.5" customHeight="1" x14ac:dyDescent="0.2">
      <c r="A7" s="7" t="s">
        <v>10</v>
      </c>
      <c r="B7" s="3">
        <v>45073</v>
      </c>
      <c r="C7" s="3">
        <v>45100</v>
      </c>
      <c r="D7" s="8">
        <v>14062489</v>
      </c>
      <c r="E7" s="4">
        <v>14062489</v>
      </c>
      <c r="F7" s="5">
        <v>13257</v>
      </c>
    </row>
    <row r="8" spans="1:6" s="2" customFormat="1" ht="10.5" customHeight="1" x14ac:dyDescent="0.2">
      <c r="A8" s="7" t="s">
        <v>8</v>
      </c>
      <c r="B8" s="3">
        <v>44982</v>
      </c>
      <c r="C8" s="3">
        <v>45124</v>
      </c>
      <c r="D8" s="8">
        <v>26787963</v>
      </c>
      <c r="E8" s="4">
        <v>3974300</v>
      </c>
      <c r="F8" s="5">
        <v>13619</v>
      </c>
    </row>
    <row r="9" spans="1:6" s="2" customFormat="1" ht="10.5" customHeight="1" x14ac:dyDescent="0.2">
      <c r="A9" s="7" t="s">
        <v>11</v>
      </c>
      <c r="B9" s="3">
        <v>45077</v>
      </c>
      <c r="C9" s="3">
        <v>45124</v>
      </c>
      <c r="D9" s="8">
        <v>11534574</v>
      </c>
      <c r="E9" s="4">
        <v>11534574</v>
      </c>
      <c r="F9" s="5">
        <v>13608</v>
      </c>
    </row>
    <row r="10" spans="1:6" s="2" customFormat="1" ht="10.5" customHeight="1" x14ac:dyDescent="0.2">
      <c r="A10" s="7" t="s">
        <v>12</v>
      </c>
      <c r="B10" s="3">
        <v>45230</v>
      </c>
      <c r="C10" s="3">
        <v>45244</v>
      </c>
      <c r="D10" s="8">
        <v>46200</v>
      </c>
      <c r="E10" s="4">
        <v>46200</v>
      </c>
      <c r="F10" s="5">
        <v>15236</v>
      </c>
    </row>
    <row r="11" spans="1:6" s="2" customFormat="1" ht="10.5" customHeight="1" x14ac:dyDescent="0.2">
      <c r="A11" s="7" t="s">
        <v>13</v>
      </c>
      <c r="B11" s="3">
        <v>45308</v>
      </c>
      <c r="C11" s="3">
        <v>45323</v>
      </c>
      <c r="D11" s="8">
        <v>70400</v>
      </c>
      <c r="E11" s="6">
        <v>800</v>
      </c>
      <c r="F11" s="5">
        <v>16138</v>
      </c>
    </row>
    <row r="12" spans="1:6" s="2" customFormat="1" ht="10.5" customHeight="1" x14ac:dyDescent="0.2">
      <c r="A12" s="7" t="s">
        <v>14</v>
      </c>
      <c r="B12" s="3">
        <v>45338</v>
      </c>
      <c r="C12" s="3">
        <v>45352</v>
      </c>
      <c r="D12" s="8">
        <v>6332900</v>
      </c>
      <c r="E12" s="4">
        <v>494200</v>
      </c>
      <c r="F12" s="5">
        <v>16592</v>
      </c>
    </row>
    <row r="13" spans="1:6" s="2" customFormat="1" ht="10.5" customHeight="1" x14ac:dyDescent="0.2">
      <c r="A13" s="7" t="s">
        <v>15</v>
      </c>
      <c r="B13" s="3">
        <v>45379</v>
      </c>
      <c r="C13" s="3">
        <v>45390</v>
      </c>
      <c r="D13" s="8">
        <v>47862317</v>
      </c>
      <c r="E13" s="4">
        <v>47862317</v>
      </c>
      <c r="F13" s="5">
        <v>17143</v>
      </c>
    </row>
    <row r="14" spans="1:6" s="2" customFormat="1" ht="10.5" customHeight="1" x14ac:dyDescent="0.2">
      <c r="A14" s="7" t="s">
        <v>16</v>
      </c>
      <c r="B14" s="3">
        <v>45391</v>
      </c>
      <c r="C14" s="3">
        <v>45419</v>
      </c>
      <c r="D14" s="8">
        <v>5599310</v>
      </c>
      <c r="E14" s="4">
        <v>5599310</v>
      </c>
      <c r="F14" s="5">
        <v>17546</v>
      </c>
    </row>
    <row r="15" spans="1:6" s="2" customFormat="1" ht="10.5" customHeight="1" x14ac:dyDescent="0.2">
      <c r="A15" s="7" t="s">
        <v>17</v>
      </c>
      <c r="B15" s="3">
        <v>45406</v>
      </c>
      <c r="C15" s="3">
        <v>45419</v>
      </c>
      <c r="D15" s="8">
        <v>46400</v>
      </c>
      <c r="E15" s="4">
        <v>4500</v>
      </c>
      <c r="F15" s="5">
        <v>17545</v>
      </c>
    </row>
    <row r="16" spans="1:6" s="2" customFormat="1" ht="10.5" customHeight="1" x14ac:dyDescent="0.2">
      <c r="A16" s="7" t="s">
        <v>18</v>
      </c>
      <c r="B16" s="3">
        <v>45408</v>
      </c>
      <c r="C16" s="3">
        <v>45419</v>
      </c>
      <c r="D16" s="8">
        <v>53900</v>
      </c>
      <c r="E16" s="4">
        <v>53900</v>
      </c>
      <c r="F16" s="5">
        <v>17545</v>
      </c>
    </row>
    <row r="17" spans="1:6" s="2" customFormat="1" ht="10.5" customHeight="1" x14ac:dyDescent="0.2">
      <c r="A17" s="7" t="s">
        <v>19</v>
      </c>
      <c r="B17" s="3">
        <v>45409</v>
      </c>
      <c r="C17" s="3">
        <v>45419</v>
      </c>
      <c r="D17" s="8">
        <v>9832387</v>
      </c>
      <c r="E17" s="4">
        <v>9832387</v>
      </c>
      <c r="F17" s="5">
        <v>17545</v>
      </c>
    </row>
    <row r="18" spans="1:6" s="2" customFormat="1" ht="10.5" customHeight="1" x14ac:dyDescent="0.2">
      <c r="A18" s="7" t="s">
        <v>20</v>
      </c>
      <c r="B18" s="3">
        <v>45412</v>
      </c>
      <c r="C18" s="3">
        <v>45419</v>
      </c>
      <c r="D18" s="8">
        <v>73169399</v>
      </c>
      <c r="E18" s="4">
        <v>73169399</v>
      </c>
      <c r="F18" s="5">
        <v>17545</v>
      </c>
    </row>
    <row r="19" spans="1:6" s="2" customFormat="1" ht="10.5" customHeight="1" x14ac:dyDescent="0.2">
      <c r="A19" s="7" t="s">
        <v>21</v>
      </c>
      <c r="B19" s="3">
        <v>45412</v>
      </c>
      <c r="C19" s="3">
        <v>45419</v>
      </c>
      <c r="D19" s="8">
        <v>48500</v>
      </c>
      <c r="E19" s="4">
        <v>48500</v>
      </c>
      <c r="F19" s="5">
        <v>17545</v>
      </c>
    </row>
    <row r="20" spans="1:6" s="2" customFormat="1" ht="10.5" customHeight="1" x14ac:dyDescent="0.2">
      <c r="A20" s="7" t="s">
        <v>22</v>
      </c>
      <c r="B20" s="3">
        <v>45412</v>
      </c>
      <c r="C20" s="3">
        <v>45419</v>
      </c>
      <c r="D20" s="8">
        <v>13451545</v>
      </c>
      <c r="E20" s="4">
        <v>13451545</v>
      </c>
      <c r="F20" s="5">
        <v>17545</v>
      </c>
    </row>
    <row r="21" spans="1:6" s="2" customFormat="1" ht="10.5" customHeight="1" x14ac:dyDescent="0.2">
      <c r="A21" s="7" t="s">
        <v>23</v>
      </c>
      <c r="B21" s="3">
        <v>45426</v>
      </c>
      <c r="C21" s="3">
        <v>45447</v>
      </c>
      <c r="D21" s="8">
        <v>44900</v>
      </c>
      <c r="E21" s="4">
        <v>44900</v>
      </c>
      <c r="F21" s="5">
        <v>17782</v>
      </c>
    </row>
    <row r="22" spans="1:6" s="2" customFormat="1" ht="10.5" customHeight="1" x14ac:dyDescent="0.2">
      <c r="A22" s="7" t="s">
        <v>24</v>
      </c>
      <c r="B22" s="3">
        <v>45428</v>
      </c>
      <c r="C22" s="3">
        <v>45447</v>
      </c>
      <c r="D22" s="8">
        <v>28000</v>
      </c>
      <c r="E22" s="4">
        <v>28000</v>
      </c>
      <c r="F22" s="5">
        <v>17782</v>
      </c>
    </row>
    <row r="23" spans="1:6" s="2" customFormat="1" ht="10.5" customHeight="1" x14ac:dyDescent="0.2">
      <c r="A23" s="7" t="s">
        <v>25</v>
      </c>
      <c r="B23" s="3">
        <v>45434</v>
      </c>
      <c r="C23" s="3">
        <v>45447</v>
      </c>
      <c r="D23" s="8">
        <v>41900</v>
      </c>
      <c r="E23" s="4">
        <v>41900</v>
      </c>
      <c r="F23" s="5">
        <v>17864</v>
      </c>
    </row>
    <row r="24" spans="1:6" s="2" customFormat="1" ht="10.5" customHeight="1" x14ac:dyDescent="0.2">
      <c r="A24" s="7" t="s">
        <v>26</v>
      </c>
      <c r="B24" s="3">
        <v>45434</v>
      </c>
      <c r="C24" s="3">
        <v>45447</v>
      </c>
      <c r="D24" s="8">
        <v>41900</v>
      </c>
      <c r="E24" s="4">
        <v>41900</v>
      </c>
      <c r="F24" s="5">
        <v>17864</v>
      </c>
    </row>
    <row r="25" spans="1:6" s="2" customFormat="1" ht="10.5" customHeight="1" x14ac:dyDescent="0.2">
      <c r="A25" s="7" t="s">
        <v>27</v>
      </c>
      <c r="B25" s="3">
        <v>45440</v>
      </c>
      <c r="C25" s="3">
        <v>45447</v>
      </c>
      <c r="D25" s="8">
        <v>46400</v>
      </c>
      <c r="E25" s="4">
        <v>46400</v>
      </c>
      <c r="F25" s="5">
        <v>17864</v>
      </c>
    </row>
    <row r="26" spans="1:6" s="2" customFormat="1" ht="10.5" customHeight="1" x14ac:dyDescent="0.2">
      <c r="A26" s="7" t="s">
        <v>28</v>
      </c>
      <c r="B26" s="3">
        <v>45441</v>
      </c>
      <c r="C26" s="3">
        <v>45447</v>
      </c>
      <c r="D26" s="8">
        <v>190800</v>
      </c>
      <c r="E26" s="4">
        <v>190800</v>
      </c>
      <c r="F26" s="5">
        <v>17902</v>
      </c>
    </row>
    <row r="27" spans="1:6" s="2" customFormat="1" ht="10.5" customHeight="1" x14ac:dyDescent="0.2">
      <c r="A27" s="7" t="s">
        <v>30</v>
      </c>
      <c r="B27" s="3">
        <v>45463</v>
      </c>
      <c r="C27" s="3">
        <v>45476</v>
      </c>
      <c r="D27" s="8">
        <v>41900</v>
      </c>
      <c r="E27" s="4">
        <v>41900</v>
      </c>
      <c r="F27" s="5">
        <v>18209</v>
      </c>
    </row>
    <row r="28" spans="1:6" s="2" customFormat="1" ht="10.5" customHeight="1" x14ac:dyDescent="0.2">
      <c r="A28" s="7" t="s">
        <v>31</v>
      </c>
      <c r="B28" s="3">
        <v>45464</v>
      </c>
      <c r="C28" s="3">
        <v>45476</v>
      </c>
      <c r="D28" s="8">
        <v>49400</v>
      </c>
      <c r="E28" s="4">
        <v>49400</v>
      </c>
      <c r="F28" s="5">
        <v>18201</v>
      </c>
    </row>
    <row r="29" spans="1:6" s="2" customFormat="1" ht="10.5" customHeight="1" x14ac:dyDescent="0.2">
      <c r="A29" s="7" t="s">
        <v>32</v>
      </c>
      <c r="B29" s="3">
        <v>45467</v>
      </c>
      <c r="C29" s="3">
        <v>45476</v>
      </c>
      <c r="D29" s="8">
        <v>77700</v>
      </c>
      <c r="E29" s="4">
        <v>77700</v>
      </c>
      <c r="F29" s="5">
        <v>18201</v>
      </c>
    </row>
    <row r="30" spans="1:6" s="2" customFormat="1" ht="10.5" customHeight="1" x14ac:dyDescent="0.2">
      <c r="A30" s="7" t="s">
        <v>33</v>
      </c>
      <c r="B30" s="3">
        <v>45467</v>
      </c>
      <c r="C30" s="3">
        <v>45476</v>
      </c>
      <c r="D30" s="8">
        <v>23000</v>
      </c>
      <c r="E30" s="4">
        <v>23000</v>
      </c>
      <c r="F30" s="5">
        <v>18201</v>
      </c>
    </row>
    <row r="31" spans="1:6" s="2" customFormat="1" ht="10.5" customHeight="1" x14ac:dyDescent="0.2">
      <c r="A31" s="7" t="s">
        <v>35</v>
      </c>
      <c r="B31" s="3">
        <v>45470</v>
      </c>
      <c r="C31" s="3">
        <v>45484</v>
      </c>
      <c r="D31" s="8">
        <v>23942482</v>
      </c>
      <c r="E31" s="4">
        <v>23942482</v>
      </c>
      <c r="F31" s="5">
        <v>18277</v>
      </c>
    </row>
    <row r="32" spans="1:6" s="2" customFormat="1" ht="10.5" customHeight="1" x14ac:dyDescent="0.2">
      <c r="A32" s="7" t="s">
        <v>37</v>
      </c>
      <c r="B32" s="3">
        <v>45472</v>
      </c>
      <c r="C32" s="3">
        <v>45484</v>
      </c>
      <c r="D32" s="8">
        <v>136289132</v>
      </c>
      <c r="E32" s="4">
        <v>136289132</v>
      </c>
      <c r="F32" s="5">
        <v>18277</v>
      </c>
    </row>
    <row r="33" spans="1:6" s="2" customFormat="1" ht="10.5" customHeight="1" x14ac:dyDescent="0.2">
      <c r="A33" s="7" t="s">
        <v>34</v>
      </c>
      <c r="B33" s="3">
        <v>45468</v>
      </c>
      <c r="C33" s="3">
        <v>45485</v>
      </c>
      <c r="D33" s="8">
        <v>48040</v>
      </c>
      <c r="E33" s="4">
        <v>48040</v>
      </c>
      <c r="F33" s="5">
        <v>18329</v>
      </c>
    </row>
    <row r="34" spans="1:6" s="2" customFormat="1" ht="10.5" customHeight="1" x14ac:dyDescent="0.2">
      <c r="A34" s="7" t="s">
        <v>29</v>
      </c>
      <c r="B34" s="3">
        <v>45457</v>
      </c>
      <c r="C34" s="3">
        <v>45488</v>
      </c>
      <c r="D34" s="8">
        <v>925300</v>
      </c>
      <c r="E34" s="4">
        <v>18506</v>
      </c>
      <c r="F34" s="5">
        <v>18341</v>
      </c>
    </row>
    <row r="35" spans="1:6" s="2" customFormat="1" ht="10.5" customHeight="1" x14ac:dyDescent="0.2">
      <c r="A35" s="7" t="s">
        <v>36</v>
      </c>
      <c r="B35" s="3">
        <v>45470</v>
      </c>
      <c r="C35" s="3">
        <v>45488</v>
      </c>
      <c r="D35" s="8">
        <v>85400</v>
      </c>
      <c r="E35" s="4">
        <v>85400</v>
      </c>
      <c r="F35" s="5">
        <v>18342</v>
      </c>
    </row>
    <row r="36" spans="1:6" s="2" customFormat="1" ht="10.5" customHeight="1" x14ac:dyDescent="0.2">
      <c r="A36" s="7" t="s">
        <v>38</v>
      </c>
      <c r="B36" s="3">
        <v>45483</v>
      </c>
      <c r="C36" s="3">
        <v>45488</v>
      </c>
      <c r="D36" s="8">
        <v>41900</v>
      </c>
      <c r="E36" s="4">
        <v>41900</v>
      </c>
      <c r="F36" s="5">
        <v>18342</v>
      </c>
    </row>
    <row r="37" spans="1:6" s="2" customFormat="1" ht="10.5" customHeight="1" x14ac:dyDescent="0.2">
      <c r="A37" s="7" t="s">
        <v>39</v>
      </c>
      <c r="B37" s="3">
        <v>45488</v>
      </c>
      <c r="C37" s="3">
        <v>45518</v>
      </c>
      <c r="D37" s="8">
        <v>2373750</v>
      </c>
      <c r="E37" s="4">
        <v>2373750</v>
      </c>
      <c r="F37" s="5">
        <v>18478</v>
      </c>
    </row>
    <row r="38" spans="1:6" s="2" customFormat="1" ht="10.5" customHeight="1" x14ac:dyDescent="0.2">
      <c r="A38" s="7" t="s">
        <v>40</v>
      </c>
      <c r="B38" s="3">
        <v>45488</v>
      </c>
      <c r="C38" s="3">
        <v>45518</v>
      </c>
      <c r="D38" s="8">
        <v>5919749</v>
      </c>
      <c r="E38" s="4">
        <v>5705709</v>
      </c>
      <c r="F38" s="5">
        <v>18478</v>
      </c>
    </row>
    <row r="39" spans="1:6" s="2" customFormat="1" ht="10.5" customHeight="1" x14ac:dyDescent="0.2">
      <c r="A39" s="7" t="s">
        <v>41</v>
      </c>
      <c r="B39" s="3">
        <v>45488</v>
      </c>
      <c r="C39" s="3">
        <v>45518</v>
      </c>
      <c r="D39" s="8">
        <v>44900</v>
      </c>
      <c r="E39" s="4">
        <v>44900</v>
      </c>
      <c r="F39" s="5">
        <v>18478</v>
      </c>
    </row>
    <row r="40" spans="1:6" s="2" customFormat="1" ht="10.5" customHeight="1" x14ac:dyDescent="0.2">
      <c r="A40" s="7" t="s">
        <v>42</v>
      </c>
      <c r="B40" s="3">
        <v>45488</v>
      </c>
      <c r="C40" s="3">
        <v>45518</v>
      </c>
      <c r="D40" s="8">
        <v>44900</v>
      </c>
      <c r="E40" s="4">
        <v>44900</v>
      </c>
      <c r="F40" s="5">
        <v>18478</v>
      </c>
    </row>
    <row r="41" spans="1:6" s="2" customFormat="1" ht="10.5" customHeight="1" x14ac:dyDescent="0.2">
      <c r="A41" s="7" t="s">
        <v>43</v>
      </c>
      <c r="B41" s="3">
        <v>45491</v>
      </c>
      <c r="C41" s="3">
        <v>45518</v>
      </c>
      <c r="D41" s="8">
        <v>312500</v>
      </c>
      <c r="E41" s="4">
        <v>12228</v>
      </c>
      <c r="F41" s="5">
        <v>18703</v>
      </c>
    </row>
    <row r="42" spans="1:6" s="2" customFormat="1" ht="10.5" customHeight="1" x14ac:dyDescent="0.2">
      <c r="A42" s="7" t="s">
        <v>44</v>
      </c>
      <c r="B42" s="3">
        <v>45495</v>
      </c>
      <c r="C42" s="3">
        <v>45518</v>
      </c>
      <c r="D42" s="8">
        <v>801900</v>
      </c>
      <c r="E42" s="4">
        <v>801900</v>
      </c>
      <c r="F42" s="5">
        <v>18478</v>
      </c>
    </row>
    <row r="43" spans="1:6" s="2" customFormat="1" ht="10.5" customHeight="1" x14ac:dyDescent="0.2">
      <c r="A43" s="7" t="s">
        <v>45</v>
      </c>
      <c r="B43" s="3">
        <v>45503</v>
      </c>
      <c r="C43" s="3">
        <v>45518</v>
      </c>
      <c r="D43" s="8">
        <v>1882800</v>
      </c>
      <c r="E43" s="4">
        <v>1882800</v>
      </c>
      <c r="F43" s="5">
        <v>18478</v>
      </c>
    </row>
    <row r="44" spans="1:6" s="2" customFormat="1" ht="10.5" customHeight="1" x14ac:dyDescent="0.2">
      <c r="A44" s="7" t="s">
        <v>46</v>
      </c>
      <c r="B44" s="3">
        <v>45503</v>
      </c>
      <c r="C44" s="3">
        <v>45518</v>
      </c>
      <c r="D44" s="8">
        <v>123242</v>
      </c>
      <c r="E44" s="4">
        <v>123242</v>
      </c>
      <c r="F44" s="5">
        <v>18478</v>
      </c>
    </row>
    <row r="45" spans="1:6" s="2" customFormat="1" ht="10.5" customHeight="1" x14ac:dyDescent="0.2">
      <c r="A45" s="7" t="s">
        <v>47</v>
      </c>
      <c r="B45" s="3">
        <v>45503</v>
      </c>
      <c r="C45" s="3">
        <v>45518</v>
      </c>
      <c r="D45" s="8">
        <v>58400</v>
      </c>
      <c r="E45" s="4">
        <v>58400</v>
      </c>
      <c r="F45" s="5">
        <v>18478</v>
      </c>
    </row>
    <row r="46" spans="1:6" s="2" customFormat="1" ht="10.5" customHeight="1" x14ac:dyDescent="0.2">
      <c r="A46" s="7" t="s">
        <v>48</v>
      </c>
      <c r="B46" s="3">
        <v>45520</v>
      </c>
      <c r="C46" s="3">
        <v>45537</v>
      </c>
      <c r="D46" s="8">
        <v>53900</v>
      </c>
      <c r="E46" s="4">
        <v>53900</v>
      </c>
      <c r="F46" s="5">
        <v>18884</v>
      </c>
    </row>
    <row r="47" spans="1:6" s="2" customFormat="1" ht="10.5" customHeight="1" x14ac:dyDescent="0.2">
      <c r="A47" s="7" t="s">
        <v>49</v>
      </c>
      <c r="B47" s="3">
        <v>45524</v>
      </c>
      <c r="C47" s="3">
        <v>45539</v>
      </c>
      <c r="D47" s="8">
        <v>81400</v>
      </c>
      <c r="E47" s="4">
        <v>81400</v>
      </c>
      <c r="F47" s="5">
        <v>18959</v>
      </c>
    </row>
    <row r="48" spans="1:6" s="2" customFormat="1" ht="10.5" customHeight="1" x14ac:dyDescent="0.2">
      <c r="A48" s="7" t="s">
        <v>50</v>
      </c>
      <c r="B48" s="3">
        <v>45534</v>
      </c>
      <c r="C48" s="3">
        <v>45544</v>
      </c>
      <c r="D48" s="8">
        <v>53900</v>
      </c>
      <c r="E48" s="4">
        <v>53900</v>
      </c>
      <c r="F48" s="5">
        <v>19041</v>
      </c>
    </row>
    <row r="49" spans="1:6" s="2" customFormat="1" ht="10.5" customHeight="1" x14ac:dyDescent="0.2">
      <c r="A49" s="7" t="s">
        <v>51</v>
      </c>
      <c r="B49" s="3">
        <v>45560</v>
      </c>
      <c r="C49" s="3">
        <v>45567</v>
      </c>
      <c r="D49" s="8">
        <v>66900</v>
      </c>
      <c r="E49" s="4">
        <v>66900</v>
      </c>
      <c r="F49" s="5">
        <v>19317</v>
      </c>
    </row>
    <row r="50" spans="1:6" s="2" customFormat="1" ht="10.5" customHeight="1" x14ac:dyDescent="0.2">
      <c r="A50" s="7" t="s">
        <v>52</v>
      </c>
      <c r="B50" s="3">
        <v>45561</v>
      </c>
      <c r="C50" s="3">
        <v>45567</v>
      </c>
      <c r="D50" s="8">
        <v>62400</v>
      </c>
      <c r="E50" s="4">
        <v>62400</v>
      </c>
      <c r="F50" s="5">
        <v>19317</v>
      </c>
    </row>
    <row r="51" spans="1:6" s="2" customFormat="1" ht="10.5" customHeight="1" x14ac:dyDescent="0.2">
      <c r="A51" s="7" t="s">
        <v>53</v>
      </c>
      <c r="B51" s="3">
        <v>45562</v>
      </c>
      <c r="C51" s="3">
        <v>45568</v>
      </c>
      <c r="D51" s="8">
        <v>30200</v>
      </c>
      <c r="E51" s="4">
        <v>30200</v>
      </c>
      <c r="F51" s="5">
        <v>19335</v>
      </c>
    </row>
    <row r="52" spans="1:6" s="2" customFormat="1" ht="10.5" customHeight="1" x14ac:dyDescent="0.2">
      <c r="A52" s="7" t="s">
        <v>54</v>
      </c>
      <c r="B52" s="3">
        <v>45563</v>
      </c>
      <c r="C52" s="3">
        <v>45568</v>
      </c>
      <c r="D52" s="8">
        <v>58400</v>
      </c>
      <c r="E52" s="4">
        <v>58400</v>
      </c>
      <c r="F52" s="5">
        <v>19335</v>
      </c>
    </row>
    <row r="53" spans="1:6" s="2" customFormat="1" ht="10.5" customHeight="1" x14ac:dyDescent="0.2">
      <c r="A53" s="7" t="s">
        <v>55</v>
      </c>
      <c r="B53" s="3">
        <v>45582</v>
      </c>
      <c r="C53" s="3">
        <v>45601</v>
      </c>
      <c r="D53" s="8">
        <v>8458228</v>
      </c>
      <c r="E53" s="4">
        <v>8458228</v>
      </c>
      <c r="F53" s="5">
        <v>19690</v>
      </c>
    </row>
    <row r="54" spans="1:6" s="2" customFormat="1" ht="10.5" customHeight="1" x14ac:dyDescent="0.2">
      <c r="A54" s="7" t="s">
        <v>56</v>
      </c>
      <c r="B54" s="3">
        <v>45593</v>
      </c>
      <c r="C54" s="3">
        <v>45608</v>
      </c>
      <c r="D54" s="8">
        <v>10476400</v>
      </c>
      <c r="E54" s="4">
        <v>10476400</v>
      </c>
      <c r="F54" s="5">
        <v>19766</v>
      </c>
    </row>
    <row r="55" spans="1:6" s="2" customFormat="1" ht="10.5" customHeight="1" x14ac:dyDescent="0.2">
      <c r="A55" s="15" t="s">
        <v>57</v>
      </c>
      <c r="B55" s="16">
        <v>45594</v>
      </c>
      <c r="C55" s="16">
        <v>45608</v>
      </c>
      <c r="D55" s="17">
        <v>3155800</v>
      </c>
      <c r="E55" s="4">
        <v>3155800</v>
      </c>
      <c r="F55" s="5">
        <v>19770</v>
      </c>
    </row>
    <row r="56" spans="1:6" s="2" customFormat="1" ht="10.5" customHeight="1" x14ac:dyDescent="0.2">
      <c r="A56" s="69" t="s">
        <v>3</v>
      </c>
      <c r="B56" s="69"/>
      <c r="C56" s="69"/>
      <c r="D56" s="69"/>
      <c r="E56" s="18">
        <f>SUM(E5:E55)</f>
        <v>399484526</v>
      </c>
    </row>
  </sheetData>
  <mergeCells count="4">
    <mergeCell ref="A1:F1"/>
    <mergeCell ref="A2:F2"/>
    <mergeCell ref="A3:F3"/>
    <mergeCell ref="A56:D5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1"/>
  <sheetViews>
    <sheetView workbookViewId="0">
      <selection activeCell="A3" sqref="A3:C11"/>
    </sheetView>
  </sheetViews>
  <sheetFormatPr baseColWidth="10" defaultRowHeight="14.5" x14ac:dyDescent="0.35"/>
  <cols>
    <col min="1" max="1" width="59.1796875" bestFit="1" customWidth="1"/>
    <col min="2" max="2" width="14.81640625" customWidth="1"/>
    <col min="3" max="3" width="22.90625" bestFit="1" customWidth="1"/>
  </cols>
  <sheetData>
    <row r="3" spans="1:3" x14ac:dyDescent="0.35">
      <c r="A3" s="109" t="s">
        <v>251</v>
      </c>
      <c r="B3" t="s">
        <v>249</v>
      </c>
      <c r="C3" t="s">
        <v>250</v>
      </c>
    </row>
    <row r="4" spans="1:3" x14ac:dyDescent="0.35">
      <c r="A4" s="110" t="s">
        <v>242</v>
      </c>
      <c r="B4" s="108">
        <v>4</v>
      </c>
      <c r="C4" s="108">
        <v>122506</v>
      </c>
    </row>
    <row r="5" spans="1:3" x14ac:dyDescent="0.35">
      <c r="A5" s="110" t="s">
        <v>247</v>
      </c>
      <c r="B5" s="108">
        <v>1</v>
      </c>
      <c r="C5" s="108">
        <v>48040</v>
      </c>
    </row>
    <row r="6" spans="1:3" x14ac:dyDescent="0.35">
      <c r="A6" s="110" t="s">
        <v>144</v>
      </c>
      <c r="B6" s="108">
        <v>12</v>
      </c>
      <c r="C6" s="108">
        <v>329455611</v>
      </c>
    </row>
    <row r="7" spans="1:3" x14ac:dyDescent="0.35">
      <c r="A7" s="110" t="s">
        <v>207</v>
      </c>
      <c r="B7" s="108">
        <v>2</v>
      </c>
      <c r="C7" s="108">
        <v>13632200</v>
      </c>
    </row>
    <row r="8" spans="1:3" x14ac:dyDescent="0.35">
      <c r="A8" s="110" t="s">
        <v>176</v>
      </c>
      <c r="B8" s="108">
        <v>20</v>
      </c>
      <c r="C8" s="108">
        <v>5673378</v>
      </c>
    </row>
    <row r="9" spans="1:3" x14ac:dyDescent="0.35">
      <c r="A9" s="110" t="s">
        <v>214</v>
      </c>
      <c r="B9" s="108">
        <v>9</v>
      </c>
      <c r="C9" s="108">
        <v>46573191</v>
      </c>
    </row>
    <row r="10" spans="1:3" x14ac:dyDescent="0.35">
      <c r="A10" s="110" t="s">
        <v>235</v>
      </c>
      <c r="B10" s="108">
        <v>3</v>
      </c>
      <c r="C10" s="108">
        <v>3979600</v>
      </c>
    </row>
    <row r="11" spans="1:3" x14ac:dyDescent="0.35">
      <c r="A11" s="110" t="s">
        <v>252</v>
      </c>
      <c r="B11" s="108">
        <v>51</v>
      </c>
      <c r="C11" s="108">
        <v>399484526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3"/>
  <sheetViews>
    <sheetView showGridLines="0" tabSelected="1" workbookViewId="0">
      <pane ySplit="2" topLeftCell="A3" activePane="bottomLeft" state="frozen"/>
      <selection pane="bottomLeft" activeCell="L2" sqref="L2"/>
    </sheetView>
  </sheetViews>
  <sheetFormatPr baseColWidth="10" defaultRowHeight="10" x14ac:dyDescent="0.2"/>
  <cols>
    <col min="1" max="1" width="11" style="107" bestFit="1" customWidth="1"/>
    <col min="2" max="6" width="10.90625" style="107"/>
    <col min="7" max="8" width="11" style="107" bestFit="1" customWidth="1"/>
    <col min="9" max="11" width="11.453125" style="107" bestFit="1" customWidth="1"/>
    <col min="12" max="13" width="10.90625" style="107"/>
    <col min="14" max="15" width="11" style="107" bestFit="1" customWidth="1"/>
    <col min="16" max="16" width="10.90625" style="107"/>
    <col min="17" max="20" width="11" style="107" bestFit="1" customWidth="1"/>
    <col min="21" max="21" width="11.453125" style="107" bestFit="1" customWidth="1"/>
    <col min="22" max="24" width="10.90625" style="107"/>
    <col min="25" max="36" width="11" style="107" bestFit="1" customWidth="1"/>
    <col min="37" max="39" width="10.90625" style="107"/>
    <col min="40" max="40" width="11" style="107" bestFit="1" customWidth="1"/>
    <col min="41" max="16384" width="10.90625" style="107"/>
  </cols>
  <sheetData>
    <row r="1" spans="1:40" s="103" customFormat="1" x14ac:dyDescent="0.2">
      <c r="A1" s="102"/>
      <c r="G1" s="104"/>
      <c r="H1" s="104"/>
      <c r="I1" s="105">
        <f>+SUBTOTAL(9,I3:I29384)</f>
        <v>437716849</v>
      </c>
      <c r="J1" s="105">
        <f>+SUBTOTAL(9,J3:J29384)</f>
        <v>399484526</v>
      </c>
      <c r="K1" s="106">
        <f>+J1-SUM(AA1:AH1)</f>
        <v>0</v>
      </c>
      <c r="N1" s="105">
        <f>+SUBTOTAL(9,N3:N29384)</f>
        <v>45957976</v>
      </c>
      <c r="O1" s="102"/>
      <c r="U1" s="105">
        <f>+SUBTOTAL(9,U3:U29384)</f>
        <v>338857703</v>
      </c>
      <c r="V1" s="102"/>
      <c r="W1" s="102"/>
      <c r="X1" s="102"/>
      <c r="Y1" s="102"/>
      <c r="Z1" s="102"/>
      <c r="AA1" s="105">
        <f t="shared" ref="AA1:AI1" si="0">+SUBTOTAL(9,AA3:AA29384)</f>
        <v>125870</v>
      </c>
      <c r="AB1" s="105">
        <f t="shared" si="0"/>
        <v>329455611</v>
      </c>
      <c r="AC1" s="105">
        <f t="shared" si="0"/>
        <v>0</v>
      </c>
      <c r="AD1" s="105">
        <f t="shared" si="0"/>
        <v>0</v>
      </c>
      <c r="AE1" s="105">
        <f t="shared" si="0"/>
        <v>9390192</v>
      </c>
      <c r="AF1" s="105">
        <f t="shared" si="0"/>
        <v>5718054</v>
      </c>
      <c r="AG1" s="105">
        <f t="shared" si="0"/>
        <v>54794799</v>
      </c>
      <c r="AH1" s="105">
        <f t="shared" si="0"/>
        <v>0</v>
      </c>
      <c r="AI1" s="105">
        <f t="shared" si="0"/>
        <v>37054987</v>
      </c>
    </row>
    <row r="2" spans="1:40" ht="30" x14ac:dyDescent="0.2">
      <c r="A2" s="82" t="s">
        <v>102</v>
      </c>
      <c r="B2" s="83" t="s">
        <v>103</v>
      </c>
      <c r="C2" s="83" t="s">
        <v>104</v>
      </c>
      <c r="D2" s="83" t="s">
        <v>105</v>
      </c>
      <c r="E2" s="83" t="s">
        <v>106</v>
      </c>
      <c r="F2" s="83" t="s">
        <v>107</v>
      </c>
      <c r="G2" s="84" t="s">
        <v>108</v>
      </c>
      <c r="H2" s="84" t="s">
        <v>109</v>
      </c>
      <c r="I2" s="85" t="s">
        <v>110</v>
      </c>
      <c r="J2" s="85" t="s">
        <v>111</v>
      </c>
      <c r="K2" s="83" t="s">
        <v>112</v>
      </c>
      <c r="L2" s="86" t="s">
        <v>113</v>
      </c>
      <c r="M2" s="87" t="s">
        <v>114</v>
      </c>
      <c r="N2" s="88" t="s">
        <v>115</v>
      </c>
      <c r="O2" s="89" t="s">
        <v>116</v>
      </c>
      <c r="P2" s="90" t="s">
        <v>117</v>
      </c>
      <c r="Q2" s="90" t="s">
        <v>118</v>
      </c>
      <c r="R2" s="90" t="s">
        <v>119</v>
      </c>
      <c r="S2" s="90" t="s">
        <v>120</v>
      </c>
      <c r="T2" s="90" t="s">
        <v>121</v>
      </c>
      <c r="U2" s="91" t="s">
        <v>124</v>
      </c>
      <c r="V2" s="92" t="s">
        <v>125</v>
      </c>
      <c r="W2" s="92" t="s">
        <v>126</v>
      </c>
      <c r="X2" s="92" t="s">
        <v>127</v>
      </c>
      <c r="Y2" s="92" t="s">
        <v>128</v>
      </c>
      <c r="Z2" s="92" t="s">
        <v>129</v>
      </c>
      <c r="AA2" s="93" t="s">
        <v>130</v>
      </c>
      <c r="AB2" s="93" t="s">
        <v>131</v>
      </c>
      <c r="AC2" s="93" t="s">
        <v>132</v>
      </c>
      <c r="AD2" s="93" t="s">
        <v>133</v>
      </c>
      <c r="AE2" s="93" t="s">
        <v>122</v>
      </c>
      <c r="AF2" s="93" t="s">
        <v>134</v>
      </c>
      <c r="AG2" s="93" t="s">
        <v>79</v>
      </c>
      <c r="AH2" s="93" t="s">
        <v>135</v>
      </c>
      <c r="AI2" s="94" t="s">
        <v>136</v>
      </c>
      <c r="AJ2" s="94" t="s">
        <v>137</v>
      </c>
      <c r="AK2" s="94" t="s">
        <v>138</v>
      </c>
      <c r="AL2" s="94" t="s">
        <v>139</v>
      </c>
      <c r="AM2" s="94" t="s">
        <v>140</v>
      </c>
      <c r="AN2" s="94" t="s">
        <v>141</v>
      </c>
    </row>
    <row r="3" spans="1:40" x14ac:dyDescent="0.2">
      <c r="A3" s="95">
        <v>901352353</v>
      </c>
      <c r="B3" s="96" t="s">
        <v>142</v>
      </c>
      <c r="C3" s="96"/>
      <c r="D3" s="96" t="s">
        <v>7</v>
      </c>
      <c r="E3" s="96" t="s">
        <v>7</v>
      </c>
      <c r="F3" s="96" t="s">
        <v>202</v>
      </c>
      <c r="G3" s="97">
        <v>44670</v>
      </c>
      <c r="H3" s="97">
        <v>44684</v>
      </c>
      <c r="I3" s="98">
        <v>8060054</v>
      </c>
      <c r="J3" s="98">
        <v>12700</v>
      </c>
      <c r="K3" s="99"/>
      <c r="L3" s="96" t="s">
        <v>242</v>
      </c>
      <c r="M3" s="96" t="s">
        <v>242</v>
      </c>
      <c r="N3" s="98">
        <v>0</v>
      </c>
      <c r="O3" s="100"/>
      <c r="P3" s="96" t="s">
        <v>177</v>
      </c>
      <c r="Q3" s="101">
        <v>44670</v>
      </c>
      <c r="R3" s="101">
        <v>44684</v>
      </c>
      <c r="S3" s="101">
        <v>44945</v>
      </c>
      <c r="T3" s="101"/>
      <c r="U3" s="98">
        <v>0</v>
      </c>
      <c r="V3" s="100"/>
      <c r="W3" s="100"/>
      <c r="X3" s="100"/>
      <c r="Y3" s="100"/>
      <c r="Z3" s="100"/>
      <c r="AA3" s="98">
        <v>12700</v>
      </c>
      <c r="AB3" s="98">
        <v>0</v>
      </c>
      <c r="AC3" s="98">
        <v>0</v>
      </c>
      <c r="AD3" s="98">
        <v>0</v>
      </c>
      <c r="AE3" s="98">
        <v>0</v>
      </c>
      <c r="AF3" s="98">
        <v>0</v>
      </c>
      <c r="AG3" s="98">
        <v>0</v>
      </c>
      <c r="AH3" s="98">
        <v>0</v>
      </c>
      <c r="AI3" s="98">
        <v>7749403</v>
      </c>
      <c r="AJ3" s="98">
        <v>0</v>
      </c>
      <c r="AK3" s="96">
        <v>2201304600</v>
      </c>
      <c r="AL3" s="101">
        <v>44854</v>
      </c>
      <c r="AM3" s="96" t="s">
        <v>244</v>
      </c>
      <c r="AN3" s="98">
        <v>16589916</v>
      </c>
    </row>
    <row r="4" spans="1:40" x14ac:dyDescent="0.2">
      <c r="A4" s="95">
        <v>901352353</v>
      </c>
      <c r="B4" s="96" t="s">
        <v>142</v>
      </c>
      <c r="C4" s="96"/>
      <c r="D4" s="96" t="s">
        <v>23</v>
      </c>
      <c r="E4" s="96" t="s">
        <v>23</v>
      </c>
      <c r="F4" s="96" t="s">
        <v>204</v>
      </c>
      <c r="G4" s="97">
        <v>45447</v>
      </c>
      <c r="H4" s="97">
        <v>45447</v>
      </c>
      <c r="I4" s="98">
        <v>44900</v>
      </c>
      <c r="J4" s="98">
        <v>44900</v>
      </c>
      <c r="K4" s="99"/>
      <c r="L4" s="96" t="s">
        <v>242</v>
      </c>
      <c r="M4" s="96" t="s">
        <v>242</v>
      </c>
      <c r="N4" s="98">
        <v>0</v>
      </c>
      <c r="O4" s="100"/>
      <c r="P4" s="96" t="s">
        <v>177</v>
      </c>
      <c r="Q4" s="101">
        <v>45426</v>
      </c>
      <c r="R4" s="101">
        <v>45447</v>
      </c>
      <c r="S4" s="101">
        <v>45467</v>
      </c>
      <c r="T4" s="101"/>
      <c r="U4" s="98">
        <v>0</v>
      </c>
      <c r="V4" s="100"/>
      <c r="W4" s="100"/>
      <c r="X4" s="100"/>
      <c r="Y4" s="100"/>
      <c r="Z4" s="100"/>
      <c r="AA4" s="98">
        <v>44900</v>
      </c>
      <c r="AB4" s="98">
        <v>0</v>
      </c>
      <c r="AC4" s="98">
        <v>0</v>
      </c>
      <c r="AD4" s="98">
        <v>0</v>
      </c>
      <c r="AE4" s="98">
        <v>0</v>
      </c>
      <c r="AF4" s="98">
        <v>0</v>
      </c>
      <c r="AG4" s="98">
        <v>0</v>
      </c>
      <c r="AH4" s="98">
        <v>0</v>
      </c>
      <c r="AI4" s="98">
        <v>44900</v>
      </c>
      <c r="AJ4" s="98">
        <v>0</v>
      </c>
      <c r="AK4" s="96">
        <v>4800065031</v>
      </c>
      <c r="AL4" s="101">
        <v>45535</v>
      </c>
      <c r="AM4" s="96" t="s">
        <v>248</v>
      </c>
      <c r="AN4" s="98">
        <v>68510</v>
      </c>
    </row>
    <row r="5" spans="1:40" x14ac:dyDescent="0.2">
      <c r="A5" s="95">
        <v>901352353</v>
      </c>
      <c r="B5" s="96" t="s">
        <v>142</v>
      </c>
      <c r="C5" s="96"/>
      <c r="D5" s="96" t="s">
        <v>27</v>
      </c>
      <c r="E5" s="96" t="s">
        <v>27</v>
      </c>
      <c r="F5" s="96" t="s">
        <v>205</v>
      </c>
      <c r="G5" s="97">
        <v>45440</v>
      </c>
      <c r="H5" s="97">
        <v>45447</v>
      </c>
      <c r="I5" s="98">
        <v>46400</v>
      </c>
      <c r="J5" s="98">
        <v>46400</v>
      </c>
      <c r="K5" s="99"/>
      <c r="L5" s="96" t="s">
        <v>242</v>
      </c>
      <c r="M5" s="96" t="s">
        <v>242</v>
      </c>
      <c r="N5" s="98">
        <v>0</v>
      </c>
      <c r="O5" s="100"/>
      <c r="P5" s="96" t="s">
        <v>177</v>
      </c>
      <c r="Q5" s="101">
        <v>45440</v>
      </c>
      <c r="R5" s="101">
        <v>45447</v>
      </c>
      <c r="S5" s="101">
        <v>45449</v>
      </c>
      <c r="T5" s="101"/>
      <c r="U5" s="98">
        <v>0</v>
      </c>
      <c r="V5" s="100"/>
      <c r="W5" s="100"/>
      <c r="X5" s="100"/>
      <c r="Y5" s="100"/>
      <c r="Z5" s="100"/>
      <c r="AA5" s="98">
        <v>46400</v>
      </c>
      <c r="AB5" s="98">
        <v>0</v>
      </c>
      <c r="AC5" s="98">
        <v>0</v>
      </c>
      <c r="AD5" s="98">
        <v>0</v>
      </c>
      <c r="AE5" s="98">
        <v>0</v>
      </c>
      <c r="AF5" s="98">
        <v>0</v>
      </c>
      <c r="AG5" s="98">
        <v>0</v>
      </c>
      <c r="AH5" s="98">
        <v>0</v>
      </c>
      <c r="AI5" s="98">
        <v>45538</v>
      </c>
      <c r="AJ5" s="98">
        <v>0</v>
      </c>
      <c r="AK5" s="96">
        <v>4800065032</v>
      </c>
      <c r="AL5" s="101">
        <v>45535</v>
      </c>
      <c r="AM5" s="96" t="s">
        <v>246</v>
      </c>
      <c r="AN5" s="98">
        <v>48902</v>
      </c>
    </row>
    <row r="6" spans="1:40" x14ac:dyDescent="0.2">
      <c r="A6" s="95">
        <v>901352353</v>
      </c>
      <c r="B6" s="96" t="s">
        <v>142</v>
      </c>
      <c r="C6" s="96"/>
      <c r="D6" s="96" t="s">
        <v>29</v>
      </c>
      <c r="E6" s="96" t="s">
        <v>29</v>
      </c>
      <c r="F6" s="96" t="s">
        <v>203</v>
      </c>
      <c r="G6" s="97">
        <v>45457</v>
      </c>
      <c r="H6" s="97">
        <v>45488</v>
      </c>
      <c r="I6" s="98">
        <v>925300</v>
      </c>
      <c r="J6" s="98">
        <v>18506</v>
      </c>
      <c r="K6" s="99"/>
      <c r="L6" s="96" t="s">
        <v>242</v>
      </c>
      <c r="M6" s="96" t="s">
        <v>242</v>
      </c>
      <c r="N6" s="98">
        <v>0</v>
      </c>
      <c r="O6" s="100"/>
      <c r="P6" s="96" t="s">
        <v>177</v>
      </c>
      <c r="Q6" s="101">
        <v>45457</v>
      </c>
      <c r="R6" s="101">
        <v>45488</v>
      </c>
      <c r="S6" s="101">
        <v>45491</v>
      </c>
      <c r="T6" s="101"/>
      <c r="U6" s="98">
        <v>0</v>
      </c>
      <c r="V6" s="100"/>
      <c r="W6" s="100"/>
      <c r="X6" s="100"/>
      <c r="Y6" s="100"/>
      <c r="Z6" s="100"/>
      <c r="AA6" s="98">
        <v>18506</v>
      </c>
      <c r="AB6" s="98">
        <v>0</v>
      </c>
      <c r="AC6" s="98">
        <v>0</v>
      </c>
      <c r="AD6" s="98">
        <v>0</v>
      </c>
      <c r="AE6" s="98">
        <v>0</v>
      </c>
      <c r="AF6" s="98">
        <v>0</v>
      </c>
      <c r="AG6" s="98">
        <v>0</v>
      </c>
      <c r="AH6" s="98">
        <v>0</v>
      </c>
      <c r="AI6" s="98">
        <v>906794</v>
      </c>
      <c r="AJ6" s="98">
        <v>0</v>
      </c>
      <c r="AK6" s="96">
        <v>4800065620</v>
      </c>
      <c r="AL6" s="101">
        <v>45583</v>
      </c>
      <c r="AM6" s="96" t="s">
        <v>245</v>
      </c>
      <c r="AN6" s="98">
        <v>1440466</v>
      </c>
    </row>
    <row r="7" spans="1:40" x14ac:dyDescent="0.2">
      <c r="A7" s="95">
        <v>901352353</v>
      </c>
      <c r="B7" s="96" t="s">
        <v>142</v>
      </c>
      <c r="C7" s="96"/>
      <c r="D7" s="96" t="s">
        <v>34</v>
      </c>
      <c r="E7" s="96" t="s">
        <v>34</v>
      </c>
      <c r="F7" s="96" t="s">
        <v>199</v>
      </c>
      <c r="G7" s="97">
        <v>45468</v>
      </c>
      <c r="H7" s="97">
        <v>45485</v>
      </c>
      <c r="I7" s="98">
        <v>48040</v>
      </c>
      <c r="J7" s="98">
        <v>48040</v>
      </c>
      <c r="K7" s="99"/>
      <c r="L7" s="96" t="s">
        <v>242</v>
      </c>
      <c r="M7" s="96" t="s">
        <v>247</v>
      </c>
      <c r="N7" s="98">
        <v>45538</v>
      </c>
      <c r="O7" s="100">
        <v>4800065032</v>
      </c>
      <c r="P7" s="96" t="s">
        <v>177</v>
      </c>
      <c r="Q7" s="101">
        <v>45468</v>
      </c>
      <c r="R7" s="101">
        <v>45485</v>
      </c>
      <c r="S7" s="101">
        <v>45491</v>
      </c>
      <c r="T7" s="101"/>
      <c r="U7" s="98">
        <v>0</v>
      </c>
      <c r="V7" s="100"/>
      <c r="W7" s="100"/>
      <c r="X7" s="100"/>
      <c r="Y7" s="100"/>
      <c r="Z7" s="100"/>
      <c r="AA7" s="98">
        <v>3364</v>
      </c>
      <c r="AB7" s="98">
        <v>0</v>
      </c>
      <c r="AC7" s="98">
        <v>0</v>
      </c>
      <c r="AD7" s="98">
        <v>0</v>
      </c>
      <c r="AE7" s="98">
        <v>0</v>
      </c>
      <c r="AF7" s="98">
        <v>44676</v>
      </c>
      <c r="AG7" s="98">
        <v>0</v>
      </c>
      <c r="AH7" s="98">
        <v>0</v>
      </c>
      <c r="AI7" s="98">
        <v>3364</v>
      </c>
      <c r="AJ7" s="98">
        <v>0</v>
      </c>
      <c r="AK7" s="96">
        <v>4800065032</v>
      </c>
      <c r="AL7" s="101">
        <v>45535</v>
      </c>
      <c r="AM7" s="96" t="s">
        <v>246</v>
      </c>
      <c r="AN7" s="98">
        <v>48902</v>
      </c>
    </row>
    <row r="8" spans="1:40" x14ac:dyDescent="0.2">
      <c r="A8" s="95">
        <v>901352353</v>
      </c>
      <c r="B8" s="96" t="s">
        <v>142</v>
      </c>
      <c r="C8" s="96"/>
      <c r="D8" s="96" t="s">
        <v>51</v>
      </c>
      <c r="E8" s="96" t="s">
        <v>51</v>
      </c>
      <c r="F8" s="96" t="s">
        <v>143</v>
      </c>
      <c r="G8" s="97">
        <v>45560</v>
      </c>
      <c r="H8" s="97">
        <v>45567</v>
      </c>
      <c r="I8" s="98">
        <v>66900</v>
      </c>
      <c r="J8" s="98">
        <v>66900</v>
      </c>
      <c r="K8" s="99"/>
      <c r="L8" s="96" t="s">
        <v>144</v>
      </c>
      <c r="M8" s="96" t="s">
        <v>144</v>
      </c>
      <c r="N8" s="98">
        <v>0</v>
      </c>
      <c r="O8" s="100"/>
      <c r="P8" s="96" t="s">
        <v>145</v>
      </c>
      <c r="Q8" s="101">
        <v>45560</v>
      </c>
      <c r="R8" s="101">
        <v>45567</v>
      </c>
      <c r="S8" s="101"/>
      <c r="T8" s="101">
        <v>45573</v>
      </c>
      <c r="U8" s="98">
        <v>66900</v>
      </c>
      <c r="V8" s="100" t="s">
        <v>123</v>
      </c>
      <c r="W8" s="100" t="s">
        <v>146</v>
      </c>
      <c r="X8" s="100" t="s">
        <v>147</v>
      </c>
      <c r="Y8" s="100" t="s">
        <v>148</v>
      </c>
      <c r="Z8" s="100" t="s">
        <v>149</v>
      </c>
      <c r="AA8" s="98">
        <v>0</v>
      </c>
      <c r="AB8" s="98">
        <v>66900</v>
      </c>
      <c r="AC8" s="98">
        <v>0</v>
      </c>
      <c r="AD8" s="98">
        <v>0</v>
      </c>
      <c r="AE8" s="98">
        <v>0</v>
      </c>
      <c r="AF8" s="98">
        <v>0</v>
      </c>
      <c r="AG8" s="98">
        <v>0</v>
      </c>
      <c r="AH8" s="98">
        <v>0</v>
      </c>
      <c r="AI8" s="98">
        <v>0</v>
      </c>
      <c r="AJ8" s="98">
        <v>0</v>
      </c>
      <c r="AK8" s="96"/>
      <c r="AL8" s="101"/>
      <c r="AM8" s="96"/>
      <c r="AN8" s="98">
        <v>0</v>
      </c>
    </row>
    <row r="9" spans="1:40" x14ac:dyDescent="0.2">
      <c r="A9" s="95">
        <v>901352353</v>
      </c>
      <c r="B9" s="96" t="s">
        <v>142</v>
      </c>
      <c r="C9" s="96"/>
      <c r="D9" s="96" t="s">
        <v>44</v>
      </c>
      <c r="E9" s="96" t="s">
        <v>44</v>
      </c>
      <c r="F9" s="96" t="s">
        <v>150</v>
      </c>
      <c r="G9" s="97">
        <v>45495</v>
      </c>
      <c r="H9" s="97">
        <v>45518</v>
      </c>
      <c r="I9" s="98">
        <v>801900</v>
      </c>
      <c r="J9" s="98">
        <v>801900</v>
      </c>
      <c r="K9" s="99"/>
      <c r="L9" s="96" t="s">
        <v>144</v>
      </c>
      <c r="M9" s="96" t="s">
        <v>144</v>
      </c>
      <c r="N9" s="98">
        <v>0</v>
      </c>
      <c r="O9" s="100"/>
      <c r="P9" s="96" t="s">
        <v>145</v>
      </c>
      <c r="Q9" s="101">
        <v>45495</v>
      </c>
      <c r="R9" s="101">
        <v>45518</v>
      </c>
      <c r="S9" s="101"/>
      <c r="T9" s="101">
        <v>45528</v>
      </c>
      <c r="U9" s="98">
        <v>801900</v>
      </c>
      <c r="V9" s="100" t="s">
        <v>123</v>
      </c>
      <c r="W9" s="100" t="s">
        <v>151</v>
      </c>
      <c r="X9" s="100" t="s">
        <v>152</v>
      </c>
      <c r="Y9" s="100" t="s">
        <v>148</v>
      </c>
      <c r="Z9" s="100" t="s">
        <v>149</v>
      </c>
      <c r="AA9" s="98">
        <v>0</v>
      </c>
      <c r="AB9" s="98">
        <v>801900</v>
      </c>
      <c r="AC9" s="98">
        <v>0</v>
      </c>
      <c r="AD9" s="98">
        <v>0</v>
      </c>
      <c r="AE9" s="98">
        <v>0</v>
      </c>
      <c r="AF9" s="98">
        <v>0</v>
      </c>
      <c r="AG9" s="98">
        <v>0</v>
      </c>
      <c r="AH9" s="98">
        <v>0</v>
      </c>
      <c r="AI9" s="98">
        <v>0</v>
      </c>
      <c r="AJ9" s="98">
        <v>0</v>
      </c>
      <c r="AK9" s="96"/>
      <c r="AL9" s="101"/>
      <c r="AM9" s="96"/>
      <c r="AN9" s="98">
        <v>0</v>
      </c>
    </row>
    <row r="10" spans="1:40" x14ac:dyDescent="0.2">
      <c r="A10" s="95">
        <v>901352353</v>
      </c>
      <c r="B10" s="96" t="s">
        <v>142</v>
      </c>
      <c r="C10" s="96"/>
      <c r="D10" s="96" t="s">
        <v>16</v>
      </c>
      <c r="E10" s="96" t="s">
        <v>16</v>
      </c>
      <c r="F10" s="96" t="s">
        <v>153</v>
      </c>
      <c r="G10" s="97">
        <v>45391</v>
      </c>
      <c r="H10" s="97">
        <v>45419</v>
      </c>
      <c r="I10" s="98">
        <v>5599310</v>
      </c>
      <c r="J10" s="98">
        <v>5599310</v>
      </c>
      <c r="K10" s="99"/>
      <c r="L10" s="96" t="s">
        <v>144</v>
      </c>
      <c r="M10" s="96" t="s">
        <v>144</v>
      </c>
      <c r="N10" s="98">
        <v>0</v>
      </c>
      <c r="O10" s="100"/>
      <c r="P10" s="96" t="s">
        <v>145</v>
      </c>
      <c r="Q10" s="101">
        <v>45391</v>
      </c>
      <c r="R10" s="101">
        <v>45419</v>
      </c>
      <c r="S10" s="101"/>
      <c r="T10" s="101">
        <v>45434</v>
      </c>
      <c r="U10" s="98">
        <v>5599310</v>
      </c>
      <c r="V10" s="100" t="s">
        <v>123</v>
      </c>
      <c r="W10" s="100" t="s">
        <v>154</v>
      </c>
      <c r="X10" s="100" t="s">
        <v>152</v>
      </c>
      <c r="Y10" s="100" t="s">
        <v>155</v>
      </c>
      <c r="Z10" s="100" t="s">
        <v>156</v>
      </c>
      <c r="AA10" s="98">
        <v>0</v>
      </c>
      <c r="AB10" s="98">
        <v>5599310</v>
      </c>
      <c r="AC10" s="98">
        <v>0</v>
      </c>
      <c r="AD10" s="98">
        <v>0</v>
      </c>
      <c r="AE10" s="98">
        <v>0</v>
      </c>
      <c r="AF10" s="98">
        <v>0</v>
      </c>
      <c r="AG10" s="98">
        <v>0</v>
      </c>
      <c r="AH10" s="98">
        <v>0</v>
      </c>
      <c r="AI10" s="98">
        <v>0</v>
      </c>
      <c r="AJ10" s="98">
        <v>0</v>
      </c>
      <c r="AK10" s="96"/>
      <c r="AL10" s="101"/>
      <c r="AM10" s="96"/>
      <c r="AN10" s="98">
        <v>0</v>
      </c>
    </row>
    <row r="11" spans="1:40" x14ac:dyDescent="0.2">
      <c r="A11" s="95">
        <v>901352353</v>
      </c>
      <c r="B11" s="96" t="s">
        <v>142</v>
      </c>
      <c r="C11" s="96"/>
      <c r="D11" s="96" t="s">
        <v>40</v>
      </c>
      <c r="E11" s="96" t="s">
        <v>40</v>
      </c>
      <c r="F11" s="96" t="s">
        <v>157</v>
      </c>
      <c r="G11" s="97">
        <v>45488</v>
      </c>
      <c r="H11" s="97">
        <v>45518</v>
      </c>
      <c r="I11" s="98">
        <v>5919749</v>
      </c>
      <c r="J11" s="98">
        <v>5705709</v>
      </c>
      <c r="K11" s="99"/>
      <c r="L11" s="96" t="s">
        <v>144</v>
      </c>
      <c r="M11" s="96" t="s">
        <v>144</v>
      </c>
      <c r="N11" s="98">
        <v>0</v>
      </c>
      <c r="O11" s="100"/>
      <c r="P11" s="96" t="s">
        <v>145</v>
      </c>
      <c r="Q11" s="101">
        <v>45488</v>
      </c>
      <c r="R11" s="101">
        <v>45518</v>
      </c>
      <c r="S11" s="101"/>
      <c r="T11" s="101">
        <v>45522</v>
      </c>
      <c r="U11" s="98">
        <v>5705709</v>
      </c>
      <c r="V11" s="100" t="s">
        <v>123</v>
      </c>
      <c r="W11" s="100" t="s">
        <v>158</v>
      </c>
      <c r="X11" s="100" t="s">
        <v>152</v>
      </c>
      <c r="Y11" s="100" t="s">
        <v>148</v>
      </c>
      <c r="Z11" s="100" t="s">
        <v>149</v>
      </c>
      <c r="AA11" s="98">
        <v>0</v>
      </c>
      <c r="AB11" s="98">
        <v>5705709</v>
      </c>
      <c r="AC11" s="98">
        <v>0</v>
      </c>
      <c r="AD11" s="98">
        <v>0</v>
      </c>
      <c r="AE11" s="98">
        <v>0</v>
      </c>
      <c r="AF11" s="98">
        <v>0</v>
      </c>
      <c r="AG11" s="98">
        <v>0</v>
      </c>
      <c r="AH11" s="98">
        <v>0</v>
      </c>
      <c r="AI11" s="98">
        <v>0</v>
      </c>
      <c r="AJ11" s="98">
        <v>0</v>
      </c>
      <c r="AK11" s="96"/>
      <c r="AL11" s="101"/>
      <c r="AM11" s="96"/>
      <c r="AN11" s="98">
        <v>0</v>
      </c>
    </row>
    <row r="12" spans="1:40" x14ac:dyDescent="0.2">
      <c r="A12" s="95">
        <v>901352353</v>
      </c>
      <c r="B12" s="96" t="s">
        <v>142</v>
      </c>
      <c r="C12" s="96"/>
      <c r="D12" s="96" t="s">
        <v>55</v>
      </c>
      <c r="E12" s="96" t="s">
        <v>55</v>
      </c>
      <c r="F12" s="96" t="s">
        <v>159</v>
      </c>
      <c r="G12" s="97">
        <v>45582</v>
      </c>
      <c r="H12" s="97">
        <v>45601</v>
      </c>
      <c r="I12" s="98">
        <v>8458228</v>
      </c>
      <c r="J12" s="98">
        <v>8458228</v>
      </c>
      <c r="K12" s="99"/>
      <c r="L12" s="96" t="e">
        <v>#N/A</v>
      </c>
      <c r="M12" s="96" t="s">
        <v>144</v>
      </c>
      <c r="N12" s="98">
        <v>0</v>
      </c>
      <c r="O12" s="100"/>
      <c r="P12" s="96" t="s">
        <v>145</v>
      </c>
      <c r="Q12" s="101">
        <v>45582</v>
      </c>
      <c r="R12" s="101">
        <v>45601</v>
      </c>
      <c r="S12" s="101"/>
      <c r="T12" s="101">
        <v>45617</v>
      </c>
      <c r="U12" s="98">
        <v>8458228</v>
      </c>
      <c r="V12" s="100" t="s">
        <v>123</v>
      </c>
      <c r="W12" s="100" t="s">
        <v>160</v>
      </c>
      <c r="X12" s="100" t="s">
        <v>152</v>
      </c>
      <c r="Y12" s="100">
        <v>0</v>
      </c>
      <c r="Z12" s="100">
        <v>0</v>
      </c>
      <c r="AA12" s="98">
        <v>0</v>
      </c>
      <c r="AB12" s="98">
        <v>8458228</v>
      </c>
      <c r="AC12" s="98">
        <v>0</v>
      </c>
      <c r="AD12" s="98">
        <v>0</v>
      </c>
      <c r="AE12" s="98">
        <v>0</v>
      </c>
      <c r="AF12" s="98">
        <v>0</v>
      </c>
      <c r="AG12" s="98">
        <v>0</v>
      </c>
      <c r="AH12" s="98">
        <v>0</v>
      </c>
      <c r="AI12" s="98">
        <v>0</v>
      </c>
      <c r="AJ12" s="98">
        <v>0</v>
      </c>
      <c r="AK12" s="96"/>
      <c r="AL12" s="101"/>
      <c r="AM12" s="96"/>
      <c r="AN12" s="98">
        <v>0</v>
      </c>
    </row>
    <row r="13" spans="1:40" x14ac:dyDescent="0.2">
      <c r="A13" s="95">
        <v>901352353</v>
      </c>
      <c r="B13" s="96" t="s">
        <v>142</v>
      </c>
      <c r="C13" s="96"/>
      <c r="D13" s="96" t="s">
        <v>22</v>
      </c>
      <c r="E13" s="96" t="s">
        <v>22</v>
      </c>
      <c r="F13" s="96" t="s">
        <v>161</v>
      </c>
      <c r="G13" s="97">
        <v>45419</v>
      </c>
      <c r="H13" s="97">
        <v>45419</v>
      </c>
      <c r="I13" s="98">
        <v>13451545</v>
      </c>
      <c r="J13" s="98">
        <v>13451545</v>
      </c>
      <c r="K13" s="99"/>
      <c r="L13" s="96" t="s">
        <v>144</v>
      </c>
      <c r="M13" s="96" t="s">
        <v>144</v>
      </c>
      <c r="N13" s="98">
        <v>0</v>
      </c>
      <c r="O13" s="100"/>
      <c r="P13" s="96" t="s">
        <v>145</v>
      </c>
      <c r="Q13" s="101">
        <v>45412</v>
      </c>
      <c r="R13" s="101">
        <v>45419</v>
      </c>
      <c r="S13" s="101"/>
      <c r="T13" s="101">
        <v>45434</v>
      </c>
      <c r="U13" s="98">
        <v>13451545</v>
      </c>
      <c r="V13" s="100" t="s">
        <v>123</v>
      </c>
      <c r="W13" s="100" t="s">
        <v>162</v>
      </c>
      <c r="X13" s="100" t="s">
        <v>152</v>
      </c>
      <c r="Y13" s="100" t="s">
        <v>163</v>
      </c>
      <c r="Z13" s="100" t="s">
        <v>156</v>
      </c>
      <c r="AA13" s="98">
        <v>0</v>
      </c>
      <c r="AB13" s="98">
        <v>13451545</v>
      </c>
      <c r="AC13" s="98">
        <v>0</v>
      </c>
      <c r="AD13" s="98">
        <v>0</v>
      </c>
      <c r="AE13" s="98">
        <v>0</v>
      </c>
      <c r="AF13" s="98">
        <v>0</v>
      </c>
      <c r="AG13" s="98">
        <v>0</v>
      </c>
      <c r="AH13" s="98">
        <v>0</v>
      </c>
      <c r="AI13" s="98">
        <v>0</v>
      </c>
      <c r="AJ13" s="98">
        <v>0</v>
      </c>
      <c r="AK13" s="96"/>
      <c r="AL13" s="101"/>
      <c r="AM13" s="96"/>
      <c r="AN13" s="98">
        <v>0</v>
      </c>
    </row>
    <row r="14" spans="1:40" x14ac:dyDescent="0.2">
      <c r="A14" s="95">
        <v>901352353</v>
      </c>
      <c r="B14" s="96" t="s">
        <v>142</v>
      </c>
      <c r="C14" s="96"/>
      <c r="D14" s="96" t="s">
        <v>10</v>
      </c>
      <c r="E14" s="96" t="s">
        <v>10</v>
      </c>
      <c r="F14" s="96" t="s">
        <v>164</v>
      </c>
      <c r="G14" s="97">
        <v>45073</v>
      </c>
      <c r="H14" s="97">
        <v>45100</v>
      </c>
      <c r="I14" s="98">
        <v>14062489</v>
      </c>
      <c r="J14" s="98">
        <v>14062489</v>
      </c>
      <c r="K14" s="99"/>
      <c r="L14" s="96" t="s">
        <v>144</v>
      </c>
      <c r="M14" s="96" t="s">
        <v>144</v>
      </c>
      <c r="N14" s="98">
        <v>0</v>
      </c>
      <c r="O14" s="100"/>
      <c r="P14" s="96" t="s">
        <v>145</v>
      </c>
      <c r="Q14" s="101">
        <v>45073</v>
      </c>
      <c r="R14" s="101">
        <v>45566</v>
      </c>
      <c r="S14" s="101"/>
      <c r="T14" s="101">
        <v>45586</v>
      </c>
      <c r="U14" s="98">
        <v>14062489</v>
      </c>
      <c r="V14" s="100" t="s">
        <v>123</v>
      </c>
      <c r="W14" s="100" t="s">
        <v>165</v>
      </c>
      <c r="X14" s="100" t="s">
        <v>152</v>
      </c>
      <c r="Y14" s="100" t="s">
        <v>163</v>
      </c>
      <c r="Z14" s="100" t="s">
        <v>156</v>
      </c>
      <c r="AA14" s="98">
        <v>0</v>
      </c>
      <c r="AB14" s="98">
        <v>14062489</v>
      </c>
      <c r="AC14" s="98">
        <v>0</v>
      </c>
      <c r="AD14" s="98">
        <v>0</v>
      </c>
      <c r="AE14" s="98">
        <v>0</v>
      </c>
      <c r="AF14" s="98">
        <v>0</v>
      </c>
      <c r="AG14" s="98">
        <v>0</v>
      </c>
      <c r="AH14" s="98">
        <v>0</v>
      </c>
      <c r="AI14" s="98">
        <v>0</v>
      </c>
      <c r="AJ14" s="98">
        <v>0</v>
      </c>
      <c r="AK14" s="96"/>
      <c r="AL14" s="101"/>
      <c r="AM14" s="96"/>
      <c r="AN14" s="98">
        <v>0</v>
      </c>
    </row>
    <row r="15" spans="1:40" x14ac:dyDescent="0.2">
      <c r="A15" s="95">
        <v>901352353</v>
      </c>
      <c r="B15" s="96" t="s">
        <v>142</v>
      </c>
      <c r="C15" s="96"/>
      <c r="D15" s="96" t="s">
        <v>35</v>
      </c>
      <c r="E15" s="96" t="s">
        <v>35</v>
      </c>
      <c r="F15" s="96" t="s">
        <v>166</v>
      </c>
      <c r="G15" s="97">
        <v>45470</v>
      </c>
      <c r="H15" s="97">
        <v>45484</v>
      </c>
      <c r="I15" s="98">
        <v>23942482</v>
      </c>
      <c r="J15" s="98">
        <v>23942482</v>
      </c>
      <c r="K15" s="99"/>
      <c r="L15" s="96" t="s">
        <v>144</v>
      </c>
      <c r="M15" s="96" t="s">
        <v>144</v>
      </c>
      <c r="N15" s="98">
        <v>0</v>
      </c>
      <c r="O15" s="100"/>
      <c r="P15" s="96" t="s">
        <v>145</v>
      </c>
      <c r="Q15" s="101">
        <v>45470</v>
      </c>
      <c r="R15" s="101">
        <v>45566</v>
      </c>
      <c r="S15" s="101"/>
      <c r="T15" s="101">
        <v>45582</v>
      </c>
      <c r="U15" s="98">
        <v>23942482</v>
      </c>
      <c r="V15" s="100" t="s">
        <v>123</v>
      </c>
      <c r="W15" s="100" t="s">
        <v>167</v>
      </c>
      <c r="X15" s="100" t="s">
        <v>152</v>
      </c>
      <c r="Y15" s="100" t="s">
        <v>155</v>
      </c>
      <c r="Z15" s="100" t="s">
        <v>156</v>
      </c>
      <c r="AA15" s="98">
        <v>0</v>
      </c>
      <c r="AB15" s="98">
        <v>23942482</v>
      </c>
      <c r="AC15" s="98">
        <v>0</v>
      </c>
      <c r="AD15" s="98">
        <v>0</v>
      </c>
      <c r="AE15" s="98">
        <v>0</v>
      </c>
      <c r="AF15" s="98">
        <v>0</v>
      </c>
      <c r="AG15" s="98">
        <v>0</v>
      </c>
      <c r="AH15" s="98">
        <v>0</v>
      </c>
      <c r="AI15" s="98">
        <v>0</v>
      </c>
      <c r="AJ15" s="98">
        <v>0</v>
      </c>
      <c r="AK15" s="96"/>
      <c r="AL15" s="101"/>
      <c r="AM15" s="96"/>
      <c r="AN15" s="98">
        <v>0</v>
      </c>
    </row>
    <row r="16" spans="1:40" x14ac:dyDescent="0.2">
      <c r="A16" s="95">
        <v>901352353</v>
      </c>
      <c r="B16" s="96" t="s">
        <v>142</v>
      </c>
      <c r="C16" s="96"/>
      <c r="D16" s="96" t="s">
        <v>15</v>
      </c>
      <c r="E16" s="96" t="s">
        <v>15</v>
      </c>
      <c r="F16" s="96" t="s">
        <v>168</v>
      </c>
      <c r="G16" s="97">
        <v>45379</v>
      </c>
      <c r="H16" s="97">
        <v>45390</v>
      </c>
      <c r="I16" s="98">
        <v>47862317</v>
      </c>
      <c r="J16" s="98">
        <v>47862317</v>
      </c>
      <c r="K16" s="99"/>
      <c r="L16" s="96" t="s">
        <v>144</v>
      </c>
      <c r="M16" s="96" t="s">
        <v>144</v>
      </c>
      <c r="N16" s="98">
        <v>0</v>
      </c>
      <c r="O16" s="100"/>
      <c r="P16" s="96" t="s">
        <v>145</v>
      </c>
      <c r="Q16" s="101">
        <v>45379</v>
      </c>
      <c r="R16" s="101">
        <v>45414</v>
      </c>
      <c r="S16" s="101"/>
      <c r="T16" s="101">
        <v>45418</v>
      </c>
      <c r="U16" s="98">
        <v>47862317</v>
      </c>
      <c r="V16" s="100" t="s">
        <v>123</v>
      </c>
      <c r="W16" s="100" t="s">
        <v>169</v>
      </c>
      <c r="X16" s="100" t="s">
        <v>152</v>
      </c>
      <c r="Y16" s="100" t="s">
        <v>163</v>
      </c>
      <c r="Z16" s="100" t="s">
        <v>156</v>
      </c>
      <c r="AA16" s="98">
        <v>0</v>
      </c>
      <c r="AB16" s="98">
        <v>47862317</v>
      </c>
      <c r="AC16" s="98">
        <v>0</v>
      </c>
      <c r="AD16" s="98">
        <v>0</v>
      </c>
      <c r="AE16" s="98">
        <v>0</v>
      </c>
      <c r="AF16" s="98">
        <v>0</v>
      </c>
      <c r="AG16" s="98">
        <v>0</v>
      </c>
      <c r="AH16" s="98">
        <v>0</v>
      </c>
      <c r="AI16" s="98">
        <v>0</v>
      </c>
      <c r="AJ16" s="98">
        <v>0</v>
      </c>
      <c r="AK16" s="96"/>
      <c r="AL16" s="101"/>
      <c r="AM16" s="96"/>
      <c r="AN16" s="98">
        <v>0</v>
      </c>
    </row>
    <row r="17" spans="1:40" x14ac:dyDescent="0.2">
      <c r="A17" s="95">
        <v>901352353</v>
      </c>
      <c r="B17" s="96" t="s">
        <v>142</v>
      </c>
      <c r="C17" s="96"/>
      <c r="D17" s="96" t="s">
        <v>20</v>
      </c>
      <c r="E17" s="96" t="s">
        <v>20</v>
      </c>
      <c r="F17" s="96" t="s">
        <v>170</v>
      </c>
      <c r="G17" s="97">
        <v>45419</v>
      </c>
      <c r="H17" s="97">
        <v>45419</v>
      </c>
      <c r="I17" s="98">
        <v>73169399</v>
      </c>
      <c r="J17" s="98">
        <v>73169399</v>
      </c>
      <c r="K17" s="99"/>
      <c r="L17" s="96" t="s">
        <v>144</v>
      </c>
      <c r="M17" s="96" t="s">
        <v>144</v>
      </c>
      <c r="N17" s="98">
        <v>0</v>
      </c>
      <c r="O17" s="100"/>
      <c r="P17" s="96" t="s">
        <v>145</v>
      </c>
      <c r="Q17" s="101">
        <v>45412</v>
      </c>
      <c r="R17" s="101">
        <v>45447</v>
      </c>
      <c r="S17" s="101"/>
      <c r="T17" s="101">
        <v>45456</v>
      </c>
      <c r="U17" s="98">
        <v>73169399</v>
      </c>
      <c r="V17" s="100" t="s">
        <v>123</v>
      </c>
      <c r="W17" s="100" t="s">
        <v>171</v>
      </c>
      <c r="X17" s="100" t="s">
        <v>172</v>
      </c>
      <c r="Y17" s="100" t="s">
        <v>163</v>
      </c>
      <c r="Z17" s="100" t="s">
        <v>156</v>
      </c>
      <c r="AA17" s="98">
        <v>0</v>
      </c>
      <c r="AB17" s="98">
        <v>73169399</v>
      </c>
      <c r="AC17" s="98">
        <v>0</v>
      </c>
      <c r="AD17" s="98">
        <v>0</v>
      </c>
      <c r="AE17" s="98">
        <v>0</v>
      </c>
      <c r="AF17" s="98">
        <v>0</v>
      </c>
      <c r="AG17" s="98">
        <v>0</v>
      </c>
      <c r="AH17" s="98">
        <v>0</v>
      </c>
      <c r="AI17" s="98">
        <v>0</v>
      </c>
      <c r="AJ17" s="98">
        <v>0</v>
      </c>
      <c r="AK17" s="96"/>
      <c r="AL17" s="101"/>
      <c r="AM17" s="96"/>
      <c r="AN17" s="98">
        <v>0</v>
      </c>
    </row>
    <row r="18" spans="1:40" x14ac:dyDescent="0.2">
      <c r="A18" s="95">
        <v>901352353</v>
      </c>
      <c r="B18" s="96" t="s">
        <v>142</v>
      </c>
      <c r="C18" s="96"/>
      <c r="D18" s="96" t="s">
        <v>37</v>
      </c>
      <c r="E18" s="96" t="s">
        <v>37</v>
      </c>
      <c r="F18" s="96" t="s">
        <v>173</v>
      </c>
      <c r="G18" s="97">
        <v>45472</v>
      </c>
      <c r="H18" s="97">
        <v>45484</v>
      </c>
      <c r="I18" s="98">
        <v>136289132</v>
      </c>
      <c r="J18" s="98">
        <v>136289132</v>
      </c>
      <c r="K18" s="99"/>
      <c r="L18" s="96" t="s">
        <v>144</v>
      </c>
      <c r="M18" s="96" t="s">
        <v>144</v>
      </c>
      <c r="N18" s="98">
        <v>0</v>
      </c>
      <c r="O18" s="100"/>
      <c r="P18" s="96" t="s">
        <v>145</v>
      </c>
      <c r="Q18" s="101">
        <v>45472</v>
      </c>
      <c r="R18" s="101">
        <v>45566</v>
      </c>
      <c r="S18" s="101"/>
      <c r="T18" s="101">
        <v>45593</v>
      </c>
      <c r="U18" s="98">
        <v>136289132</v>
      </c>
      <c r="V18" s="100" t="s">
        <v>123</v>
      </c>
      <c r="W18" s="100" t="s">
        <v>174</v>
      </c>
      <c r="X18" s="100" t="s">
        <v>152</v>
      </c>
      <c r="Y18" s="100" t="s">
        <v>155</v>
      </c>
      <c r="Z18" s="100" t="s">
        <v>156</v>
      </c>
      <c r="AA18" s="98">
        <v>0</v>
      </c>
      <c r="AB18" s="98">
        <v>136289132</v>
      </c>
      <c r="AC18" s="98">
        <v>0</v>
      </c>
      <c r="AD18" s="98">
        <v>0</v>
      </c>
      <c r="AE18" s="98">
        <v>0</v>
      </c>
      <c r="AF18" s="98">
        <v>0</v>
      </c>
      <c r="AG18" s="98">
        <v>0</v>
      </c>
      <c r="AH18" s="98">
        <v>0</v>
      </c>
      <c r="AI18" s="98">
        <v>0</v>
      </c>
      <c r="AJ18" s="98">
        <v>0</v>
      </c>
      <c r="AK18" s="96"/>
      <c r="AL18" s="101"/>
      <c r="AM18" s="96"/>
      <c r="AN18" s="98">
        <v>0</v>
      </c>
    </row>
    <row r="19" spans="1:40" x14ac:dyDescent="0.2">
      <c r="A19" s="95">
        <v>901352353</v>
      </c>
      <c r="B19" s="96" t="s">
        <v>142</v>
      </c>
      <c r="C19" s="96"/>
      <c r="D19" s="96" t="s">
        <v>12</v>
      </c>
      <c r="E19" s="96" t="s">
        <v>12</v>
      </c>
      <c r="F19" s="96" t="s">
        <v>210</v>
      </c>
      <c r="G19" s="97">
        <v>45230</v>
      </c>
      <c r="H19" s="97">
        <v>45244</v>
      </c>
      <c r="I19" s="98">
        <v>46200</v>
      </c>
      <c r="J19" s="98">
        <v>46200</v>
      </c>
      <c r="K19" s="99"/>
      <c r="L19" s="96" t="s">
        <v>144</v>
      </c>
      <c r="M19" s="96" t="s">
        <v>144</v>
      </c>
      <c r="N19" s="98">
        <v>0</v>
      </c>
      <c r="O19" s="100"/>
      <c r="P19" s="96" t="s">
        <v>211</v>
      </c>
      <c r="Q19" s="101">
        <v>45230</v>
      </c>
      <c r="R19" s="101"/>
      <c r="S19" s="101"/>
      <c r="T19" s="101"/>
      <c r="U19" s="98">
        <v>50300</v>
      </c>
      <c r="V19" s="100" t="s">
        <v>123</v>
      </c>
      <c r="W19" s="100" t="s">
        <v>212</v>
      </c>
      <c r="X19" s="100" t="s">
        <v>152</v>
      </c>
      <c r="Y19" s="100" t="s">
        <v>148</v>
      </c>
      <c r="Z19" s="100" t="s">
        <v>149</v>
      </c>
      <c r="AA19" s="98">
        <v>0</v>
      </c>
      <c r="AB19" s="98">
        <v>46200</v>
      </c>
      <c r="AC19" s="98">
        <v>0</v>
      </c>
      <c r="AD19" s="98">
        <v>0</v>
      </c>
      <c r="AE19" s="98">
        <v>0</v>
      </c>
      <c r="AF19" s="98">
        <v>0</v>
      </c>
      <c r="AG19" s="98">
        <v>0</v>
      </c>
      <c r="AH19" s="98">
        <v>0</v>
      </c>
      <c r="AI19" s="98">
        <v>0</v>
      </c>
      <c r="AJ19" s="98">
        <v>0</v>
      </c>
      <c r="AK19" s="96"/>
      <c r="AL19" s="101"/>
      <c r="AM19" s="96"/>
      <c r="AN19" s="98">
        <v>0</v>
      </c>
    </row>
    <row r="20" spans="1:40" x14ac:dyDescent="0.2">
      <c r="A20" s="95">
        <v>901352353</v>
      </c>
      <c r="B20" s="96" t="s">
        <v>142</v>
      </c>
      <c r="C20" s="96"/>
      <c r="D20" s="96" t="s">
        <v>57</v>
      </c>
      <c r="E20" s="96" t="s">
        <v>57</v>
      </c>
      <c r="F20" s="96" t="s">
        <v>206</v>
      </c>
      <c r="G20" s="97">
        <v>45594</v>
      </c>
      <c r="H20" s="97">
        <v>45608</v>
      </c>
      <c r="I20" s="98">
        <v>3155800</v>
      </c>
      <c r="J20" s="98">
        <v>3155800</v>
      </c>
      <c r="K20" s="99"/>
      <c r="L20" s="96" t="e">
        <v>#N/A</v>
      </c>
      <c r="M20" s="96" t="s">
        <v>207</v>
      </c>
      <c r="N20" s="98">
        <v>0</v>
      </c>
      <c r="O20" s="100"/>
      <c r="P20" s="96" t="s">
        <v>208</v>
      </c>
      <c r="Q20" s="101">
        <v>45594</v>
      </c>
      <c r="R20" s="101">
        <v>45608</v>
      </c>
      <c r="S20" s="101"/>
      <c r="T20" s="101"/>
      <c r="U20" s="98">
        <v>0</v>
      </c>
      <c r="V20" s="100"/>
      <c r="W20" s="100"/>
      <c r="X20" s="100"/>
      <c r="Y20" s="100"/>
      <c r="Z20" s="100"/>
      <c r="AA20" s="98">
        <v>0</v>
      </c>
      <c r="AB20" s="98">
        <v>0</v>
      </c>
      <c r="AC20" s="98">
        <v>0</v>
      </c>
      <c r="AD20" s="98">
        <v>0</v>
      </c>
      <c r="AE20" s="98">
        <v>0</v>
      </c>
      <c r="AF20" s="98">
        <v>0</v>
      </c>
      <c r="AG20" s="98">
        <v>3155800</v>
      </c>
      <c r="AH20" s="98">
        <v>0</v>
      </c>
      <c r="AI20" s="98">
        <v>0</v>
      </c>
      <c r="AJ20" s="98">
        <v>0</v>
      </c>
      <c r="AK20" s="96"/>
      <c r="AL20" s="101"/>
      <c r="AM20" s="96"/>
      <c r="AN20" s="98">
        <v>0</v>
      </c>
    </row>
    <row r="21" spans="1:40" x14ac:dyDescent="0.2">
      <c r="A21" s="95">
        <v>901352353</v>
      </c>
      <c r="B21" s="96" t="s">
        <v>142</v>
      </c>
      <c r="C21" s="96"/>
      <c r="D21" s="96" t="s">
        <v>56</v>
      </c>
      <c r="E21" s="96" t="s">
        <v>56</v>
      </c>
      <c r="F21" s="96" t="s">
        <v>209</v>
      </c>
      <c r="G21" s="97">
        <v>45593</v>
      </c>
      <c r="H21" s="97">
        <v>45608</v>
      </c>
      <c r="I21" s="98">
        <v>10476400</v>
      </c>
      <c r="J21" s="98">
        <v>10476400</v>
      </c>
      <c r="K21" s="99"/>
      <c r="L21" s="96" t="e">
        <v>#N/A</v>
      </c>
      <c r="M21" s="96" t="s">
        <v>207</v>
      </c>
      <c r="N21" s="98">
        <v>0</v>
      </c>
      <c r="O21" s="100"/>
      <c r="P21" s="96" t="s">
        <v>208</v>
      </c>
      <c r="Q21" s="101">
        <v>45593</v>
      </c>
      <c r="R21" s="101">
        <v>45608</v>
      </c>
      <c r="S21" s="101"/>
      <c r="T21" s="101"/>
      <c r="U21" s="98">
        <v>0</v>
      </c>
      <c r="V21" s="100"/>
      <c r="W21" s="100"/>
      <c r="X21" s="100"/>
      <c r="Y21" s="100"/>
      <c r="Z21" s="100"/>
      <c r="AA21" s="98">
        <v>0</v>
      </c>
      <c r="AB21" s="98">
        <v>0</v>
      </c>
      <c r="AC21" s="98">
        <v>0</v>
      </c>
      <c r="AD21" s="98">
        <v>0</v>
      </c>
      <c r="AE21" s="98">
        <v>0</v>
      </c>
      <c r="AF21" s="98">
        <v>0</v>
      </c>
      <c r="AG21" s="98">
        <v>10476400</v>
      </c>
      <c r="AH21" s="98">
        <v>0</v>
      </c>
      <c r="AI21" s="98">
        <v>0</v>
      </c>
      <c r="AJ21" s="98">
        <v>0</v>
      </c>
      <c r="AK21" s="96"/>
      <c r="AL21" s="101"/>
      <c r="AM21" s="96"/>
      <c r="AN21" s="98">
        <v>0</v>
      </c>
    </row>
    <row r="22" spans="1:40" x14ac:dyDescent="0.2">
      <c r="A22" s="95">
        <v>901352353</v>
      </c>
      <c r="B22" s="96" t="s">
        <v>142</v>
      </c>
      <c r="C22" s="96"/>
      <c r="D22" s="96" t="s">
        <v>14</v>
      </c>
      <c r="E22" s="96" t="s">
        <v>14</v>
      </c>
      <c r="F22" s="96" t="s">
        <v>193</v>
      </c>
      <c r="G22" s="97">
        <v>45338</v>
      </c>
      <c r="H22" s="97">
        <v>45352</v>
      </c>
      <c r="I22" s="98">
        <v>6332900</v>
      </c>
      <c r="J22" s="98">
        <v>494200</v>
      </c>
      <c r="K22" s="99"/>
      <c r="L22" s="96" t="s">
        <v>176</v>
      </c>
      <c r="M22" s="96" t="s">
        <v>176</v>
      </c>
      <c r="N22" s="98">
        <v>484316</v>
      </c>
      <c r="O22" s="100">
        <v>1912575121</v>
      </c>
      <c r="P22" s="96" t="s">
        <v>177</v>
      </c>
      <c r="Q22" s="101">
        <v>45338</v>
      </c>
      <c r="R22" s="101">
        <v>45383</v>
      </c>
      <c r="S22" s="101">
        <v>45483</v>
      </c>
      <c r="T22" s="101"/>
      <c r="U22" s="98">
        <v>0</v>
      </c>
      <c r="V22" s="100"/>
      <c r="W22" s="100"/>
      <c r="X22" s="100"/>
      <c r="Y22" s="100"/>
      <c r="Z22" s="100"/>
      <c r="AA22" s="98">
        <v>0</v>
      </c>
      <c r="AB22" s="98">
        <v>0</v>
      </c>
      <c r="AC22" s="98">
        <v>0</v>
      </c>
      <c r="AD22" s="98">
        <v>0</v>
      </c>
      <c r="AE22" s="98">
        <v>0</v>
      </c>
      <c r="AF22" s="98">
        <v>494200</v>
      </c>
      <c r="AG22" s="98">
        <v>0</v>
      </c>
      <c r="AH22" s="98">
        <v>0</v>
      </c>
      <c r="AI22" s="98">
        <v>5535826</v>
      </c>
      <c r="AJ22" s="98">
        <v>0</v>
      </c>
      <c r="AK22" s="96">
        <v>2201520991</v>
      </c>
      <c r="AL22" s="101">
        <v>45469</v>
      </c>
      <c r="AM22" s="96" t="s">
        <v>244</v>
      </c>
      <c r="AN22" s="98">
        <v>10638310</v>
      </c>
    </row>
    <row r="23" spans="1:40" x14ac:dyDescent="0.2">
      <c r="A23" s="95">
        <v>901352353</v>
      </c>
      <c r="B23" s="96" t="s">
        <v>142</v>
      </c>
      <c r="C23" s="96"/>
      <c r="D23" s="96" t="s">
        <v>43</v>
      </c>
      <c r="E23" s="96" t="s">
        <v>43</v>
      </c>
      <c r="F23" s="96" t="s">
        <v>200</v>
      </c>
      <c r="G23" s="97">
        <v>45491</v>
      </c>
      <c r="H23" s="97">
        <v>45518</v>
      </c>
      <c r="I23" s="98">
        <v>312500</v>
      </c>
      <c r="J23" s="98">
        <v>12228</v>
      </c>
      <c r="K23" s="99"/>
      <c r="L23" s="96" t="s">
        <v>243</v>
      </c>
      <c r="M23" s="96" t="s">
        <v>176</v>
      </c>
      <c r="N23" s="98">
        <v>5978</v>
      </c>
      <c r="O23" s="100">
        <v>1222548832</v>
      </c>
      <c r="P23" s="96" t="s">
        <v>177</v>
      </c>
      <c r="Q23" s="101">
        <v>45491</v>
      </c>
      <c r="R23" s="101">
        <v>45518</v>
      </c>
      <c r="S23" s="101">
        <v>45639</v>
      </c>
      <c r="T23" s="101"/>
      <c r="U23" s="98">
        <v>6100</v>
      </c>
      <c r="V23" s="100" t="s">
        <v>196</v>
      </c>
      <c r="W23" s="100" t="s">
        <v>201</v>
      </c>
      <c r="X23" s="100" t="s">
        <v>198</v>
      </c>
      <c r="Y23" s="100" t="s">
        <v>148</v>
      </c>
      <c r="Z23" s="100" t="s">
        <v>149</v>
      </c>
      <c r="AA23" s="98">
        <v>0</v>
      </c>
      <c r="AB23" s="98">
        <v>0</v>
      </c>
      <c r="AC23" s="98">
        <v>0</v>
      </c>
      <c r="AD23" s="98">
        <v>0</v>
      </c>
      <c r="AE23" s="98">
        <v>0</v>
      </c>
      <c r="AF23" s="98">
        <v>12228</v>
      </c>
      <c r="AG23" s="98">
        <v>0</v>
      </c>
      <c r="AH23" s="98">
        <v>0</v>
      </c>
      <c r="AI23" s="98">
        <v>300272</v>
      </c>
      <c r="AJ23" s="98">
        <v>0</v>
      </c>
      <c r="AK23" s="96">
        <v>4800065620</v>
      </c>
      <c r="AL23" s="101">
        <v>45583</v>
      </c>
      <c r="AM23" s="96" t="s">
        <v>245</v>
      </c>
      <c r="AN23" s="98">
        <v>1440466</v>
      </c>
    </row>
    <row r="24" spans="1:40" x14ac:dyDescent="0.2">
      <c r="A24" s="95">
        <v>901352353</v>
      </c>
      <c r="B24" s="96" t="s">
        <v>142</v>
      </c>
      <c r="C24" s="96"/>
      <c r="D24" s="96" t="s">
        <v>36</v>
      </c>
      <c r="E24" s="96" t="s">
        <v>36</v>
      </c>
      <c r="F24" s="96" t="s">
        <v>175</v>
      </c>
      <c r="G24" s="97">
        <v>45470</v>
      </c>
      <c r="H24" s="97">
        <v>45488</v>
      </c>
      <c r="I24" s="98">
        <v>85400</v>
      </c>
      <c r="J24" s="98">
        <v>85400</v>
      </c>
      <c r="K24" s="99"/>
      <c r="L24" s="96" t="s">
        <v>176</v>
      </c>
      <c r="M24" s="96" t="s">
        <v>176</v>
      </c>
      <c r="N24" s="98">
        <v>85400</v>
      </c>
      <c r="O24" s="100">
        <v>1222531965</v>
      </c>
      <c r="P24" s="96" t="s">
        <v>177</v>
      </c>
      <c r="Q24" s="101">
        <v>45470</v>
      </c>
      <c r="R24" s="101">
        <v>45566</v>
      </c>
      <c r="S24" s="101">
        <v>45593</v>
      </c>
      <c r="T24" s="101"/>
      <c r="U24" s="98">
        <v>0</v>
      </c>
      <c r="V24" s="100"/>
      <c r="W24" s="100"/>
      <c r="X24" s="100"/>
      <c r="Y24" s="100"/>
      <c r="Z24" s="100"/>
      <c r="AA24" s="98">
        <v>0</v>
      </c>
      <c r="AB24" s="98">
        <v>0</v>
      </c>
      <c r="AC24" s="98">
        <v>0</v>
      </c>
      <c r="AD24" s="98">
        <v>0</v>
      </c>
      <c r="AE24" s="98">
        <v>0</v>
      </c>
      <c r="AF24" s="98">
        <v>85400</v>
      </c>
      <c r="AG24" s="98">
        <v>0</v>
      </c>
      <c r="AH24" s="98">
        <v>0</v>
      </c>
      <c r="AI24" s="98">
        <v>0</v>
      </c>
      <c r="AJ24" s="98">
        <v>0</v>
      </c>
      <c r="AK24" s="96"/>
      <c r="AL24" s="101"/>
      <c r="AM24" s="96"/>
      <c r="AN24" s="98">
        <v>0</v>
      </c>
    </row>
    <row r="25" spans="1:40" x14ac:dyDescent="0.2">
      <c r="A25" s="95">
        <v>901352353</v>
      </c>
      <c r="B25" s="96" t="s">
        <v>142</v>
      </c>
      <c r="C25" s="96"/>
      <c r="D25" s="96" t="s">
        <v>49</v>
      </c>
      <c r="E25" s="96" t="s">
        <v>49</v>
      </c>
      <c r="F25" s="96" t="s">
        <v>178</v>
      </c>
      <c r="G25" s="97">
        <v>45539</v>
      </c>
      <c r="H25" s="97">
        <v>45539</v>
      </c>
      <c r="I25" s="98">
        <v>81400</v>
      </c>
      <c r="J25" s="98">
        <v>81400</v>
      </c>
      <c r="K25" s="99"/>
      <c r="L25" s="96" t="s">
        <v>176</v>
      </c>
      <c r="M25" s="96" t="s">
        <v>176</v>
      </c>
      <c r="N25" s="98">
        <v>81400</v>
      </c>
      <c r="O25" s="100">
        <v>1222527571</v>
      </c>
      <c r="P25" s="96" t="s">
        <v>177</v>
      </c>
      <c r="Q25" s="101">
        <v>45524</v>
      </c>
      <c r="R25" s="101">
        <v>45539</v>
      </c>
      <c r="S25" s="101">
        <v>45567</v>
      </c>
      <c r="T25" s="101"/>
      <c r="U25" s="98">
        <v>0</v>
      </c>
      <c r="V25" s="100"/>
      <c r="W25" s="100"/>
      <c r="X25" s="100"/>
      <c r="Y25" s="100"/>
      <c r="Z25" s="100"/>
      <c r="AA25" s="98">
        <v>0</v>
      </c>
      <c r="AB25" s="98">
        <v>0</v>
      </c>
      <c r="AC25" s="98">
        <v>0</v>
      </c>
      <c r="AD25" s="98">
        <v>0</v>
      </c>
      <c r="AE25" s="98">
        <v>0</v>
      </c>
      <c r="AF25" s="98">
        <v>81400</v>
      </c>
      <c r="AG25" s="98">
        <v>0</v>
      </c>
      <c r="AH25" s="98">
        <v>0</v>
      </c>
      <c r="AI25" s="98">
        <v>0</v>
      </c>
      <c r="AJ25" s="98">
        <v>0</v>
      </c>
      <c r="AK25" s="96"/>
      <c r="AL25" s="101"/>
      <c r="AM25" s="96"/>
      <c r="AN25" s="98">
        <v>0</v>
      </c>
    </row>
    <row r="26" spans="1:40" x14ac:dyDescent="0.2">
      <c r="A26" s="95">
        <v>901352353</v>
      </c>
      <c r="B26" s="96" t="s">
        <v>142</v>
      </c>
      <c r="C26" s="96"/>
      <c r="D26" s="96" t="s">
        <v>52</v>
      </c>
      <c r="E26" s="96" t="s">
        <v>52</v>
      </c>
      <c r="F26" s="96" t="s">
        <v>179</v>
      </c>
      <c r="G26" s="97">
        <v>45561</v>
      </c>
      <c r="H26" s="97">
        <v>45567</v>
      </c>
      <c r="I26" s="98">
        <v>62400</v>
      </c>
      <c r="J26" s="98">
        <v>62400</v>
      </c>
      <c r="K26" s="99"/>
      <c r="L26" s="96" t="s">
        <v>176</v>
      </c>
      <c r="M26" s="96" t="s">
        <v>176</v>
      </c>
      <c r="N26" s="98">
        <v>62400</v>
      </c>
      <c r="O26" s="100">
        <v>1222528165</v>
      </c>
      <c r="P26" s="96" t="s">
        <v>177</v>
      </c>
      <c r="Q26" s="101">
        <v>45561</v>
      </c>
      <c r="R26" s="101">
        <v>45567</v>
      </c>
      <c r="S26" s="101">
        <v>45573</v>
      </c>
      <c r="T26" s="101"/>
      <c r="U26" s="98">
        <v>0</v>
      </c>
      <c r="V26" s="100"/>
      <c r="W26" s="100"/>
      <c r="X26" s="100"/>
      <c r="Y26" s="100"/>
      <c r="Z26" s="100"/>
      <c r="AA26" s="98">
        <v>0</v>
      </c>
      <c r="AB26" s="98">
        <v>0</v>
      </c>
      <c r="AC26" s="98">
        <v>0</v>
      </c>
      <c r="AD26" s="98">
        <v>0</v>
      </c>
      <c r="AE26" s="98">
        <v>0</v>
      </c>
      <c r="AF26" s="98">
        <v>62400</v>
      </c>
      <c r="AG26" s="98">
        <v>0</v>
      </c>
      <c r="AH26" s="98">
        <v>0</v>
      </c>
      <c r="AI26" s="98">
        <v>0</v>
      </c>
      <c r="AJ26" s="98">
        <v>0</v>
      </c>
      <c r="AK26" s="96"/>
      <c r="AL26" s="101"/>
      <c r="AM26" s="96"/>
      <c r="AN26" s="98">
        <v>0</v>
      </c>
    </row>
    <row r="27" spans="1:40" x14ac:dyDescent="0.2">
      <c r="A27" s="95">
        <v>901352353</v>
      </c>
      <c r="B27" s="96" t="s">
        <v>142</v>
      </c>
      <c r="C27" s="96"/>
      <c r="D27" s="96" t="s">
        <v>18</v>
      </c>
      <c r="E27" s="96" t="s">
        <v>18</v>
      </c>
      <c r="F27" s="96" t="s">
        <v>180</v>
      </c>
      <c r="G27" s="97">
        <v>45419</v>
      </c>
      <c r="H27" s="97">
        <v>45419</v>
      </c>
      <c r="I27" s="98">
        <v>53900</v>
      </c>
      <c r="J27" s="98">
        <v>53900</v>
      </c>
      <c r="K27" s="99"/>
      <c r="L27" s="96" t="s">
        <v>176</v>
      </c>
      <c r="M27" s="96" t="s">
        <v>176</v>
      </c>
      <c r="N27" s="98">
        <v>53900</v>
      </c>
      <c r="O27" s="100">
        <v>1222528166</v>
      </c>
      <c r="P27" s="96" t="s">
        <v>177</v>
      </c>
      <c r="Q27" s="101">
        <v>45408</v>
      </c>
      <c r="R27" s="101">
        <v>45566</v>
      </c>
      <c r="S27" s="101">
        <v>45573</v>
      </c>
      <c r="T27" s="101"/>
      <c r="U27" s="98">
        <v>0</v>
      </c>
      <c r="V27" s="100"/>
      <c r="W27" s="100"/>
      <c r="X27" s="100"/>
      <c r="Y27" s="100"/>
      <c r="Z27" s="100"/>
      <c r="AA27" s="98">
        <v>0</v>
      </c>
      <c r="AB27" s="98">
        <v>0</v>
      </c>
      <c r="AC27" s="98">
        <v>0</v>
      </c>
      <c r="AD27" s="98">
        <v>0</v>
      </c>
      <c r="AE27" s="98">
        <v>0</v>
      </c>
      <c r="AF27" s="98">
        <v>53900</v>
      </c>
      <c r="AG27" s="98">
        <v>0</v>
      </c>
      <c r="AH27" s="98">
        <v>0</v>
      </c>
      <c r="AI27" s="98">
        <v>0</v>
      </c>
      <c r="AJ27" s="98">
        <v>0</v>
      </c>
      <c r="AK27" s="96"/>
      <c r="AL27" s="101"/>
      <c r="AM27" s="96"/>
      <c r="AN27" s="98">
        <v>0</v>
      </c>
    </row>
    <row r="28" spans="1:40" x14ac:dyDescent="0.2">
      <c r="A28" s="95">
        <v>901352353</v>
      </c>
      <c r="B28" s="96" t="s">
        <v>142</v>
      </c>
      <c r="C28" s="96"/>
      <c r="D28" s="96" t="s">
        <v>31</v>
      </c>
      <c r="E28" s="96" t="s">
        <v>31</v>
      </c>
      <c r="F28" s="96" t="s">
        <v>181</v>
      </c>
      <c r="G28" s="97">
        <v>45464</v>
      </c>
      <c r="H28" s="97">
        <v>45476</v>
      </c>
      <c r="I28" s="98">
        <v>49400</v>
      </c>
      <c r="J28" s="98">
        <v>49400</v>
      </c>
      <c r="K28" s="99"/>
      <c r="L28" s="96" t="s">
        <v>176</v>
      </c>
      <c r="M28" s="96" t="s">
        <v>176</v>
      </c>
      <c r="N28" s="98">
        <v>49400</v>
      </c>
      <c r="O28" s="100">
        <v>1222485997</v>
      </c>
      <c r="P28" s="96" t="s">
        <v>177</v>
      </c>
      <c r="Q28" s="101">
        <v>45464</v>
      </c>
      <c r="R28" s="101">
        <v>45476</v>
      </c>
      <c r="S28" s="101">
        <v>45491</v>
      </c>
      <c r="T28" s="101"/>
      <c r="U28" s="98">
        <v>0</v>
      </c>
      <c r="V28" s="100"/>
      <c r="W28" s="100"/>
      <c r="X28" s="100"/>
      <c r="Y28" s="100"/>
      <c r="Z28" s="100"/>
      <c r="AA28" s="98">
        <v>0</v>
      </c>
      <c r="AB28" s="98">
        <v>0</v>
      </c>
      <c r="AC28" s="98">
        <v>0</v>
      </c>
      <c r="AD28" s="98">
        <v>0</v>
      </c>
      <c r="AE28" s="98">
        <v>0</v>
      </c>
      <c r="AF28" s="98">
        <v>49400</v>
      </c>
      <c r="AG28" s="98">
        <v>0</v>
      </c>
      <c r="AH28" s="98">
        <v>0</v>
      </c>
      <c r="AI28" s="98">
        <v>0</v>
      </c>
      <c r="AJ28" s="98">
        <v>0</v>
      </c>
      <c r="AK28" s="96"/>
      <c r="AL28" s="101"/>
      <c r="AM28" s="96"/>
      <c r="AN28" s="98">
        <v>0</v>
      </c>
    </row>
    <row r="29" spans="1:40" x14ac:dyDescent="0.2">
      <c r="A29" s="95">
        <v>901352353</v>
      </c>
      <c r="B29" s="96" t="s">
        <v>142</v>
      </c>
      <c r="C29" s="96"/>
      <c r="D29" s="96" t="s">
        <v>41</v>
      </c>
      <c r="E29" s="96" t="s">
        <v>41</v>
      </c>
      <c r="F29" s="96" t="s">
        <v>182</v>
      </c>
      <c r="G29" s="97">
        <v>45488</v>
      </c>
      <c r="H29" s="97">
        <v>45518</v>
      </c>
      <c r="I29" s="98">
        <v>44900</v>
      </c>
      <c r="J29" s="98">
        <v>44900</v>
      </c>
      <c r="K29" s="99"/>
      <c r="L29" s="96" t="s">
        <v>176</v>
      </c>
      <c r="M29" s="96" t="s">
        <v>176</v>
      </c>
      <c r="N29" s="98">
        <v>44900</v>
      </c>
      <c r="O29" s="100">
        <v>1222498145</v>
      </c>
      <c r="P29" s="96" t="s">
        <v>177</v>
      </c>
      <c r="Q29" s="101">
        <v>45488</v>
      </c>
      <c r="R29" s="101">
        <v>45518</v>
      </c>
      <c r="S29" s="101">
        <v>45528</v>
      </c>
      <c r="T29" s="101"/>
      <c r="U29" s="98">
        <v>0</v>
      </c>
      <c r="V29" s="100"/>
      <c r="W29" s="100"/>
      <c r="X29" s="100"/>
      <c r="Y29" s="100"/>
      <c r="Z29" s="100"/>
      <c r="AA29" s="98">
        <v>0</v>
      </c>
      <c r="AB29" s="98">
        <v>0</v>
      </c>
      <c r="AC29" s="98">
        <v>0</v>
      </c>
      <c r="AD29" s="98">
        <v>0</v>
      </c>
      <c r="AE29" s="98">
        <v>0</v>
      </c>
      <c r="AF29" s="98">
        <v>44900</v>
      </c>
      <c r="AG29" s="98">
        <v>0</v>
      </c>
      <c r="AH29" s="98">
        <v>0</v>
      </c>
      <c r="AI29" s="98">
        <v>0</v>
      </c>
      <c r="AJ29" s="98">
        <v>0</v>
      </c>
      <c r="AK29" s="96"/>
      <c r="AL29" s="101"/>
      <c r="AM29" s="96"/>
      <c r="AN29" s="98">
        <v>0</v>
      </c>
    </row>
    <row r="30" spans="1:40" x14ac:dyDescent="0.2">
      <c r="A30" s="95">
        <v>901352353</v>
      </c>
      <c r="B30" s="96" t="s">
        <v>142</v>
      </c>
      <c r="C30" s="96"/>
      <c r="D30" s="96" t="s">
        <v>42</v>
      </c>
      <c r="E30" s="96" t="s">
        <v>42</v>
      </c>
      <c r="F30" s="96" t="s">
        <v>183</v>
      </c>
      <c r="G30" s="97">
        <v>45488</v>
      </c>
      <c r="H30" s="97">
        <v>45518</v>
      </c>
      <c r="I30" s="98">
        <v>44900</v>
      </c>
      <c r="J30" s="98">
        <v>44900</v>
      </c>
      <c r="K30" s="99"/>
      <c r="L30" s="96" t="s">
        <v>176</v>
      </c>
      <c r="M30" s="96" t="s">
        <v>176</v>
      </c>
      <c r="N30" s="98">
        <v>44900</v>
      </c>
      <c r="O30" s="100">
        <v>1222498146</v>
      </c>
      <c r="P30" s="96" t="s">
        <v>177</v>
      </c>
      <c r="Q30" s="101">
        <v>45488</v>
      </c>
      <c r="R30" s="101">
        <v>45518</v>
      </c>
      <c r="S30" s="101">
        <v>45528</v>
      </c>
      <c r="T30" s="101"/>
      <c r="U30" s="98">
        <v>0</v>
      </c>
      <c r="V30" s="100"/>
      <c r="W30" s="100"/>
      <c r="X30" s="100"/>
      <c r="Y30" s="100"/>
      <c r="Z30" s="100"/>
      <c r="AA30" s="98">
        <v>0</v>
      </c>
      <c r="AB30" s="98">
        <v>0</v>
      </c>
      <c r="AC30" s="98">
        <v>0</v>
      </c>
      <c r="AD30" s="98">
        <v>0</v>
      </c>
      <c r="AE30" s="98">
        <v>0</v>
      </c>
      <c r="AF30" s="98">
        <v>44900</v>
      </c>
      <c r="AG30" s="98">
        <v>0</v>
      </c>
      <c r="AH30" s="98">
        <v>0</v>
      </c>
      <c r="AI30" s="98">
        <v>0</v>
      </c>
      <c r="AJ30" s="98">
        <v>0</v>
      </c>
      <c r="AK30" s="96"/>
      <c r="AL30" s="101"/>
      <c r="AM30" s="96"/>
      <c r="AN30" s="98">
        <v>0</v>
      </c>
    </row>
    <row r="31" spans="1:40" x14ac:dyDescent="0.2">
      <c r="A31" s="95">
        <v>901352353</v>
      </c>
      <c r="B31" s="96" t="s">
        <v>142</v>
      </c>
      <c r="C31" s="96"/>
      <c r="D31" s="96" t="s">
        <v>25</v>
      </c>
      <c r="E31" s="96" t="s">
        <v>25</v>
      </c>
      <c r="F31" s="96" t="s">
        <v>184</v>
      </c>
      <c r="G31" s="97">
        <v>45434</v>
      </c>
      <c r="H31" s="97">
        <v>45447</v>
      </c>
      <c r="I31" s="98">
        <v>41900</v>
      </c>
      <c r="J31" s="98">
        <v>41900</v>
      </c>
      <c r="K31" s="99"/>
      <c r="L31" s="96" t="s">
        <v>176</v>
      </c>
      <c r="M31" s="96" t="s">
        <v>176</v>
      </c>
      <c r="N31" s="98">
        <v>41900</v>
      </c>
      <c r="O31" s="100">
        <v>1222470577</v>
      </c>
      <c r="P31" s="96" t="s">
        <v>177</v>
      </c>
      <c r="Q31" s="101">
        <v>45434</v>
      </c>
      <c r="R31" s="101">
        <v>45447</v>
      </c>
      <c r="S31" s="101">
        <v>45457</v>
      </c>
      <c r="T31" s="101"/>
      <c r="U31" s="98">
        <v>0</v>
      </c>
      <c r="V31" s="100"/>
      <c r="W31" s="100"/>
      <c r="X31" s="100"/>
      <c r="Y31" s="100"/>
      <c r="Z31" s="100"/>
      <c r="AA31" s="98">
        <v>0</v>
      </c>
      <c r="AB31" s="98">
        <v>0</v>
      </c>
      <c r="AC31" s="98">
        <v>0</v>
      </c>
      <c r="AD31" s="98">
        <v>0</v>
      </c>
      <c r="AE31" s="98">
        <v>0</v>
      </c>
      <c r="AF31" s="98">
        <v>41900</v>
      </c>
      <c r="AG31" s="98">
        <v>0</v>
      </c>
      <c r="AH31" s="98">
        <v>0</v>
      </c>
      <c r="AI31" s="98">
        <v>0</v>
      </c>
      <c r="AJ31" s="98">
        <v>0</v>
      </c>
      <c r="AK31" s="96"/>
      <c r="AL31" s="101"/>
      <c r="AM31" s="96"/>
      <c r="AN31" s="98">
        <v>0</v>
      </c>
    </row>
    <row r="32" spans="1:40" x14ac:dyDescent="0.2">
      <c r="A32" s="95">
        <v>901352353</v>
      </c>
      <c r="B32" s="96" t="s">
        <v>142</v>
      </c>
      <c r="C32" s="96"/>
      <c r="D32" s="96" t="s">
        <v>26</v>
      </c>
      <c r="E32" s="96" t="s">
        <v>26</v>
      </c>
      <c r="F32" s="96" t="s">
        <v>185</v>
      </c>
      <c r="G32" s="97">
        <v>45434</v>
      </c>
      <c r="H32" s="97">
        <v>45447</v>
      </c>
      <c r="I32" s="98">
        <v>41900</v>
      </c>
      <c r="J32" s="98">
        <v>41900</v>
      </c>
      <c r="K32" s="99"/>
      <c r="L32" s="96" t="s">
        <v>176</v>
      </c>
      <c r="M32" s="96" t="s">
        <v>176</v>
      </c>
      <c r="N32" s="98">
        <v>41900</v>
      </c>
      <c r="O32" s="100">
        <v>1222470578</v>
      </c>
      <c r="P32" s="96" t="s">
        <v>177</v>
      </c>
      <c r="Q32" s="101">
        <v>45434</v>
      </c>
      <c r="R32" s="101">
        <v>45447</v>
      </c>
      <c r="S32" s="101">
        <v>45457</v>
      </c>
      <c r="T32" s="101"/>
      <c r="U32" s="98">
        <v>0</v>
      </c>
      <c r="V32" s="100"/>
      <c r="W32" s="100"/>
      <c r="X32" s="100"/>
      <c r="Y32" s="100"/>
      <c r="Z32" s="100"/>
      <c r="AA32" s="98">
        <v>0</v>
      </c>
      <c r="AB32" s="98">
        <v>0</v>
      </c>
      <c r="AC32" s="98">
        <v>0</v>
      </c>
      <c r="AD32" s="98">
        <v>0</v>
      </c>
      <c r="AE32" s="98">
        <v>0</v>
      </c>
      <c r="AF32" s="98">
        <v>41900</v>
      </c>
      <c r="AG32" s="98">
        <v>0</v>
      </c>
      <c r="AH32" s="98">
        <v>0</v>
      </c>
      <c r="AI32" s="98">
        <v>0</v>
      </c>
      <c r="AJ32" s="98">
        <v>0</v>
      </c>
      <c r="AK32" s="96"/>
      <c r="AL32" s="101"/>
      <c r="AM32" s="96"/>
      <c r="AN32" s="98">
        <v>0</v>
      </c>
    </row>
    <row r="33" spans="1:40" x14ac:dyDescent="0.2">
      <c r="A33" s="95">
        <v>901352353</v>
      </c>
      <c r="B33" s="96" t="s">
        <v>142</v>
      </c>
      <c r="C33" s="96"/>
      <c r="D33" s="96" t="s">
        <v>30</v>
      </c>
      <c r="E33" s="96" t="s">
        <v>30</v>
      </c>
      <c r="F33" s="96" t="s">
        <v>186</v>
      </c>
      <c r="G33" s="97">
        <v>45463</v>
      </c>
      <c r="H33" s="97">
        <v>45476</v>
      </c>
      <c r="I33" s="98">
        <v>41900</v>
      </c>
      <c r="J33" s="98">
        <v>41900</v>
      </c>
      <c r="K33" s="99"/>
      <c r="L33" s="96" t="s">
        <v>176</v>
      </c>
      <c r="M33" s="96" t="s">
        <v>176</v>
      </c>
      <c r="N33" s="98">
        <v>41900</v>
      </c>
      <c r="O33" s="100">
        <v>1222486001</v>
      </c>
      <c r="P33" s="96" t="s">
        <v>177</v>
      </c>
      <c r="Q33" s="101">
        <v>45463</v>
      </c>
      <c r="R33" s="101">
        <v>45476</v>
      </c>
      <c r="S33" s="101">
        <v>45491</v>
      </c>
      <c r="T33" s="101"/>
      <c r="U33" s="98">
        <v>0</v>
      </c>
      <c r="V33" s="100"/>
      <c r="W33" s="100"/>
      <c r="X33" s="100"/>
      <c r="Y33" s="100"/>
      <c r="Z33" s="100"/>
      <c r="AA33" s="98">
        <v>0</v>
      </c>
      <c r="AB33" s="98">
        <v>0</v>
      </c>
      <c r="AC33" s="98">
        <v>0</v>
      </c>
      <c r="AD33" s="98">
        <v>0</v>
      </c>
      <c r="AE33" s="98">
        <v>0</v>
      </c>
      <c r="AF33" s="98">
        <v>41900</v>
      </c>
      <c r="AG33" s="98">
        <v>0</v>
      </c>
      <c r="AH33" s="98">
        <v>0</v>
      </c>
      <c r="AI33" s="98">
        <v>0</v>
      </c>
      <c r="AJ33" s="98">
        <v>0</v>
      </c>
      <c r="AK33" s="96"/>
      <c r="AL33" s="101"/>
      <c r="AM33" s="96"/>
      <c r="AN33" s="98">
        <v>0</v>
      </c>
    </row>
    <row r="34" spans="1:40" x14ac:dyDescent="0.2">
      <c r="A34" s="95">
        <v>901352353</v>
      </c>
      <c r="B34" s="96" t="s">
        <v>142</v>
      </c>
      <c r="C34" s="96"/>
      <c r="D34" s="96" t="s">
        <v>38</v>
      </c>
      <c r="E34" s="96" t="s">
        <v>38</v>
      </c>
      <c r="F34" s="96" t="s">
        <v>187</v>
      </c>
      <c r="G34" s="97">
        <v>45483</v>
      </c>
      <c r="H34" s="97">
        <v>45488</v>
      </c>
      <c r="I34" s="98">
        <v>41900</v>
      </c>
      <c r="J34" s="98">
        <v>41900</v>
      </c>
      <c r="K34" s="99"/>
      <c r="L34" s="96" t="s">
        <v>176</v>
      </c>
      <c r="M34" s="96" t="s">
        <v>176</v>
      </c>
      <c r="N34" s="98">
        <v>41900</v>
      </c>
      <c r="O34" s="100">
        <v>1222486002</v>
      </c>
      <c r="P34" s="96" t="s">
        <v>177</v>
      </c>
      <c r="Q34" s="101">
        <v>45483</v>
      </c>
      <c r="R34" s="101">
        <v>45488</v>
      </c>
      <c r="S34" s="101">
        <v>45491</v>
      </c>
      <c r="T34" s="101"/>
      <c r="U34" s="98">
        <v>0</v>
      </c>
      <c r="V34" s="100"/>
      <c r="W34" s="100"/>
      <c r="X34" s="100"/>
      <c r="Y34" s="100"/>
      <c r="Z34" s="100"/>
      <c r="AA34" s="98">
        <v>0</v>
      </c>
      <c r="AB34" s="98">
        <v>0</v>
      </c>
      <c r="AC34" s="98">
        <v>0</v>
      </c>
      <c r="AD34" s="98">
        <v>0</v>
      </c>
      <c r="AE34" s="98">
        <v>0</v>
      </c>
      <c r="AF34" s="98">
        <v>41900</v>
      </c>
      <c r="AG34" s="98">
        <v>0</v>
      </c>
      <c r="AH34" s="98">
        <v>0</v>
      </c>
      <c r="AI34" s="98">
        <v>0</v>
      </c>
      <c r="AJ34" s="98">
        <v>0</v>
      </c>
      <c r="AK34" s="96"/>
      <c r="AL34" s="101"/>
      <c r="AM34" s="96"/>
      <c r="AN34" s="98">
        <v>0</v>
      </c>
    </row>
    <row r="35" spans="1:40" x14ac:dyDescent="0.2">
      <c r="A35" s="95">
        <v>901352353</v>
      </c>
      <c r="B35" s="96" t="s">
        <v>142</v>
      </c>
      <c r="C35" s="96"/>
      <c r="D35" s="96" t="s">
        <v>53</v>
      </c>
      <c r="E35" s="96" t="s">
        <v>53</v>
      </c>
      <c r="F35" s="96" t="s">
        <v>188</v>
      </c>
      <c r="G35" s="97">
        <v>45562</v>
      </c>
      <c r="H35" s="97">
        <v>45568</v>
      </c>
      <c r="I35" s="98">
        <v>30200</v>
      </c>
      <c r="J35" s="98">
        <v>30200</v>
      </c>
      <c r="K35" s="99"/>
      <c r="L35" s="96" t="s">
        <v>176</v>
      </c>
      <c r="M35" s="96" t="s">
        <v>176</v>
      </c>
      <c r="N35" s="98">
        <v>30200</v>
      </c>
      <c r="O35" s="100">
        <v>1222528523</v>
      </c>
      <c r="P35" s="96" t="s">
        <v>177</v>
      </c>
      <c r="Q35" s="101">
        <v>45562</v>
      </c>
      <c r="R35" s="101">
        <v>45568</v>
      </c>
      <c r="S35" s="101">
        <v>45581</v>
      </c>
      <c r="T35" s="101"/>
      <c r="U35" s="98">
        <v>0</v>
      </c>
      <c r="V35" s="100"/>
      <c r="W35" s="100"/>
      <c r="X35" s="100"/>
      <c r="Y35" s="100"/>
      <c r="Z35" s="100"/>
      <c r="AA35" s="98">
        <v>0</v>
      </c>
      <c r="AB35" s="98">
        <v>0</v>
      </c>
      <c r="AC35" s="98">
        <v>0</v>
      </c>
      <c r="AD35" s="98">
        <v>0</v>
      </c>
      <c r="AE35" s="98">
        <v>0</v>
      </c>
      <c r="AF35" s="98">
        <v>30200</v>
      </c>
      <c r="AG35" s="98">
        <v>0</v>
      </c>
      <c r="AH35" s="98">
        <v>0</v>
      </c>
      <c r="AI35" s="98">
        <v>0</v>
      </c>
      <c r="AJ35" s="98">
        <v>0</v>
      </c>
      <c r="AK35" s="96"/>
      <c r="AL35" s="101"/>
      <c r="AM35" s="96"/>
      <c r="AN35" s="98">
        <v>0</v>
      </c>
    </row>
    <row r="36" spans="1:40" x14ac:dyDescent="0.2">
      <c r="A36" s="95">
        <v>901352353</v>
      </c>
      <c r="B36" s="96" t="s">
        <v>142</v>
      </c>
      <c r="C36" s="96"/>
      <c r="D36" s="96" t="s">
        <v>24</v>
      </c>
      <c r="E36" s="96" t="s">
        <v>24</v>
      </c>
      <c r="F36" s="96" t="s">
        <v>189</v>
      </c>
      <c r="G36" s="97">
        <v>45447</v>
      </c>
      <c r="H36" s="97">
        <v>45447</v>
      </c>
      <c r="I36" s="98">
        <v>28000</v>
      </c>
      <c r="J36" s="98">
        <v>28000</v>
      </c>
      <c r="K36" s="99"/>
      <c r="L36" s="96" t="s">
        <v>176</v>
      </c>
      <c r="M36" s="96" t="s">
        <v>176</v>
      </c>
      <c r="N36" s="98">
        <v>28000</v>
      </c>
      <c r="O36" s="100">
        <v>1222470530</v>
      </c>
      <c r="P36" s="96" t="s">
        <v>177</v>
      </c>
      <c r="Q36" s="101">
        <v>45428</v>
      </c>
      <c r="R36" s="101">
        <v>45447</v>
      </c>
      <c r="S36" s="101">
        <v>45457</v>
      </c>
      <c r="T36" s="101"/>
      <c r="U36" s="98">
        <v>0</v>
      </c>
      <c r="V36" s="100"/>
      <c r="W36" s="100"/>
      <c r="X36" s="100"/>
      <c r="Y36" s="100"/>
      <c r="Z36" s="100"/>
      <c r="AA36" s="98">
        <v>0</v>
      </c>
      <c r="AB36" s="98">
        <v>0</v>
      </c>
      <c r="AC36" s="98">
        <v>0</v>
      </c>
      <c r="AD36" s="98">
        <v>0</v>
      </c>
      <c r="AE36" s="98">
        <v>0</v>
      </c>
      <c r="AF36" s="98">
        <v>28000</v>
      </c>
      <c r="AG36" s="98">
        <v>0</v>
      </c>
      <c r="AH36" s="98">
        <v>0</v>
      </c>
      <c r="AI36" s="98">
        <v>0</v>
      </c>
      <c r="AJ36" s="98">
        <v>0</v>
      </c>
      <c r="AK36" s="96"/>
      <c r="AL36" s="101"/>
      <c r="AM36" s="96"/>
      <c r="AN36" s="98">
        <v>0</v>
      </c>
    </row>
    <row r="37" spans="1:40" x14ac:dyDescent="0.2">
      <c r="A37" s="95">
        <v>901352353</v>
      </c>
      <c r="B37" s="96" t="s">
        <v>142</v>
      </c>
      <c r="C37" s="96"/>
      <c r="D37" s="96" t="s">
        <v>33</v>
      </c>
      <c r="E37" s="96" t="s">
        <v>33</v>
      </c>
      <c r="F37" s="96" t="s">
        <v>190</v>
      </c>
      <c r="G37" s="97">
        <v>45467</v>
      </c>
      <c r="H37" s="97">
        <v>45476</v>
      </c>
      <c r="I37" s="98">
        <v>23000</v>
      </c>
      <c r="J37" s="98">
        <v>23000</v>
      </c>
      <c r="K37" s="99"/>
      <c r="L37" s="96" t="s">
        <v>176</v>
      </c>
      <c r="M37" s="96" t="s">
        <v>176</v>
      </c>
      <c r="N37" s="98">
        <v>23000</v>
      </c>
      <c r="O37" s="100">
        <v>1222486003</v>
      </c>
      <c r="P37" s="96" t="s">
        <v>177</v>
      </c>
      <c r="Q37" s="101">
        <v>45467</v>
      </c>
      <c r="R37" s="101">
        <v>45476</v>
      </c>
      <c r="S37" s="101">
        <v>45491</v>
      </c>
      <c r="T37" s="101"/>
      <c r="U37" s="98">
        <v>0</v>
      </c>
      <c r="V37" s="100"/>
      <c r="W37" s="100"/>
      <c r="X37" s="100"/>
      <c r="Y37" s="100"/>
      <c r="Z37" s="100"/>
      <c r="AA37" s="98">
        <v>0</v>
      </c>
      <c r="AB37" s="98">
        <v>0</v>
      </c>
      <c r="AC37" s="98">
        <v>0</v>
      </c>
      <c r="AD37" s="98">
        <v>0</v>
      </c>
      <c r="AE37" s="98">
        <v>0</v>
      </c>
      <c r="AF37" s="98">
        <v>23000</v>
      </c>
      <c r="AG37" s="98">
        <v>0</v>
      </c>
      <c r="AH37" s="98">
        <v>0</v>
      </c>
      <c r="AI37" s="98">
        <v>0</v>
      </c>
      <c r="AJ37" s="98">
        <v>0</v>
      </c>
      <c r="AK37" s="96"/>
      <c r="AL37" s="101"/>
      <c r="AM37" s="96"/>
      <c r="AN37" s="98">
        <v>0</v>
      </c>
    </row>
    <row r="38" spans="1:40" x14ac:dyDescent="0.2">
      <c r="A38" s="95">
        <v>901352353</v>
      </c>
      <c r="B38" s="96" t="s">
        <v>142</v>
      </c>
      <c r="C38" s="96"/>
      <c r="D38" s="96" t="s">
        <v>39</v>
      </c>
      <c r="E38" s="96" t="s">
        <v>39</v>
      </c>
      <c r="F38" s="96" t="s">
        <v>191</v>
      </c>
      <c r="G38" s="97">
        <v>45488</v>
      </c>
      <c r="H38" s="97">
        <v>45518</v>
      </c>
      <c r="I38" s="98">
        <v>2373750</v>
      </c>
      <c r="J38" s="98">
        <v>2373750</v>
      </c>
      <c r="K38" s="99"/>
      <c r="L38" s="96" t="s">
        <v>176</v>
      </c>
      <c r="M38" s="96" t="s">
        <v>176</v>
      </c>
      <c r="N38" s="98">
        <v>2326275</v>
      </c>
      <c r="O38" s="100">
        <v>1222544356</v>
      </c>
      <c r="P38" s="96" t="s">
        <v>177</v>
      </c>
      <c r="Q38" s="101">
        <v>45488</v>
      </c>
      <c r="R38" s="101">
        <v>45518</v>
      </c>
      <c r="S38" s="101">
        <v>45581</v>
      </c>
      <c r="T38" s="101"/>
      <c r="U38" s="98">
        <v>0</v>
      </c>
      <c r="V38" s="100"/>
      <c r="W38" s="100"/>
      <c r="X38" s="100"/>
      <c r="Y38" s="100"/>
      <c r="Z38" s="100"/>
      <c r="AA38" s="98">
        <v>0</v>
      </c>
      <c r="AB38" s="98">
        <v>0</v>
      </c>
      <c r="AC38" s="98">
        <v>0</v>
      </c>
      <c r="AD38" s="98">
        <v>0</v>
      </c>
      <c r="AE38" s="98">
        <v>0</v>
      </c>
      <c r="AF38" s="98">
        <v>2373750</v>
      </c>
      <c r="AG38" s="98">
        <v>0</v>
      </c>
      <c r="AH38" s="98">
        <v>0</v>
      </c>
      <c r="AI38" s="98">
        <v>0</v>
      </c>
      <c r="AJ38" s="98">
        <v>0</v>
      </c>
      <c r="AK38" s="96"/>
      <c r="AL38" s="101"/>
      <c r="AM38" s="96"/>
      <c r="AN38" s="98">
        <v>0</v>
      </c>
    </row>
    <row r="39" spans="1:40" x14ac:dyDescent="0.2">
      <c r="A39" s="95">
        <v>901352353</v>
      </c>
      <c r="B39" s="96" t="s">
        <v>142</v>
      </c>
      <c r="C39" s="96"/>
      <c r="D39" s="96" t="s">
        <v>45</v>
      </c>
      <c r="E39" s="96" t="s">
        <v>45</v>
      </c>
      <c r="F39" s="96" t="s">
        <v>192</v>
      </c>
      <c r="G39" s="97">
        <v>45518</v>
      </c>
      <c r="H39" s="97">
        <v>45518</v>
      </c>
      <c r="I39" s="98">
        <v>1882800</v>
      </c>
      <c r="J39" s="98">
        <v>1882800</v>
      </c>
      <c r="K39" s="99"/>
      <c r="L39" s="96" t="s">
        <v>176</v>
      </c>
      <c r="M39" s="96" t="s">
        <v>176</v>
      </c>
      <c r="N39" s="98">
        <v>1845144</v>
      </c>
      <c r="O39" s="100">
        <v>1222498186</v>
      </c>
      <c r="P39" s="96" t="s">
        <v>177</v>
      </c>
      <c r="Q39" s="101">
        <v>45503</v>
      </c>
      <c r="R39" s="101">
        <v>45518</v>
      </c>
      <c r="S39" s="101">
        <v>45531</v>
      </c>
      <c r="T39" s="101"/>
      <c r="U39" s="98">
        <v>0</v>
      </c>
      <c r="V39" s="100"/>
      <c r="W39" s="100"/>
      <c r="X39" s="100"/>
      <c r="Y39" s="100"/>
      <c r="Z39" s="100"/>
      <c r="AA39" s="98">
        <v>0</v>
      </c>
      <c r="AB39" s="98">
        <v>0</v>
      </c>
      <c r="AC39" s="98">
        <v>0</v>
      </c>
      <c r="AD39" s="98">
        <v>0</v>
      </c>
      <c r="AE39" s="98">
        <v>0</v>
      </c>
      <c r="AF39" s="98">
        <v>1882800</v>
      </c>
      <c r="AG39" s="98">
        <v>0</v>
      </c>
      <c r="AH39" s="98">
        <v>0</v>
      </c>
      <c r="AI39" s="98">
        <v>0</v>
      </c>
      <c r="AJ39" s="98">
        <v>0</v>
      </c>
      <c r="AK39" s="96"/>
      <c r="AL39" s="101"/>
      <c r="AM39" s="96"/>
      <c r="AN39" s="98">
        <v>0</v>
      </c>
    </row>
    <row r="40" spans="1:40" x14ac:dyDescent="0.2">
      <c r="A40" s="95">
        <v>901352353</v>
      </c>
      <c r="B40" s="96" t="s">
        <v>142</v>
      </c>
      <c r="C40" s="96"/>
      <c r="D40" s="96" t="s">
        <v>28</v>
      </c>
      <c r="E40" s="96" t="s">
        <v>28</v>
      </c>
      <c r="F40" s="96" t="s">
        <v>194</v>
      </c>
      <c r="G40" s="97">
        <v>45441</v>
      </c>
      <c r="H40" s="97">
        <v>45447</v>
      </c>
      <c r="I40" s="98">
        <v>190800</v>
      </c>
      <c r="J40" s="98">
        <v>190800</v>
      </c>
      <c r="K40" s="99"/>
      <c r="L40" s="96" t="s">
        <v>176</v>
      </c>
      <c r="M40" s="96" t="s">
        <v>176</v>
      </c>
      <c r="N40" s="98">
        <v>186984</v>
      </c>
      <c r="O40" s="100">
        <v>1222470689</v>
      </c>
      <c r="P40" s="96" t="s">
        <v>177</v>
      </c>
      <c r="Q40" s="101">
        <v>45441</v>
      </c>
      <c r="R40" s="101">
        <v>45447</v>
      </c>
      <c r="S40" s="101">
        <v>45460</v>
      </c>
      <c r="T40" s="101"/>
      <c r="U40" s="98">
        <v>0</v>
      </c>
      <c r="V40" s="100"/>
      <c r="W40" s="100"/>
      <c r="X40" s="100"/>
      <c r="Y40" s="100"/>
      <c r="Z40" s="100"/>
      <c r="AA40" s="98">
        <v>0</v>
      </c>
      <c r="AB40" s="98">
        <v>0</v>
      </c>
      <c r="AC40" s="98">
        <v>0</v>
      </c>
      <c r="AD40" s="98">
        <v>0</v>
      </c>
      <c r="AE40" s="98">
        <v>0</v>
      </c>
      <c r="AF40" s="98">
        <v>190800</v>
      </c>
      <c r="AG40" s="98">
        <v>0</v>
      </c>
      <c r="AH40" s="98">
        <v>0</v>
      </c>
      <c r="AI40" s="98">
        <v>0</v>
      </c>
      <c r="AJ40" s="98">
        <v>0</v>
      </c>
      <c r="AK40" s="96"/>
      <c r="AL40" s="101"/>
      <c r="AM40" s="96"/>
      <c r="AN40" s="98">
        <v>0</v>
      </c>
    </row>
    <row r="41" spans="1:40" x14ac:dyDescent="0.2">
      <c r="A41" s="95">
        <v>901352353</v>
      </c>
      <c r="B41" s="96" t="s">
        <v>142</v>
      </c>
      <c r="C41" s="96"/>
      <c r="D41" s="96" t="s">
        <v>21</v>
      </c>
      <c r="E41" s="96" t="s">
        <v>21</v>
      </c>
      <c r="F41" s="96" t="s">
        <v>195</v>
      </c>
      <c r="G41" s="97">
        <v>45419</v>
      </c>
      <c r="H41" s="97">
        <v>45419</v>
      </c>
      <c r="I41" s="98">
        <v>48500</v>
      </c>
      <c r="J41" s="98">
        <v>48500</v>
      </c>
      <c r="K41" s="99"/>
      <c r="L41" s="96" t="s">
        <v>214</v>
      </c>
      <c r="M41" s="96" t="s">
        <v>176</v>
      </c>
      <c r="N41" s="98">
        <v>46400</v>
      </c>
      <c r="O41" s="100">
        <v>1222528173</v>
      </c>
      <c r="P41" s="96" t="s">
        <v>177</v>
      </c>
      <c r="Q41" s="101">
        <v>45412</v>
      </c>
      <c r="R41" s="101">
        <v>45566</v>
      </c>
      <c r="S41" s="101">
        <v>45640</v>
      </c>
      <c r="T41" s="101"/>
      <c r="U41" s="98">
        <v>2100</v>
      </c>
      <c r="V41" s="100" t="s">
        <v>196</v>
      </c>
      <c r="W41" s="100" t="s">
        <v>197</v>
      </c>
      <c r="X41" s="100" t="s">
        <v>198</v>
      </c>
      <c r="Y41" s="100" t="s">
        <v>148</v>
      </c>
      <c r="Z41" s="100" t="s">
        <v>149</v>
      </c>
      <c r="AA41" s="98">
        <v>0</v>
      </c>
      <c r="AB41" s="98">
        <v>0</v>
      </c>
      <c r="AC41" s="98">
        <v>0</v>
      </c>
      <c r="AD41" s="98">
        <v>0</v>
      </c>
      <c r="AE41" s="98">
        <v>0</v>
      </c>
      <c r="AF41" s="98">
        <v>48500</v>
      </c>
      <c r="AG41" s="98">
        <v>0</v>
      </c>
      <c r="AH41" s="98">
        <v>0</v>
      </c>
      <c r="AI41" s="98">
        <v>0</v>
      </c>
      <c r="AJ41" s="98">
        <v>0</v>
      </c>
      <c r="AK41" s="96"/>
      <c r="AL41" s="101"/>
      <c r="AM41" s="96"/>
      <c r="AN41" s="98">
        <v>0</v>
      </c>
    </row>
    <row r="42" spans="1:40" x14ac:dyDescent="0.2">
      <c r="A42" s="95">
        <v>901352353</v>
      </c>
      <c r="B42" s="96" t="s">
        <v>142</v>
      </c>
      <c r="C42" s="96"/>
      <c r="D42" s="96" t="s">
        <v>46</v>
      </c>
      <c r="E42" s="96" t="s">
        <v>46</v>
      </c>
      <c r="F42" s="96" t="s">
        <v>213</v>
      </c>
      <c r="G42" s="97">
        <v>45518</v>
      </c>
      <c r="H42" s="97">
        <v>45518</v>
      </c>
      <c r="I42" s="98">
        <v>123242</v>
      </c>
      <c r="J42" s="98">
        <v>123242</v>
      </c>
      <c r="K42" s="99"/>
      <c r="L42" s="96" t="s">
        <v>214</v>
      </c>
      <c r="M42" s="96" t="s">
        <v>214</v>
      </c>
      <c r="N42" s="98">
        <v>122900</v>
      </c>
      <c r="O42" s="100">
        <v>1222498143</v>
      </c>
      <c r="P42" s="96" t="s">
        <v>215</v>
      </c>
      <c r="Q42" s="101">
        <v>45503</v>
      </c>
      <c r="R42" s="101">
        <v>45518</v>
      </c>
      <c r="S42" s="101">
        <v>45639</v>
      </c>
      <c r="T42" s="101"/>
      <c r="U42" s="98">
        <v>342</v>
      </c>
      <c r="V42" s="100" t="s">
        <v>196</v>
      </c>
      <c r="W42" s="100" t="s">
        <v>216</v>
      </c>
      <c r="X42" s="100" t="s">
        <v>152</v>
      </c>
      <c r="Y42" s="100" t="s">
        <v>148</v>
      </c>
      <c r="Z42" s="100" t="s">
        <v>149</v>
      </c>
      <c r="AA42" s="98">
        <v>0</v>
      </c>
      <c r="AB42" s="98">
        <v>0</v>
      </c>
      <c r="AC42" s="98">
        <v>0</v>
      </c>
      <c r="AD42" s="98">
        <v>0</v>
      </c>
      <c r="AE42" s="98">
        <v>342</v>
      </c>
      <c r="AF42" s="98">
        <v>0</v>
      </c>
      <c r="AG42" s="98">
        <v>122900</v>
      </c>
      <c r="AH42" s="98">
        <v>0</v>
      </c>
      <c r="AI42" s="98">
        <v>0</v>
      </c>
      <c r="AJ42" s="98">
        <v>0</v>
      </c>
      <c r="AK42" s="96"/>
      <c r="AL42" s="101"/>
      <c r="AM42" s="96"/>
      <c r="AN42" s="98">
        <v>0</v>
      </c>
    </row>
    <row r="43" spans="1:40" x14ac:dyDescent="0.2">
      <c r="A43" s="95">
        <v>901352353</v>
      </c>
      <c r="B43" s="96" t="s">
        <v>142</v>
      </c>
      <c r="C43" s="96"/>
      <c r="D43" s="96" t="s">
        <v>32</v>
      </c>
      <c r="E43" s="96" t="s">
        <v>32</v>
      </c>
      <c r="F43" s="96" t="s">
        <v>217</v>
      </c>
      <c r="G43" s="97">
        <v>45467</v>
      </c>
      <c r="H43" s="97">
        <v>45476</v>
      </c>
      <c r="I43" s="98">
        <v>77700</v>
      </c>
      <c r="J43" s="98">
        <v>77700</v>
      </c>
      <c r="K43" s="99"/>
      <c r="L43" s="96" t="s">
        <v>214</v>
      </c>
      <c r="M43" s="96" t="s">
        <v>214</v>
      </c>
      <c r="N43" s="98">
        <v>75000</v>
      </c>
      <c r="O43" s="100">
        <v>1222485994</v>
      </c>
      <c r="P43" s="96" t="s">
        <v>215</v>
      </c>
      <c r="Q43" s="101">
        <v>45467</v>
      </c>
      <c r="R43" s="101">
        <v>45476</v>
      </c>
      <c r="S43" s="101">
        <v>45639</v>
      </c>
      <c r="T43" s="101"/>
      <c r="U43" s="98">
        <v>2700</v>
      </c>
      <c r="V43" s="100" t="s">
        <v>196</v>
      </c>
      <c r="W43" s="100" t="s">
        <v>218</v>
      </c>
      <c r="X43" s="100" t="s">
        <v>198</v>
      </c>
      <c r="Y43" s="100" t="s">
        <v>148</v>
      </c>
      <c r="Z43" s="100" t="s">
        <v>149</v>
      </c>
      <c r="AA43" s="98">
        <v>0</v>
      </c>
      <c r="AB43" s="98">
        <v>0</v>
      </c>
      <c r="AC43" s="98">
        <v>0</v>
      </c>
      <c r="AD43" s="98">
        <v>0</v>
      </c>
      <c r="AE43" s="98">
        <v>2700</v>
      </c>
      <c r="AF43" s="98">
        <v>0</v>
      </c>
      <c r="AG43" s="98">
        <v>75000</v>
      </c>
      <c r="AH43" s="98">
        <v>0</v>
      </c>
      <c r="AI43" s="98">
        <v>0</v>
      </c>
      <c r="AJ43" s="98">
        <v>0</v>
      </c>
      <c r="AK43" s="96"/>
      <c r="AL43" s="101"/>
      <c r="AM43" s="96"/>
      <c r="AN43" s="98">
        <v>0</v>
      </c>
    </row>
    <row r="44" spans="1:40" x14ac:dyDescent="0.2">
      <c r="A44" s="95">
        <v>901352353</v>
      </c>
      <c r="B44" s="96" t="s">
        <v>142</v>
      </c>
      <c r="C44" s="96"/>
      <c r="D44" s="96" t="s">
        <v>48</v>
      </c>
      <c r="E44" s="96" t="s">
        <v>48</v>
      </c>
      <c r="F44" s="96" t="s">
        <v>219</v>
      </c>
      <c r="G44" s="97">
        <v>45537</v>
      </c>
      <c r="H44" s="97">
        <v>45537</v>
      </c>
      <c r="I44" s="98">
        <v>53900</v>
      </c>
      <c r="J44" s="98">
        <v>53900</v>
      </c>
      <c r="K44" s="99"/>
      <c r="L44" s="96" t="s">
        <v>214</v>
      </c>
      <c r="M44" s="96" t="s">
        <v>214</v>
      </c>
      <c r="N44" s="98">
        <v>47500</v>
      </c>
      <c r="O44" s="100">
        <v>1222514017</v>
      </c>
      <c r="P44" s="96" t="s">
        <v>215</v>
      </c>
      <c r="Q44" s="101">
        <v>45520</v>
      </c>
      <c r="R44" s="101">
        <v>45537</v>
      </c>
      <c r="S44" s="101">
        <v>45640</v>
      </c>
      <c r="T44" s="101"/>
      <c r="U44" s="98">
        <v>6400</v>
      </c>
      <c r="V44" s="100" t="s">
        <v>196</v>
      </c>
      <c r="W44" s="100" t="s">
        <v>220</v>
      </c>
      <c r="X44" s="100" t="s">
        <v>198</v>
      </c>
      <c r="Y44" s="100" t="s">
        <v>148</v>
      </c>
      <c r="Z44" s="100" t="s">
        <v>149</v>
      </c>
      <c r="AA44" s="98">
        <v>0</v>
      </c>
      <c r="AB44" s="98">
        <v>0</v>
      </c>
      <c r="AC44" s="98">
        <v>0</v>
      </c>
      <c r="AD44" s="98">
        <v>0</v>
      </c>
      <c r="AE44" s="98">
        <v>6400</v>
      </c>
      <c r="AF44" s="98">
        <v>0</v>
      </c>
      <c r="AG44" s="98">
        <v>47500</v>
      </c>
      <c r="AH44" s="98">
        <v>0</v>
      </c>
      <c r="AI44" s="98">
        <v>0</v>
      </c>
      <c r="AJ44" s="98">
        <v>0</v>
      </c>
      <c r="AK44" s="96"/>
      <c r="AL44" s="101"/>
      <c r="AM44" s="96"/>
      <c r="AN44" s="98">
        <v>0</v>
      </c>
    </row>
    <row r="45" spans="1:40" x14ac:dyDescent="0.2">
      <c r="A45" s="95">
        <v>901352353</v>
      </c>
      <c r="B45" s="96" t="s">
        <v>142</v>
      </c>
      <c r="C45" s="96"/>
      <c r="D45" s="96" t="s">
        <v>50</v>
      </c>
      <c r="E45" s="96" t="s">
        <v>50</v>
      </c>
      <c r="F45" s="96" t="s">
        <v>221</v>
      </c>
      <c r="G45" s="97">
        <v>45534</v>
      </c>
      <c r="H45" s="97">
        <v>45544</v>
      </c>
      <c r="I45" s="98">
        <v>53900</v>
      </c>
      <c r="J45" s="98">
        <v>53900</v>
      </c>
      <c r="K45" s="99"/>
      <c r="L45" s="96" t="s">
        <v>214</v>
      </c>
      <c r="M45" s="96" t="s">
        <v>214</v>
      </c>
      <c r="N45" s="98">
        <v>47500</v>
      </c>
      <c r="O45" s="100">
        <v>1222514014</v>
      </c>
      <c r="P45" s="96" t="s">
        <v>215</v>
      </c>
      <c r="Q45" s="101">
        <v>45534</v>
      </c>
      <c r="R45" s="101">
        <v>45544</v>
      </c>
      <c r="S45" s="101">
        <v>45640</v>
      </c>
      <c r="T45" s="101"/>
      <c r="U45" s="98">
        <v>6400</v>
      </c>
      <c r="V45" s="100" t="s">
        <v>196</v>
      </c>
      <c r="W45" s="100" t="s">
        <v>222</v>
      </c>
      <c r="X45" s="100" t="s">
        <v>172</v>
      </c>
      <c r="Y45" s="100" t="s">
        <v>148</v>
      </c>
      <c r="Z45" s="100" t="s">
        <v>149</v>
      </c>
      <c r="AA45" s="98">
        <v>0</v>
      </c>
      <c r="AB45" s="98">
        <v>0</v>
      </c>
      <c r="AC45" s="98">
        <v>0</v>
      </c>
      <c r="AD45" s="98">
        <v>0</v>
      </c>
      <c r="AE45" s="98">
        <v>6400</v>
      </c>
      <c r="AF45" s="98">
        <v>0</v>
      </c>
      <c r="AG45" s="98">
        <v>47500</v>
      </c>
      <c r="AH45" s="98">
        <v>0</v>
      </c>
      <c r="AI45" s="98">
        <v>0</v>
      </c>
      <c r="AJ45" s="98">
        <v>0</v>
      </c>
      <c r="AK45" s="96"/>
      <c r="AL45" s="101"/>
      <c r="AM45" s="96"/>
      <c r="AN45" s="98">
        <v>0</v>
      </c>
    </row>
    <row r="46" spans="1:40" x14ac:dyDescent="0.2">
      <c r="A46" s="95">
        <v>901352353</v>
      </c>
      <c r="B46" s="96" t="s">
        <v>142</v>
      </c>
      <c r="C46" s="96"/>
      <c r="D46" s="96" t="s">
        <v>47</v>
      </c>
      <c r="E46" s="96" t="s">
        <v>47</v>
      </c>
      <c r="F46" s="96" t="s">
        <v>223</v>
      </c>
      <c r="G46" s="97">
        <v>45518</v>
      </c>
      <c r="H46" s="97">
        <v>45518</v>
      </c>
      <c r="I46" s="98">
        <v>58400</v>
      </c>
      <c r="J46" s="98">
        <v>58400</v>
      </c>
      <c r="K46" s="99"/>
      <c r="L46" s="96" t="s">
        <v>214</v>
      </c>
      <c r="M46" s="96" t="s">
        <v>214</v>
      </c>
      <c r="N46" s="98">
        <v>47500</v>
      </c>
      <c r="O46" s="100">
        <v>1222498144</v>
      </c>
      <c r="P46" s="96" t="s">
        <v>215</v>
      </c>
      <c r="Q46" s="101">
        <v>45503</v>
      </c>
      <c r="R46" s="101">
        <v>45518</v>
      </c>
      <c r="S46" s="101">
        <v>45639</v>
      </c>
      <c r="T46" s="101"/>
      <c r="U46" s="98">
        <v>10900</v>
      </c>
      <c r="V46" s="100" t="s">
        <v>196</v>
      </c>
      <c r="W46" s="100" t="s">
        <v>224</v>
      </c>
      <c r="X46" s="100" t="s">
        <v>152</v>
      </c>
      <c r="Y46" s="100" t="s">
        <v>148</v>
      </c>
      <c r="Z46" s="100" t="s">
        <v>149</v>
      </c>
      <c r="AA46" s="98">
        <v>0</v>
      </c>
      <c r="AB46" s="98">
        <v>0</v>
      </c>
      <c r="AC46" s="98">
        <v>0</v>
      </c>
      <c r="AD46" s="98">
        <v>0</v>
      </c>
      <c r="AE46" s="98">
        <v>10900</v>
      </c>
      <c r="AF46" s="98">
        <v>0</v>
      </c>
      <c r="AG46" s="98">
        <v>47500</v>
      </c>
      <c r="AH46" s="98">
        <v>0</v>
      </c>
      <c r="AI46" s="98">
        <v>0</v>
      </c>
      <c r="AJ46" s="98">
        <v>0</v>
      </c>
      <c r="AK46" s="96"/>
      <c r="AL46" s="101"/>
      <c r="AM46" s="96"/>
      <c r="AN46" s="98">
        <v>0</v>
      </c>
    </row>
    <row r="47" spans="1:40" x14ac:dyDescent="0.2">
      <c r="A47" s="95">
        <v>901352353</v>
      </c>
      <c r="B47" s="96" t="s">
        <v>142</v>
      </c>
      <c r="C47" s="96"/>
      <c r="D47" s="96" t="s">
        <v>54</v>
      </c>
      <c r="E47" s="96" t="s">
        <v>54</v>
      </c>
      <c r="F47" s="96" t="s">
        <v>225</v>
      </c>
      <c r="G47" s="97">
        <v>45563</v>
      </c>
      <c r="H47" s="97">
        <v>45568</v>
      </c>
      <c r="I47" s="98">
        <v>58400</v>
      </c>
      <c r="J47" s="98">
        <v>58400</v>
      </c>
      <c r="K47" s="99"/>
      <c r="L47" s="96" t="s">
        <v>214</v>
      </c>
      <c r="M47" s="96" t="s">
        <v>214</v>
      </c>
      <c r="N47" s="98">
        <v>4300</v>
      </c>
      <c r="O47" s="100">
        <v>1222528522</v>
      </c>
      <c r="P47" s="96" t="s">
        <v>215</v>
      </c>
      <c r="Q47" s="101">
        <v>45563</v>
      </c>
      <c r="R47" s="101">
        <v>45568</v>
      </c>
      <c r="S47" s="101">
        <v>45652</v>
      </c>
      <c r="T47" s="101"/>
      <c r="U47" s="98">
        <v>54100</v>
      </c>
      <c r="V47" s="100" t="s">
        <v>196</v>
      </c>
      <c r="W47" s="100" t="s">
        <v>226</v>
      </c>
      <c r="X47" s="100" t="s">
        <v>198</v>
      </c>
      <c r="Y47" s="100" t="s">
        <v>148</v>
      </c>
      <c r="Z47" s="100" t="s">
        <v>149</v>
      </c>
      <c r="AA47" s="98">
        <v>0</v>
      </c>
      <c r="AB47" s="98">
        <v>0</v>
      </c>
      <c r="AC47" s="98">
        <v>0</v>
      </c>
      <c r="AD47" s="98">
        <v>0</v>
      </c>
      <c r="AE47" s="98">
        <v>54100</v>
      </c>
      <c r="AF47" s="98">
        <v>0</v>
      </c>
      <c r="AG47" s="98">
        <v>4300</v>
      </c>
      <c r="AH47" s="98">
        <v>0</v>
      </c>
      <c r="AI47" s="98">
        <v>0</v>
      </c>
      <c r="AJ47" s="98">
        <v>0</v>
      </c>
      <c r="AK47" s="96"/>
      <c r="AL47" s="101"/>
      <c r="AM47" s="96"/>
      <c r="AN47" s="98">
        <v>0</v>
      </c>
    </row>
    <row r="48" spans="1:40" x14ac:dyDescent="0.2">
      <c r="A48" s="95">
        <v>901352353</v>
      </c>
      <c r="B48" s="96" t="s">
        <v>142</v>
      </c>
      <c r="C48" s="96"/>
      <c r="D48" s="96" t="s">
        <v>19</v>
      </c>
      <c r="E48" s="96" t="s">
        <v>19</v>
      </c>
      <c r="F48" s="96" t="s">
        <v>227</v>
      </c>
      <c r="G48" s="97">
        <v>45419</v>
      </c>
      <c r="H48" s="97">
        <v>45419</v>
      </c>
      <c r="I48" s="98">
        <v>9832387</v>
      </c>
      <c r="J48" s="98">
        <v>9832387</v>
      </c>
      <c r="K48" s="99"/>
      <c r="L48" s="96" t="s">
        <v>214</v>
      </c>
      <c r="M48" s="96" t="s">
        <v>214</v>
      </c>
      <c r="N48" s="98">
        <v>9507751</v>
      </c>
      <c r="O48" s="100">
        <v>1222472399</v>
      </c>
      <c r="P48" s="96" t="s">
        <v>215</v>
      </c>
      <c r="Q48" s="101">
        <v>45409</v>
      </c>
      <c r="R48" s="101">
        <v>45447</v>
      </c>
      <c r="S48" s="101">
        <v>45640</v>
      </c>
      <c r="T48" s="101"/>
      <c r="U48" s="98">
        <v>130600</v>
      </c>
      <c r="V48" s="100" t="s">
        <v>196</v>
      </c>
      <c r="W48" s="100" t="s">
        <v>228</v>
      </c>
      <c r="X48" s="100" t="s">
        <v>229</v>
      </c>
      <c r="Y48" s="100" t="s">
        <v>163</v>
      </c>
      <c r="Z48" s="100" t="s">
        <v>156</v>
      </c>
      <c r="AA48" s="98">
        <v>0</v>
      </c>
      <c r="AB48" s="98">
        <v>0</v>
      </c>
      <c r="AC48" s="98">
        <v>0</v>
      </c>
      <c r="AD48" s="98">
        <v>0</v>
      </c>
      <c r="AE48" s="98">
        <v>130600</v>
      </c>
      <c r="AF48" s="98">
        <v>0</v>
      </c>
      <c r="AG48" s="98">
        <v>9701787</v>
      </c>
      <c r="AH48" s="98">
        <v>0</v>
      </c>
      <c r="AI48" s="98">
        <v>0</v>
      </c>
      <c r="AJ48" s="98">
        <v>0</v>
      </c>
      <c r="AK48" s="96"/>
      <c r="AL48" s="101"/>
      <c r="AM48" s="96"/>
      <c r="AN48" s="98">
        <v>0</v>
      </c>
    </row>
    <row r="49" spans="1:40" x14ac:dyDescent="0.2">
      <c r="A49" s="95">
        <v>901352353</v>
      </c>
      <c r="B49" s="96" t="s">
        <v>142</v>
      </c>
      <c r="C49" s="96"/>
      <c r="D49" s="96" t="s">
        <v>11</v>
      </c>
      <c r="E49" s="96" t="s">
        <v>11</v>
      </c>
      <c r="F49" s="96" t="s">
        <v>230</v>
      </c>
      <c r="G49" s="97">
        <v>45077</v>
      </c>
      <c r="H49" s="97">
        <v>45124</v>
      </c>
      <c r="I49" s="98">
        <v>11534574</v>
      </c>
      <c r="J49" s="98">
        <v>11534574</v>
      </c>
      <c r="K49" s="99"/>
      <c r="L49" s="96" t="s">
        <v>214</v>
      </c>
      <c r="M49" s="96" t="s">
        <v>214</v>
      </c>
      <c r="N49" s="98">
        <v>10651497</v>
      </c>
      <c r="O49" s="100">
        <v>136689482</v>
      </c>
      <c r="P49" s="96" t="s">
        <v>215</v>
      </c>
      <c r="Q49" s="101">
        <v>45077</v>
      </c>
      <c r="R49" s="101">
        <v>45566</v>
      </c>
      <c r="S49" s="101">
        <v>45640</v>
      </c>
      <c r="T49" s="101"/>
      <c r="U49" s="98">
        <v>665700</v>
      </c>
      <c r="V49" s="100" t="s">
        <v>196</v>
      </c>
      <c r="W49" s="100" t="s">
        <v>231</v>
      </c>
      <c r="X49" s="100" t="s">
        <v>147</v>
      </c>
      <c r="Y49" s="100" t="s">
        <v>163</v>
      </c>
      <c r="Z49" s="100" t="s">
        <v>156</v>
      </c>
      <c r="AA49" s="98">
        <v>0</v>
      </c>
      <c r="AB49" s="98">
        <v>0</v>
      </c>
      <c r="AC49" s="98">
        <v>0</v>
      </c>
      <c r="AD49" s="98">
        <v>0</v>
      </c>
      <c r="AE49" s="98">
        <v>665700</v>
      </c>
      <c r="AF49" s="98">
        <v>0</v>
      </c>
      <c r="AG49" s="98">
        <v>10868874</v>
      </c>
      <c r="AH49" s="98">
        <v>0</v>
      </c>
      <c r="AI49" s="98">
        <v>0</v>
      </c>
      <c r="AJ49" s="98">
        <v>0</v>
      </c>
      <c r="AK49" s="96"/>
      <c r="AL49" s="101"/>
      <c r="AM49" s="96"/>
      <c r="AN49" s="98">
        <v>0</v>
      </c>
    </row>
    <row r="50" spans="1:40" x14ac:dyDescent="0.2">
      <c r="A50" s="95">
        <v>901352353</v>
      </c>
      <c r="B50" s="96" t="s">
        <v>142</v>
      </c>
      <c r="C50" s="96"/>
      <c r="D50" s="96" t="s">
        <v>9</v>
      </c>
      <c r="E50" s="96" t="s">
        <v>9</v>
      </c>
      <c r="F50" s="96" t="s">
        <v>232</v>
      </c>
      <c r="G50" s="97">
        <v>45037</v>
      </c>
      <c r="H50" s="97">
        <v>45058</v>
      </c>
      <c r="I50" s="98">
        <v>24780688</v>
      </c>
      <c r="J50" s="98">
        <v>24780688</v>
      </c>
      <c r="K50" s="99"/>
      <c r="L50" s="96" t="s">
        <v>214</v>
      </c>
      <c r="M50" s="96" t="s">
        <v>214</v>
      </c>
      <c r="N50" s="98">
        <v>19842293</v>
      </c>
      <c r="O50" s="100">
        <v>136689481</v>
      </c>
      <c r="P50" s="96" t="s">
        <v>215</v>
      </c>
      <c r="Q50" s="101">
        <v>45037</v>
      </c>
      <c r="R50" s="101">
        <v>45566</v>
      </c>
      <c r="S50" s="101">
        <v>45640</v>
      </c>
      <c r="T50" s="101"/>
      <c r="U50" s="98">
        <v>4533450</v>
      </c>
      <c r="V50" s="100" t="s">
        <v>196</v>
      </c>
      <c r="W50" s="100" t="s">
        <v>233</v>
      </c>
      <c r="X50" s="100" t="s">
        <v>229</v>
      </c>
      <c r="Y50" s="100" t="s">
        <v>163</v>
      </c>
      <c r="Z50" s="100" t="s">
        <v>156</v>
      </c>
      <c r="AA50" s="98">
        <v>0</v>
      </c>
      <c r="AB50" s="98">
        <v>0</v>
      </c>
      <c r="AC50" s="98">
        <v>0</v>
      </c>
      <c r="AD50" s="98">
        <v>0</v>
      </c>
      <c r="AE50" s="98">
        <v>4533450</v>
      </c>
      <c r="AF50" s="98">
        <v>0</v>
      </c>
      <c r="AG50" s="98">
        <v>20247238</v>
      </c>
      <c r="AH50" s="98">
        <v>0</v>
      </c>
      <c r="AI50" s="98">
        <v>0</v>
      </c>
      <c r="AJ50" s="98">
        <v>0</v>
      </c>
      <c r="AK50" s="96"/>
      <c r="AL50" s="101"/>
      <c r="AM50" s="96"/>
      <c r="AN50" s="98">
        <v>0</v>
      </c>
    </row>
    <row r="51" spans="1:40" x14ac:dyDescent="0.2">
      <c r="A51" s="95">
        <v>901352353</v>
      </c>
      <c r="B51" s="96" t="s">
        <v>142</v>
      </c>
      <c r="C51" s="96"/>
      <c r="D51" s="96" t="s">
        <v>13</v>
      </c>
      <c r="E51" s="96" t="s">
        <v>13</v>
      </c>
      <c r="F51" s="96" t="s">
        <v>238</v>
      </c>
      <c r="G51" s="97">
        <v>45323</v>
      </c>
      <c r="H51" s="97">
        <v>45323</v>
      </c>
      <c r="I51" s="98">
        <v>70400</v>
      </c>
      <c r="J51" s="98">
        <v>800</v>
      </c>
      <c r="K51" s="99"/>
      <c r="L51" s="96" t="s">
        <v>243</v>
      </c>
      <c r="M51" s="96" t="s">
        <v>235</v>
      </c>
      <c r="N51" s="98">
        <v>0</v>
      </c>
      <c r="O51" s="100"/>
      <c r="P51" s="96" t="s">
        <v>215</v>
      </c>
      <c r="Q51" s="101">
        <v>45308</v>
      </c>
      <c r="R51" s="101">
        <v>45323</v>
      </c>
      <c r="S51" s="101">
        <v>45639</v>
      </c>
      <c r="T51" s="101"/>
      <c r="U51" s="98">
        <v>400</v>
      </c>
      <c r="V51" s="100" t="s">
        <v>196</v>
      </c>
      <c r="W51" s="100" t="s">
        <v>239</v>
      </c>
      <c r="X51" s="100" t="s">
        <v>237</v>
      </c>
      <c r="Y51" s="100" t="s">
        <v>148</v>
      </c>
      <c r="Z51" s="100" t="s">
        <v>149</v>
      </c>
      <c r="AA51" s="98">
        <v>0</v>
      </c>
      <c r="AB51" s="98">
        <v>0</v>
      </c>
      <c r="AC51" s="98">
        <v>0</v>
      </c>
      <c r="AD51" s="98">
        <v>0</v>
      </c>
      <c r="AE51" s="98">
        <v>800</v>
      </c>
      <c r="AF51" s="98">
        <v>0</v>
      </c>
      <c r="AG51" s="98">
        <v>0</v>
      </c>
      <c r="AH51" s="98">
        <v>0</v>
      </c>
      <c r="AI51" s="98">
        <v>69600</v>
      </c>
      <c r="AJ51" s="98">
        <v>0</v>
      </c>
      <c r="AK51" s="96">
        <v>2201491826</v>
      </c>
      <c r="AL51" s="101">
        <v>45373</v>
      </c>
      <c r="AM51" s="96" t="s">
        <v>244</v>
      </c>
      <c r="AN51" s="98">
        <v>28234953</v>
      </c>
    </row>
    <row r="52" spans="1:40" x14ac:dyDescent="0.2">
      <c r="A52" s="95">
        <v>901352353</v>
      </c>
      <c r="B52" s="96" t="s">
        <v>142</v>
      </c>
      <c r="C52" s="96"/>
      <c r="D52" s="96" t="s">
        <v>8</v>
      </c>
      <c r="E52" s="96" t="s">
        <v>8</v>
      </c>
      <c r="F52" s="96" t="s">
        <v>240</v>
      </c>
      <c r="G52" s="97">
        <v>44982</v>
      </c>
      <c r="H52" s="97">
        <v>45124</v>
      </c>
      <c r="I52" s="98">
        <v>26787963</v>
      </c>
      <c r="J52" s="98">
        <v>3974300</v>
      </c>
      <c r="K52" s="99"/>
      <c r="L52" s="96" t="s">
        <v>243</v>
      </c>
      <c r="M52" s="96" t="s">
        <v>235</v>
      </c>
      <c r="N52" s="98">
        <v>0</v>
      </c>
      <c r="O52" s="100"/>
      <c r="P52" s="96" t="s">
        <v>215</v>
      </c>
      <c r="Q52" s="101">
        <v>44982</v>
      </c>
      <c r="R52" s="101">
        <v>45231</v>
      </c>
      <c r="S52" s="101">
        <v>45640</v>
      </c>
      <c r="T52" s="101"/>
      <c r="U52" s="98">
        <v>3974300</v>
      </c>
      <c r="V52" s="100" t="s">
        <v>196</v>
      </c>
      <c r="W52" s="100" t="s">
        <v>241</v>
      </c>
      <c r="X52" s="100" t="s">
        <v>229</v>
      </c>
      <c r="Y52" s="100" t="s">
        <v>163</v>
      </c>
      <c r="Z52" s="100" t="s">
        <v>156</v>
      </c>
      <c r="AA52" s="98">
        <v>0</v>
      </c>
      <c r="AB52" s="98">
        <v>0</v>
      </c>
      <c r="AC52" s="98">
        <v>0</v>
      </c>
      <c r="AD52" s="98">
        <v>0</v>
      </c>
      <c r="AE52" s="98">
        <v>3974300</v>
      </c>
      <c r="AF52" s="98">
        <v>0</v>
      </c>
      <c r="AG52" s="98">
        <v>0</v>
      </c>
      <c r="AH52" s="98">
        <v>0</v>
      </c>
      <c r="AI52" s="98">
        <v>22357390</v>
      </c>
      <c r="AJ52" s="98">
        <v>0</v>
      </c>
      <c r="AK52" s="96">
        <v>2201491826</v>
      </c>
      <c r="AL52" s="101">
        <v>45373</v>
      </c>
      <c r="AM52" s="96" t="s">
        <v>244</v>
      </c>
      <c r="AN52" s="98">
        <v>28234953</v>
      </c>
    </row>
    <row r="53" spans="1:40" x14ac:dyDescent="0.2">
      <c r="A53" s="95">
        <v>901352353</v>
      </c>
      <c r="B53" s="96" t="s">
        <v>142</v>
      </c>
      <c r="C53" s="96"/>
      <c r="D53" s="96" t="s">
        <v>17</v>
      </c>
      <c r="E53" s="96" t="s">
        <v>17</v>
      </c>
      <c r="F53" s="96" t="s">
        <v>234</v>
      </c>
      <c r="G53" s="97">
        <v>45419</v>
      </c>
      <c r="H53" s="97">
        <v>45419</v>
      </c>
      <c r="I53" s="98">
        <v>46400</v>
      </c>
      <c r="J53" s="98">
        <v>4500</v>
      </c>
      <c r="K53" s="99"/>
      <c r="L53" s="96" t="s">
        <v>243</v>
      </c>
      <c r="M53" s="96" t="s">
        <v>235</v>
      </c>
      <c r="N53" s="98">
        <v>0</v>
      </c>
      <c r="O53" s="100"/>
      <c r="P53" s="96" t="s">
        <v>215</v>
      </c>
      <c r="Q53" s="101">
        <v>45406</v>
      </c>
      <c r="R53" s="101">
        <v>45419</v>
      </c>
      <c r="S53" s="101">
        <v>45640</v>
      </c>
      <c r="T53" s="101"/>
      <c r="U53" s="98">
        <v>4500</v>
      </c>
      <c r="V53" s="100" t="s">
        <v>196</v>
      </c>
      <c r="W53" s="100" t="s">
        <v>236</v>
      </c>
      <c r="X53" s="100" t="s">
        <v>237</v>
      </c>
      <c r="Y53" s="100" t="s">
        <v>148</v>
      </c>
      <c r="Z53" s="100" t="s">
        <v>149</v>
      </c>
      <c r="AA53" s="98">
        <v>0</v>
      </c>
      <c r="AB53" s="98">
        <v>0</v>
      </c>
      <c r="AC53" s="98">
        <v>0</v>
      </c>
      <c r="AD53" s="98">
        <v>0</v>
      </c>
      <c r="AE53" s="98">
        <v>4500</v>
      </c>
      <c r="AF53" s="98">
        <v>0</v>
      </c>
      <c r="AG53" s="98">
        <v>0</v>
      </c>
      <c r="AH53" s="98">
        <v>0</v>
      </c>
      <c r="AI53" s="98">
        <v>41900</v>
      </c>
      <c r="AJ53" s="98">
        <v>0</v>
      </c>
      <c r="AK53" s="96">
        <v>2201520991</v>
      </c>
      <c r="AL53" s="101">
        <v>45469</v>
      </c>
      <c r="AM53" s="96" t="s">
        <v>244</v>
      </c>
      <c r="AN53" s="98">
        <v>10638310</v>
      </c>
    </row>
  </sheetData>
  <autoFilter ref="A2:AN53">
    <sortState ref="A3:AU53">
      <sortCondition ref="M2:M53"/>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opLeftCell="A13" workbookViewId="0">
      <selection activeCell="I27" sqref="I27"/>
    </sheetView>
  </sheetViews>
  <sheetFormatPr baseColWidth="10" defaultRowHeight="12.5" x14ac:dyDescent="0.25"/>
  <cols>
    <col min="1" max="1" width="1" style="19" customWidth="1"/>
    <col min="2" max="2" width="10.90625" style="19"/>
    <col min="3" max="3" width="17.54296875" style="19" customWidth="1"/>
    <col min="4" max="4" width="11.54296875" style="19" customWidth="1"/>
    <col min="5" max="8" width="10.90625" style="19"/>
    <col min="9" max="9" width="22.54296875" style="19" customWidth="1"/>
    <col min="10" max="10" width="14" style="19" customWidth="1"/>
    <col min="11" max="11" width="1.7265625" style="19" customWidth="1"/>
    <col min="12" max="256" width="10.90625" style="19"/>
    <col min="257" max="257" width="1" style="19" customWidth="1"/>
    <col min="258" max="258" width="10.90625" style="19"/>
    <col min="259" max="259" width="17.54296875" style="19" customWidth="1"/>
    <col min="260" max="260" width="11.54296875" style="19" customWidth="1"/>
    <col min="261" max="264" width="10.90625" style="19"/>
    <col min="265" max="265" width="22.54296875" style="19" customWidth="1"/>
    <col min="266" max="266" width="14" style="19" customWidth="1"/>
    <col min="267" max="267" width="1.7265625" style="19" customWidth="1"/>
    <col min="268" max="512" width="10.90625" style="19"/>
    <col min="513" max="513" width="1" style="19" customWidth="1"/>
    <col min="514" max="514" width="10.90625" style="19"/>
    <col min="515" max="515" width="17.54296875" style="19" customWidth="1"/>
    <col min="516" max="516" width="11.54296875" style="19" customWidth="1"/>
    <col min="517" max="520" width="10.90625" style="19"/>
    <col min="521" max="521" width="22.54296875" style="19" customWidth="1"/>
    <col min="522" max="522" width="14" style="19" customWidth="1"/>
    <col min="523" max="523" width="1.7265625" style="19" customWidth="1"/>
    <col min="524" max="768" width="10.90625" style="19"/>
    <col min="769" max="769" width="1" style="19" customWidth="1"/>
    <col min="770" max="770" width="10.90625" style="19"/>
    <col min="771" max="771" width="17.54296875" style="19" customWidth="1"/>
    <col min="772" max="772" width="11.54296875" style="19" customWidth="1"/>
    <col min="773" max="776" width="10.90625" style="19"/>
    <col min="777" max="777" width="22.54296875" style="19" customWidth="1"/>
    <col min="778" max="778" width="14" style="19" customWidth="1"/>
    <col min="779" max="779" width="1.7265625" style="19" customWidth="1"/>
    <col min="780" max="1024" width="10.90625" style="19"/>
    <col min="1025" max="1025" width="1" style="19" customWidth="1"/>
    <col min="1026" max="1026" width="10.90625" style="19"/>
    <col min="1027" max="1027" width="17.54296875" style="19" customWidth="1"/>
    <col min="1028" max="1028" width="11.54296875" style="19" customWidth="1"/>
    <col min="1029" max="1032" width="10.90625" style="19"/>
    <col min="1033" max="1033" width="22.54296875" style="19" customWidth="1"/>
    <col min="1034" max="1034" width="14" style="19" customWidth="1"/>
    <col min="1035" max="1035" width="1.7265625" style="19" customWidth="1"/>
    <col min="1036" max="1280" width="10.90625" style="19"/>
    <col min="1281" max="1281" width="1" style="19" customWidth="1"/>
    <col min="1282" max="1282" width="10.90625" style="19"/>
    <col min="1283" max="1283" width="17.54296875" style="19" customWidth="1"/>
    <col min="1284" max="1284" width="11.54296875" style="19" customWidth="1"/>
    <col min="1285" max="1288" width="10.90625" style="19"/>
    <col min="1289" max="1289" width="22.54296875" style="19" customWidth="1"/>
    <col min="1290" max="1290" width="14" style="19" customWidth="1"/>
    <col min="1291" max="1291" width="1.7265625" style="19" customWidth="1"/>
    <col min="1292" max="1536" width="10.90625" style="19"/>
    <col min="1537" max="1537" width="1" style="19" customWidth="1"/>
    <col min="1538" max="1538" width="10.90625" style="19"/>
    <col min="1539" max="1539" width="17.54296875" style="19" customWidth="1"/>
    <col min="1540" max="1540" width="11.54296875" style="19" customWidth="1"/>
    <col min="1541" max="1544" width="10.90625" style="19"/>
    <col min="1545" max="1545" width="22.54296875" style="19" customWidth="1"/>
    <col min="1546" max="1546" width="14" style="19" customWidth="1"/>
    <col min="1547" max="1547" width="1.7265625" style="19" customWidth="1"/>
    <col min="1548" max="1792" width="10.90625" style="19"/>
    <col min="1793" max="1793" width="1" style="19" customWidth="1"/>
    <col min="1794" max="1794" width="10.90625" style="19"/>
    <col min="1795" max="1795" width="17.54296875" style="19" customWidth="1"/>
    <col min="1796" max="1796" width="11.54296875" style="19" customWidth="1"/>
    <col min="1797" max="1800" width="10.90625" style="19"/>
    <col min="1801" max="1801" width="22.54296875" style="19" customWidth="1"/>
    <col min="1802" max="1802" width="14" style="19" customWidth="1"/>
    <col min="1803" max="1803" width="1.7265625" style="19" customWidth="1"/>
    <col min="1804" max="2048" width="10.90625" style="19"/>
    <col min="2049" max="2049" width="1" style="19" customWidth="1"/>
    <col min="2050" max="2050" width="10.90625" style="19"/>
    <col min="2051" max="2051" width="17.54296875" style="19" customWidth="1"/>
    <col min="2052" max="2052" width="11.54296875" style="19" customWidth="1"/>
    <col min="2053" max="2056" width="10.90625" style="19"/>
    <col min="2057" max="2057" width="22.54296875" style="19" customWidth="1"/>
    <col min="2058" max="2058" width="14" style="19" customWidth="1"/>
    <col min="2059" max="2059" width="1.7265625" style="19" customWidth="1"/>
    <col min="2060" max="2304" width="10.90625" style="19"/>
    <col min="2305" max="2305" width="1" style="19" customWidth="1"/>
    <col min="2306" max="2306" width="10.90625" style="19"/>
    <col min="2307" max="2307" width="17.54296875" style="19" customWidth="1"/>
    <col min="2308" max="2308" width="11.54296875" style="19" customWidth="1"/>
    <col min="2309" max="2312" width="10.90625" style="19"/>
    <col min="2313" max="2313" width="22.54296875" style="19" customWidth="1"/>
    <col min="2314" max="2314" width="14" style="19" customWidth="1"/>
    <col min="2315" max="2315" width="1.7265625" style="19" customWidth="1"/>
    <col min="2316" max="2560" width="10.90625" style="19"/>
    <col min="2561" max="2561" width="1" style="19" customWidth="1"/>
    <col min="2562" max="2562" width="10.90625" style="19"/>
    <col min="2563" max="2563" width="17.54296875" style="19" customWidth="1"/>
    <col min="2564" max="2564" width="11.54296875" style="19" customWidth="1"/>
    <col min="2565" max="2568" width="10.90625" style="19"/>
    <col min="2569" max="2569" width="22.54296875" style="19" customWidth="1"/>
    <col min="2570" max="2570" width="14" style="19" customWidth="1"/>
    <col min="2571" max="2571" width="1.7265625" style="19" customWidth="1"/>
    <col min="2572" max="2816" width="10.90625" style="19"/>
    <col min="2817" max="2817" width="1" style="19" customWidth="1"/>
    <col min="2818" max="2818" width="10.90625" style="19"/>
    <col min="2819" max="2819" width="17.54296875" style="19" customWidth="1"/>
    <col min="2820" max="2820" width="11.54296875" style="19" customWidth="1"/>
    <col min="2821" max="2824" width="10.90625" style="19"/>
    <col min="2825" max="2825" width="22.54296875" style="19" customWidth="1"/>
    <col min="2826" max="2826" width="14" style="19" customWidth="1"/>
    <col min="2827" max="2827" width="1.7265625" style="19" customWidth="1"/>
    <col min="2828" max="3072" width="10.90625" style="19"/>
    <col min="3073" max="3073" width="1" style="19" customWidth="1"/>
    <col min="3074" max="3074" width="10.90625" style="19"/>
    <col min="3075" max="3075" width="17.54296875" style="19" customWidth="1"/>
    <col min="3076" max="3076" width="11.54296875" style="19" customWidth="1"/>
    <col min="3077" max="3080" width="10.90625" style="19"/>
    <col min="3081" max="3081" width="22.54296875" style="19" customWidth="1"/>
    <col min="3082" max="3082" width="14" style="19" customWidth="1"/>
    <col min="3083" max="3083" width="1.7265625" style="19" customWidth="1"/>
    <col min="3084" max="3328" width="10.90625" style="19"/>
    <col min="3329" max="3329" width="1" style="19" customWidth="1"/>
    <col min="3330" max="3330" width="10.90625" style="19"/>
    <col min="3331" max="3331" width="17.54296875" style="19" customWidth="1"/>
    <col min="3332" max="3332" width="11.54296875" style="19" customWidth="1"/>
    <col min="3333" max="3336" width="10.90625" style="19"/>
    <col min="3337" max="3337" width="22.54296875" style="19" customWidth="1"/>
    <col min="3338" max="3338" width="14" style="19" customWidth="1"/>
    <col min="3339" max="3339" width="1.7265625" style="19" customWidth="1"/>
    <col min="3340" max="3584" width="10.90625" style="19"/>
    <col min="3585" max="3585" width="1" style="19" customWidth="1"/>
    <col min="3586" max="3586" width="10.90625" style="19"/>
    <col min="3587" max="3587" width="17.54296875" style="19" customWidth="1"/>
    <col min="3588" max="3588" width="11.54296875" style="19" customWidth="1"/>
    <col min="3589" max="3592" width="10.90625" style="19"/>
    <col min="3593" max="3593" width="22.54296875" style="19" customWidth="1"/>
    <col min="3594" max="3594" width="14" style="19" customWidth="1"/>
    <col min="3595" max="3595" width="1.7265625" style="19" customWidth="1"/>
    <col min="3596" max="3840" width="10.90625" style="19"/>
    <col min="3841" max="3841" width="1" style="19" customWidth="1"/>
    <col min="3842" max="3842" width="10.90625" style="19"/>
    <col min="3843" max="3843" width="17.54296875" style="19" customWidth="1"/>
    <col min="3844" max="3844" width="11.54296875" style="19" customWidth="1"/>
    <col min="3845" max="3848" width="10.90625" style="19"/>
    <col min="3849" max="3849" width="22.54296875" style="19" customWidth="1"/>
    <col min="3850" max="3850" width="14" style="19" customWidth="1"/>
    <col min="3851" max="3851" width="1.7265625" style="19" customWidth="1"/>
    <col min="3852" max="4096" width="10.90625" style="19"/>
    <col min="4097" max="4097" width="1" style="19" customWidth="1"/>
    <col min="4098" max="4098" width="10.90625" style="19"/>
    <col min="4099" max="4099" width="17.54296875" style="19" customWidth="1"/>
    <col min="4100" max="4100" width="11.54296875" style="19" customWidth="1"/>
    <col min="4101" max="4104" width="10.90625" style="19"/>
    <col min="4105" max="4105" width="22.54296875" style="19" customWidth="1"/>
    <col min="4106" max="4106" width="14" style="19" customWidth="1"/>
    <col min="4107" max="4107" width="1.7265625" style="19" customWidth="1"/>
    <col min="4108" max="4352" width="10.90625" style="19"/>
    <col min="4353" max="4353" width="1" style="19" customWidth="1"/>
    <col min="4354" max="4354" width="10.90625" style="19"/>
    <col min="4355" max="4355" width="17.54296875" style="19" customWidth="1"/>
    <col min="4356" max="4356" width="11.54296875" style="19" customWidth="1"/>
    <col min="4357" max="4360" width="10.90625" style="19"/>
    <col min="4361" max="4361" width="22.54296875" style="19" customWidth="1"/>
    <col min="4362" max="4362" width="14" style="19" customWidth="1"/>
    <col min="4363" max="4363" width="1.7265625" style="19" customWidth="1"/>
    <col min="4364" max="4608" width="10.90625" style="19"/>
    <col min="4609" max="4609" width="1" style="19" customWidth="1"/>
    <col min="4610" max="4610" width="10.90625" style="19"/>
    <col min="4611" max="4611" width="17.54296875" style="19" customWidth="1"/>
    <col min="4612" max="4612" width="11.54296875" style="19" customWidth="1"/>
    <col min="4613" max="4616" width="10.90625" style="19"/>
    <col min="4617" max="4617" width="22.54296875" style="19" customWidth="1"/>
    <col min="4618" max="4618" width="14" style="19" customWidth="1"/>
    <col min="4619" max="4619" width="1.7265625" style="19" customWidth="1"/>
    <col min="4620" max="4864" width="10.90625" style="19"/>
    <col min="4865" max="4865" width="1" style="19" customWidth="1"/>
    <col min="4866" max="4866" width="10.90625" style="19"/>
    <col min="4867" max="4867" width="17.54296875" style="19" customWidth="1"/>
    <col min="4868" max="4868" width="11.54296875" style="19" customWidth="1"/>
    <col min="4869" max="4872" width="10.90625" style="19"/>
    <col min="4873" max="4873" width="22.54296875" style="19" customWidth="1"/>
    <col min="4874" max="4874" width="14" style="19" customWidth="1"/>
    <col min="4875" max="4875" width="1.7265625" style="19" customWidth="1"/>
    <col min="4876" max="5120" width="10.90625" style="19"/>
    <col min="5121" max="5121" width="1" style="19" customWidth="1"/>
    <col min="5122" max="5122" width="10.90625" style="19"/>
    <col min="5123" max="5123" width="17.54296875" style="19" customWidth="1"/>
    <col min="5124" max="5124" width="11.54296875" style="19" customWidth="1"/>
    <col min="5125" max="5128" width="10.90625" style="19"/>
    <col min="5129" max="5129" width="22.54296875" style="19" customWidth="1"/>
    <col min="5130" max="5130" width="14" style="19" customWidth="1"/>
    <col min="5131" max="5131" width="1.7265625" style="19" customWidth="1"/>
    <col min="5132" max="5376" width="10.90625" style="19"/>
    <col min="5377" max="5377" width="1" style="19" customWidth="1"/>
    <col min="5378" max="5378" width="10.90625" style="19"/>
    <col min="5379" max="5379" width="17.54296875" style="19" customWidth="1"/>
    <col min="5380" max="5380" width="11.54296875" style="19" customWidth="1"/>
    <col min="5381" max="5384" width="10.90625" style="19"/>
    <col min="5385" max="5385" width="22.54296875" style="19" customWidth="1"/>
    <col min="5386" max="5386" width="14" style="19" customWidth="1"/>
    <col min="5387" max="5387" width="1.7265625" style="19" customWidth="1"/>
    <col min="5388" max="5632" width="10.90625" style="19"/>
    <col min="5633" max="5633" width="1" style="19" customWidth="1"/>
    <col min="5634" max="5634" width="10.90625" style="19"/>
    <col min="5635" max="5635" width="17.54296875" style="19" customWidth="1"/>
    <col min="5636" max="5636" width="11.54296875" style="19" customWidth="1"/>
    <col min="5637" max="5640" width="10.90625" style="19"/>
    <col min="5641" max="5641" width="22.54296875" style="19" customWidth="1"/>
    <col min="5642" max="5642" width="14" style="19" customWidth="1"/>
    <col min="5643" max="5643" width="1.7265625" style="19" customWidth="1"/>
    <col min="5644" max="5888" width="10.90625" style="19"/>
    <col min="5889" max="5889" width="1" style="19" customWidth="1"/>
    <col min="5890" max="5890" width="10.90625" style="19"/>
    <col min="5891" max="5891" width="17.54296875" style="19" customWidth="1"/>
    <col min="5892" max="5892" width="11.54296875" style="19" customWidth="1"/>
    <col min="5893" max="5896" width="10.90625" style="19"/>
    <col min="5897" max="5897" width="22.54296875" style="19" customWidth="1"/>
    <col min="5898" max="5898" width="14" style="19" customWidth="1"/>
    <col min="5899" max="5899" width="1.7265625" style="19" customWidth="1"/>
    <col min="5900" max="6144" width="10.90625" style="19"/>
    <col min="6145" max="6145" width="1" style="19" customWidth="1"/>
    <col min="6146" max="6146" width="10.90625" style="19"/>
    <col min="6147" max="6147" width="17.54296875" style="19" customWidth="1"/>
    <col min="6148" max="6148" width="11.54296875" style="19" customWidth="1"/>
    <col min="6149" max="6152" width="10.90625" style="19"/>
    <col min="6153" max="6153" width="22.54296875" style="19" customWidth="1"/>
    <col min="6154" max="6154" width="14" style="19" customWidth="1"/>
    <col min="6155" max="6155" width="1.7265625" style="19" customWidth="1"/>
    <col min="6156" max="6400" width="10.90625" style="19"/>
    <col min="6401" max="6401" width="1" style="19" customWidth="1"/>
    <col min="6402" max="6402" width="10.90625" style="19"/>
    <col min="6403" max="6403" width="17.54296875" style="19" customWidth="1"/>
    <col min="6404" max="6404" width="11.54296875" style="19" customWidth="1"/>
    <col min="6405" max="6408" width="10.90625" style="19"/>
    <col min="6409" max="6409" width="22.54296875" style="19" customWidth="1"/>
    <col min="6410" max="6410" width="14" style="19" customWidth="1"/>
    <col min="6411" max="6411" width="1.7265625" style="19" customWidth="1"/>
    <col min="6412" max="6656" width="10.90625" style="19"/>
    <col min="6657" max="6657" width="1" style="19" customWidth="1"/>
    <col min="6658" max="6658" width="10.90625" style="19"/>
    <col min="6659" max="6659" width="17.54296875" style="19" customWidth="1"/>
    <col min="6660" max="6660" width="11.54296875" style="19" customWidth="1"/>
    <col min="6661" max="6664" width="10.90625" style="19"/>
    <col min="6665" max="6665" width="22.54296875" style="19" customWidth="1"/>
    <col min="6666" max="6666" width="14" style="19" customWidth="1"/>
    <col min="6667" max="6667" width="1.7265625" style="19" customWidth="1"/>
    <col min="6668" max="6912" width="10.90625" style="19"/>
    <col min="6913" max="6913" width="1" style="19" customWidth="1"/>
    <col min="6914" max="6914" width="10.90625" style="19"/>
    <col min="6915" max="6915" width="17.54296875" style="19" customWidth="1"/>
    <col min="6916" max="6916" width="11.54296875" style="19" customWidth="1"/>
    <col min="6917" max="6920" width="10.90625" style="19"/>
    <col min="6921" max="6921" width="22.54296875" style="19" customWidth="1"/>
    <col min="6922" max="6922" width="14" style="19" customWidth="1"/>
    <col min="6923" max="6923" width="1.7265625" style="19" customWidth="1"/>
    <col min="6924" max="7168" width="10.90625" style="19"/>
    <col min="7169" max="7169" width="1" style="19" customWidth="1"/>
    <col min="7170" max="7170" width="10.90625" style="19"/>
    <col min="7171" max="7171" width="17.54296875" style="19" customWidth="1"/>
    <col min="7172" max="7172" width="11.54296875" style="19" customWidth="1"/>
    <col min="7173" max="7176" width="10.90625" style="19"/>
    <col min="7177" max="7177" width="22.54296875" style="19" customWidth="1"/>
    <col min="7178" max="7178" width="14" style="19" customWidth="1"/>
    <col min="7179" max="7179" width="1.7265625" style="19" customWidth="1"/>
    <col min="7180" max="7424" width="10.90625" style="19"/>
    <col min="7425" max="7425" width="1" style="19" customWidth="1"/>
    <col min="7426" max="7426" width="10.90625" style="19"/>
    <col min="7427" max="7427" width="17.54296875" style="19" customWidth="1"/>
    <col min="7428" max="7428" width="11.54296875" style="19" customWidth="1"/>
    <col min="7429" max="7432" width="10.90625" style="19"/>
    <col min="7433" max="7433" width="22.54296875" style="19" customWidth="1"/>
    <col min="7434" max="7434" width="14" style="19" customWidth="1"/>
    <col min="7435" max="7435" width="1.7265625" style="19" customWidth="1"/>
    <col min="7436" max="7680" width="10.90625" style="19"/>
    <col min="7681" max="7681" width="1" style="19" customWidth="1"/>
    <col min="7682" max="7682" width="10.90625" style="19"/>
    <col min="7683" max="7683" width="17.54296875" style="19" customWidth="1"/>
    <col min="7684" max="7684" width="11.54296875" style="19" customWidth="1"/>
    <col min="7685" max="7688" width="10.90625" style="19"/>
    <col min="7689" max="7689" width="22.54296875" style="19" customWidth="1"/>
    <col min="7690" max="7690" width="14" style="19" customWidth="1"/>
    <col min="7691" max="7691" width="1.7265625" style="19" customWidth="1"/>
    <col min="7692" max="7936" width="10.90625" style="19"/>
    <col min="7937" max="7937" width="1" style="19" customWidth="1"/>
    <col min="7938" max="7938" width="10.90625" style="19"/>
    <col min="7939" max="7939" width="17.54296875" style="19" customWidth="1"/>
    <col min="7940" max="7940" width="11.54296875" style="19" customWidth="1"/>
    <col min="7941" max="7944" width="10.90625" style="19"/>
    <col min="7945" max="7945" width="22.54296875" style="19" customWidth="1"/>
    <col min="7946" max="7946" width="14" style="19" customWidth="1"/>
    <col min="7947" max="7947" width="1.7265625" style="19" customWidth="1"/>
    <col min="7948" max="8192" width="10.90625" style="19"/>
    <col min="8193" max="8193" width="1" style="19" customWidth="1"/>
    <col min="8194" max="8194" width="10.90625" style="19"/>
    <col min="8195" max="8195" width="17.54296875" style="19" customWidth="1"/>
    <col min="8196" max="8196" width="11.54296875" style="19" customWidth="1"/>
    <col min="8197" max="8200" width="10.90625" style="19"/>
    <col min="8201" max="8201" width="22.54296875" style="19" customWidth="1"/>
    <col min="8202" max="8202" width="14" style="19" customWidth="1"/>
    <col min="8203" max="8203" width="1.7265625" style="19" customWidth="1"/>
    <col min="8204" max="8448" width="10.90625" style="19"/>
    <col min="8449" max="8449" width="1" style="19" customWidth="1"/>
    <col min="8450" max="8450" width="10.90625" style="19"/>
    <col min="8451" max="8451" width="17.54296875" style="19" customWidth="1"/>
    <col min="8452" max="8452" width="11.54296875" style="19" customWidth="1"/>
    <col min="8453" max="8456" width="10.90625" style="19"/>
    <col min="8457" max="8457" width="22.54296875" style="19" customWidth="1"/>
    <col min="8458" max="8458" width="14" style="19" customWidth="1"/>
    <col min="8459" max="8459" width="1.7265625" style="19" customWidth="1"/>
    <col min="8460" max="8704" width="10.90625" style="19"/>
    <col min="8705" max="8705" width="1" style="19" customWidth="1"/>
    <col min="8706" max="8706" width="10.90625" style="19"/>
    <col min="8707" max="8707" width="17.54296875" style="19" customWidth="1"/>
    <col min="8708" max="8708" width="11.54296875" style="19" customWidth="1"/>
    <col min="8709" max="8712" width="10.90625" style="19"/>
    <col min="8713" max="8713" width="22.54296875" style="19" customWidth="1"/>
    <col min="8714" max="8714" width="14" style="19" customWidth="1"/>
    <col min="8715" max="8715" width="1.7265625" style="19" customWidth="1"/>
    <col min="8716" max="8960" width="10.90625" style="19"/>
    <col min="8961" max="8961" width="1" style="19" customWidth="1"/>
    <col min="8962" max="8962" width="10.90625" style="19"/>
    <col min="8963" max="8963" width="17.54296875" style="19" customWidth="1"/>
    <col min="8964" max="8964" width="11.54296875" style="19" customWidth="1"/>
    <col min="8965" max="8968" width="10.90625" style="19"/>
    <col min="8969" max="8969" width="22.54296875" style="19" customWidth="1"/>
    <col min="8970" max="8970" width="14" style="19" customWidth="1"/>
    <col min="8971" max="8971" width="1.7265625" style="19" customWidth="1"/>
    <col min="8972" max="9216" width="10.90625" style="19"/>
    <col min="9217" max="9217" width="1" style="19" customWidth="1"/>
    <col min="9218" max="9218" width="10.90625" style="19"/>
    <col min="9219" max="9219" width="17.54296875" style="19" customWidth="1"/>
    <col min="9220" max="9220" width="11.54296875" style="19" customWidth="1"/>
    <col min="9221" max="9224" width="10.90625" style="19"/>
    <col min="9225" max="9225" width="22.54296875" style="19" customWidth="1"/>
    <col min="9226" max="9226" width="14" style="19" customWidth="1"/>
    <col min="9227" max="9227" width="1.7265625" style="19" customWidth="1"/>
    <col min="9228" max="9472" width="10.90625" style="19"/>
    <col min="9473" max="9473" width="1" style="19" customWidth="1"/>
    <col min="9474" max="9474" width="10.90625" style="19"/>
    <col min="9475" max="9475" width="17.54296875" style="19" customWidth="1"/>
    <col min="9476" max="9476" width="11.54296875" style="19" customWidth="1"/>
    <col min="9477" max="9480" width="10.90625" style="19"/>
    <col min="9481" max="9481" width="22.54296875" style="19" customWidth="1"/>
    <col min="9482" max="9482" width="14" style="19" customWidth="1"/>
    <col min="9483" max="9483" width="1.7265625" style="19" customWidth="1"/>
    <col min="9484" max="9728" width="10.90625" style="19"/>
    <col min="9729" max="9729" width="1" style="19" customWidth="1"/>
    <col min="9730" max="9730" width="10.90625" style="19"/>
    <col min="9731" max="9731" width="17.54296875" style="19" customWidth="1"/>
    <col min="9732" max="9732" width="11.54296875" style="19" customWidth="1"/>
    <col min="9733" max="9736" width="10.90625" style="19"/>
    <col min="9737" max="9737" width="22.54296875" style="19" customWidth="1"/>
    <col min="9738" max="9738" width="14" style="19" customWidth="1"/>
    <col min="9739" max="9739" width="1.7265625" style="19" customWidth="1"/>
    <col min="9740" max="9984" width="10.90625" style="19"/>
    <col min="9985" max="9985" width="1" style="19" customWidth="1"/>
    <col min="9986" max="9986" width="10.90625" style="19"/>
    <col min="9987" max="9987" width="17.54296875" style="19" customWidth="1"/>
    <col min="9988" max="9988" width="11.54296875" style="19" customWidth="1"/>
    <col min="9989" max="9992" width="10.90625" style="19"/>
    <col min="9993" max="9993" width="22.54296875" style="19" customWidth="1"/>
    <col min="9994" max="9994" width="14" style="19" customWidth="1"/>
    <col min="9995" max="9995" width="1.7265625" style="19" customWidth="1"/>
    <col min="9996" max="10240" width="10.90625" style="19"/>
    <col min="10241" max="10241" width="1" style="19" customWidth="1"/>
    <col min="10242" max="10242" width="10.90625" style="19"/>
    <col min="10243" max="10243" width="17.54296875" style="19" customWidth="1"/>
    <col min="10244" max="10244" width="11.54296875" style="19" customWidth="1"/>
    <col min="10245" max="10248" width="10.90625" style="19"/>
    <col min="10249" max="10249" width="22.54296875" style="19" customWidth="1"/>
    <col min="10250" max="10250" width="14" style="19" customWidth="1"/>
    <col min="10251" max="10251" width="1.7265625" style="19" customWidth="1"/>
    <col min="10252" max="10496" width="10.90625" style="19"/>
    <col min="10497" max="10497" width="1" style="19" customWidth="1"/>
    <col min="10498" max="10498" width="10.90625" style="19"/>
    <col min="10499" max="10499" width="17.54296875" style="19" customWidth="1"/>
    <col min="10500" max="10500" width="11.54296875" style="19" customWidth="1"/>
    <col min="10501" max="10504" width="10.90625" style="19"/>
    <col min="10505" max="10505" width="22.54296875" style="19" customWidth="1"/>
    <col min="10506" max="10506" width="14" style="19" customWidth="1"/>
    <col min="10507" max="10507" width="1.7265625" style="19" customWidth="1"/>
    <col min="10508" max="10752" width="10.90625" style="19"/>
    <col min="10753" max="10753" width="1" style="19" customWidth="1"/>
    <col min="10754" max="10754" width="10.90625" style="19"/>
    <col min="10755" max="10755" width="17.54296875" style="19" customWidth="1"/>
    <col min="10756" max="10756" width="11.54296875" style="19" customWidth="1"/>
    <col min="10757" max="10760" width="10.90625" style="19"/>
    <col min="10761" max="10761" width="22.54296875" style="19" customWidth="1"/>
    <col min="10762" max="10762" width="14" style="19" customWidth="1"/>
    <col min="10763" max="10763" width="1.7265625" style="19" customWidth="1"/>
    <col min="10764" max="11008" width="10.90625" style="19"/>
    <col min="11009" max="11009" width="1" style="19" customWidth="1"/>
    <col min="11010" max="11010" width="10.90625" style="19"/>
    <col min="11011" max="11011" width="17.54296875" style="19" customWidth="1"/>
    <col min="11012" max="11012" width="11.54296875" style="19" customWidth="1"/>
    <col min="11013" max="11016" width="10.90625" style="19"/>
    <col min="11017" max="11017" width="22.54296875" style="19" customWidth="1"/>
    <col min="11018" max="11018" width="14" style="19" customWidth="1"/>
    <col min="11019" max="11019" width="1.7265625" style="19" customWidth="1"/>
    <col min="11020" max="11264" width="10.90625" style="19"/>
    <col min="11265" max="11265" width="1" style="19" customWidth="1"/>
    <col min="11266" max="11266" width="10.90625" style="19"/>
    <col min="11267" max="11267" width="17.54296875" style="19" customWidth="1"/>
    <col min="11268" max="11268" width="11.54296875" style="19" customWidth="1"/>
    <col min="11269" max="11272" width="10.90625" style="19"/>
    <col min="11273" max="11273" width="22.54296875" style="19" customWidth="1"/>
    <col min="11274" max="11274" width="14" style="19" customWidth="1"/>
    <col min="11275" max="11275" width="1.7265625" style="19" customWidth="1"/>
    <col min="11276" max="11520" width="10.90625" style="19"/>
    <col min="11521" max="11521" width="1" style="19" customWidth="1"/>
    <col min="11522" max="11522" width="10.90625" style="19"/>
    <col min="11523" max="11523" width="17.54296875" style="19" customWidth="1"/>
    <col min="11524" max="11524" width="11.54296875" style="19" customWidth="1"/>
    <col min="11525" max="11528" width="10.90625" style="19"/>
    <col min="11529" max="11529" width="22.54296875" style="19" customWidth="1"/>
    <col min="11530" max="11530" width="14" style="19" customWidth="1"/>
    <col min="11531" max="11531" width="1.7265625" style="19" customWidth="1"/>
    <col min="11532" max="11776" width="10.90625" style="19"/>
    <col min="11777" max="11777" width="1" style="19" customWidth="1"/>
    <col min="11778" max="11778" width="10.90625" style="19"/>
    <col min="11779" max="11779" width="17.54296875" style="19" customWidth="1"/>
    <col min="11780" max="11780" width="11.54296875" style="19" customWidth="1"/>
    <col min="11781" max="11784" width="10.90625" style="19"/>
    <col min="11785" max="11785" width="22.54296875" style="19" customWidth="1"/>
    <col min="11786" max="11786" width="14" style="19" customWidth="1"/>
    <col min="11787" max="11787" width="1.7265625" style="19" customWidth="1"/>
    <col min="11788" max="12032" width="10.90625" style="19"/>
    <col min="12033" max="12033" width="1" style="19" customWidth="1"/>
    <col min="12034" max="12034" width="10.90625" style="19"/>
    <col min="12035" max="12035" width="17.54296875" style="19" customWidth="1"/>
    <col min="12036" max="12036" width="11.54296875" style="19" customWidth="1"/>
    <col min="12037" max="12040" width="10.90625" style="19"/>
    <col min="12041" max="12041" width="22.54296875" style="19" customWidth="1"/>
    <col min="12042" max="12042" width="14" style="19" customWidth="1"/>
    <col min="12043" max="12043" width="1.7265625" style="19" customWidth="1"/>
    <col min="12044" max="12288" width="10.90625" style="19"/>
    <col min="12289" max="12289" width="1" style="19" customWidth="1"/>
    <col min="12290" max="12290" width="10.90625" style="19"/>
    <col min="12291" max="12291" width="17.54296875" style="19" customWidth="1"/>
    <col min="12292" max="12292" width="11.54296875" style="19" customWidth="1"/>
    <col min="12293" max="12296" width="10.90625" style="19"/>
    <col min="12297" max="12297" width="22.54296875" style="19" customWidth="1"/>
    <col min="12298" max="12298" width="14" style="19" customWidth="1"/>
    <col min="12299" max="12299" width="1.7265625" style="19" customWidth="1"/>
    <col min="12300" max="12544" width="10.90625" style="19"/>
    <col min="12545" max="12545" width="1" style="19" customWidth="1"/>
    <col min="12546" max="12546" width="10.90625" style="19"/>
    <col min="12547" max="12547" width="17.54296875" style="19" customWidth="1"/>
    <col min="12548" max="12548" width="11.54296875" style="19" customWidth="1"/>
    <col min="12549" max="12552" width="10.90625" style="19"/>
    <col min="12553" max="12553" width="22.54296875" style="19" customWidth="1"/>
    <col min="12554" max="12554" width="14" style="19" customWidth="1"/>
    <col min="12555" max="12555" width="1.7265625" style="19" customWidth="1"/>
    <col min="12556" max="12800" width="10.90625" style="19"/>
    <col min="12801" max="12801" width="1" style="19" customWidth="1"/>
    <col min="12802" max="12802" width="10.90625" style="19"/>
    <col min="12803" max="12803" width="17.54296875" style="19" customWidth="1"/>
    <col min="12804" max="12804" width="11.54296875" style="19" customWidth="1"/>
    <col min="12805" max="12808" width="10.90625" style="19"/>
    <col min="12809" max="12809" width="22.54296875" style="19" customWidth="1"/>
    <col min="12810" max="12810" width="14" style="19" customWidth="1"/>
    <col min="12811" max="12811" width="1.7265625" style="19" customWidth="1"/>
    <col min="12812" max="13056" width="10.90625" style="19"/>
    <col min="13057" max="13057" width="1" style="19" customWidth="1"/>
    <col min="13058" max="13058" width="10.90625" style="19"/>
    <col min="13059" max="13059" width="17.54296875" style="19" customWidth="1"/>
    <col min="13060" max="13060" width="11.54296875" style="19" customWidth="1"/>
    <col min="13061" max="13064" width="10.90625" style="19"/>
    <col min="13065" max="13065" width="22.54296875" style="19" customWidth="1"/>
    <col min="13066" max="13066" width="14" style="19" customWidth="1"/>
    <col min="13067" max="13067" width="1.7265625" style="19" customWidth="1"/>
    <col min="13068" max="13312" width="10.90625" style="19"/>
    <col min="13313" max="13313" width="1" style="19" customWidth="1"/>
    <col min="13314" max="13314" width="10.90625" style="19"/>
    <col min="13315" max="13315" width="17.54296875" style="19" customWidth="1"/>
    <col min="13316" max="13316" width="11.54296875" style="19" customWidth="1"/>
    <col min="13317" max="13320" width="10.90625" style="19"/>
    <col min="13321" max="13321" width="22.54296875" style="19" customWidth="1"/>
    <col min="13322" max="13322" width="14" style="19" customWidth="1"/>
    <col min="13323" max="13323" width="1.7265625" style="19" customWidth="1"/>
    <col min="13324" max="13568" width="10.90625" style="19"/>
    <col min="13569" max="13569" width="1" style="19" customWidth="1"/>
    <col min="13570" max="13570" width="10.90625" style="19"/>
    <col min="13571" max="13571" width="17.54296875" style="19" customWidth="1"/>
    <col min="13572" max="13572" width="11.54296875" style="19" customWidth="1"/>
    <col min="13573" max="13576" width="10.90625" style="19"/>
    <col min="13577" max="13577" width="22.54296875" style="19" customWidth="1"/>
    <col min="13578" max="13578" width="14" style="19" customWidth="1"/>
    <col min="13579" max="13579" width="1.7265625" style="19" customWidth="1"/>
    <col min="13580" max="13824" width="10.90625" style="19"/>
    <col min="13825" max="13825" width="1" style="19" customWidth="1"/>
    <col min="13826" max="13826" width="10.90625" style="19"/>
    <col min="13827" max="13827" width="17.54296875" style="19" customWidth="1"/>
    <col min="13828" max="13828" width="11.54296875" style="19" customWidth="1"/>
    <col min="13829" max="13832" width="10.90625" style="19"/>
    <col min="13833" max="13833" width="22.54296875" style="19" customWidth="1"/>
    <col min="13834" max="13834" width="14" style="19" customWidth="1"/>
    <col min="13835" max="13835" width="1.7265625" style="19" customWidth="1"/>
    <col min="13836" max="14080" width="10.90625" style="19"/>
    <col min="14081" max="14081" width="1" style="19" customWidth="1"/>
    <col min="14082" max="14082" width="10.90625" style="19"/>
    <col min="14083" max="14083" width="17.54296875" style="19" customWidth="1"/>
    <col min="14084" max="14084" width="11.54296875" style="19" customWidth="1"/>
    <col min="14085" max="14088" width="10.90625" style="19"/>
    <col min="14089" max="14089" width="22.54296875" style="19" customWidth="1"/>
    <col min="14090" max="14090" width="14" style="19" customWidth="1"/>
    <col min="14091" max="14091" width="1.7265625" style="19" customWidth="1"/>
    <col min="14092" max="14336" width="10.90625" style="19"/>
    <col min="14337" max="14337" width="1" style="19" customWidth="1"/>
    <col min="14338" max="14338" width="10.90625" style="19"/>
    <col min="14339" max="14339" width="17.54296875" style="19" customWidth="1"/>
    <col min="14340" max="14340" width="11.54296875" style="19" customWidth="1"/>
    <col min="14341" max="14344" width="10.90625" style="19"/>
    <col min="14345" max="14345" width="22.54296875" style="19" customWidth="1"/>
    <col min="14346" max="14346" width="14" style="19" customWidth="1"/>
    <col min="14347" max="14347" width="1.7265625" style="19" customWidth="1"/>
    <col min="14348" max="14592" width="10.90625" style="19"/>
    <col min="14593" max="14593" width="1" style="19" customWidth="1"/>
    <col min="14594" max="14594" width="10.90625" style="19"/>
    <col min="14595" max="14595" width="17.54296875" style="19" customWidth="1"/>
    <col min="14596" max="14596" width="11.54296875" style="19" customWidth="1"/>
    <col min="14597" max="14600" width="10.90625" style="19"/>
    <col min="14601" max="14601" width="22.54296875" style="19" customWidth="1"/>
    <col min="14602" max="14602" width="14" style="19" customWidth="1"/>
    <col min="14603" max="14603" width="1.7265625" style="19" customWidth="1"/>
    <col min="14604" max="14848" width="10.90625" style="19"/>
    <col min="14849" max="14849" width="1" style="19" customWidth="1"/>
    <col min="14850" max="14850" width="10.90625" style="19"/>
    <col min="14851" max="14851" width="17.54296875" style="19" customWidth="1"/>
    <col min="14852" max="14852" width="11.54296875" style="19" customWidth="1"/>
    <col min="14853" max="14856" width="10.90625" style="19"/>
    <col min="14857" max="14857" width="22.54296875" style="19" customWidth="1"/>
    <col min="14858" max="14858" width="14" style="19" customWidth="1"/>
    <col min="14859" max="14859" width="1.7265625" style="19" customWidth="1"/>
    <col min="14860" max="15104" width="10.90625" style="19"/>
    <col min="15105" max="15105" width="1" style="19" customWidth="1"/>
    <col min="15106" max="15106" width="10.90625" style="19"/>
    <col min="15107" max="15107" width="17.54296875" style="19" customWidth="1"/>
    <col min="15108" max="15108" width="11.54296875" style="19" customWidth="1"/>
    <col min="15109" max="15112" width="10.90625" style="19"/>
    <col min="15113" max="15113" width="22.54296875" style="19" customWidth="1"/>
    <col min="15114" max="15114" width="14" style="19" customWidth="1"/>
    <col min="15115" max="15115" width="1.7265625" style="19" customWidth="1"/>
    <col min="15116" max="15360" width="10.90625" style="19"/>
    <col min="15361" max="15361" width="1" style="19" customWidth="1"/>
    <col min="15362" max="15362" width="10.90625" style="19"/>
    <col min="15363" max="15363" width="17.54296875" style="19" customWidth="1"/>
    <col min="15364" max="15364" width="11.54296875" style="19" customWidth="1"/>
    <col min="15365" max="15368" width="10.90625" style="19"/>
    <col min="15369" max="15369" width="22.54296875" style="19" customWidth="1"/>
    <col min="15370" max="15370" width="14" style="19" customWidth="1"/>
    <col min="15371" max="15371" width="1.7265625" style="19" customWidth="1"/>
    <col min="15372" max="15616" width="10.90625" style="19"/>
    <col min="15617" max="15617" width="1" style="19" customWidth="1"/>
    <col min="15618" max="15618" width="10.90625" style="19"/>
    <col min="15619" max="15619" width="17.54296875" style="19" customWidth="1"/>
    <col min="15620" max="15620" width="11.54296875" style="19" customWidth="1"/>
    <col min="15621" max="15624" width="10.90625" style="19"/>
    <col min="15625" max="15625" width="22.54296875" style="19" customWidth="1"/>
    <col min="15626" max="15626" width="14" style="19" customWidth="1"/>
    <col min="15627" max="15627" width="1.7265625" style="19" customWidth="1"/>
    <col min="15628" max="15872" width="10.90625" style="19"/>
    <col min="15873" max="15873" width="1" style="19" customWidth="1"/>
    <col min="15874" max="15874" width="10.90625" style="19"/>
    <col min="15875" max="15875" width="17.54296875" style="19" customWidth="1"/>
    <col min="15876" max="15876" width="11.54296875" style="19" customWidth="1"/>
    <col min="15877" max="15880" width="10.90625" style="19"/>
    <col min="15881" max="15881" width="22.54296875" style="19" customWidth="1"/>
    <col min="15882" max="15882" width="14" style="19" customWidth="1"/>
    <col min="15883" max="15883" width="1.7265625" style="19" customWidth="1"/>
    <col min="15884" max="16128" width="10.90625" style="19"/>
    <col min="16129" max="16129" width="1" style="19" customWidth="1"/>
    <col min="16130" max="16130" width="10.90625" style="19"/>
    <col min="16131" max="16131" width="17.54296875" style="19" customWidth="1"/>
    <col min="16132" max="16132" width="11.54296875" style="19" customWidth="1"/>
    <col min="16133" max="16136" width="10.90625" style="19"/>
    <col min="16137" max="16137" width="22.54296875" style="19" customWidth="1"/>
    <col min="16138" max="16138" width="14" style="19" customWidth="1"/>
    <col min="16139" max="16139" width="1.7265625" style="19" customWidth="1"/>
    <col min="16140" max="16384" width="10.90625" style="19"/>
  </cols>
  <sheetData>
    <row r="1" spans="2:10" ht="6" customHeight="1" thickBot="1" x14ac:dyDescent="0.3"/>
    <row r="2" spans="2:10" ht="19.5" customHeight="1" x14ac:dyDescent="0.25">
      <c r="B2" s="20"/>
      <c r="C2" s="21"/>
      <c r="D2" s="70" t="s">
        <v>61</v>
      </c>
      <c r="E2" s="71"/>
      <c r="F2" s="71"/>
      <c r="G2" s="71"/>
      <c r="H2" s="71"/>
      <c r="I2" s="72"/>
      <c r="J2" s="76" t="s">
        <v>62</v>
      </c>
    </row>
    <row r="3" spans="2:10" ht="15.75" customHeight="1" thickBot="1" x14ac:dyDescent="0.3">
      <c r="B3" s="22"/>
      <c r="C3" s="23"/>
      <c r="D3" s="73"/>
      <c r="E3" s="74"/>
      <c r="F3" s="74"/>
      <c r="G3" s="74"/>
      <c r="H3" s="74"/>
      <c r="I3" s="75"/>
      <c r="J3" s="77"/>
    </row>
    <row r="4" spans="2:10" ht="13" x14ac:dyDescent="0.25">
      <c r="B4" s="22"/>
      <c r="C4" s="23"/>
      <c r="D4" s="24"/>
      <c r="E4" s="25"/>
      <c r="F4" s="25"/>
      <c r="G4" s="25"/>
      <c r="H4" s="25"/>
      <c r="I4" s="26"/>
      <c r="J4" s="27"/>
    </row>
    <row r="5" spans="2:10" ht="13" x14ac:dyDescent="0.25">
      <c r="B5" s="22"/>
      <c r="C5" s="23"/>
      <c r="D5" s="28" t="s">
        <v>63</v>
      </c>
      <c r="E5" s="29"/>
      <c r="F5" s="29"/>
      <c r="G5" s="29"/>
      <c r="H5" s="29"/>
      <c r="I5" s="30"/>
      <c r="J5" s="30" t="s">
        <v>64</v>
      </c>
    </row>
    <row r="6" spans="2:10" ht="13.5" thickBot="1" x14ac:dyDescent="0.3">
      <c r="B6" s="31"/>
      <c r="C6" s="32"/>
      <c r="D6" s="33"/>
      <c r="E6" s="34"/>
      <c r="F6" s="34"/>
      <c r="G6" s="34"/>
      <c r="H6" s="34"/>
      <c r="I6" s="35"/>
      <c r="J6" s="36"/>
    </row>
    <row r="7" spans="2:10" x14ac:dyDescent="0.25">
      <c r="B7" s="37"/>
      <c r="J7" s="38"/>
    </row>
    <row r="8" spans="2:10" x14ac:dyDescent="0.25">
      <c r="B8" s="37"/>
      <c r="J8" s="38"/>
    </row>
    <row r="9" spans="2:10" x14ac:dyDescent="0.25">
      <c r="B9" s="37"/>
      <c r="C9" s="19" t="s">
        <v>65</v>
      </c>
      <c r="J9" s="38"/>
    </row>
    <row r="10" spans="2:10" ht="13" x14ac:dyDescent="0.3">
      <c r="B10" s="37"/>
      <c r="C10" s="39"/>
      <c r="E10" s="40"/>
      <c r="H10" s="41"/>
      <c r="J10" s="38"/>
    </row>
    <row r="11" spans="2:10" x14ac:dyDescent="0.25">
      <c r="B11" s="37"/>
      <c r="J11" s="38"/>
    </row>
    <row r="12" spans="2:10" ht="13" x14ac:dyDescent="0.3">
      <c r="B12" s="37"/>
      <c r="C12" s="39" t="s">
        <v>101</v>
      </c>
      <c r="J12" s="38"/>
    </row>
    <row r="13" spans="2:10" ht="13" x14ac:dyDescent="0.3">
      <c r="B13" s="37"/>
      <c r="C13" s="39" t="s">
        <v>100</v>
      </c>
      <c r="J13" s="38"/>
    </row>
    <row r="14" spans="2:10" x14ac:dyDescent="0.25">
      <c r="B14" s="37"/>
      <c r="J14" s="38"/>
    </row>
    <row r="15" spans="2:10" x14ac:dyDescent="0.25">
      <c r="B15" s="37"/>
      <c r="C15" s="19" t="s">
        <v>66</v>
      </c>
      <c r="J15" s="38"/>
    </row>
    <row r="16" spans="2:10" x14ac:dyDescent="0.25">
      <c r="B16" s="37"/>
      <c r="C16" s="42"/>
      <c r="J16" s="38"/>
    </row>
    <row r="17" spans="2:10" ht="13" x14ac:dyDescent="0.3">
      <c r="B17" s="37"/>
      <c r="C17" s="19" t="s">
        <v>67</v>
      </c>
      <c r="D17" s="40"/>
      <c r="H17" s="43" t="s">
        <v>68</v>
      </c>
      <c r="I17" s="44" t="s">
        <v>69</v>
      </c>
      <c r="J17" s="38"/>
    </row>
    <row r="18" spans="2:10" ht="13" x14ac:dyDescent="0.3">
      <c r="B18" s="37"/>
      <c r="C18" s="39" t="s">
        <v>70</v>
      </c>
      <c r="D18" s="39"/>
      <c r="E18" s="39"/>
      <c r="F18" s="39"/>
      <c r="H18" s="45">
        <v>51</v>
      </c>
      <c r="I18" s="46">
        <v>399484526</v>
      </c>
      <c r="J18" s="38"/>
    </row>
    <row r="19" spans="2:10" x14ac:dyDescent="0.25">
      <c r="B19" s="37"/>
      <c r="C19" s="19" t="s">
        <v>71</v>
      </c>
      <c r="H19" s="47">
        <v>5</v>
      </c>
      <c r="I19" s="48">
        <v>125870</v>
      </c>
      <c r="J19" s="38"/>
    </row>
    <row r="20" spans="2:10" x14ac:dyDescent="0.25">
      <c r="B20" s="37"/>
      <c r="C20" s="19" t="s">
        <v>72</v>
      </c>
      <c r="H20" s="47">
        <v>12</v>
      </c>
      <c r="I20" s="48">
        <v>329455611</v>
      </c>
      <c r="J20" s="38"/>
    </row>
    <row r="21" spans="2:10" x14ac:dyDescent="0.25">
      <c r="B21" s="37"/>
      <c r="C21" s="19" t="s">
        <v>73</v>
      </c>
      <c r="H21" s="47">
        <v>0</v>
      </c>
      <c r="I21" s="48">
        <v>0</v>
      </c>
      <c r="J21" s="38"/>
    </row>
    <row r="22" spans="2:10" x14ac:dyDescent="0.25">
      <c r="B22" s="37"/>
      <c r="C22" s="19" t="s">
        <v>74</v>
      </c>
      <c r="H22" s="47">
        <v>0</v>
      </c>
      <c r="I22" s="48">
        <v>0</v>
      </c>
      <c r="J22" s="38"/>
    </row>
    <row r="23" spans="2:10" x14ac:dyDescent="0.25">
      <c r="B23" s="37"/>
      <c r="C23" s="19" t="s">
        <v>75</v>
      </c>
      <c r="H23" s="47">
        <v>0</v>
      </c>
      <c r="I23" s="48">
        <v>0</v>
      </c>
      <c r="J23" s="38"/>
    </row>
    <row r="24" spans="2:10" ht="13" thickBot="1" x14ac:dyDescent="0.3">
      <c r="B24" s="37"/>
      <c r="C24" s="19" t="s">
        <v>76</v>
      </c>
      <c r="H24" s="49">
        <v>12</v>
      </c>
      <c r="I24" s="50">
        <v>9390192</v>
      </c>
      <c r="J24" s="38"/>
    </row>
    <row r="25" spans="2:10" ht="13" x14ac:dyDescent="0.3">
      <c r="B25" s="37"/>
      <c r="C25" s="39" t="s">
        <v>77</v>
      </c>
      <c r="D25" s="39"/>
      <c r="E25" s="39"/>
      <c r="F25" s="39"/>
      <c r="H25" s="45">
        <f>H19+H20+H21+H22+H24+H23</f>
        <v>29</v>
      </c>
      <c r="I25" s="46">
        <f>I19+I20+I21+I22+I24+I23</f>
        <v>338971673</v>
      </c>
      <c r="J25" s="38"/>
    </row>
    <row r="26" spans="2:10" x14ac:dyDescent="0.25">
      <c r="B26" s="37"/>
      <c r="C26" s="19" t="s">
        <v>78</v>
      </c>
      <c r="H26" s="47">
        <v>20</v>
      </c>
      <c r="I26" s="48">
        <v>5718054</v>
      </c>
      <c r="J26" s="38"/>
    </row>
    <row r="27" spans="2:10" ht="13" thickBot="1" x14ac:dyDescent="0.3">
      <c r="B27" s="37"/>
      <c r="C27" s="19" t="s">
        <v>79</v>
      </c>
      <c r="H27" s="49">
        <v>2</v>
      </c>
      <c r="I27" s="50">
        <v>54794799</v>
      </c>
      <c r="J27" s="38"/>
    </row>
    <row r="28" spans="2:10" ht="13" x14ac:dyDescent="0.3">
      <c r="B28" s="37"/>
      <c r="C28" s="39" t="s">
        <v>80</v>
      </c>
      <c r="D28" s="39"/>
      <c r="E28" s="39"/>
      <c r="F28" s="39"/>
      <c r="H28" s="45">
        <f>H26+H27</f>
        <v>22</v>
      </c>
      <c r="I28" s="46">
        <f>I26+I27</f>
        <v>60512853</v>
      </c>
      <c r="J28" s="38"/>
    </row>
    <row r="29" spans="2:10" ht="13.5" thickBot="1" x14ac:dyDescent="0.35">
      <c r="B29" s="37"/>
      <c r="C29" s="19" t="s">
        <v>81</v>
      </c>
      <c r="D29" s="39"/>
      <c r="E29" s="39"/>
      <c r="F29" s="39"/>
      <c r="H29" s="49">
        <v>0</v>
      </c>
      <c r="I29" s="50">
        <v>0</v>
      </c>
      <c r="J29" s="38"/>
    </row>
    <row r="30" spans="2:10" ht="13" x14ac:dyDescent="0.3">
      <c r="B30" s="37"/>
      <c r="C30" s="39" t="s">
        <v>82</v>
      </c>
      <c r="D30" s="39"/>
      <c r="E30" s="39"/>
      <c r="F30" s="39"/>
      <c r="H30" s="47">
        <f>H29</f>
        <v>0</v>
      </c>
      <c r="I30" s="48">
        <f>I29</f>
        <v>0</v>
      </c>
      <c r="J30" s="38"/>
    </row>
    <row r="31" spans="2:10" ht="13" x14ac:dyDescent="0.3">
      <c r="B31" s="37"/>
      <c r="C31" s="39"/>
      <c r="D31" s="39"/>
      <c r="E31" s="39"/>
      <c r="F31" s="39"/>
      <c r="H31" s="51"/>
      <c r="I31" s="46"/>
      <c r="J31" s="38"/>
    </row>
    <row r="32" spans="2:10" ht="13.5" thickBot="1" x14ac:dyDescent="0.35">
      <c r="B32" s="37"/>
      <c r="C32" s="39" t="s">
        <v>83</v>
      </c>
      <c r="D32" s="39"/>
      <c r="H32" s="52">
        <f>H25+H28+H30</f>
        <v>51</v>
      </c>
      <c r="I32" s="53">
        <f>I25+I28+I30</f>
        <v>399484526</v>
      </c>
      <c r="J32" s="38"/>
    </row>
    <row r="33" spans="2:10" ht="13.5" thickTop="1" x14ac:dyDescent="0.3">
      <c r="B33" s="37"/>
      <c r="C33" s="39"/>
      <c r="D33" s="39"/>
      <c r="H33" s="54">
        <f>+H18-H32</f>
        <v>0</v>
      </c>
      <c r="I33" s="48">
        <f>+I18-I32</f>
        <v>0</v>
      </c>
      <c r="J33" s="38"/>
    </row>
    <row r="34" spans="2:10" x14ac:dyDescent="0.25">
      <c r="B34" s="37"/>
      <c r="G34" s="54"/>
      <c r="H34" s="54"/>
      <c r="I34" s="54"/>
      <c r="J34" s="38"/>
    </row>
    <row r="35" spans="2:10" x14ac:dyDescent="0.25">
      <c r="B35" s="37"/>
      <c r="G35" s="54"/>
      <c r="H35" s="54"/>
      <c r="I35" s="54"/>
      <c r="J35" s="38"/>
    </row>
    <row r="36" spans="2:10" ht="13" x14ac:dyDescent="0.3">
      <c r="B36" s="37"/>
      <c r="C36" s="39"/>
      <c r="G36" s="54"/>
      <c r="H36" s="54"/>
      <c r="I36" s="54"/>
      <c r="J36" s="38"/>
    </row>
    <row r="37" spans="2:10" ht="13.5" thickBot="1" x14ac:dyDescent="0.35">
      <c r="B37" s="37"/>
      <c r="C37" s="55" t="s">
        <v>84</v>
      </c>
      <c r="D37" s="56"/>
      <c r="H37" s="55" t="s">
        <v>85</v>
      </c>
      <c r="I37" s="56"/>
      <c r="J37" s="38"/>
    </row>
    <row r="38" spans="2:10" ht="13" x14ac:dyDescent="0.3">
      <c r="B38" s="37"/>
      <c r="C38" s="39" t="s">
        <v>86</v>
      </c>
      <c r="D38" s="54"/>
      <c r="H38" s="57" t="s">
        <v>87</v>
      </c>
      <c r="I38" s="54"/>
      <c r="J38" s="38"/>
    </row>
    <row r="39" spans="2:10" ht="13" x14ac:dyDescent="0.3">
      <c r="B39" s="37"/>
      <c r="C39" s="39" t="s">
        <v>88</v>
      </c>
      <c r="H39" s="39" t="s">
        <v>89</v>
      </c>
      <c r="I39" s="54"/>
      <c r="J39" s="38"/>
    </row>
    <row r="40" spans="2:10" x14ac:dyDescent="0.25">
      <c r="B40" s="37"/>
      <c r="G40" s="54"/>
      <c r="H40" s="54"/>
      <c r="I40" s="54"/>
      <c r="J40" s="38"/>
    </row>
    <row r="41" spans="2:10" ht="12.75" customHeight="1" x14ac:dyDescent="0.25">
      <c r="B41" s="37"/>
      <c r="C41" s="78" t="s">
        <v>90</v>
      </c>
      <c r="D41" s="78"/>
      <c r="E41" s="78"/>
      <c r="F41" s="78"/>
      <c r="G41" s="78"/>
      <c r="H41" s="78"/>
      <c r="I41" s="78"/>
      <c r="J41" s="38"/>
    </row>
    <row r="42" spans="2:10" ht="18.75" customHeight="1" thickBot="1" x14ac:dyDescent="0.3">
      <c r="B42" s="58"/>
      <c r="C42" s="59"/>
      <c r="D42" s="59"/>
      <c r="E42" s="59"/>
      <c r="F42" s="59"/>
      <c r="G42" s="59"/>
      <c r="H42" s="59"/>
      <c r="I42" s="59"/>
      <c r="J42" s="60"/>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C12" sqref="C12"/>
    </sheetView>
  </sheetViews>
  <sheetFormatPr baseColWidth="10" defaultColWidth="11.453125" defaultRowHeight="12.5" x14ac:dyDescent="0.25"/>
  <cols>
    <col min="1" max="1" width="4.453125" style="19" customWidth="1"/>
    <col min="2" max="2" width="11.453125" style="19"/>
    <col min="3" max="3" width="12.81640625" style="19" customWidth="1"/>
    <col min="4" max="4" width="22" style="19" customWidth="1"/>
    <col min="5" max="8" width="11.453125" style="19"/>
    <col min="9" max="9" width="24.7265625" style="19" customWidth="1"/>
    <col min="10" max="10" width="12.54296875" style="19" customWidth="1"/>
    <col min="11" max="11" width="1.7265625" style="19" customWidth="1"/>
    <col min="12" max="256" width="11.453125" style="19"/>
    <col min="257" max="257" width="4.453125" style="19" customWidth="1"/>
    <col min="258" max="258" width="11.453125" style="19"/>
    <col min="259" max="259" width="12.81640625" style="19" customWidth="1"/>
    <col min="260" max="260" width="22" style="19" customWidth="1"/>
    <col min="261" max="264" width="11.453125" style="19"/>
    <col min="265" max="265" width="24.7265625" style="19" customWidth="1"/>
    <col min="266" max="266" width="12.54296875" style="19" customWidth="1"/>
    <col min="267" max="267" width="1.7265625" style="19" customWidth="1"/>
    <col min="268" max="512" width="11.453125" style="19"/>
    <col min="513" max="513" width="4.453125" style="19" customWidth="1"/>
    <col min="514" max="514" width="11.453125" style="19"/>
    <col min="515" max="515" width="12.81640625" style="19" customWidth="1"/>
    <col min="516" max="516" width="22" style="19" customWidth="1"/>
    <col min="517" max="520" width="11.453125" style="19"/>
    <col min="521" max="521" width="24.7265625" style="19" customWidth="1"/>
    <col min="522" max="522" width="12.54296875" style="19" customWidth="1"/>
    <col min="523" max="523" width="1.7265625" style="19" customWidth="1"/>
    <col min="524" max="768" width="11.453125" style="19"/>
    <col min="769" max="769" width="4.453125" style="19" customWidth="1"/>
    <col min="770" max="770" width="11.453125" style="19"/>
    <col min="771" max="771" width="12.81640625" style="19" customWidth="1"/>
    <col min="772" max="772" width="22" style="19" customWidth="1"/>
    <col min="773" max="776" width="11.453125" style="19"/>
    <col min="777" max="777" width="24.7265625" style="19" customWidth="1"/>
    <col min="778" max="778" width="12.54296875" style="19" customWidth="1"/>
    <col min="779" max="779" width="1.7265625" style="19" customWidth="1"/>
    <col min="780" max="1024" width="11.453125" style="19"/>
    <col min="1025" max="1025" width="4.453125" style="19" customWidth="1"/>
    <col min="1026" max="1026" width="11.453125" style="19"/>
    <col min="1027" max="1027" width="12.81640625" style="19" customWidth="1"/>
    <col min="1028" max="1028" width="22" style="19" customWidth="1"/>
    <col min="1029" max="1032" width="11.453125" style="19"/>
    <col min="1033" max="1033" width="24.7265625" style="19" customWidth="1"/>
    <col min="1034" max="1034" width="12.54296875" style="19" customWidth="1"/>
    <col min="1035" max="1035" width="1.7265625" style="19" customWidth="1"/>
    <col min="1036" max="1280" width="11.453125" style="19"/>
    <col min="1281" max="1281" width="4.453125" style="19" customWidth="1"/>
    <col min="1282" max="1282" width="11.453125" style="19"/>
    <col min="1283" max="1283" width="12.81640625" style="19" customWidth="1"/>
    <col min="1284" max="1284" width="22" style="19" customWidth="1"/>
    <col min="1285" max="1288" width="11.453125" style="19"/>
    <col min="1289" max="1289" width="24.7265625" style="19" customWidth="1"/>
    <col min="1290" max="1290" width="12.54296875" style="19" customWidth="1"/>
    <col min="1291" max="1291" width="1.7265625" style="19" customWidth="1"/>
    <col min="1292" max="1536" width="11.453125" style="19"/>
    <col min="1537" max="1537" width="4.453125" style="19" customWidth="1"/>
    <col min="1538" max="1538" width="11.453125" style="19"/>
    <col min="1539" max="1539" width="12.81640625" style="19" customWidth="1"/>
    <col min="1540" max="1540" width="22" style="19" customWidth="1"/>
    <col min="1541" max="1544" width="11.453125" style="19"/>
    <col min="1545" max="1545" width="24.7265625" style="19" customWidth="1"/>
    <col min="1546" max="1546" width="12.54296875" style="19" customWidth="1"/>
    <col min="1547" max="1547" width="1.7265625" style="19" customWidth="1"/>
    <col min="1548" max="1792" width="11.453125" style="19"/>
    <col min="1793" max="1793" width="4.453125" style="19" customWidth="1"/>
    <col min="1794" max="1794" width="11.453125" style="19"/>
    <col min="1795" max="1795" width="12.81640625" style="19" customWidth="1"/>
    <col min="1796" max="1796" width="22" style="19" customWidth="1"/>
    <col min="1797" max="1800" width="11.453125" style="19"/>
    <col min="1801" max="1801" width="24.7265625" style="19" customWidth="1"/>
    <col min="1802" max="1802" width="12.54296875" style="19" customWidth="1"/>
    <col min="1803" max="1803" width="1.7265625" style="19" customWidth="1"/>
    <col min="1804" max="2048" width="11.453125" style="19"/>
    <col min="2049" max="2049" width="4.453125" style="19" customWidth="1"/>
    <col min="2050" max="2050" width="11.453125" style="19"/>
    <col min="2051" max="2051" width="12.81640625" style="19" customWidth="1"/>
    <col min="2052" max="2052" width="22" style="19" customWidth="1"/>
    <col min="2053" max="2056" width="11.453125" style="19"/>
    <col min="2057" max="2057" width="24.7265625" style="19" customWidth="1"/>
    <col min="2058" max="2058" width="12.54296875" style="19" customWidth="1"/>
    <col min="2059" max="2059" width="1.7265625" style="19" customWidth="1"/>
    <col min="2060" max="2304" width="11.453125" style="19"/>
    <col min="2305" max="2305" width="4.453125" style="19" customWidth="1"/>
    <col min="2306" max="2306" width="11.453125" style="19"/>
    <col min="2307" max="2307" width="12.81640625" style="19" customWidth="1"/>
    <col min="2308" max="2308" width="22" style="19" customWidth="1"/>
    <col min="2309" max="2312" width="11.453125" style="19"/>
    <col min="2313" max="2313" width="24.7265625" style="19" customWidth="1"/>
    <col min="2314" max="2314" width="12.54296875" style="19" customWidth="1"/>
    <col min="2315" max="2315" width="1.7265625" style="19" customWidth="1"/>
    <col min="2316" max="2560" width="11.453125" style="19"/>
    <col min="2561" max="2561" width="4.453125" style="19" customWidth="1"/>
    <col min="2562" max="2562" width="11.453125" style="19"/>
    <col min="2563" max="2563" width="12.81640625" style="19" customWidth="1"/>
    <col min="2564" max="2564" width="22" style="19" customWidth="1"/>
    <col min="2565" max="2568" width="11.453125" style="19"/>
    <col min="2569" max="2569" width="24.7265625" style="19" customWidth="1"/>
    <col min="2570" max="2570" width="12.54296875" style="19" customWidth="1"/>
    <col min="2571" max="2571" width="1.7265625" style="19" customWidth="1"/>
    <col min="2572" max="2816" width="11.453125" style="19"/>
    <col min="2817" max="2817" width="4.453125" style="19" customWidth="1"/>
    <col min="2818" max="2818" width="11.453125" style="19"/>
    <col min="2819" max="2819" width="12.81640625" style="19" customWidth="1"/>
    <col min="2820" max="2820" width="22" style="19" customWidth="1"/>
    <col min="2821" max="2824" width="11.453125" style="19"/>
    <col min="2825" max="2825" width="24.7265625" style="19" customWidth="1"/>
    <col min="2826" max="2826" width="12.54296875" style="19" customWidth="1"/>
    <col min="2827" max="2827" width="1.7265625" style="19" customWidth="1"/>
    <col min="2828" max="3072" width="11.453125" style="19"/>
    <col min="3073" max="3073" width="4.453125" style="19" customWidth="1"/>
    <col min="3074" max="3074" width="11.453125" style="19"/>
    <col min="3075" max="3075" width="12.81640625" style="19" customWidth="1"/>
    <col min="3076" max="3076" width="22" style="19" customWidth="1"/>
    <col min="3077" max="3080" width="11.453125" style="19"/>
    <col min="3081" max="3081" width="24.7265625" style="19" customWidth="1"/>
    <col min="3082" max="3082" width="12.54296875" style="19" customWidth="1"/>
    <col min="3083" max="3083" width="1.7265625" style="19" customWidth="1"/>
    <col min="3084" max="3328" width="11.453125" style="19"/>
    <col min="3329" max="3329" width="4.453125" style="19" customWidth="1"/>
    <col min="3330" max="3330" width="11.453125" style="19"/>
    <col min="3331" max="3331" width="12.81640625" style="19" customWidth="1"/>
    <col min="3332" max="3332" width="22" style="19" customWidth="1"/>
    <col min="3333" max="3336" width="11.453125" style="19"/>
    <col min="3337" max="3337" width="24.7265625" style="19" customWidth="1"/>
    <col min="3338" max="3338" width="12.54296875" style="19" customWidth="1"/>
    <col min="3339" max="3339" width="1.7265625" style="19" customWidth="1"/>
    <col min="3340" max="3584" width="11.453125" style="19"/>
    <col min="3585" max="3585" width="4.453125" style="19" customWidth="1"/>
    <col min="3586" max="3586" width="11.453125" style="19"/>
    <col min="3587" max="3587" width="12.81640625" style="19" customWidth="1"/>
    <col min="3588" max="3588" width="22" style="19" customWidth="1"/>
    <col min="3589" max="3592" width="11.453125" style="19"/>
    <col min="3593" max="3593" width="24.7265625" style="19" customWidth="1"/>
    <col min="3594" max="3594" width="12.54296875" style="19" customWidth="1"/>
    <col min="3595" max="3595" width="1.7265625" style="19" customWidth="1"/>
    <col min="3596" max="3840" width="11.453125" style="19"/>
    <col min="3841" max="3841" width="4.453125" style="19" customWidth="1"/>
    <col min="3842" max="3842" width="11.453125" style="19"/>
    <col min="3843" max="3843" width="12.81640625" style="19" customWidth="1"/>
    <col min="3844" max="3844" width="22" style="19" customWidth="1"/>
    <col min="3845" max="3848" width="11.453125" style="19"/>
    <col min="3849" max="3849" width="24.7265625" style="19" customWidth="1"/>
    <col min="3850" max="3850" width="12.54296875" style="19" customWidth="1"/>
    <col min="3851" max="3851" width="1.7265625" style="19" customWidth="1"/>
    <col min="3852" max="4096" width="11.453125" style="19"/>
    <col min="4097" max="4097" width="4.453125" style="19" customWidth="1"/>
    <col min="4098" max="4098" width="11.453125" style="19"/>
    <col min="4099" max="4099" width="12.81640625" style="19" customWidth="1"/>
    <col min="4100" max="4100" width="22" style="19" customWidth="1"/>
    <col min="4101" max="4104" width="11.453125" style="19"/>
    <col min="4105" max="4105" width="24.7265625" style="19" customWidth="1"/>
    <col min="4106" max="4106" width="12.54296875" style="19" customWidth="1"/>
    <col min="4107" max="4107" width="1.7265625" style="19" customWidth="1"/>
    <col min="4108" max="4352" width="11.453125" style="19"/>
    <col min="4353" max="4353" width="4.453125" style="19" customWidth="1"/>
    <col min="4354" max="4354" width="11.453125" style="19"/>
    <col min="4355" max="4355" width="12.81640625" style="19" customWidth="1"/>
    <col min="4356" max="4356" width="22" style="19" customWidth="1"/>
    <col min="4357" max="4360" width="11.453125" style="19"/>
    <col min="4361" max="4361" width="24.7265625" style="19" customWidth="1"/>
    <col min="4362" max="4362" width="12.54296875" style="19" customWidth="1"/>
    <col min="4363" max="4363" width="1.7265625" style="19" customWidth="1"/>
    <col min="4364" max="4608" width="11.453125" style="19"/>
    <col min="4609" max="4609" width="4.453125" style="19" customWidth="1"/>
    <col min="4610" max="4610" width="11.453125" style="19"/>
    <col min="4611" max="4611" width="12.81640625" style="19" customWidth="1"/>
    <col min="4612" max="4612" width="22" style="19" customWidth="1"/>
    <col min="4613" max="4616" width="11.453125" style="19"/>
    <col min="4617" max="4617" width="24.7265625" style="19" customWidth="1"/>
    <col min="4618" max="4618" width="12.54296875" style="19" customWidth="1"/>
    <col min="4619" max="4619" width="1.7265625" style="19" customWidth="1"/>
    <col min="4620" max="4864" width="11.453125" style="19"/>
    <col min="4865" max="4865" width="4.453125" style="19" customWidth="1"/>
    <col min="4866" max="4866" width="11.453125" style="19"/>
    <col min="4867" max="4867" width="12.81640625" style="19" customWidth="1"/>
    <col min="4868" max="4868" width="22" style="19" customWidth="1"/>
    <col min="4869" max="4872" width="11.453125" style="19"/>
    <col min="4873" max="4873" width="24.7265625" style="19" customWidth="1"/>
    <col min="4874" max="4874" width="12.54296875" style="19" customWidth="1"/>
    <col min="4875" max="4875" width="1.7265625" style="19" customWidth="1"/>
    <col min="4876" max="5120" width="11.453125" style="19"/>
    <col min="5121" max="5121" width="4.453125" style="19" customWidth="1"/>
    <col min="5122" max="5122" width="11.453125" style="19"/>
    <col min="5123" max="5123" width="12.81640625" style="19" customWidth="1"/>
    <col min="5124" max="5124" width="22" style="19" customWidth="1"/>
    <col min="5125" max="5128" width="11.453125" style="19"/>
    <col min="5129" max="5129" width="24.7265625" style="19" customWidth="1"/>
    <col min="5130" max="5130" width="12.54296875" style="19" customWidth="1"/>
    <col min="5131" max="5131" width="1.7265625" style="19" customWidth="1"/>
    <col min="5132" max="5376" width="11.453125" style="19"/>
    <col min="5377" max="5377" width="4.453125" style="19" customWidth="1"/>
    <col min="5378" max="5378" width="11.453125" style="19"/>
    <col min="5379" max="5379" width="12.81640625" style="19" customWidth="1"/>
    <col min="5380" max="5380" width="22" style="19" customWidth="1"/>
    <col min="5381" max="5384" width="11.453125" style="19"/>
    <col min="5385" max="5385" width="24.7265625" style="19" customWidth="1"/>
    <col min="5386" max="5386" width="12.54296875" style="19" customWidth="1"/>
    <col min="5387" max="5387" width="1.7265625" style="19" customWidth="1"/>
    <col min="5388" max="5632" width="11.453125" style="19"/>
    <col min="5633" max="5633" width="4.453125" style="19" customWidth="1"/>
    <col min="5634" max="5634" width="11.453125" style="19"/>
    <col min="5635" max="5635" width="12.81640625" style="19" customWidth="1"/>
    <col min="5636" max="5636" width="22" style="19" customWidth="1"/>
    <col min="5637" max="5640" width="11.453125" style="19"/>
    <col min="5641" max="5641" width="24.7265625" style="19" customWidth="1"/>
    <col min="5642" max="5642" width="12.54296875" style="19" customWidth="1"/>
    <col min="5643" max="5643" width="1.7265625" style="19" customWidth="1"/>
    <col min="5644" max="5888" width="11.453125" style="19"/>
    <col min="5889" max="5889" width="4.453125" style="19" customWidth="1"/>
    <col min="5890" max="5890" width="11.453125" style="19"/>
    <col min="5891" max="5891" width="12.81640625" style="19" customWidth="1"/>
    <col min="5892" max="5892" width="22" style="19" customWidth="1"/>
    <col min="5893" max="5896" width="11.453125" style="19"/>
    <col min="5897" max="5897" width="24.7265625" style="19" customWidth="1"/>
    <col min="5898" max="5898" width="12.54296875" style="19" customWidth="1"/>
    <col min="5899" max="5899" width="1.7265625" style="19" customWidth="1"/>
    <col min="5900" max="6144" width="11.453125" style="19"/>
    <col min="6145" max="6145" width="4.453125" style="19" customWidth="1"/>
    <col min="6146" max="6146" width="11.453125" style="19"/>
    <col min="6147" max="6147" width="12.81640625" style="19" customWidth="1"/>
    <col min="6148" max="6148" width="22" style="19" customWidth="1"/>
    <col min="6149" max="6152" width="11.453125" style="19"/>
    <col min="6153" max="6153" width="24.7265625" style="19" customWidth="1"/>
    <col min="6154" max="6154" width="12.54296875" style="19" customWidth="1"/>
    <col min="6155" max="6155" width="1.7265625" style="19" customWidth="1"/>
    <col min="6156" max="6400" width="11.453125" style="19"/>
    <col min="6401" max="6401" width="4.453125" style="19" customWidth="1"/>
    <col min="6402" max="6402" width="11.453125" style="19"/>
    <col min="6403" max="6403" width="12.81640625" style="19" customWidth="1"/>
    <col min="6404" max="6404" width="22" style="19" customWidth="1"/>
    <col min="6405" max="6408" width="11.453125" style="19"/>
    <col min="6409" max="6409" width="24.7265625" style="19" customWidth="1"/>
    <col min="6410" max="6410" width="12.54296875" style="19" customWidth="1"/>
    <col min="6411" max="6411" width="1.7265625" style="19" customWidth="1"/>
    <col min="6412" max="6656" width="11.453125" style="19"/>
    <col min="6657" max="6657" width="4.453125" style="19" customWidth="1"/>
    <col min="6658" max="6658" width="11.453125" style="19"/>
    <col min="6659" max="6659" width="12.81640625" style="19" customWidth="1"/>
    <col min="6660" max="6660" width="22" style="19" customWidth="1"/>
    <col min="6661" max="6664" width="11.453125" style="19"/>
    <col min="6665" max="6665" width="24.7265625" style="19" customWidth="1"/>
    <col min="6666" max="6666" width="12.54296875" style="19" customWidth="1"/>
    <col min="6667" max="6667" width="1.7265625" style="19" customWidth="1"/>
    <col min="6668" max="6912" width="11.453125" style="19"/>
    <col min="6913" max="6913" width="4.453125" style="19" customWidth="1"/>
    <col min="6914" max="6914" width="11.453125" style="19"/>
    <col min="6915" max="6915" width="12.81640625" style="19" customWidth="1"/>
    <col min="6916" max="6916" width="22" style="19" customWidth="1"/>
    <col min="6917" max="6920" width="11.453125" style="19"/>
    <col min="6921" max="6921" width="24.7265625" style="19" customWidth="1"/>
    <col min="6922" max="6922" width="12.54296875" style="19" customWidth="1"/>
    <col min="6923" max="6923" width="1.7265625" style="19" customWidth="1"/>
    <col min="6924" max="7168" width="11.453125" style="19"/>
    <col min="7169" max="7169" width="4.453125" style="19" customWidth="1"/>
    <col min="7170" max="7170" width="11.453125" style="19"/>
    <col min="7171" max="7171" width="12.81640625" style="19" customWidth="1"/>
    <col min="7172" max="7172" width="22" style="19" customWidth="1"/>
    <col min="7173" max="7176" width="11.453125" style="19"/>
    <col min="7177" max="7177" width="24.7265625" style="19" customWidth="1"/>
    <col min="7178" max="7178" width="12.54296875" style="19" customWidth="1"/>
    <col min="7179" max="7179" width="1.7265625" style="19" customWidth="1"/>
    <col min="7180" max="7424" width="11.453125" style="19"/>
    <col min="7425" max="7425" width="4.453125" style="19" customWidth="1"/>
    <col min="7426" max="7426" width="11.453125" style="19"/>
    <col min="7427" max="7427" width="12.81640625" style="19" customWidth="1"/>
    <col min="7428" max="7428" width="22" style="19" customWidth="1"/>
    <col min="7429" max="7432" width="11.453125" style="19"/>
    <col min="7433" max="7433" width="24.7265625" style="19" customWidth="1"/>
    <col min="7434" max="7434" width="12.54296875" style="19" customWidth="1"/>
    <col min="7435" max="7435" width="1.7265625" style="19" customWidth="1"/>
    <col min="7436" max="7680" width="11.453125" style="19"/>
    <col min="7681" max="7681" width="4.453125" style="19" customWidth="1"/>
    <col min="7682" max="7682" width="11.453125" style="19"/>
    <col min="7683" max="7683" width="12.81640625" style="19" customWidth="1"/>
    <col min="7684" max="7684" width="22" style="19" customWidth="1"/>
    <col min="7685" max="7688" width="11.453125" style="19"/>
    <col min="7689" max="7689" width="24.7265625" style="19" customWidth="1"/>
    <col min="7690" max="7690" width="12.54296875" style="19" customWidth="1"/>
    <col min="7691" max="7691" width="1.7265625" style="19" customWidth="1"/>
    <col min="7692" max="7936" width="11.453125" style="19"/>
    <col min="7937" max="7937" width="4.453125" style="19" customWidth="1"/>
    <col min="7938" max="7938" width="11.453125" style="19"/>
    <col min="7939" max="7939" width="12.81640625" style="19" customWidth="1"/>
    <col min="7940" max="7940" width="22" style="19" customWidth="1"/>
    <col min="7941" max="7944" width="11.453125" style="19"/>
    <col min="7945" max="7945" width="24.7265625" style="19" customWidth="1"/>
    <col min="7946" max="7946" width="12.54296875" style="19" customWidth="1"/>
    <col min="7947" max="7947" width="1.7265625" style="19" customWidth="1"/>
    <col min="7948" max="8192" width="11.453125" style="19"/>
    <col min="8193" max="8193" width="4.453125" style="19" customWidth="1"/>
    <col min="8194" max="8194" width="11.453125" style="19"/>
    <col min="8195" max="8195" width="12.81640625" style="19" customWidth="1"/>
    <col min="8196" max="8196" width="22" style="19" customWidth="1"/>
    <col min="8197" max="8200" width="11.453125" style="19"/>
    <col min="8201" max="8201" width="24.7265625" style="19" customWidth="1"/>
    <col min="8202" max="8202" width="12.54296875" style="19" customWidth="1"/>
    <col min="8203" max="8203" width="1.7265625" style="19" customWidth="1"/>
    <col min="8204" max="8448" width="11.453125" style="19"/>
    <col min="8449" max="8449" width="4.453125" style="19" customWidth="1"/>
    <col min="8450" max="8450" width="11.453125" style="19"/>
    <col min="8451" max="8451" width="12.81640625" style="19" customWidth="1"/>
    <col min="8452" max="8452" width="22" style="19" customWidth="1"/>
    <col min="8453" max="8456" width="11.453125" style="19"/>
    <col min="8457" max="8457" width="24.7265625" style="19" customWidth="1"/>
    <col min="8458" max="8458" width="12.54296875" style="19" customWidth="1"/>
    <col min="8459" max="8459" width="1.7265625" style="19" customWidth="1"/>
    <col min="8460" max="8704" width="11.453125" style="19"/>
    <col min="8705" max="8705" width="4.453125" style="19" customWidth="1"/>
    <col min="8706" max="8706" width="11.453125" style="19"/>
    <col min="8707" max="8707" width="12.81640625" style="19" customWidth="1"/>
    <col min="8708" max="8708" width="22" style="19" customWidth="1"/>
    <col min="8709" max="8712" width="11.453125" style="19"/>
    <col min="8713" max="8713" width="24.7265625" style="19" customWidth="1"/>
    <col min="8714" max="8714" width="12.54296875" style="19" customWidth="1"/>
    <col min="8715" max="8715" width="1.7265625" style="19" customWidth="1"/>
    <col min="8716" max="8960" width="11.453125" style="19"/>
    <col min="8961" max="8961" width="4.453125" style="19" customWidth="1"/>
    <col min="8962" max="8962" width="11.453125" style="19"/>
    <col min="8963" max="8963" width="12.81640625" style="19" customWidth="1"/>
    <col min="8964" max="8964" width="22" style="19" customWidth="1"/>
    <col min="8965" max="8968" width="11.453125" style="19"/>
    <col min="8969" max="8969" width="24.7265625" style="19" customWidth="1"/>
    <col min="8970" max="8970" width="12.54296875" style="19" customWidth="1"/>
    <col min="8971" max="8971" width="1.7265625" style="19" customWidth="1"/>
    <col min="8972" max="9216" width="11.453125" style="19"/>
    <col min="9217" max="9217" width="4.453125" style="19" customWidth="1"/>
    <col min="9218" max="9218" width="11.453125" style="19"/>
    <col min="9219" max="9219" width="12.81640625" style="19" customWidth="1"/>
    <col min="9220" max="9220" width="22" style="19" customWidth="1"/>
    <col min="9221" max="9224" width="11.453125" style="19"/>
    <col min="9225" max="9225" width="24.7265625" style="19" customWidth="1"/>
    <col min="9226" max="9226" width="12.54296875" style="19" customWidth="1"/>
    <col min="9227" max="9227" width="1.7265625" style="19" customWidth="1"/>
    <col min="9228" max="9472" width="11.453125" style="19"/>
    <col min="9473" max="9473" width="4.453125" style="19" customWidth="1"/>
    <col min="9474" max="9474" width="11.453125" style="19"/>
    <col min="9475" max="9475" width="12.81640625" style="19" customWidth="1"/>
    <col min="9476" max="9476" width="22" style="19" customWidth="1"/>
    <col min="9477" max="9480" width="11.453125" style="19"/>
    <col min="9481" max="9481" width="24.7265625" style="19" customWidth="1"/>
    <col min="9482" max="9482" width="12.54296875" style="19" customWidth="1"/>
    <col min="9483" max="9483" width="1.7265625" style="19" customWidth="1"/>
    <col min="9484" max="9728" width="11.453125" style="19"/>
    <col min="9729" max="9729" width="4.453125" style="19" customWidth="1"/>
    <col min="9730" max="9730" width="11.453125" style="19"/>
    <col min="9731" max="9731" width="12.81640625" style="19" customWidth="1"/>
    <col min="9732" max="9732" width="22" style="19" customWidth="1"/>
    <col min="9733" max="9736" width="11.453125" style="19"/>
    <col min="9737" max="9737" width="24.7265625" style="19" customWidth="1"/>
    <col min="9738" max="9738" width="12.54296875" style="19" customWidth="1"/>
    <col min="9739" max="9739" width="1.7265625" style="19" customWidth="1"/>
    <col min="9740" max="9984" width="11.453125" style="19"/>
    <col min="9985" max="9985" width="4.453125" style="19" customWidth="1"/>
    <col min="9986" max="9986" width="11.453125" style="19"/>
    <col min="9987" max="9987" width="12.81640625" style="19" customWidth="1"/>
    <col min="9988" max="9988" width="22" style="19" customWidth="1"/>
    <col min="9989" max="9992" width="11.453125" style="19"/>
    <col min="9993" max="9993" width="24.7265625" style="19" customWidth="1"/>
    <col min="9994" max="9994" width="12.54296875" style="19" customWidth="1"/>
    <col min="9995" max="9995" width="1.7265625" style="19" customWidth="1"/>
    <col min="9996" max="10240" width="11.453125" style="19"/>
    <col min="10241" max="10241" width="4.453125" style="19" customWidth="1"/>
    <col min="10242" max="10242" width="11.453125" style="19"/>
    <col min="10243" max="10243" width="12.81640625" style="19" customWidth="1"/>
    <col min="10244" max="10244" width="22" style="19" customWidth="1"/>
    <col min="10245" max="10248" width="11.453125" style="19"/>
    <col min="10249" max="10249" width="24.7265625" style="19" customWidth="1"/>
    <col min="10250" max="10250" width="12.54296875" style="19" customWidth="1"/>
    <col min="10251" max="10251" width="1.7265625" style="19" customWidth="1"/>
    <col min="10252" max="10496" width="11.453125" style="19"/>
    <col min="10497" max="10497" width="4.453125" style="19" customWidth="1"/>
    <col min="10498" max="10498" width="11.453125" style="19"/>
    <col min="10499" max="10499" width="12.81640625" style="19" customWidth="1"/>
    <col min="10500" max="10500" width="22" style="19" customWidth="1"/>
    <col min="10501" max="10504" width="11.453125" style="19"/>
    <col min="10505" max="10505" width="24.7265625" style="19" customWidth="1"/>
    <col min="10506" max="10506" width="12.54296875" style="19" customWidth="1"/>
    <col min="10507" max="10507" width="1.7265625" style="19" customWidth="1"/>
    <col min="10508" max="10752" width="11.453125" style="19"/>
    <col min="10753" max="10753" width="4.453125" style="19" customWidth="1"/>
    <col min="10754" max="10754" width="11.453125" style="19"/>
    <col min="10755" max="10755" width="12.81640625" style="19" customWidth="1"/>
    <col min="10756" max="10756" width="22" style="19" customWidth="1"/>
    <col min="10757" max="10760" width="11.453125" style="19"/>
    <col min="10761" max="10761" width="24.7265625" style="19" customWidth="1"/>
    <col min="10762" max="10762" width="12.54296875" style="19" customWidth="1"/>
    <col min="10763" max="10763" width="1.7265625" style="19" customWidth="1"/>
    <col min="10764" max="11008" width="11.453125" style="19"/>
    <col min="11009" max="11009" width="4.453125" style="19" customWidth="1"/>
    <col min="11010" max="11010" width="11.453125" style="19"/>
    <col min="11011" max="11011" width="12.81640625" style="19" customWidth="1"/>
    <col min="11012" max="11012" width="22" style="19" customWidth="1"/>
    <col min="11013" max="11016" width="11.453125" style="19"/>
    <col min="11017" max="11017" width="24.7265625" style="19" customWidth="1"/>
    <col min="11018" max="11018" width="12.54296875" style="19" customWidth="1"/>
    <col min="11019" max="11019" width="1.7265625" style="19" customWidth="1"/>
    <col min="11020" max="11264" width="11.453125" style="19"/>
    <col min="11265" max="11265" width="4.453125" style="19" customWidth="1"/>
    <col min="11266" max="11266" width="11.453125" style="19"/>
    <col min="11267" max="11267" width="12.81640625" style="19" customWidth="1"/>
    <col min="11268" max="11268" width="22" style="19" customWidth="1"/>
    <col min="11269" max="11272" width="11.453125" style="19"/>
    <col min="11273" max="11273" width="24.7265625" style="19" customWidth="1"/>
    <col min="11274" max="11274" width="12.54296875" style="19" customWidth="1"/>
    <col min="11275" max="11275" width="1.7265625" style="19" customWidth="1"/>
    <col min="11276" max="11520" width="11.453125" style="19"/>
    <col min="11521" max="11521" width="4.453125" style="19" customWidth="1"/>
    <col min="11522" max="11522" width="11.453125" style="19"/>
    <col min="11523" max="11523" width="12.81640625" style="19" customWidth="1"/>
    <col min="11524" max="11524" width="22" style="19" customWidth="1"/>
    <col min="11525" max="11528" width="11.453125" style="19"/>
    <col min="11529" max="11529" width="24.7265625" style="19" customWidth="1"/>
    <col min="11530" max="11530" width="12.54296875" style="19" customWidth="1"/>
    <col min="11531" max="11531" width="1.7265625" style="19" customWidth="1"/>
    <col min="11532" max="11776" width="11.453125" style="19"/>
    <col min="11777" max="11777" width="4.453125" style="19" customWidth="1"/>
    <col min="11778" max="11778" width="11.453125" style="19"/>
    <col min="11779" max="11779" width="12.81640625" style="19" customWidth="1"/>
    <col min="11780" max="11780" width="22" style="19" customWidth="1"/>
    <col min="11781" max="11784" width="11.453125" style="19"/>
    <col min="11785" max="11785" width="24.7265625" style="19" customWidth="1"/>
    <col min="11786" max="11786" width="12.54296875" style="19" customWidth="1"/>
    <col min="11787" max="11787" width="1.7265625" style="19" customWidth="1"/>
    <col min="11788" max="12032" width="11.453125" style="19"/>
    <col min="12033" max="12033" width="4.453125" style="19" customWidth="1"/>
    <col min="12034" max="12034" width="11.453125" style="19"/>
    <col min="12035" max="12035" width="12.81640625" style="19" customWidth="1"/>
    <col min="12036" max="12036" width="22" style="19" customWidth="1"/>
    <col min="12037" max="12040" width="11.453125" style="19"/>
    <col min="12041" max="12041" width="24.7265625" style="19" customWidth="1"/>
    <col min="12042" max="12042" width="12.54296875" style="19" customWidth="1"/>
    <col min="12043" max="12043" width="1.7265625" style="19" customWidth="1"/>
    <col min="12044" max="12288" width="11.453125" style="19"/>
    <col min="12289" max="12289" width="4.453125" style="19" customWidth="1"/>
    <col min="12290" max="12290" width="11.453125" style="19"/>
    <col min="12291" max="12291" width="12.81640625" style="19" customWidth="1"/>
    <col min="12292" max="12292" width="22" style="19" customWidth="1"/>
    <col min="12293" max="12296" width="11.453125" style="19"/>
    <col min="12297" max="12297" width="24.7265625" style="19" customWidth="1"/>
    <col min="12298" max="12298" width="12.54296875" style="19" customWidth="1"/>
    <col min="12299" max="12299" width="1.7265625" style="19" customWidth="1"/>
    <col min="12300" max="12544" width="11.453125" style="19"/>
    <col min="12545" max="12545" width="4.453125" style="19" customWidth="1"/>
    <col min="12546" max="12546" width="11.453125" style="19"/>
    <col min="12547" max="12547" width="12.81640625" style="19" customWidth="1"/>
    <col min="12548" max="12548" width="22" style="19" customWidth="1"/>
    <col min="12549" max="12552" width="11.453125" style="19"/>
    <col min="12553" max="12553" width="24.7265625" style="19" customWidth="1"/>
    <col min="12554" max="12554" width="12.54296875" style="19" customWidth="1"/>
    <col min="12555" max="12555" width="1.7265625" style="19" customWidth="1"/>
    <col min="12556" max="12800" width="11.453125" style="19"/>
    <col min="12801" max="12801" width="4.453125" style="19" customWidth="1"/>
    <col min="12802" max="12802" width="11.453125" style="19"/>
    <col min="12803" max="12803" width="12.81640625" style="19" customWidth="1"/>
    <col min="12804" max="12804" width="22" style="19" customWidth="1"/>
    <col min="12805" max="12808" width="11.453125" style="19"/>
    <col min="12809" max="12809" width="24.7265625" style="19" customWidth="1"/>
    <col min="12810" max="12810" width="12.54296875" style="19" customWidth="1"/>
    <col min="12811" max="12811" width="1.7265625" style="19" customWidth="1"/>
    <col min="12812" max="13056" width="11.453125" style="19"/>
    <col min="13057" max="13057" width="4.453125" style="19" customWidth="1"/>
    <col min="13058" max="13058" width="11.453125" style="19"/>
    <col min="13059" max="13059" width="12.81640625" style="19" customWidth="1"/>
    <col min="13060" max="13060" width="22" style="19" customWidth="1"/>
    <col min="13061" max="13064" width="11.453125" style="19"/>
    <col min="13065" max="13065" width="24.7265625" style="19" customWidth="1"/>
    <col min="13066" max="13066" width="12.54296875" style="19" customWidth="1"/>
    <col min="13067" max="13067" width="1.7265625" style="19" customWidth="1"/>
    <col min="13068" max="13312" width="11.453125" style="19"/>
    <col min="13313" max="13313" width="4.453125" style="19" customWidth="1"/>
    <col min="13314" max="13314" width="11.453125" style="19"/>
    <col min="13315" max="13315" width="12.81640625" style="19" customWidth="1"/>
    <col min="13316" max="13316" width="22" style="19" customWidth="1"/>
    <col min="13317" max="13320" width="11.453125" style="19"/>
    <col min="13321" max="13321" width="24.7265625" style="19" customWidth="1"/>
    <col min="13322" max="13322" width="12.54296875" style="19" customWidth="1"/>
    <col min="13323" max="13323" width="1.7265625" style="19" customWidth="1"/>
    <col min="13324" max="13568" width="11.453125" style="19"/>
    <col min="13569" max="13569" width="4.453125" style="19" customWidth="1"/>
    <col min="13570" max="13570" width="11.453125" style="19"/>
    <col min="13571" max="13571" width="12.81640625" style="19" customWidth="1"/>
    <col min="13572" max="13572" width="22" style="19" customWidth="1"/>
    <col min="13573" max="13576" width="11.453125" style="19"/>
    <col min="13577" max="13577" width="24.7265625" style="19" customWidth="1"/>
    <col min="13578" max="13578" width="12.54296875" style="19" customWidth="1"/>
    <col min="13579" max="13579" width="1.7265625" style="19" customWidth="1"/>
    <col min="13580" max="13824" width="11.453125" style="19"/>
    <col min="13825" max="13825" width="4.453125" style="19" customWidth="1"/>
    <col min="13826" max="13826" width="11.453125" style="19"/>
    <col min="13827" max="13827" width="12.81640625" style="19" customWidth="1"/>
    <col min="13828" max="13828" width="22" style="19" customWidth="1"/>
    <col min="13829" max="13832" width="11.453125" style="19"/>
    <col min="13833" max="13833" width="24.7265625" style="19" customWidth="1"/>
    <col min="13834" max="13834" width="12.54296875" style="19" customWidth="1"/>
    <col min="13835" max="13835" width="1.7265625" style="19" customWidth="1"/>
    <col min="13836" max="14080" width="11.453125" style="19"/>
    <col min="14081" max="14081" width="4.453125" style="19" customWidth="1"/>
    <col min="14082" max="14082" width="11.453125" style="19"/>
    <col min="14083" max="14083" width="12.81640625" style="19" customWidth="1"/>
    <col min="14084" max="14084" width="22" style="19" customWidth="1"/>
    <col min="14085" max="14088" width="11.453125" style="19"/>
    <col min="14089" max="14089" width="24.7265625" style="19" customWidth="1"/>
    <col min="14090" max="14090" width="12.54296875" style="19" customWidth="1"/>
    <col min="14091" max="14091" width="1.7265625" style="19" customWidth="1"/>
    <col min="14092" max="14336" width="11.453125" style="19"/>
    <col min="14337" max="14337" width="4.453125" style="19" customWidth="1"/>
    <col min="14338" max="14338" width="11.453125" style="19"/>
    <col min="14339" max="14339" width="12.81640625" style="19" customWidth="1"/>
    <col min="14340" max="14340" width="22" style="19" customWidth="1"/>
    <col min="14341" max="14344" width="11.453125" style="19"/>
    <col min="14345" max="14345" width="24.7265625" style="19" customWidth="1"/>
    <col min="14346" max="14346" width="12.54296875" style="19" customWidth="1"/>
    <col min="14347" max="14347" width="1.7265625" style="19" customWidth="1"/>
    <col min="14348" max="14592" width="11.453125" style="19"/>
    <col min="14593" max="14593" width="4.453125" style="19" customWidth="1"/>
    <col min="14594" max="14594" width="11.453125" style="19"/>
    <col min="14595" max="14595" width="12.81640625" style="19" customWidth="1"/>
    <col min="14596" max="14596" width="22" style="19" customWidth="1"/>
    <col min="14597" max="14600" width="11.453125" style="19"/>
    <col min="14601" max="14601" width="24.7265625" style="19" customWidth="1"/>
    <col min="14602" max="14602" width="12.54296875" style="19" customWidth="1"/>
    <col min="14603" max="14603" width="1.7265625" style="19" customWidth="1"/>
    <col min="14604" max="14848" width="11.453125" style="19"/>
    <col min="14849" max="14849" width="4.453125" style="19" customWidth="1"/>
    <col min="14850" max="14850" width="11.453125" style="19"/>
    <col min="14851" max="14851" width="12.81640625" style="19" customWidth="1"/>
    <col min="14852" max="14852" width="22" style="19" customWidth="1"/>
    <col min="14853" max="14856" width="11.453125" style="19"/>
    <col min="14857" max="14857" width="24.7265625" style="19" customWidth="1"/>
    <col min="14858" max="14858" width="12.54296875" style="19" customWidth="1"/>
    <col min="14859" max="14859" width="1.7265625" style="19" customWidth="1"/>
    <col min="14860" max="15104" width="11.453125" style="19"/>
    <col min="15105" max="15105" width="4.453125" style="19" customWidth="1"/>
    <col min="15106" max="15106" width="11.453125" style="19"/>
    <col min="15107" max="15107" width="12.81640625" style="19" customWidth="1"/>
    <col min="15108" max="15108" width="22" style="19" customWidth="1"/>
    <col min="15109" max="15112" width="11.453125" style="19"/>
    <col min="15113" max="15113" width="24.7265625" style="19" customWidth="1"/>
    <col min="15114" max="15114" width="12.54296875" style="19" customWidth="1"/>
    <col min="15115" max="15115" width="1.7265625" style="19" customWidth="1"/>
    <col min="15116" max="15360" width="11.453125" style="19"/>
    <col min="15361" max="15361" width="4.453125" style="19" customWidth="1"/>
    <col min="15362" max="15362" width="11.453125" style="19"/>
    <col min="15363" max="15363" width="12.81640625" style="19" customWidth="1"/>
    <col min="15364" max="15364" width="22" style="19" customWidth="1"/>
    <col min="15365" max="15368" width="11.453125" style="19"/>
    <col min="15369" max="15369" width="24.7265625" style="19" customWidth="1"/>
    <col min="15370" max="15370" width="12.54296875" style="19" customWidth="1"/>
    <col min="15371" max="15371" width="1.7265625" style="19" customWidth="1"/>
    <col min="15372" max="15616" width="11.453125" style="19"/>
    <col min="15617" max="15617" width="4.453125" style="19" customWidth="1"/>
    <col min="15618" max="15618" width="11.453125" style="19"/>
    <col min="15619" max="15619" width="12.81640625" style="19" customWidth="1"/>
    <col min="15620" max="15620" width="22" style="19" customWidth="1"/>
    <col min="15621" max="15624" width="11.453125" style="19"/>
    <col min="15625" max="15625" width="24.7265625" style="19" customWidth="1"/>
    <col min="15626" max="15626" width="12.54296875" style="19" customWidth="1"/>
    <col min="15627" max="15627" width="1.7265625" style="19" customWidth="1"/>
    <col min="15628" max="15872" width="11.453125" style="19"/>
    <col min="15873" max="15873" width="4.453125" style="19" customWidth="1"/>
    <col min="15874" max="15874" width="11.453125" style="19"/>
    <col min="15875" max="15875" width="12.81640625" style="19" customWidth="1"/>
    <col min="15876" max="15876" width="22" style="19" customWidth="1"/>
    <col min="15877" max="15880" width="11.453125" style="19"/>
    <col min="15881" max="15881" width="24.7265625" style="19" customWidth="1"/>
    <col min="15882" max="15882" width="12.54296875" style="19" customWidth="1"/>
    <col min="15883" max="15883" width="1.7265625" style="19" customWidth="1"/>
    <col min="15884" max="16128" width="11.453125" style="19"/>
    <col min="16129" max="16129" width="4.453125" style="19" customWidth="1"/>
    <col min="16130" max="16130" width="11.453125" style="19"/>
    <col min="16131" max="16131" width="12.81640625" style="19" customWidth="1"/>
    <col min="16132" max="16132" width="22" style="19" customWidth="1"/>
    <col min="16133" max="16136" width="11.453125" style="19"/>
    <col min="16137" max="16137" width="24.7265625" style="19" customWidth="1"/>
    <col min="16138" max="16138" width="12.54296875" style="19" customWidth="1"/>
    <col min="16139" max="16139" width="1.7265625" style="19" customWidth="1"/>
    <col min="16140" max="16384" width="11.453125" style="19"/>
  </cols>
  <sheetData>
    <row r="1" spans="2:10" ht="13" thickBot="1" x14ac:dyDescent="0.3"/>
    <row r="2" spans="2:10" x14ac:dyDescent="0.25">
      <c r="B2" s="20"/>
      <c r="C2" s="21"/>
      <c r="D2" s="70" t="s">
        <v>91</v>
      </c>
      <c r="E2" s="71"/>
      <c r="F2" s="71"/>
      <c r="G2" s="71"/>
      <c r="H2" s="71"/>
      <c r="I2" s="72"/>
      <c r="J2" s="76" t="s">
        <v>62</v>
      </c>
    </row>
    <row r="3" spans="2:10" ht="13" thickBot="1" x14ac:dyDescent="0.3">
      <c r="B3" s="22"/>
      <c r="C3" s="23"/>
      <c r="D3" s="73"/>
      <c r="E3" s="74"/>
      <c r="F3" s="74"/>
      <c r="G3" s="74"/>
      <c r="H3" s="74"/>
      <c r="I3" s="75"/>
      <c r="J3" s="77"/>
    </row>
    <row r="4" spans="2:10" ht="13" x14ac:dyDescent="0.25">
      <c r="B4" s="22"/>
      <c r="C4" s="23"/>
      <c r="E4" s="25"/>
      <c r="F4" s="25"/>
      <c r="G4" s="25"/>
      <c r="H4" s="25"/>
      <c r="I4" s="26"/>
      <c r="J4" s="27"/>
    </row>
    <row r="5" spans="2:10" ht="13" x14ac:dyDescent="0.25">
      <c r="B5" s="22"/>
      <c r="C5" s="23"/>
      <c r="D5" s="79" t="s">
        <v>92</v>
      </c>
      <c r="E5" s="80"/>
      <c r="F5" s="80"/>
      <c r="G5" s="80"/>
      <c r="H5" s="80"/>
      <c r="I5" s="81"/>
      <c r="J5" s="30" t="s">
        <v>93</v>
      </c>
    </row>
    <row r="6" spans="2:10" ht="13.5" thickBot="1" x14ac:dyDescent="0.3">
      <c r="B6" s="31"/>
      <c r="C6" s="32"/>
      <c r="D6" s="33"/>
      <c r="E6" s="34"/>
      <c r="F6" s="34"/>
      <c r="G6" s="34"/>
      <c r="H6" s="34"/>
      <c r="I6" s="35"/>
      <c r="J6" s="36"/>
    </row>
    <row r="7" spans="2:10" x14ac:dyDescent="0.25">
      <c r="B7" s="37"/>
      <c r="J7" s="38"/>
    </row>
    <row r="8" spans="2:10" x14ac:dyDescent="0.25">
      <c r="B8" s="37"/>
      <c r="J8" s="38"/>
    </row>
    <row r="9" spans="2:10" x14ac:dyDescent="0.25">
      <c r="B9" s="37"/>
      <c r="C9" s="19" t="s">
        <v>65</v>
      </c>
      <c r="D9" s="41"/>
      <c r="E9" s="40"/>
      <c r="J9" s="38"/>
    </row>
    <row r="10" spans="2:10" ht="13" x14ac:dyDescent="0.3">
      <c r="B10" s="37"/>
      <c r="C10" s="39"/>
      <c r="J10" s="38"/>
    </row>
    <row r="11" spans="2:10" ht="13" x14ac:dyDescent="0.3">
      <c r="B11" s="37"/>
      <c r="C11" s="39" t="str">
        <f>+'FOR CSA 018'!C12</f>
        <v>Señores : CLINICA SAGRADA FAMILIA</v>
      </c>
      <c r="J11" s="38"/>
    </row>
    <row r="12" spans="2:10" ht="13" x14ac:dyDescent="0.3">
      <c r="B12" s="37"/>
      <c r="C12" s="39" t="str">
        <f>+'FOR CSA 018'!C13</f>
        <v>NIT: 901.352.353</v>
      </c>
      <c r="J12" s="38"/>
    </row>
    <row r="13" spans="2:10" x14ac:dyDescent="0.25">
      <c r="B13" s="37"/>
      <c r="J13" s="38"/>
    </row>
    <row r="14" spans="2:10" x14ac:dyDescent="0.25">
      <c r="B14" s="37"/>
      <c r="C14" s="19" t="s">
        <v>94</v>
      </c>
      <c r="J14" s="38"/>
    </row>
    <row r="15" spans="2:10" x14ac:dyDescent="0.25">
      <c r="B15" s="37"/>
      <c r="C15" s="42"/>
      <c r="J15" s="38"/>
    </row>
    <row r="16" spans="2:10" ht="13" x14ac:dyDescent="0.3">
      <c r="B16" s="37"/>
      <c r="C16" s="61"/>
      <c r="D16" s="40"/>
      <c r="H16" s="62" t="s">
        <v>95</v>
      </c>
      <c r="I16" s="62" t="s">
        <v>96</v>
      </c>
      <c r="J16" s="38"/>
    </row>
    <row r="17" spans="2:10" ht="13" x14ac:dyDescent="0.3">
      <c r="B17" s="37"/>
      <c r="C17" s="39" t="s">
        <v>67</v>
      </c>
      <c r="D17" s="39"/>
      <c r="E17" s="39"/>
      <c r="F17" s="39"/>
      <c r="H17" s="43">
        <f>+SUM(H18:H21)</f>
        <v>17</v>
      </c>
      <c r="I17" s="63">
        <f>+SUM(I18:I21)</f>
        <v>329581481</v>
      </c>
      <c r="J17" s="38"/>
    </row>
    <row r="18" spans="2:10" x14ac:dyDescent="0.25">
      <c r="B18" s="37"/>
      <c r="C18" s="19" t="s">
        <v>71</v>
      </c>
      <c r="H18" s="64">
        <f>+'FOR CSA 018'!H19</f>
        <v>5</v>
      </c>
      <c r="I18" s="64">
        <f>+'FOR CSA 018'!I19</f>
        <v>125870</v>
      </c>
      <c r="J18" s="38"/>
    </row>
    <row r="19" spans="2:10" x14ac:dyDescent="0.25">
      <c r="B19" s="37"/>
      <c r="C19" s="19" t="s">
        <v>72</v>
      </c>
      <c r="H19" s="64">
        <f>+'FOR CSA 018'!H20</f>
        <v>12</v>
      </c>
      <c r="I19" s="64">
        <f>+'FOR CSA 018'!I20</f>
        <v>329455611</v>
      </c>
      <c r="J19" s="38"/>
    </row>
    <row r="20" spans="2:10" x14ac:dyDescent="0.25">
      <c r="B20" s="37"/>
      <c r="C20" s="19" t="s">
        <v>74</v>
      </c>
      <c r="H20" s="64">
        <f>+'FOR CSA 018'!H21</f>
        <v>0</v>
      </c>
      <c r="I20" s="64">
        <f>+'FOR CSA 018'!I21</f>
        <v>0</v>
      </c>
      <c r="J20" s="38"/>
    </row>
    <row r="21" spans="2:10" x14ac:dyDescent="0.25">
      <c r="B21" s="37"/>
      <c r="C21" s="19" t="s">
        <v>97</v>
      </c>
      <c r="H21" s="64">
        <f>+'FOR CSA 018'!H22</f>
        <v>0</v>
      </c>
      <c r="I21" s="64">
        <f>+'FOR CSA 018'!I22</f>
        <v>0</v>
      </c>
      <c r="J21" s="38"/>
    </row>
    <row r="22" spans="2:10" ht="13" x14ac:dyDescent="0.3">
      <c r="B22" s="37"/>
      <c r="C22" s="39" t="s">
        <v>98</v>
      </c>
      <c r="D22" s="39"/>
      <c r="E22" s="39"/>
      <c r="F22" s="39"/>
      <c r="H22" s="64">
        <f>+'FOR CSA 018'!H23</f>
        <v>0</v>
      </c>
      <c r="I22" s="64">
        <f>+'FOR CSA 018'!I23</f>
        <v>0</v>
      </c>
      <c r="J22" s="38"/>
    </row>
    <row r="23" spans="2:10" ht="13.5" thickBot="1" x14ac:dyDescent="0.35">
      <c r="B23" s="37"/>
      <c r="C23" s="39"/>
      <c r="D23" s="39"/>
      <c r="H23" s="65"/>
      <c r="I23" s="66"/>
      <c r="J23" s="38"/>
    </row>
    <row r="24" spans="2:10" ht="13.5" thickTop="1" x14ac:dyDescent="0.3">
      <c r="B24" s="37"/>
      <c r="C24" s="39"/>
      <c r="D24" s="39"/>
      <c r="H24" s="54"/>
      <c r="I24" s="48"/>
      <c r="J24" s="38"/>
    </row>
    <row r="25" spans="2:10" ht="13" x14ac:dyDescent="0.3">
      <c r="B25" s="37"/>
      <c r="C25" s="39"/>
      <c r="D25" s="39"/>
      <c r="H25" s="54"/>
      <c r="I25" s="48"/>
      <c r="J25" s="38"/>
    </row>
    <row r="26" spans="2:10" ht="13" x14ac:dyDescent="0.3">
      <c r="B26" s="37"/>
      <c r="C26" s="39"/>
      <c r="D26" s="39"/>
      <c r="H26" s="54"/>
      <c r="I26" s="48"/>
      <c r="J26" s="38"/>
    </row>
    <row r="27" spans="2:10" x14ac:dyDescent="0.25">
      <c r="B27" s="37"/>
      <c r="G27" s="54"/>
      <c r="H27" s="54"/>
      <c r="I27" s="54"/>
      <c r="J27" s="38"/>
    </row>
    <row r="28" spans="2:10" ht="13.5" thickBot="1" x14ac:dyDescent="0.35">
      <c r="B28" s="37"/>
      <c r="C28" s="55" t="str">
        <f>+'[1]FOR-CSA-018'!C37</f>
        <v>Nombre</v>
      </c>
      <c r="D28" s="55"/>
      <c r="G28" s="55" t="s">
        <v>85</v>
      </c>
      <c r="H28" s="56"/>
      <c r="I28" s="54"/>
      <c r="J28" s="38"/>
    </row>
    <row r="29" spans="2:10" ht="13" x14ac:dyDescent="0.3">
      <c r="B29" s="37"/>
      <c r="C29" s="57" t="str">
        <f>+'[1]FOR-CSA-018'!C38</f>
        <v>Cargo</v>
      </c>
      <c r="D29" s="57"/>
      <c r="G29" s="57" t="s">
        <v>99</v>
      </c>
      <c r="H29" s="54"/>
      <c r="I29" s="54"/>
      <c r="J29" s="38"/>
    </row>
    <row r="30" spans="2:10" ht="13" thickBot="1" x14ac:dyDescent="0.3">
      <c r="B30" s="58"/>
      <c r="C30" s="59"/>
      <c r="D30" s="59"/>
      <c r="E30" s="59"/>
      <c r="F30" s="59"/>
      <c r="G30" s="56"/>
      <c r="H30" s="56"/>
      <c r="I30" s="56"/>
      <c r="J30" s="60"/>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 CSA 018</vt:lpstr>
      <vt:lpstr>FOR CSA 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Funcionario</dc:creator>
  <cp:lastModifiedBy>Juan Camilo Paez Ramirez</cp:lastModifiedBy>
  <dcterms:created xsi:type="dcterms:W3CDTF">2024-12-04T15:19:47Z</dcterms:created>
  <dcterms:modified xsi:type="dcterms:W3CDTF">2024-12-30T15:12:31Z</dcterms:modified>
</cp:coreProperties>
</file>