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939936 SOMER S.A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" sheetId="3" r:id="rId3"/>
    <sheet name="FOR-CSA-018 " sheetId="5" r:id="rId4"/>
    <sheet name="FOR CSA 004" sheetId="6" r:id="rId5"/>
  </sheets>
  <definedNames>
    <definedName name="_xlnm._FilterDatabase" localSheetId="2" hidden="1">'ESTADO DE CADA FACTURA'!$A$2:$AE$11</definedName>
    <definedName name="_xlnm._FilterDatabase" localSheetId="0" hidden="1">'INFO IPS'!#REF!</definedName>
  </definedNames>
  <calcPr calcId="152511"/>
  <pivotCaches>
    <pivotCache cacheId="233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" i="3" l="1"/>
  <c r="H19" i="6" l="1"/>
  <c r="H13" i="6" s="1"/>
  <c r="G19" i="6"/>
  <c r="G13" i="6" s="1"/>
  <c r="I28" i="5"/>
  <c r="H28" i="5"/>
  <c r="I26" i="5"/>
  <c r="H26" i="5"/>
  <c r="I23" i="5"/>
  <c r="I31" i="5" s="1"/>
  <c r="H23" i="5"/>
  <c r="H31" i="5" l="1"/>
  <c r="J1" i="3" l="1"/>
  <c r="X1" i="3" l="1"/>
  <c r="W1" i="3"/>
  <c r="V1" i="3"/>
  <c r="U1" i="3"/>
  <c r="T1" i="3"/>
  <c r="I17" i="2"/>
</calcChain>
</file>

<file path=xl/comments1.xml><?xml version="1.0" encoding="utf-8"?>
<comments xmlns="http://schemas.openxmlformats.org/spreadsheetml/2006/main">
  <authors>
    <author>Paola Andrea Jimenez Prado</author>
  </authors>
  <commentList>
    <comment ref="AB4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PAGO DIRECTO REGIMEN SUBSIDIADO MAYO 2024</t>
        </r>
      </text>
    </comment>
  </commentList>
</comments>
</file>

<file path=xl/sharedStrings.xml><?xml version="1.0" encoding="utf-8"?>
<sst xmlns="http://schemas.openxmlformats.org/spreadsheetml/2006/main" count="216" uniqueCount="102">
  <si>
    <t>SOCIEDAD MEDICA RIONEGRO - CLINICA SOMER S.A</t>
  </si>
  <si>
    <t>NIT. 890939936</t>
  </si>
  <si>
    <t>CARTERA RADICADA ADEUDADA POR LA ENTIDAD</t>
  </si>
  <si>
    <t>C.C.F. COMFENALCO VALLE DEL CAUCA</t>
  </si>
  <si>
    <t>NIT. 890303093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</si>
  <si>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</si>
  <si>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</si>
  <si>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</si>
  <si>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</si>
  <si>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</si>
  <si>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</si>
  <si>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</si>
  <si>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</si>
  <si>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</si>
  <si>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</si>
  <si>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</si>
  <si>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</si>
  <si>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Sociedad Medica Rionegro S.A Somer S.A</t>
  </si>
  <si>
    <t>Rionegro</t>
  </si>
  <si>
    <t>Evento</t>
  </si>
  <si>
    <t>ESTADO DE CUENTA CON CORTE AL 05 DE SEPTIEMBRE DE 2024</t>
  </si>
  <si>
    <t>Llave</t>
  </si>
  <si>
    <t>890939936_5350250</t>
  </si>
  <si>
    <t>890939936_5368790</t>
  </si>
  <si>
    <t>890939936_5555505</t>
  </si>
  <si>
    <t>890939936_5561974</t>
  </si>
  <si>
    <t>890939936_5513457</t>
  </si>
  <si>
    <t>890939936_5576271</t>
  </si>
  <si>
    <t>890939936_5598618</t>
  </si>
  <si>
    <t>890939936_5602116</t>
  </si>
  <si>
    <t>890939936_5618340</t>
  </si>
  <si>
    <t>Fecha de radicacion EPS</t>
  </si>
  <si>
    <t>Estado de Factura EPS Septiembre 20</t>
  </si>
  <si>
    <t>Boxalud</t>
  </si>
  <si>
    <t>Finalizada</t>
  </si>
  <si>
    <t>Para auditoria de pertinencia</t>
  </si>
  <si>
    <t>Valor Total Bruto</t>
  </si>
  <si>
    <t>Valor Radicado</t>
  </si>
  <si>
    <t>Valor Glosa Aceptada</t>
  </si>
  <si>
    <t>Valor Nota Credito</t>
  </si>
  <si>
    <t>Valor Pagar</t>
  </si>
  <si>
    <t>Por pagar SAP</t>
  </si>
  <si>
    <t xml:space="preserve">P. abiertas </t>
  </si>
  <si>
    <t>Estado de Factura EPS Agosto 21</t>
  </si>
  <si>
    <t>GLOSA ACEPTADA POR LA IPS</t>
  </si>
  <si>
    <t>FACTURA EN PROCESO INTERNO</t>
  </si>
  <si>
    <t>FACTURA NO RADICADA</t>
  </si>
  <si>
    <t>Valor compensacion SAP</t>
  </si>
  <si>
    <t xml:space="preserve">Doc compensacion </t>
  </si>
  <si>
    <t>Valor TF</t>
  </si>
  <si>
    <t xml:space="preserve">Fecha de compensacion </t>
  </si>
  <si>
    <t>Fecha corte</t>
  </si>
  <si>
    <t>26.06.2024</t>
  </si>
  <si>
    <t>FACTURA PENDIENTE EN PROGRAMACION DE PAGO</t>
  </si>
  <si>
    <t>19.06.2024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</si>
  <si>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</si>
  <si>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</si>
  <si>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</si>
  <si>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</si>
  <si>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</si>
  <si>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</si>
  <si>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</si>
  <si>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</si>
  <si>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</si>
  <si>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</si>
  <si>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</si>
  <si>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</si>
  <si>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</si>
  <si>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</si>
  <si>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</si>
  <si>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</si>
  <si>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</si>
  <si>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</si>
  <si>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</si>
  <si>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</si>
  <si>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</si>
  <si>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</si>
  <si>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</si>
  <si>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</si>
  <si>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</si>
  <si>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</si>
  <si>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Sociedad Medica Rionegro S.A Somer S.A</t>
  </si>
  <si>
    <t>NIT: 890939936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</si>
  <si>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</si>
  <si>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</si>
  <si>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</si>
  <si>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</si>
  <si>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</si>
  <si>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</si>
  <si>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</si>
  <si>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</si>
  <si>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</si>
  <si>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</si>
  <si>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</si>
  <si>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</si>
  <si>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Luz Dary alvarez Roldan</t>
  </si>
  <si>
    <t>Auxiliar de cartera</t>
  </si>
  <si>
    <t>A continuacion me permito remitir nuestra respuesta al estado de cartera presentado en la fecha:</t>
  </si>
  <si>
    <t>BOX</t>
  </si>
  <si>
    <t>Estado de Factura EPS Octubre 29</t>
  </si>
  <si>
    <t>Santiago de Cali, Octubre 29 del 2024</t>
  </si>
  <si>
    <t>Con Corte al dia: 30/09/2024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</si>
</sst>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dd/mm/yyyy;@"/>
    <numFmt numFmtId="166" formatCode="_(&quot;$&quot;\ * #,##0_);_(&quot;$&quot;\ * \(#,##0\);_(&quot;$&quot;\ * &quot;-&quot;_);_(@_)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[$$-240A]\ #,##0;\-[$$-240A]\ #,##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Tahoma"/>
      <family val="2"/>
    </font>
    <font>
      <b/>
      <i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9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169" fontId="1" fillId="0" borderId="0" applyFont="0" applyFill="0" applyBorder="0" applyAlignment="0" applyProtection="0"/>
  </cellStyleXfs>
  <cellXfs count="134">
    <xf numFmtId="0" fontId="0" fillId="0" borderId="0" xfId="0"/>
    <xf numFmtId="164" fontId="18" fillId="33" borderId="10" xfId="48" applyNumberFormat="1" applyFont="1" applyFill="1" applyBorder="1" applyAlignment="1">
      <alignment horizontal="center" vertical="center" wrapText="1"/>
    </xf>
    <xf numFmtId="164" fontId="16" fillId="33" borderId="10" xfId="1" applyNumberFormat="1" applyFont="1" applyFill="1" applyBorder="1"/>
    <xf numFmtId="0" fontId="20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 vertical="center"/>
    </xf>
    <xf numFmtId="0" fontId="20" fillId="0" borderId="10" xfId="0" applyFont="1" applyBorder="1" applyAlignment="1">
      <alignment horizontal="center"/>
    </xf>
    <xf numFmtId="14" fontId="20" fillId="0" borderId="10" xfId="0" applyNumberFormat="1" applyFont="1" applyBorder="1" applyAlignment="1">
      <alignment horizontal="center"/>
    </xf>
    <xf numFmtId="164" fontId="20" fillId="0" borderId="10" xfId="1" applyNumberFormat="1" applyFont="1" applyBorder="1" applyAlignment="1">
      <alignment horizontal="center"/>
    </xf>
    <xf numFmtId="164" fontId="18" fillId="0" borderId="10" xfId="48" applyNumberFormat="1" applyFont="1" applyFill="1" applyBorder="1" applyAlignment="1">
      <alignment horizontal="center" vertical="center" wrapText="1"/>
    </xf>
    <xf numFmtId="167" fontId="0" fillId="0" borderId="0" xfId="56" applyNumberFormat="1" applyFont="1"/>
    <xf numFmtId="167" fontId="20" fillId="0" borderId="10" xfId="56" applyNumberFormat="1" applyFont="1" applyBorder="1" applyAlignment="1">
      <alignment horizontal="center"/>
    </xf>
    <xf numFmtId="167" fontId="16" fillId="0" borderId="0" xfId="56" applyNumberFormat="1" applyFont="1"/>
    <xf numFmtId="0" fontId="0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Fill="1"/>
    <xf numFmtId="164" fontId="16" fillId="0" borderId="10" xfId="48" applyNumberFormat="1" applyFont="1" applyFill="1" applyBorder="1" applyAlignment="1">
      <alignment horizontal="center" vertical="center" wrapText="1"/>
    </xf>
    <xf numFmtId="164" fontId="21" fillId="35" borderId="10" xfId="48" applyNumberFormat="1" applyFont="1" applyFill="1" applyBorder="1" applyAlignment="1">
      <alignment horizontal="center" vertical="center" wrapText="1"/>
    </xf>
    <xf numFmtId="164" fontId="16" fillId="34" borderId="10" xfId="48" applyNumberFormat="1" applyFont="1" applyFill="1" applyBorder="1" applyAlignment="1">
      <alignment horizontal="center" vertical="center" wrapText="1"/>
    </xf>
    <xf numFmtId="167" fontId="16" fillId="0" borderId="10" xfId="56" applyNumberFormat="1" applyFont="1" applyFill="1" applyBorder="1" applyAlignment="1">
      <alignment horizontal="center" vertical="center" wrapText="1"/>
    </xf>
    <xf numFmtId="167" fontId="16" fillId="36" borderId="10" xfId="56" applyNumberFormat="1" applyFont="1" applyFill="1" applyBorder="1" applyAlignment="1">
      <alignment horizontal="center" vertical="center" wrapText="1"/>
    </xf>
    <xf numFmtId="164" fontId="16" fillId="37" borderId="10" xfId="48" applyNumberFormat="1" applyFont="1" applyFill="1" applyBorder="1" applyAlignment="1">
      <alignment horizontal="center" vertical="center" wrapText="1"/>
    </xf>
    <xf numFmtId="0" fontId="0" fillId="0" borderId="10" xfId="0" applyFont="1" applyBorder="1"/>
    <xf numFmtId="167" fontId="22" fillId="0" borderId="10" xfId="56" applyNumberFormat="1" applyFont="1" applyBorder="1" applyAlignment="1">
      <alignment horizontal="center" vertical="center" wrapText="1"/>
    </xf>
    <xf numFmtId="167" fontId="0" fillId="0" borderId="10" xfId="56" applyNumberFormat="1" applyFont="1" applyBorder="1"/>
    <xf numFmtId="167" fontId="22" fillId="38" borderId="10" xfId="56" applyNumberFormat="1" applyFont="1" applyFill="1" applyBorder="1" applyAlignment="1">
      <alignment horizontal="center" vertical="center" wrapText="1"/>
    </xf>
    <xf numFmtId="14" fontId="0" fillId="0" borderId="10" xfId="0" applyNumberFormat="1" applyFont="1" applyBorder="1"/>
    <xf numFmtId="167" fontId="16" fillId="37" borderId="10" xfId="56" applyNumberFormat="1" applyFont="1" applyFill="1" applyBorder="1" applyAlignment="1">
      <alignment horizontal="center" vertical="center" wrapText="1"/>
    </xf>
    <xf numFmtId="0" fontId="0" fillId="0" borderId="10" xfId="0" applyBorder="1"/>
    <xf numFmtId="167" fontId="0" fillId="0" borderId="0" xfId="56" applyNumberFormat="1" applyFont="1" applyAlignment="1">
      <alignment horizontal="center" vertical="center"/>
    </xf>
    <xf numFmtId="0" fontId="0" fillId="0" borderId="12" xfId="0" applyBorder="1" applyAlignment="1">
      <alignment horizontal="left"/>
    </xf>
    <xf numFmtId="0" fontId="26" fillId="0" borderId="0" xfId="57" applyFont="1"/>
    <xf numFmtId="0" fontId="26" fillId="0" borderId="13" xfId="57" applyFont="1" applyBorder="1" applyAlignment="1">
      <alignment horizontal="centerContinuous"/>
    </xf>
    <xf numFmtId="0" fontId="26" fillId="0" borderId="15" xfId="57" applyFont="1" applyBorder="1" applyAlignment="1">
      <alignment horizontal="centerContinuous"/>
    </xf>
    <xf numFmtId="0" fontId="27" fillId="0" borderId="13" xfId="57" applyFont="1" applyBorder="1" applyAlignment="1">
      <alignment horizontal="centerContinuous" vertical="center"/>
    </xf>
    <xf numFmtId="0" fontId="27" fillId="0" borderId="14" xfId="57" applyFont="1" applyBorder="1" applyAlignment="1">
      <alignment horizontal="centerContinuous" vertical="center"/>
    </xf>
    <xf numFmtId="0" fontId="27" fillId="0" borderId="15" xfId="57" applyFont="1" applyBorder="1" applyAlignment="1">
      <alignment horizontal="centerContinuous" vertical="center"/>
    </xf>
    <xf numFmtId="0" fontId="27" fillId="0" borderId="21" xfId="57" applyFont="1" applyBorder="1" applyAlignment="1">
      <alignment horizontal="centerContinuous" vertical="center"/>
    </xf>
    <xf numFmtId="0" fontId="26" fillId="0" borderId="16" xfId="57" applyFont="1" applyBorder="1" applyAlignment="1">
      <alignment horizontal="centerContinuous"/>
    </xf>
    <xf numFmtId="0" fontId="26" fillId="0" borderId="17" xfId="57" applyFont="1" applyBorder="1" applyAlignment="1">
      <alignment horizontal="centerContinuous"/>
    </xf>
    <xf numFmtId="0" fontId="27" fillId="0" borderId="18" xfId="57" applyFont="1" applyBorder="1" applyAlignment="1">
      <alignment horizontal="centerContinuous" vertical="center"/>
    </xf>
    <xf numFmtId="0" fontId="27" fillId="0" borderId="19" xfId="57" applyFont="1" applyBorder="1" applyAlignment="1">
      <alignment horizontal="centerContinuous" vertical="center"/>
    </xf>
    <xf numFmtId="0" fontId="27" fillId="0" borderId="20" xfId="57" applyFont="1" applyBorder="1" applyAlignment="1">
      <alignment horizontal="centerContinuous" vertical="center"/>
    </xf>
    <xf numFmtId="0" fontId="27" fillId="0" borderId="23" xfId="57" applyFont="1" applyBorder="1" applyAlignment="1">
      <alignment horizontal="centerContinuous" vertical="center"/>
    </xf>
    <xf numFmtId="0" fontId="27" fillId="0" borderId="16" xfId="57" applyFont="1" applyBorder="1" applyAlignment="1">
      <alignment horizontal="centerContinuous" vertical="center"/>
    </xf>
    <xf numFmtId="0" fontId="27" fillId="0" borderId="0" xfId="57" applyFont="1" applyAlignment="1">
      <alignment horizontal="centerContinuous" vertical="center"/>
    </xf>
    <xf numFmtId="0" fontId="27" fillId="0" borderId="17" xfId="57" applyFont="1" applyBorder="1" applyAlignment="1">
      <alignment horizontal="centerContinuous" vertical="center"/>
    </xf>
    <xf numFmtId="0" fontId="27" fillId="0" borderId="22" xfId="57" applyFont="1" applyBorder="1" applyAlignment="1">
      <alignment horizontal="centerContinuous" vertical="center"/>
    </xf>
    <xf numFmtId="0" fontId="26" fillId="0" borderId="18" xfId="57" applyFont="1" applyBorder="1" applyAlignment="1">
      <alignment horizontal="centerContinuous"/>
    </xf>
    <xf numFmtId="0" fontId="26" fillId="0" borderId="20" xfId="57" applyFont="1" applyBorder="1" applyAlignment="1">
      <alignment horizontal="centerContinuous"/>
    </xf>
    <xf numFmtId="0" fontId="26" fillId="0" borderId="16" xfId="57" applyFont="1" applyBorder="1"/>
    <xf numFmtId="0" fontId="26" fillId="0" borderId="17" xfId="57" applyFont="1" applyBorder="1"/>
    <xf numFmtId="0" fontId="27" fillId="0" borderId="0" xfId="57" applyFont="1"/>
    <xf numFmtId="14" fontId="26" fillId="0" borderId="0" xfId="57" applyNumberFormat="1" applyFont="1"/>
    <xf numFmtId="168" fontId="26" fillId="0" borderId="0" xfId="57" applyNumberFormat="1" applyFont="1"/>
    <xf numFmtId="0" fontId="25" fillId="0" borderId="0" xfId="57" applyFont="1"/>
    <xf numFmtId="14" fontId="26" fillId="0" borderId="0" xfId="57" applyNumberFormat="1" applyFont="1" applyAlignment="1">
      <alignment horizontal="left"/>
    </xf>
    <xf numFmtId="0" fontId="28" fillId="0" borderId="0" xfId="57" applyFont="1" applyAlignment="1">
      <alignment horizontal="center"/>
    </xf>
    <xf numFmtId="170" fontId="28" fillId="0" borderId="0" xfId="58" applyNumberFormat="1" applyFont="1" applyAlignment="1">
      <alignment horizontal="center"/>
    </xf>
    <xf numFmtId="164" fontId="28" fillId="0" borderId="0" xfId="1" applyNumberFormat="1" applyFont="1" applyAlignment="1">
      <alignment horizontal="right"/>
    </xf>
    <xf numFmtId="164" fontId="26" fillId="0" borderId="0" xfId="1" applyNumberFormat="1" applyFont="1"/>
    <xf numFmtId="170" fontId="25" fillId="0" borderId="0" xfId="58" applyNumberFormat="1" applyFont="1" applyAlignment="1">
      <alignment horizontal="center"/>
    </xf>
    <xf numFmtId="164" fontId="25" fillId="0" borderId="0" xfId="1" applyNumberFormat="1" applyFont="1" applyAlignment="1">
      <alignment horizontal="right"/>
    </xf>
    <xf numFmtId="170" fontId="26" fillId="0" borderId="0" xfId="58" applyNumberFormat="1" applyFont="1" applyAlignment="1">
      <alignment horizontal="center"/>
    </xf>
    <xf numFmtId="164" fontId="26" fillId="0" borderId="0" xfId="1" applyNumberFormat="1" applyFont="1" applyAlignment="1">
      <alignment horizontal="right"/>
    </xf>
    <xf numFmtId="164" fontId="26" fillId="0" borderId="0" xfId="57" applyNumberFormat="1" applyFont="1"/>
    <xf numFmtId="170" fontId="26" fillId="0" borderId="19" xfId="58" applyNumberFormat="1" applyFont="1" applyBorder="1" applyAlignment="1">
      <alignment horizontal="center"/>
    </xf>
    <xf numFmtId="164" fontId="26" fillId="0" borderId="19" xfId="1" applyNumberFormat="1" applyFont="1" applyBorder="1" applyAlignment="1">
      <alignment horizontal="right"/>
    </xf>
    <xf numFmtId="170" fontId="27" fillId="0" borderId="0" xfId="1" applyNumberFormat="1" applyFont="1" applyAlignment="1">
      <alignment horizontal="right"/>
    </xf>
    <xf numFmtId="164" fontId="27" fillId="0" borderId="0" xfId="1" applyNumberFormat="1" applyFont="1" applyAlignment="1">
      <alignment horizontal="right"/>
    </xf>
    <xf numFmtId="0" fontId="28" fillId="0" borderId="0" xfId="57" applyFont="1"/>
    <xf numFmtId="170" fontId="25" fillId="0" borderId="19" xfId="58" applyNumberFormat="1" applyFont="1" applyBorder="1" applyAlignment="1">
      <alignment horizontal="center"/>
    </xf>
    <xf numFmtId="164" fontId="25" fillId="0" borderId="19" xfId="1" applyNumberFormat="1" applyFont="1" applyBorder="1" applyAlignment="1">
      <alignment horizontal="right"/>
    </xf>
    <xf numFmtId="0" fontId="25" fillId="0" borderId="17" xfId="57" applyFont="1" applyBorder="1"/>
    <xf numFmtId="170" fontId="25" fillId="0" borderId="0" xfId="1" applyNumberFormat="1" applyFont="1" applyAlignment="1">
      <alignment horizontal="right"/>
    </xf>
    <xf numFmtId="170" fontId="28" fillId="0" borderId="25" xfId="58" applyNumberFormat="1" applyFont="1" applyBorder="1" applyAlignment="1">
      <alignment horizontal="center"/>
    </xf>
    <xf numFmtId="164" fontId="28" fillId="0" borderId="25" xfId="1" applyNumberFormat="1" applyFont="1" applyBorder="1" applyAlignment="1">
      <alignment horizontal="right"/>
    </xf>
    <xf numFmtId="171" fontId="25" fillId="0" borderId="0" xfId="57" applyNumberFormat="1" applyFont="1"/>
    <xf numFmtId="169" fontId="25" fillId="0" borderId="0" xfId="58" applyFont="1"/>
    <xf numFmtId="164" fontId="25" fillId="0" borderId="0" xfId="1" applyNumberFormat="1" applyFont="1"/>
    <xf numFmtId="171" fontId="28" fillId="0" borderId="19" xfId="57" applyNumberFormat="1" applyFont="1" applyBorder="1"/>
    <xf numFmtId="171" fontId="25" fillId="0" borderId="19" xfId="57" applyNumberFormat="1" applyFont="1" applyBorder="1"/>
    <xf numFmtId="169" fontId="28" fillId="0" borderId="19" xfId="58" applyFont="1" applyBorder="1"/>
    <xf numFmtId="164" fontId="25" fillId="0" borderId="19" xfId="1" applyNumberFormat="1" applyFont="1" applyBorder="1"/>
    <xf numFmtId="171" fontId="28" fillId="0" borderId="0" xfId="57" applyNumberFormat="1" applyFont="1"/>
    <xf numFmtId="0" fontId="26" fillId="0" borderId="18" xfId="57" applyFont="1" applyBorder="1"/>
    <xf numFmtId="0" fontId="26" fillId="0" borderId="19" xfId="57" applyFont="1" applyBorder="1"/>
    <xf numFmtId="171" fontId="26" fillId="0" borderId="19" xfId="57" applyNumberFormat="1" applyFont="1" applyBorder="1"/>
    <xf numFmtId="0" fontId="26" fillId="0" borderId="20" xfId="57" applyFont="1" applyBorder="1"/>
    <xf numFmtId="0" fontId="28" fillId="0" borderId="21" xfId="57" applyFont="1" applyBorder="1" applyAlignment="1">
      <alignment horizontal="center" vertical="center"/>
    </xf>
    <xf numFmtId="0" fontId="28" fillId="0" borderId="12" xfId="57" applyFont="1" applyBorder="1" applyAlignment="1">
      <alignment horizontal="center" vertical="center"/>
    </xf>
    <xf numFmtId="0" fontId="25" fillId="0" borderId="16" xfId="57" applyFont="1" applyBorder="1"/>
    <xf numFmtId="168" fontId="25" fillId="0" borderId="0" xfId="57" applyNumberFormat="1" applyFont="1"/>
    <xf numFmtId="14" fontId="25" fillId="0" borderId="0" xfId="57" applyNumberFormat="1" applyFont="1"/>
    <xf numFmtId="14" fontId="25" fillId="0" borderId="0" xfId="57" applyNumberFormat="1" applyFont="1" applyAlignment="1">
      <alignment horizontal="left"/>
    </xf>
    <xf numFmtId="167" fontId="28" fillId="0" borderId="0" xfId="56" applyNumberFormat="1" applyFont="1"/>
    <xf numFmtId="172" fontId="28" fillId="0" borderId="0" xfId="56" applyNumberFormat="1" applyFont="1" applyAlignment="1">
      <alignment horizontal="right"/>
    </xf>
    <xf numFmtId="167" fontId="25" fillId="0" borderId="0" xfId="56" applyNumberFormat="1" applyFont="1" applyAlignment="1">
      <alignment horizontal="center"/>
    </xf>
    <xf numFmtId="172" fontId="25" fillId="0" borderId="0" xfId="56" applyNumberFormat="1" applyFont="1" applyAlignment="1">
      <alignment horizontal="right"/>
    </xf>
    <xf numFmtId="167" fontId="25" fillId="0" borderId="11" xfId="56" applyNumberFormat="1" applyFont="1" applyBorder="1" applyAlignment="1">
      <alignment horizontal="center"/>
    </xf>
    <xf numFmtId="172" fontId="25" fillId="0" borderId="11" xfId="56" applyNumberFormat="1" applyFont="1" applyBorder="1" applyAlignment="1">
      <alignment horizontal="right"/>
    </xf>
    <xf numFmtId="167" fontId="25" fillId="0" borderId="25" xfId="56" applyNumberFormat="1" applyFont="1" applyBorder="1" applyAlignment="1">
      <alignment horizontal="center"/>
    </xf>
    <xf numFmtId="172" fontId="25" fillId="0" borderId="25" xfId="56" applyNumberFormat="1" applyFont="1" applyBorder="1" applyAlignment="1">
      <alignment horizontal="right"/>
    </xf>
    <xf numFmtId="171" fontId="25" fillId="0" borderId="0" xfId="57" applyNumberFormat="1" applyFont="1" applyAlignment="1">
      <alignment horizontal="right"/>
    </xf>
    <xf numFmtId="0" fontId="25" fillId="0" borderId="18" xfId="57" applyFont="1" applyBorder="1"/>
    <xf numFmtId="0" fontId="25" fillId="0" borderId="19" xfId="57" applyFont="1" applyBorder="1"/>
    <xf numFmtId="0" fontId="25" fillId="0" borderId="20" xfId="57" applyFont="1" applyBorder="1"/>
    <xf numFmtId="0" fontId="16" fillId="0" borderId="1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165" fontId="16" fillId="0" borderId="0" xfId="0" applyNumberFormat="1" applyFont="1" applyAlignment="1">
      <alignment horizontal="center"/>
    </xf>
    <xf numFmtId="0" fontId="29" fillId="0" borderId="0" xfId="57" applyFont="1" applyAlignment="1">
      <alignment horizontal="center" vertical="center" wrapText="1"/>
    </xf>
    <xf numFmtId="0" fontId="25" fillId="0" borderId="13" xfId="57" applyFont="1" applyBorder="1" applyAlignment="1">
      <alignment horizontal="center"/>
    </xf>
    <xf numFmtId="0" fontId="25" fillId="0" borderId="15" xfId="57" applyFont="1" applyBorder="1" applyAlignment="1">
      <alignment horizontal="center"/>
    </xf>
    <xf numFmtId="0" fontId="25" fillId="0" borderId="18" xfId="57" applyFont="1" applyBorder="1" applyAlignment="1">
      <alignment horizontal="center"/>
    </xf>
    <xf numFmtId="0" fontId="25" fillId="0" borderId="20" xfId="57" applyFont="1" applyBorder="1" applyAlignment="1">
      <alignment horizontal="center"/>
    </xf>
    <xf numFmtId="0" fontId="28" fillId="0" borderId="13" xfId="57" applyFont="1" applyBorder="1" applyAlignment="1">
      <alignment horizontal="center" vertical="center"/>
    </xf>
    <xf numFmtId="0" fontId="28" fillId="0" borderId="14" xfId="57" applyFont="1" applyBorder="1" applyAlignment="1">
      <alignment horizontal="center" vertical="center"/>
    </xf>
    <xf numFmtId="0" fontId="28" fillId="0" borderId="15" xfId="57" applyFont="1" applyBorder="1" applyAlignment="1">
      <alignment horizontal="center" vertical="center"/>
    </xf>
    <xf numFmtId="0" fontId="28" fillId="0" borderId="26" xfId="57" applyFont="1" applyBorder="1" applyAlignment="1">
      <alignment horizontal="center" vertical="center" wrapText="1"/>
    </xf>
    <xf numFmtId="0" fontId="28" fillId="0" borderId="27" xfId="57" applyFont="1" applyBorder="1" applyAlignment="1">
      <alignment horizontal="center" vertical="center" wrapText="1"/>
    </xf>
    <xf numFmtId="0" fontId="28" fillId="0" borderId="24" xfId="57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6" fillId="37" borderId="10" xfId="0" applyFont="1" applyFill="1" applyBorder="1" applyAlignment="1">
      <alignment horizontal="center" vertical="center" wrapText="1"/>
    </xf>
    <xf numFmtId="0" fontId="0" fillId="0" borderId="13" xfId="0" pivotButton="1" applyBorder="1"/>
    <xf numFmtId="167" fontId="0" fillId="0" borderId="15" xfId="0" applyNumberFormat="1" applyBorder="1"/>
    <xf numFmtId="0" fontId="0" fillId="0" borderId="16" xfId="0" applyBorder="1" applyAlignment="1">
      <alignment horizontal="left"/>
    </xf>
    <xf numFmtId="167" fontId="0" fillId="0" borderId="17" xfId="0" applyNumberFormat="1" applyBorder="1"/>
    <xf numFmtId="167" fontId="0" fillId="0" borderId="24" xfId="0" applyNumberFormat="1" applyBorder="1"/>
    <xf numFmtId="0" fontId="0" fillId="0" borderId="21" xfId="0" applyBorder="1"/>
    <xf numFmtId="167" fontId="0" fillId="0" borderId="12" xfId="0" applyNumberFormat="1" applyBorder="1"/>
    <xf numFmtId="0" fontId="0" fillId="0" borderId="21" xfId="0" applyNumberFormat="1" applyBorder="1"/>
    <xf numFmtId="0" fontId="0" fillId="0" borderId="22" xfId="0" applyNumberFormat="1" applyBorder="1"/>
    <xf numFmtId="0" fontId="0" fillId="0" borderId="12" xfId="0" applyNumberFormat="1" applyBorder="1"/>
  </cellXfs>
  <cellStyles count="59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56" builtinId="3"/>
    <cellStyle name="Millares 2" xfId="47"/>
    <cellStyle name="Millares 2 2" xfId="53"/>
    <cellStyle name="Millares 2 3" xfId="58"/>
    <cellStyle name="Moneda" xfId="1" builtinId="4"/>
    <cellStyle name="Moneda [0] 2" xfId="49"/>
    <cellStyle name="Moneda 11" xfId="48"/>
    <cellStyle name="Moneda 11 2" xfId="54"/>
    <cellStyle name="Moneda 2" xfId="46"/>
    <cellStyle name="Moneda 2 2" xfId="52"/>
    <cellStyle name="Moneda 3" xfId="43"/>
    <cellStyle name="Moneda 4" xfId="45"/>
    <cellStyle name="Moneda 5" xfId="44"/>
    <cellStyle name="Moneda 6" xfId="51"/>
    <cellStyle name="Moneda 9" xfId="50"/>
    <cellStyle name="Moneda 9 2" xfId="55"/>
    <cellStyle name="Neutral" xfId="9" builtinId="28" customBuiltin="1"/>
    <cellStyle name="Normal" xfId="0" builtinId="0"/>
    <cellStyle name="Normal 2 2" xfId="57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5">
    <dxf>
      <border>
        <left style="medium">
          <color indexed="64"/>
        </left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9525</xdr:rowOff>
    </xdr:from>
    <xdr:ext cx="2447925" cy="1114424"/>
    <xdr:pic>
      <xdr:nvPicPr>
        <xdr:cNvPr id="3" name="Imagen 2">
          <a:extLst>
            <a:ext uri="{FF2B5EF4-FFF2-40B4-BE49-F238E27FC236}">
              <a16:creationId xmlns="" xmlns:a16="http://schemas.microsoft.com/office/drawing/2014/main" id="{ADE5F552-7B7A-46EB-8AEE-2644A7E0C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9525"/>
          <a:ext cx="2447925" cy="11144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4.708980555559" createdVersion="5" refreshedVersion="5" minRefreshableVersion="3" recordCount="9">
  <cacheSource type="worksheet">
    <worksheetSource ref="A2:AE11" sheet="ESTADO DE CADA FACTURA"/>
  </cacheSource>
  <cacheFields count="31">
    <cacheField name="NIT IPS" numFmtId="0">
      <sharedItems containsSemiMixedTypes="0" containsString="0" containsNumber="1" containsInteger="1" minValue="890939936" maxValue="890939936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5350250" maxValue="5618340"/>
    </cacheField>
    <cacheField name="Llave" numFmtId="0">
      <sharedItems/>
    </cacheField>
    <cacheField name="IPS Fecha factura" numFmtId="14">
      <sharedItems containsSemiMixedTypes="0" containsNonDate="0" containsDate="1" containsString="0" minDate="2024-01-15T00:00:00" maxDate="2024-09-04T00:00:00"/>
    </cacheField>
    <cacheField name="IPS Fecha radicado" numFmtId="14">
      <sharedItems containsNonDate="0" containsDate="1" containsString="0" containsBlank="1" minDate="2024-02-13T00:00:00" maxDate="2024-08-15T00:00:00"/>
    </cacheField>
    <cacheField name="Fecha de radicacion EPS" numFmtId="14">
      <sharedItems containsSemiMixedTypes="0" containsNonDate="0" containsDate="1" containsString="0" minDate="2024-02-13T00:00:00" maxDate="2024-09-12T00:00:00"/>
    </cacheField>
    <cacheField name="IPS Valor Factura" numFmtId="167">
      <sharedItems containsSemiMixedTypes="0" containsString="0" containsNumber="1" containsInteger="1" minValue="8118" maxValue="44108242"/>
    </cacheField>
    <cacheField name="IPS Saldo Factura" numFmtId="167">
      <sharedItems containsSemiMixedTypes="0" containsString="0" containsNumber="1" containsInteger="1" minValue="8118" maxValue="28071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Octubre 29" numFmtId="0">
      <sharedItems count="3">
        <s v="GLOSA ACEPTADA POR LA IPS"/>
        <s v="FACTURA PENDIENTE EN PROGRAMACION DE PAGO"/>
        <s v="FACTURA PENDIENTE EN PROGRAMACION DE PAGO " u="1"/>
      </sharedItems>
    </cacheField>
    <cacheField name="BOX" numFmtId="0">
      <sharedItems/>
    </cacheField>
    <cacheField name="Boxalud" numFmtId="0">
      <sharedItems/>
    </cacheField>
    <cacheField name="Estado de Factura EPS Septiembre 20" numFmtId="0">
      <sharedItems count="3">
        <s v="GLOSA ACEPTADA POR LA IPS"/>
        <s v="FACTURA PENDIENTE EN PROGRAMACION DE PAGO"/>
        <s v="FACTURA EN PROCESO INTERNO"/>
      </sharedItems>
    </cacheField>
    <cacheField name="Estado de Factura EPS Agosto 21" numFmtId="0">
      <sharedItems/>
    </cacheField>
    <cacheField name="Valor Total Bruto" numFmtId="167">
      <sharedItems containsSemiMixedTypes="0" containsString="0" containsNumber="1" containsInteger="1" minValue="8118" maxValue="44108242"/>
    </cacheField>
    <cacheField name="Valor Radicado" numFmtId="167">
      <sharedItems containsSemiMixedTypes="0" containsString="0" containsNumber="1" containsInteger="1" minValue="8118" maxValue="44108242"/>
    </cacheField>
    <cacheField name="Valor Glosa Aceptada" numFmtId="167">
      <sharedItems containsSemiMixedTypes="0" containsString="0" containsNumber="1" containsInteger="1" minValue="0" maxValue="3426400"/>
    </cacheField>
    <cacheField name="Valor Nota Credito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8118" maxValue="40681842"/>
    </cacheField>
    <cacheField name="Por pagar SAP" numFmtId="167">
      <sharedItems containsSemiMixedTypes="0" containsString="0" containsNumber="1" containsInteger="1" minValue="0" maxValue="93800"/>
    </cacheField>
    <cacheField name="P. abiertas " numFmtId="0">
      <sharedItems containsString="0" containsBlank="1" containsNumber="1" containsInteger="1" minValue="1222511284" maxValue="1222514259"/>
    </cacheField>
    <cacheField name="Valor compensacion SAP" numFmtId="167">
      <sharedItems containsSemiMixedTypes="0" containsString="0" containsNumber="1" containsInteger="1" minValue="0" maxValue="40681842"/>
    </cacheField>
    <cacheField name="Doc compensacion " numFmtId="0">
      <sharedItems containsString="0" containsBlank="1" containsNumber="1" containsInteger="1" minValue="2201520937" maxValue="4800064074"/>
    </cacheField>
    <cacheField name="Valor TF" numFmtId="0">
      <sharedItems containsString="0" containsBlank="1" containsNumber="1" containsInteger="1" minValue="11223028" maxValue="45568583"/>
    </cacheField>
    <cacheField name="Fecha de compensacion " numFmtId="0">
      <sharedItems containsBlank="1"/>
    </cacheField>
    <cacheField name="Fecha corte" numFmtId="14">
      <sharedItems containsSemiMixedTypes="0" containsNonDate="0" containsDate="1" containsString="0" minDate="2024-08-30T00:00:00" maxDate="2024-08-3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90939936"/>
    <s v="Sociedad Medica Rionegro S.A Somer S.A"/>
    <m/>
    <n v="5350250"/>
    <s v="890939936_5350250"/>
    <d v="2024-01-15T00:00:00"/>
    <d v="2024-02-13T00:00:00"/>
    <d v="2024-02-13T00:00:00"/>
    <n v="10787752"/>
    <n v="337999"/>
    <s v="Evento"/>
    <s v="Rionegro"/>
    <m/>
    <m/>
    <x v="0"/>
    <s v="Finalizada"/>
    <s v="Finalizada"/>
    <x v="0"/>
    <s v="GLOSA ACEPTADA POR LA IPS"/>
    <n v="10787752"/>
    <n v="10787752"/>
    <n v="337999"/>
    <n v="0"/>
    <n v="10449753"/>
    <n v="0"/>
    <m/>
    <n v="10449753"/>
    <n v="2201520937"/>
    <n v="11223028"/>
    <s v="26.06.2024"/>
    <d v="2024-08-30T00:00:00"/>
  </r>
  <r>
    <n v="890939936"/>
    <s v="Sociedad Medica Rionegro S.A Somer S.A"/>
    <m/>
    <n v="5368790"/>
    <s v="890939936_5368790"/>
    <d v="2024-01-30T00:00:00"/>
    <d v="2024-04-15T00:00:00"/>
    <d v="2024-04-15T00:00:00"/>
    <n v="44108242"/>
    <n v="2807100"/>
    <s v="Evento"/>
    <s v="Rionegro"/>
    <m/>
    <m/>
    <x v="0"/>
    <s v="Finalizada"/>
    <s v="Finalizada"/>
    <x v="0"/>
    <s v="GLOSA ACEPTADA POR LA IPS"/>
    <n v="44108242"/>
    <n v="44108242"/>
    <n v="3426400"/>
    <n v="0"/>
    <n v="40681842"/>
    <n v="0"/>
    <m/>
    <n v="40681842"/>
    <n v="4800064074"/>
    <n v="45568583"/>
    <s v="19.06.2024"/>
    <d v="2024-08-30T00:00:00"/>
  </r>
  <r>
    <n v="890939936"/>
    <s v="Sociedad Medica Rionegro S.A Somer S.A"/>
    <m/>
    <n v="5555505"/>
    <s v="890939936_5555505"/>
    <d v="2024-07-10T00:00:00"/>
    <d v="2024-08-14T00:00:00"/>
    <d v="2024-08-14T00:00:00"/>
    <n v="93800"/>
    <n v="93800"/>
    <s v="Evento"/>
    <s v="Rionegro"/>
    <m/>
    <m/>
    <x v="1"/>
    <s v="Finalizada"/>
    <s v="Finalizada"/>
    <x v="1"/>
    <s v="FACTURA EN PROCESO INTERNO"/>
    <n v="93800"/>
    <n v="93800"/>
    <n v="0"/>
    <n v="0"/>
    <n v="93800"/>
    <n v="93800"/>
    <n v="1222511284"/>
    <n v="0"/>
    <m/>
    <m/>
    <m/>
    <d v="2024-08-30T00:00:00"/>
  </r>
  <r>
    <n v="890939936"/>
    <s v="Sociedad Medica Rionegro S.A Somer S.A"/>
    <m/>
    <n v="5561974"/>
    <s v="890939936_5561974"/>
    <d v="2024-07-16T00:00:00"/>
    <d v="2024-08-14T00:00:00"/>
    <d v="2024-08-14T00:00:00"/>
    <n v="74900"/>
    <n v="74900"/>
    <s v="Evento"/>
    <s v="Rionegro"/>
    <m/>
    <m/>
    <x v="1"/>
    <s v="Finalizada"/>
    <s v="Finalizada"/>
    <x v="1"/>
    <s v="FACTURA EN PROCESO INTERNO"/>
    <n v="74900"/>
    <n v="74900"/>
    <n v="0"/>
    <n v="0"/>
    <n v="74900"/>
    <n v="74900"/>
    <n v="1222511285"/>
    <n v="0"/>
    <m/>
    <m/>
    <m/>
    <d v="2024-08-30T00:00:00"/>
  </r>
  <r>
    <n v="890939936"/>
    <s v="Sociedad Medica Rionegro S.A Somer S.A"/>
    <m/>
    <n v="5513457"/>
    <s v="890939936_5513457"/>
    <d v="2024-06-04T00:00:00"/>
    <m/>
    <d v="2024-09-03T00:00:00"/>
    <n v="93800"/>
    <n v="89300"/>
    <s v="Evento"/>
    <s v="Rionegro"/>
    <m/>
    <m/>
    <x v="1"/>
    <s v="Finalizada"/>
    <s v="Para auditoria de pertinencia"/>
    <x v="2"/>
    <s v="FACTURA NO RADICADA"/>
    <n v="93800"/>
    <n v="93800"/>
    <n v="0"/>
    <n v="0"/>
    <n v="89300"/>
    <n v="89300"/>
    <n v="1222514255"/>
    <n v="0"/>
    <m/>
    <m/>
    <m/>
    <d v="2024-08-30T00:00:00"/>
  </r>
  <r>
    <n v="890939936"/>
    <s v="Sociedad Medica Rionegro S.A Somer S.A"/>
    <m/>
    <n v="5576271"/>
    <s v="890939936_5576271"/>
    <d v="2024-07-29T00:00:00"/>
    <m/>
    <d v="2024-09-03T00:00:00"/>
    <n v="8118"/>
    <n v="8118"/>
    <s v="Evento"/>
    <s v="Rionegro"/>
    <m/>
    <m/>
    <x v="1"/>
    <s v="Finalizada"/>
    <s v="Para auditoria de pertinencia"/>
    <x v="2"/>
    <s v="FACTURA NO RADICADA"/>
    <n v="8118"/>
    <n v="8118"/>
    <n v="0"/>
    <n v="0"/>
    <n v="8118"/>
    <n v="8118"/>
    <n v="1222514259"/>
    <n v="0"/>
    <m/>
    <m/>
    <m/>
    <d v="2024-08-30T00:00:00"/>
  </r>
  <r>
    <n v="890939936"/>
    <s v="Sociedad Medica Rionegro S.A Somer S.A"/>
    <m/>
    <n v="5598618"/>
    <s v="890939936_5598618"/>
    <d v="2024-08-16T00:00:00"/>
    <m/>
    <d v="2024-09-03T00:00:00"/>
    <n v="74900"/>
    <n v="70400"/>
    <s v="Evento"/>
    <s v="Rionegro"/>
    <m/>
    <m/>
    <x v="1"/>
    <s v="Finalizada"/>
    <s v="Para auditoria de pertinencia"/>
    <x v="2"/>
    <e v="#N/A"/>
    <n v="74900"/>
    <n v="74900"/>
    <n v="0"/>
    <n v="0"/>
    <n v="70400"/>
    <n v="70400"/>
    <n v="1222514257"/>
    <n v="0"/>
    <m/>
    <m/>
    <m/>
    <d v="2024-08-30T00:00:00"/>
  </r>
  <r>
    <n v="890939936"/>
    <s v="Sociedad Medica Rionegro S.A Somer S.A"/>
    <m/>
    <n v="5602116"/>
    <s v="890939936_5602116"/>
    <d v="2024-08-21T00:00:00"/>
    <m/>
    <d v="2024-09-05T00:00:00"/>
    <n v="74900"/>
    <n v="74900"/>
    <s v="Evento"/>
    <s v="Rionegro"/>
    <m/>
    <m/>
    <x v="1"/>
    <s v="Finalizada"/>
    <s v="Para auditoria de pertinencia"/>
    <x v="2"/>
    <e v="#N/A"/>
    <n v="74900"/>
    <n v="74900"/>
    <n v="0"/>
    <n v="0"/>
    <n v="74900"/>
    <n v="74900"/>
    <n v="1222514252"/>
    <n v="0"/>
    <m/>
    <m/>
    <m/>
    <d v="2024-08-30T00:00:00"/>
  </r>
  <r>
    <n v="890939936"/>
    <s v="Sociedad Medica Rionegro S.A Somer S.A"/>
    <m/>
    <n v="5618340"/>
    <s v="890939936_5618340"/>
    <d v="2024-09-03T00:00:00"/>
    <m/>
    <d v="2024-09-11T00:00:00"/>
    <n v="74900"/>
    <n v="70400"/>
    <s v="Evento"/>
    <s v="Rionegro"/>
    <m/>
    <m/>
    <x v="1"/>
    <s v="Finalizada"/>
    <s v="Para auditoria de pertinencia"/>
    <x v="2"/>
    <e v="#N/A"/>
    <n v="74900"/>
    <n v="74900"/>
    <n v="0"/>
    <n v="0"/>
    <n v="70400"/>
    <n v="70400"/>
    <n v="1222514249"/>
    <n v="0"/>
    <m/>
    <m/>
    <m/>
    <d v="2024-08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233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31">
    <pivotField showAll="0"/>
    <pivotField showAll="0"/>
    <pivotField showAll="0"/>
    <pivotField showAll="0"/>
    <pivotField showAll="0"/>
    <pivotField numFmtId="14" showAll="0"/>
    <pivotField showAll="0"/>
    <pivotField numFmtId="14" showAll="0"/>
    <pivotField numFmtId="167" showAll="0"/>
    <pivotField dataField="1" numFmtId="167" showAll="0"/>
    <pivotField showAll="0"/>
    <pivotField showAll="0"/>
    <pivotField showAll="0"/>
    <pivotField showAll="0"/>
    <pivotField axis="axisRow" dataField="1" showAll="0" defaultSubtotal="0">
      <items count="3">
        <item x="1"/>
        <item m="1" x="2"/>
        <item x="0"/>
      </items>
    </pivotField>
    <pivotField showAll="0" defaultSubtotal="0"/>
    <pivotField showAll="0"/>
    <pivotField showAll="0">
      <items count="4">
        <item x="2"/>
        <item x="1"/>
        <item x="0"/>
        <item t="default"/>
      </items>
    </pivotField>
    <pivotField showAll="0"/>
    <pivotField numFmtId="167" showAll="0"/>
    <pivotField numFmtId="167"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showAll="0"/>
    <pivotField numFmtId="14" showAll="0"/>
  </pivotFields>
  <rowFields count="1">
    <field x="14"/>
  </rowFields>
  <rowItems count="3">
    <i>
      <x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9" baseField="0" baseItem="0" numFmtId="167"/>
  </dataFields>
  <formats count="15">
    <format dxfId="1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17" type="button" dataOnly="0" labelOnly="1" outline="0"/>
    </format>
    <format dxfId="9">
      <pivotArea dataOnly="0" labelOnly="1" grandRow="1" outline="0" fieldPosition="0"/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7" type="button" dataOnly="0" labelOnly="1" outline="0"/>
    </format>
    <format dxfId="6">
      <pivotArea dataOnly="0" labelOnly="1" grandRow="1" outline="0" fieldPosition="0"/>
    </format>
    <format dxfId="5">
      <pivotArea field="17" type="button" dataOnly="0" labelOnly="1" outline="0"/>
    </format>
    <format dxfId="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1"/>
  <sheetViews>
    <sheetView showGridLines="0" workbookViewId="0">
      <selection activeCell="C11" sqref="C11"/>
    </sheetView>
  </sheetViews>
  <sheetFormatPr baseColWidth="10" defaultRowHeight="14.5" x14ac:dyDescent="0.35"/>
  <cols>
    <col min="1" max="1" width="4.26953125" customWidth="1"/>
    <col min="2" max="2" width="11.453125" style="4"/>
    <col min="3" max="3" width="37.7265625" bestFit="1" customWidth="1"/>
    <col min="8" max="8" width="13" bestFit="1" customWidth="1"/>
    <col min="9" max="9" width="12" bestFit="1" customWidth="1"/>
  </cols>
  <sheetData>
    <row r="1" spans="2:13" x14ac:dyDescent="0.35">
      <c r="B1" s="108" t="s">
        <v>0</v>
      </c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2:13" x14ac:dyDescent="0.35">
      <c r="B2" s="108" t="s">
        <v>1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</row>
    <row r="3" spans="2:13" ht="18.5" x14ac:dyDescent="0.45">
      <c r="B3" s="109" t="s">
        <v>2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</row>
    <row r="4" spans="2:13" x14ac:dyDescent="0.35">
      <c r="B4" s="108" t="s">
        <v>20</v>
      </c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</row>
    <row r="5" spans="2:13" x14ac:dyDescent="0.35">
      <c r="B5" s="110" t="s">
        <v>3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</row>
    <row r="6" spans="2:13" x14ac:dyDescent="0.35">
      <c r="B6" s="107" t="s">
        <v>4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</row>
    <row r="7" spans="2:13" ht="37.5" x14ac:dyDescent="0.35">
      <c r="B7" s="1" t="s">
        <v>5</v>
      </c>
      <c r="C7" s="1" t="s">
        <v>6</v>
      </c>
      <c r="D7" s="1" t="s">
        <v>7</v>
      </c>
      <c r="E7" s="1" t="s">
        <v>8</v>
      </c>
      <c r="F7" s="1" t="s">
        <v>9</v>
      </c>
      <c r="G7" s="1" t="s">
        <v>10</v>
      </c>
      <c r="H7" s="1" t="s">
        <v>11</v>
      </c>
      <c r="I7" s="1" t="s">
        <v>12</v>
      </c>
      <c r="J7" s="1" t="s">
        <v>13</v>
      </c>
      <c r="K7" s="1" t="s">
        <v>14</v>
      </c>
      <c r="L7" s="1" t="s">
        <v>15</v>
      </c>
      <c r="M7" s="1" t="s">
        <v>16</v>
      </c>
    </row>
    <row r="8" spans="2:13" ht="15" customHeight="1" x14ac:dyDescent="0.35">
      <c r="B8" s="3">
        <v>890939936</v>
      </c>
      <c r="C8" s="3" t="s">
        <v>17</v>
      </c>
      <c r="D8" s="3"/>
      <c r="E8" s="6">
        <v>5350250</v>
      </c>
      <c r="F8" s="7">
        <v>45306</v>
      </c>
      <c r="G8" s="7">
        <v>45335</v>
      </c>
      <c r="H8" s="8">
        <v>10787752</v>
      </c>
      <c r="I8" s="8">
        <v>337999</v>
      </c>
      <c r="J8" s="3" t="s">
        <v>19</v>
      </c>
      <c r="K8" s="3" t="s">
        <v>18</v>
      </c>
      <c r="L8" s="3"/>
      <c r="M8" s="3"/>
    </row>
    <row r="9" spans="2:13" ht="15" customHeight="1" x14ac:dyDescent="0.35">
      <c r="B9" s="3">
        <v>890939936</v>
      </c>
      <c r="C9" s="3" t="s">
        <v>17</v>
      </c>
      <c r="D9" s="3"/>
      <c r="E9" s="6">
        <v>5368790</v>
      </c>
      <c r="F9" s="7">
        <v>45321</v>
      </c>
      <c r="G9" s="7">
        <v>45397</v>
      </c>
      <c r="H9" s="8">
        <v>44108242</v>
      </c>
      <c r="I9" s="8">
        <v>2807100</v>
      </c>
      <c r="J9" s="3" t="s">
        <v>19</v>
      </c>
      <c r="K9" s="3" t="s">
        <v>18</v>
      </c>
      <c r="L9" s="3"/>
      <c r="M9" s="3"/>
    </row>
    <row r="10" spans="2:13" ht="15" customHeight="1" x14ac:dyDescent="0.35">
      <c r="B10" s="3">
        <v>890939936</v>
      </c>
      <c r="C10" s="3" t="s">
        <v>17</v>
      </c>
      <c r="D10" s="3"/>
      <c r="E10" s="6">
        <v>5555505</v>
      </c>
      <c r="F10" s="7">
        <v>45483</v>
      </c>
      <c r="G10" s="7">
        <v>45518</v>
      </c>
      <c r="H10" s="8">
        <v>93800</v>
      </c>
      <c r="I10" s="8">
        <v>93800</v>
      </c>
      <c r="J10" s="3" t="s">
        <v>19</v>
      </c>
      <c r="K10" s="3" t="s">
        <v>18</v>
      </c>
      <c r="L10" s="3"/>
      <c r="M10" s="3"/>
    </row>
    <row r="11" spans="2:13" ht="15" customHeight="1" x14ac:dyDescent="0.35">
      <c r="B11" s="3">
        <v>890939936</v>
      </c>
      <c r="C11" s="3" t="s">
        <v>17</v>
      </c>
      <c r="D11" s="3"/>
      <c r="E11" s="6">
        <v>5561974</v>
      </c>
      <c r="F11" s="7">
        <v>45489</v>
      </c>
      <c r="G11" s="7">
        <v>45518</v>
      </c>
      <c r="H11" s="8">
        <v>74900</v>
      </c>
      <c r="I11" s="8">
        <v>74900</v>
      </c>
      <c r="J11" s="3" t="s">
        <v>19</v>
      </c>
      <c r="K11" s="3" t="s">
        <v>18</v>
      </c>
      <c r="L11" s="3"/>
      <c r="M11" s="3"/>
    </row>
    <row r="12" spans="2:13" ht="15" customHeight="1" x14ac:dyDescent="0.35">
      <c r="B12" s="3">
        <v>890939936</v>
      </c>
      <c r="C12" s="3" t="s">
        <v>17</v>
      </c>
      <c r="D12" s="3"/>
      <c r="E12" s="6">
        <v>5513457</v>
      </c>
      <c r="F12" s="7">
        <v>45447</v>
      </c>
      <c r="G12" s="7"/>
      <c r="H12" s="8">
        <v>93800</v>
      </c>
      <c r="I12" s="8">
        <v>89300</v>
      </c>
      <c r="J12" s="3" t="s">
        <v>19</v>
      </c>
      <c r="K12" s="3" t="s">
        <v>18</v>
      </c>
      <c r="L12" s="3"/>
      <c r="M12" s="3"/>
    </row>
    <row r="13" spans="2:13" ht="15" customHeight="1" x14ac:dyDescent="0.35">
      <c r="B13" s="3">
        <v>890939936</v>
      </c>
      <c r="C13" s="3" t="s">
        <v>17</v>
      </c>
      <c r="D13" s="3"/>
      <c r="E13" s="6">
        <v>5576271</v>
      </c>
      <c r="F13" s="7">
        <v>45502</v>
      </c>
      <c r="G13" s="7"/>
      <c r="H13" s="8">
        <v>8118</v>
      </c>
      <c r="I13" s="8">
        <v>8118</v>
      </c>
      <c r="J13" s="3" t="s">
        <v>19</v>
      </c>
      <c r="K13" s="3" t="s">
        <v>18</v>
      </c>
      <c r="L13" s="3"/>
      <c r="M13" s="3"/>
    </row>
    <row r="14" spans="2:13" ht="15" customHeight="1" x14ac:dyDescent="0.35">
      <c r="B14" s="3">
        <v>890939936</v>
      </c>
      <c r="C14" s="3" t="s">
        <v>17</v>
      </c>
      <c r="D14" s="3"/>
      <c r="E14" s="6">
        <v>5598618</v>
      </c>
      <c r="F14" s="7">
        <v>45520</v>
      </c>
      <c r="G14" s="7"/>
      <c r="H14" s="8">
        <v>74900</v>
      </c>
      <c r="I14" s="8">
        <v>70400</v>
      </c>
      <c r="J14" s="3" t="s">
        <v>19</v>
      </c>
      <c r="K14" s="3" t="s">
        <v>18</v>
      </c>
      <c r="L14" s="3"/>
      <c r="M14" s="3"/>
    </row>
    <row r="15" spans="2:13" ht="15" customHeight="1" x14ac:dyDescent="0.35">
      <c r="B15" s="3">
        <v>890939936</v>
      </c>
      <c r="C15" s="3" t="s">
        <v>17</v>
      </c>
      <c r="D15" s="3"/>
      <c r="E15" s="6">
        <v>5602116</v>
      </c>
      <c r="F15" s="7">
        <v>45525</v>
      </c>
      <c r="G15" s="7"/>
      <c r="H15" s="8">
        <v>74900</v>
      </c>
      <c r="I15" s="8">
        <v>74900</v>
      </c>
      <c r="J15" s="3" t="s">
        <v>19</v>
      </c>
      <c r="K15" s="3" t="s">
        <v>18</v>
      </c>
      <c r="L15" s="3"/>
      <c r="M15" s="3"/>
    </row>
    <row r="16" spans="2:13" ht="15" customHeight="1" x14ac:dyDescent="0.35">
      <c r="B16" s="3">
        <v>890939936</v>
      </c>
      <c r="C16" s="3" t="s">
        <v>17</v>
      </c>
      <c r="D16" s="3"/>
      <c r="E16" s="6">
        <v>5618340</v>
      </c>
      <c r="F16" s="7">
        <v>45538</v>
      </c>
      <c r="G16" s="7"/>
      <c r="H16" s="8">
        <v>74900</v>
      </c>
      <c r="I16" s="8">
        <v>70400</v>
      </c>
      <c r="J16" s="3" t="s">
        <v>19</v>
      </c>
      <c r="K16" s="3" t="s">
        <v>18</v>
      </c>
      <c r="L16" s="3"/>
      <c r="M16" s="3"/>
    </row>
    <row r="17" spans="3:9" x14ac:dyDescent="0.35">
      <c r="C17" s="4"/>
      <c r="G17" s="5"/>
      <c r="I17" s="2">
        <f>SUM(I8:I16)</f>
        <v>3626917</v>
      </c>
    </row>
    <row r="18" spans="3:9" x14ac:dyDescent="0.35">
      <c r="C18" s="4"/>
    </row>
    <row r="19" spans="3:9" x14ac:dyDescent="0.35">
      <c r="C19" s="4"/>
    </row>
    <row r="20" spans="3:9" x14ac:dyDescent="0.35">
      <c r="C20" s="4"/>
    </row>
    <row r="21" spans="3:9" x14ac:dyDescent="0.35">
      <c r="C21" s="4"/>
    </row>
  </sheetData>
  <mergeCells count="6">
    <mergeCell ref="B6:M6"/>
    <mergeCell ref="B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4" sqref="B4:C4"/>
    </sheetView>
  </sheetViews>
  <sheetFormatPr baseColWidth="10" defaultRowHeight="14.5" x14ac:dyDescent="0.35"/>
  <cols>
    <col min="1" max="1" width="45.1796875" customWidth="1"/>
    <col min="2" max="2" width="13.6328125" style="29" bestFit="1" customWidth="1"/>
    <col min="3" max="3" width="10.81640625" style="10" customWidth="1"/>
  </cols>
  <sheetData>
    <row r="2" spans="1:3" ht="15" thickBot="1" x14ac:dyDescent="0.4"/>
    <row r="3" spans="1:3" ht="15" thickBot="1" x14ac:dyDescent="0.4">
      <c r="A3" s="124" t="s">
        <v>55</v>
      </c>
      <c r="B3" s="129" t="s">
        <v>57</v>
      </c>
      <c r="C3" s="130" t="s">
        <v>58</v>
      </c>
    </row>
    <row r="4" spans="1:3" x14ac:dyDescent="0.35">
      <c r="A4" s="126" t="s">
        <v>53</v>
      </c>
      <c r="B4" s="131">
        <v>7</v>
      </c>
      <c r="C4" s="125">
        <v>481818</v>
      </c>
    </row>
    <row r="5" spans="1:3" ht="15" thickBot="1" x14ac:dyDescent="0.4">
      <c r="A5" s="126" t="s">
        <v>44</v>
      </c>
      <c r="B5" s="132">
        <v>2</v>
      </c>
      <c r="C5" s="127">
        <v>3145099</v>
      </c>
    </row>
    <row r="6" spans="1:3" ht="15" thickBot="1" x14ac:dyDescent="0.4">
      <c r="A6" s="30" t="s">
        <v>56</v>
      </c>
      <c r="B6" s="133">
        <v>9</v>
      </c>
      <c r="C6" s="128">
        <v>3626917</v>
      </c>
    </row>
    <row r="7" spans="1:3" x14ac:dyDescent="0.35">
      <c r="B7"/>
      <c r="C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4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13"/>
    <col min="2" max="2" width="37.7265625" style="14" bestFit="1" customWidth="1"/>
    <col min="3" max="4" width="10.90625" style="14"/>
    <col min="5" max="5" width="18.54296875" style="14" bestFit="1" customWidth="1"/>
    <col min="6" max="8" width="10.90625" style="14"/>
    <col min="9" max="9" width="13.6328125" style="10" bestFit="1" customWidth="1"/>
    <col min="10" max="10" width="12.6328125" style="10" bestFit="1" customWidth="1"/>
    <col min="11" max="14" width="10.90625" style="14"/>
    <col min="15" max="15" width="21.26953125" customWidth="1"/>
    <col min="16" max="16" width="9.81640625" style="14" customWidth="1"/>
    <col min="17" max="17" width="10.90625" style="14"/>
    <col min="18" max="18" width="19.81640625" style="14" customWidth="1"/>
    <col min="19" max="19" width="10.90625" style="14"/>
    <col min="20" max="21" width="14.1796875" style="14" bestFit="1" customWidth="1"/>
    <col min="22" max="22" width="13.1796875" style="14" bestFit="1" customWidth="1"/>
    <col min="23" max="23" width="11" style="14" bestFit="1" customWidth="1"/>
    <col min="24" max="24" width="14.1796875" style="14" bestFit="1" customWidth="1"/>
    <col min="25" max="25" width="10.90625" style="10"/>
    <col min="26" max="26" width="11.26953125" style="14" bestFit="1" customWidth="1"/>
    <col min="27" max="27" width="13.90625" style="10" customWidth="1"/>
    <col min="28" max="28" width="14.36328125" style="14" customWidth="1"/>
    <col min="29" max="29" width="11.7265625" style="14" bestFit="1" customWidth="1"/>
    <col min="30" max="30" width="13.90625" style="14" customWidth="1"/>
    <col min="31" max="16384" width="10.90625" style="14"/>
  </cols>
  <sheetData>
    <row r="1" spans="1:31" x14ac:dyDescent="0.35">
      <c r="J1" s="12">
        <f>SUBTOTAL(9,J3:J11)</f>
        <v>3626917</v>
      </c>
      <c r="T1" s="12">
        <f t="shared" ref="T1:Y1" si="0">SUBTOTAL(9,T3:T11)</f>
        <v>55391312</v>
      </c>
      <c r="U1" s="12">
        <f t="shared" si="0"/>
        <v>55391312</v>
      </c>
      <c r="V1" s="12">
        <f t="shared" si="0"/>
        <v>3764399</v>
      </c>
      <c r="W1" s="12">
        <f t="shared" si="0"/>
        <v>0</v>
      </c>
      <c r="X1" s="12">
        <f t="shared" si="0"/>
        <v>51613413</v>
      </c>
      <c r="Y1" s="12">
        <f t="shared" si="0"/>
        <v>481818</v>
      </c>
    </row>
    <row r="2" spans="1:31" s="15" customFormat="1" ht="50" x14ac:dyDescent="0.35">
      <c r="A2" s="16" t="s">
        <v>5</v>
      </c>
      <c r="B2" s="16" t="s">
        <v>6</v>
      </c>
      <c r="C2" s="16" t="s">
        <v>7</v>
      </c>
      <c r="D2" s="16" t="s">
        <v>8</v>
      </c>
      <c r="E2" s="17" t="s">
        <v>21</v>
      </c>
      <c r="F2" s="16" t="s">
        <v>9</v>
      </c>
      <c r="G2" s="16" t="s">
        <v>10</v>
      </c>
      <c r="H2" s="18" t="s">
        <v>31</v>
      </c>
      <c r="I2" s="19" t="s">
        <v>11</v>
      </c>
      <c r="J2" s="20" t="s">
        <v>12</v>
      </c>
      <c r="K2" s="16" t="s">
        <v>13</v>
      </c>
      <c r="L2" s="16" t="s">
        <v>14</v>
      </c>
      <c r="M2" s="16" t="s">
        <v>15</v>
      </c>
      <c r="N2" s="16" t="s">
        <v>16</v>
      </c>
      <c r="O2" s="123" t="s">
        <v>99</v>
      </c>
      <c r="P2" s="16" t="s">
        <v>98</v>
      </c>
      <c r="Q2" s="16" t="s">
        <v>33</v>
      </c>
      <c r="R2" s="16" t="s">
        <v>32</v>
      </c>
      <c r="S2" s="9" t="s">
        <v>43</v>
      </c>
      <c r="T2" s="23" t="s">
        <v>36</v>
      </c>
      <c r="U2" s="23" t="s">
        <v>37</v>
      </c>
      <c r="V2" s="23" t="s">
        <v>38</v>
      </c>
      <c r="W2" s="23" t="s">
        <v>39</v>
      </c>
      <c r="X2" s="23" t="s">
        <v>40</v>
      </c>
      <c r="Y2" s="27" t="s">
        <v>41</v>
      </c>
      <c r="Z2" s="21" t="s">
        <v>42</v>
      </c>
      <c r="AA2" s="25" t="s">
        <v>47</v>
      </c>
      <c r="AB2" s="25" t="s">
        <v>48</v>
      </c>
      <c r="AC2" s="25" t="s">
        <v>49</v>
      </c>
      <c r="AD2" s="25" t="s">
        <v>50</v>
      </c>
      <c r="AE2" s="23" t="s">
        <v>51</v>
      </c>
    </row>
    <row r="3" spans="1:31" ht="15" customHeight="1" x14ac:dyDescent="0.35">
      <c r="A3" s="3">
        <v>890939936</v>
      </c>
      <c r="B3" s="3" t="s">
        <v>17</v>
      </c>
      <c r="C3" s="3"/>
      <c r="D3" s="6">
        <v>5350250</v>
      </c>
      <c r="E3" s="6" t="s">
        <v>22</v>
      </c>
      <c r="F3" s="7">
        <v>45306</v>
      </c>
      <c r="G3" s="7">
        <v>45335</v>
      </c>
      <c r="H3" s="7">
        <v>45335</v>
      </c>
      <c r="I3" s="11">
        <v>10787752</v>
      </c>
      <c r="J3" s="11">
        <v>337999</v>
      </c>
      <c r="K3" s="3" t="s">
        <v>19</v>
      </c>
      <c r="L3" s="3" t="s">
        <v>18</v>
      </c>
      <c r="M3" s="3"/>
      <c r="N3" s="3"/>
      <c r="O3" s="22" t="s">
        <v>44</v>
      </c>
      <c r="P3" s="22" t="s">
        <v>34</v>
      </c>
      <c r="Q3" s="22" t="s">
        <v>34</v>
      </c>
      <c r="R3" s="22" t="s">
        <v>44</v>
      </c>
      <c r="S3" s="22" t="s">
        <v>44</v>
      </c>
      <c r="T3" s="24">
        <v>10787752</v>
      </c>
      <c r="U3" s="24">
        <v>10787752</v>
      </c>
      <c r="V3" s="24">
        <v>337999</v>
      </c>
      <c r="W3" s="24">
        <v>0</v>
      </c>
      <c r="X3" s="24">
        <v>10449753</v>
      </c>
      <c r="Y3" s="24">
        <v>0</v>
      </c>
      <c r="Z3" s="22"/>
      <c r="AA3" s="24">
        <v>10449753</v>
      </c>
      <c r="AB3" s="28">
        <v>2201520937</v>
      </c>
      <c r="AC3" s="24">
        <v>11223028</v>
      </c>
      <c r="AD3" s="28" t="s">
        <v>52</v>
      </c>
      <c r="AE3" s="26">
        <v>45534</v>
      </c>
    </row>
    <row r="4" spans="1:31" ht="15" customHeight="1" x14ac:dyDescent="0.35">
      <c r="A4" s="3">
        <v>890939936</v>
      </c>
      <c r="B4" s="3" t="s">
        <v>17</v>
      </c>
      <c r="C4" s="3"/>
      <c r="D4" s="6">
        <v>5368790</v>
      </c>
      <c r="E4" s="6" t="s">
        <v>23</v>
      </c>
      <c r="F4" s="7">
        <v>45321</v>
      </c>
      <c r="G4" s="7">
        <v>45397</v>
      </c>
      <c r="H4" s="7">
        <v>45397</v>
      </c>
      <c r="I4" s="11">
        <v>44108242</v>
      </c>
      <c r="J4" s="11">
        <v>2807100</v>
      </c>
      <c r="K4" s="3" t="s">
        <v>19</v>
      </c>
      <c r="L4" s="3" t="s">
        <v>18</v>
      </c>
      <c r="M4" s="3"/>
      <c r="N4" s="3"/>
      <c r="O4" s="22" t="s">
        <v>44</v>
      </c>
      <c r="P4" s="22" t="s">
        <v>34</v>
      </c>
      <c r="Q4" s="22" t="s">
        <v>34</v>
      </c>
      <c r="R4" s="22" t="s">
        <v>44</v>
      </c>
      <c r="S4" s="22" t="s">
        <v>44</v>
      </c>
      <c r="T4" s="24">
        <v>44108242</v>
      </c>
      <c r="U4" s="24">
        <v>44108242</v>
      </c>
      <c r="V4" s="24">
        <v>3426400</v>
      </c>
      <c r="W4" s="24">
        <v>0</v>
      </c>
      <c r="X4" s="24">
        <v>40681842</v>
      </c>
      <c r="Y4" s="24">
        <v>0</v>
      </c>
      <c r="Z4" s="22"/>
      <c r="AA4" s="24">
        <v>40681842</v>
      </c>
      <c r="AB4" s="28">
        <v>4800064074</v>
      </c>
      <c r="AC4" s="24">
        <v>45568583</v>
      </c>
      <c r="AD4" s="28" t="s">
        <v>54</v>
      </c>
      <c r="AE4" s="26">
        <v>45534</v>
      </c>
    </row>
    <row r="5" spans="1:31" ht="15" customHeight="1" x14ac:dyDescent="0.35">
      <c r="A5" s="3">
        <v>890939936</v>
      </c>
      <c r="B5" s="3" t="s">
        <v>17</v>
      </c>
      <c r="C5" s="3"/>
      <c r="D5" s="6">
        <v>5555505</v>
      </c>
      <c r="E5" s="6" t="s">
        <v>24</v>
      </c>
      <c r="F5" s="7">
        <v>45483</v>
      </c>
      <c r="G5" s="7">
        <v>45518</v>
      </c>
      <c r="H5" s="7">
        <v>45518</v>
      </c>
      <c r="I5" s="11">
        <v>93800</v>
      </c>
      <c r="J5" s="11">
        <v>93800</v>
      </c>
      <c r="K5" s="3" t="s">
        <v>19</v>
      </c>
      <c r="L5" s="3" t="s">
        <v>18</v>
      </c>
      <c r="M5" s="3"/>
      <c r="N5" s="3"/>
      <c r="O5" s="22" t="s">
        <v>53</v>
      </c>
      <c r="P5" s="22" t="s">
        <v>34</v>
      </c>
      <c r="Q5" s="22" t="s">
        <v>34</v>
      </c>
      <c r="R5" s="22" t="s">
        <v>53</v>
      </c>
      <c r="S5" s="22" t="s">
        <v>45</v>
      </c>
      <c r="T5" s="24">
        <v>93800</v>
      </c>
      <c r="U5" s="24">
        <v>93800</v>
      </c>
      <c r="V5" s="24">
        <v>0</v>
      </c>
      <c r="W5" s="24">
        <v>0</v>
      </c>
      <c r="X5" s="24">
        <v>93800</v>
      </c>
      <c r="Y5" s="24">
        <v>93800</v>
      </c>
      <c r="Z5" s="22">
        <v>1222511284</v>
      </c>
      <c r="AA5" s="24">
        <v>0</v>
      </c>
      <c r="AB5" s="22"/>
      <c r="AC5" s="22"/>
      <c r="AD5" s="22"/>
      <c r="AE5" s="26">
        <v>45534</v>
      </c>
    </row>
    <row r="6" spans="1:31" ht="15" customHeight="1" x14ac:dyDescent="0.35">
      <c r="A6" s="3">
        <v>890939936</v>
      </c>
      <c r="B6" s="3" t="s">
        <v>17</v>
      </c>
      <c r="C6" s="3"/>
      <c r="D6" s="6">
        <v>5561974</v>
      </c>
      <c r="E6" s="6" t="s">
        <v>25</v>
      </c>
      <c r="F6" s="7">
        <v>45489</v>
      </c>
      <c r="G6" s="7">
        <v>45518</v>
      </c>
      <c r="H6" s="7">
        <v>45518</v>
      </c>
      <c r="I6" s="11">
        <v>74900</v>
      </c>
      <c r="J6" s="11">
        <v>74900</v>
      </c>
      <c r="K6" s="3" t="s">
        <v>19</v>
      </c>
      <c r="L6" s="3" t="s">
        <v>18</v>
      </c>
      <c r="M6" s="3"/>
      <c r="N6" s="3"/>
      <c r="O6" s="22" t="s">
        <v>53</v>
      </c>
      <c r="P6" s="22" t="s">
        <v>34</v>
      </c>
      <c r="Q6" s="22" t="s">
        <v>34</v>
      </c>
      <c r="R6" s="22" t="s">
        <v>53</v>
      </c>
      <c r="S6" s="22" t="s">
        <v>45</v>
      </c>
      <c r="T6" s="24">
        <v>74900</v>
      </c>
      <c r="U6" s="24">
        <v>74900</v>
      </c>
      <c r="V6" s="24">
        <v>0</v>
      </c>
      <c r="W6" s="24">
        <v>0</v>
      </c>
      <c r="X6" s="24">
        <v>74900</v>
      </c>
      <c r="Y6" s="24">
        <v>74900</v>
      </c>
      <c r="Z6" s="22">
        <v>1222511285</v>
      </c>
      <c r="AA6" s="24">
        <v>0</v>
      </c>
      <c r="AB6" s="22"/>
      <c r="AC6" s="22"/>
      <c r="AD6" s="22"/>
      <c r="AE6" s="26">
        <v>45534</v>
      </c>
    </row>
    <row r="7" spans="1:31" ht="15" customHeight="1" x14ac:dyDescent="0.35">
      <c r="A7" s="3">
        <v>890939936</v>
      </c>
      <c r="B7" s="3" t="s">
        <v>17</v>
      </c>
      <c r="C7" s="3"/>
      <c r="D7" s="6">
        <v>5513457</v>
      </c>
      <c r="E7" s="6" t="s">
        <v>26</v>
      </c>
      <c r="F7" s="7">
        <v>45447</v>
      </c>
      <c r="G7" s="7"/>
      <c r="H7" s="7">
        <v>45538</v>
      </c>
      <c r="I7" s="11">
        <v>93800</v>
      </c>
      <c r="J7" s="11">
        <v>89300</v>
      </c>
      <c r="K7" s="3" t="s">
        <v>19</v>
      </c>
      <c r="L7" s="3" t="s">
        <v>18</v>
      </c>
      <c r="M7" s="3"/>
      <c r="N7" s="3"/>
      <c r="O7" s="22" t="s">
        <v>53</v>
      </c>
      <c r="P7" s="22" t="s">
        <v>34</v>
      </c>
      <c r="Q7" s="22" t="s">
        <v>35</v>
      </c>
      <c r="R7" s="22" t="s">
        <v>45</v>
      </c>
      <c r="S7" s="22" t="s">
        <v>46</v>
      </c>
      <c r="T7" s="24">
        <v>93800</v>
      </c>
      <c r="U7" s="24">
        <v>93800</v>
      </c>
      <c r="V7" s="24">
        <v>0</v>
      </c>
      <c r="W7" s="24">
        <v>0</v>
      </c>
      <c r="X7" s="24">
        <v>89300</v>
      </c>
      <c r="Y7" s="24">
        <v>89300</v>
      </c>
      <c r="Z7" s="22">
        <v>1222514255</v>
      </c>
      <c r="AA7" s="24">
        <v>0</v>
      </c>
      <c r="AB7" s="22"/>
      <c r="AC7" s="22"/>
      <c r="AD7" s="22"/>
      <c r="AE7" s="26">
        <v>45534</v>
      </c>
    </row>
    <row r="8" spans="1:31" ht="15" customHeight="1" x14ac:dyDescent="0.35">
      <c r="A8" s="3">
        <v>890939936</v>
      </c>
      <c r="B8" s="3" t="s">
        <v>17</v>
      </c>
      <c r="C8" s="3"/>
      <c r="D8" s="6">
        <v>5576271</v>
      </c>
      <c r="E8" s="6" t="s">
        <v>27</v>
      </c>
      <c r="F8" s="7">
        <v>45502</v>
      </c>
      <c r="G8" s="7"/>
      <c r="H8" s="7">
        <v>45538</v>
      </c>
      <c r="I8" s="11">
        <v>8118</v>
      </c>
      <c r="J8" s="11">
        <v>8118</v>
      </c>
      <c r="K8" s="3" t="s">
        <v>19</v>
      </c>
      <c r="L8" s="3" t="s">
        <v>18</v>
      </c>
      <c r="M8" s="3"/>
      <c r="N8" s="3"/>
      <c r="O8" s="22" t="s">
        <v>53</v>
      </c>
      <c r="P8" s="22" t="s">
        <v>34</v>
      </c>
      <c r="Q8" s="22" t="s">
        <v>35</v>
      </c>
      <c r="R8" s="22" t="s">
        <v>45</v>
      </c>
      <c r="S8" s="22" t="s">
        <v>46</v>
      </c>
      <c r="T8" s="24">
        <v>8118</v>
      </c>
      <c r="U8" s="24">
        <v>8118</v>
      </c>
      <c r="V8" s="24">
        <v>0</v>
      </c>
      <c r="W8" s="24">
        <v>0</v>
      </c>
      <c r="X8" s="24">
        <v>8118</v>
      </c>
      <c r="Y8" s="24">
        <v>8118</v>
      </c>
      <c r="Z8" s="22">
        <v>1222514259</v>
      </c>
      <c r="AA8" s="24">
        <v>0</v>
      </c>
      <c r="AB8" s="22"/>
      <c r="AC8" s="22"/>
      <c r="AD8" s="22"/>
      <c r="AE8" s="26">
        <v>45534</v>
      </c>
    </row>
    <row r="9" spans="1:31" ht="15" customHeight="1" x14ac:dyDescent="0.35">
      <c r="A9" s="3">
        <v>890939936</v>
      </c>
      <c r="B9" s="3" t="s">
        <v>17</v>
      </c>
      <c r="C9" s="3"/>
      <c r="D9" s="6">
        <v>5598618</v>
      </c>
      <c r="E9" s="6" t="s">
        <v>28</v>
      </c>
      <c r="F9" s="7">
        <v>45520</v>
      </c>
      <c r="G9" s="7"/>
      <c r="H9" s="7">
        <v>45538</v>
      </c>
      <c r="I9" s="11">
        <v>74900</v>
      </c>
      <c r="J9" s="11">
        <v>70400</v>
      </c>
      <c r="K9" s="3" t="s">
        <v>19</v>
      </c>
      <c r="L9" s="3" t="s">
        <v>18</v>
      </c>
      <c r="M9" s="3"/>
      <c r="N9" s="3"/>
      <c r="O9" s="22" t="s">
        <v>53</v>
      </c>
      <c r="P9" s="22" t="s">
        <v>34</v>
      </c>
      <c r="Q9" s="22" t="s">
        <v>35</v>
      </c>
      <c r="R9" s="22" t="s">
        <v>45</v>
      </c>
      <c r="S9" s="22" t="e">
        <v>#N/A</v>
      </c>
      <c r="T9" s="24">
        <v>74900</v>
      </c>
      <c r="U9" s="24">
        <v>74900</v>
      </c>
      <c r="V9" s="24">
        <v>0</v>
      </c>
      <c r="W9" s="24">
        <v>0</v>
      </c>
      <c r="X9" s="24">
        <v>70400</v>
      </c>
      <c r="Y9" s="24">
        <v>70400</v>
      </c>
      <c r="Z9" s="22">
        <v>1222514257</v>
      </c>
      <c r="AA9" s="24">
        <v>0</v>
      </c>
      <c r="AB9" s="22"/>
      <c r="AC9" s="22"/>
      <c r="AD9" s="22"/>
      <c r="AE9" s="26">
        <v>45534</v>
      </c>
    </row>
    <row r="10" spans="1:31" ht="15" customHeight="1" x14ac:dyDescent="0.35">
      <c r="A10" s="3">
        <v>890939936</v>
      </c>
      <c r="B10" s="3" t="s">
        <v>17</v>
      </c>
      <c r="C10" s="3"/>
      <c r="D10" s="6">
        <v>5602116</v>
      </c>
      <c r="E10" s="6" t="s">
        <v>29</v>
      </c>
      <c r="F10" s="7">
        <v>45525</v>
      </c>
      <c r="G10" s="7"/>
      <c r="H10" s="7">
        <v>45540</v>
      </c>
      <c r="I10" s="11">
        <v>74900</v>
      </c>
      <c r="J10" s="11">
        <v>74900</v>
      </c>
      <c r="K10" s="3" t="s">
        <v>19</v>
      </c>
      <c r="L10" s="3" t="s">
        <v>18</v>
      </c>
      <c r="M10" s="3"/>
      <c r="N10" s="3"/>
      <c r="O10" s="22" t="s">
        <v>53</v>
      </c>
      <c r="P10" s="22" t="s">
        <v>34</v>
      </c>
      <c r="Q10" s="22" t="s">
        <v>35</v>
      </c>
      <c r="R10" s="22" t="s">
        <v>45</v>
      </c>
      <c r="S10" s="22" t="e">
        <v>#N/A</v>
      </c>
      <c r="T10" s="24">
        <v>74900</v>
      </c>
      <c r="U10" s="24">
        <v>74900</v>
      </c>
      <c r="V10" s="24">
        <v>0</v>
      </c>
      <c r="W10" s="24">
        <v>0</v>
      </c>
      <c r="X10" s="24">
        <v>74900</v>
      </c>
      <c r="Y10" s="24">
        <v>74900</v>
      </c>
      <c r="Z10" s="22">
        <v>1222514252</v>
      </c>
      <c r="AA10" s="24">
        <v>0</v>
      </c>
      <c r="AB10" s="22"/>
      <c r="AC10" s="22"/>
      <c r="AD10" s="22"/>
      <c r="AE10" s="26">
        <v>45534</v>
      </c>
    </row>
    <row r="11" spans="1:31" ht="15" customHeight="1" x14ac:dyDescent="0.35">
      <c r="A11" s="3">
        <v>890939936</v>
      </c>
      <c r="B11" s="3" t="s">
        <v>17</v>
      </c>
      <c r="C11" s="3"/>
      <c r="D11" s="6">
        <v>5618340</v>
      </c>
      <c r="E11" s="6" t="s">
        <v>30</v>
      </c>
      <c r="F11" s="7">
        <v>45538</v>
      </c>
      <c r="G11" s="7"/>
      <c r="H11" s="7">
        <v>45546</v>
      </c>
      <c r="I11" s="11">
        <v>74900</v>
      </c>
      <c r="J11" s="11">
        <v>70400</v>
      </c>
      <c r="K11" s="3" t="s">
        <v>19</v>
      </c>
      <c r="L11" s="3" t="s">
        <v>18</v>
      </c>
      <c r="M11" s="3"/>
      <c r="N11" s="3"/>
      <c r="O11" s="22" t="s">
        <v>53</v>
      </c>
      <c r="P11" s="22" t="s">
        <v>34</v>
      </c>
      <c r="Q11" s="22" t="s">
        <v>35</v>
      </c>
      <c r="R11" s="22" t="s">
        <v>45</v>
      </c>
      <c r="S11" s="22" t="e">
        <v>#N/A</v>
      </c>
      <c r="T11" s="24">
        <v>74900</v>
      </c>
      <c r="U11" s="24">
        <v>74900</v>
      </c>
      <c r="V11" s="24">
        <v>0</v>
      </c>
      <c r="W11" s="24">
        <v>0</v>
      </c>
      <c r="X11" s="24">
        <v>70400</v>
      </c>
      <c r="Y11" s="24">
        <v>70400</v>
      </c>
      <c r="Z11" s="22">
        <v>1222514249</v>
      </c>
      <c r="AA11" s="24">
        <v>0</v>
      </c>
      <c r="AB11" s="22"/>
      <c r="AC11" s="22"/>
      <c r="AD11" s="22"/>
      <c r="AE11" s="26">
        <v>45534</v>
      </c>
    </row>
    <row r="12" spans="1:31" x14ac:dyDescent="0.35">
      <c r="B12" s="13"/>
    </row>
    <row r="13" spans="1:31" x14ac:dyDescent="0.35">
      <c r="B13" s="13"/>
    </row>
    <row r="14" spans="1:31" x14ac:dyDescent="0.35">
      <c r="B14" s="13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D24" sqref="D24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59</v>
      </c>
      <c r="E2" s="35"/>
      <c r="F2" s="35"/>
      <c r="G2" s="35"/>
      <c r="H2" s="35"/>
      <c r="I2" s="36"/>
      <c r="J2" s="37" t="s">
        <v>60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61</v>
      </c>
      <c r="E4" s="35"/>
      <c r="F4" s="35"/>
      <c r="G4" s="35"/>
      <c r="H4" s="35"/>
      <c r="I4" s="36"/>
      <c r="J4" s="37" t="s">
        <v>62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100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81</v>
      </c>
      <c r="J11" s="51"/>
    </row>
    <row r="12" spans="2:10" ht="13" x14ac:dyDescent="0.3">
      <c r="B12" s="50"/>
      <c r="C12" s="52" t="s">
        <v>82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97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101</v>
      </c>
      <c r="D16" s="53"/>
      <c r="G16" s="55"/>
      <c r="H16" s="57" t="s">
        <v>63</v>
      </c>
      <c r="I16" s="57" t="s">
        <v>64</v>
      </c>
      <c r="J16" s="51"/>
    </row>
    <row r="17" spans="2:14" ht="13" x14ac:dyDescent="0.3">
      <c r="B17" s="50"/>
      <c r="C17" s="52" t="s">
        <v>65</v>
      </c>
      <c r="D17" s="52"/>
      <c r="E17" s="52"/>
      <c r="F17" s="52"/>
      <c r="G17" s="55"/>
      <c r="H17" s="58">
        <v>9</v>
      </c>
      <c r="I17" s="59">
        <v>3626917</v>
      </c>
      <c r="J17" s="51"/>
    </row>
    <row r="18" spans="2:14" x14ac:dyDescent="0.25">
      <c r="B18" s="50"/>
      <c r="C18" s="31" t="s">
        <v>66</v>
      </c>
      <c r="G18" s="55"/>
      <c r="H18" s="61">
        <v>0</v>
      </c>
      <c r="I18" s="62">
        <v>0</v>
      </c>
      <c r="J18" s="51"/>
    </row>
    <row r="19" spans="2:14" x14ac:dyDescent="0.25">
      <c r="B19" s="50"/>
      <c r="C19" s="31" t="s">
        <v>67</v>
      </c>
      <c r="G19" s="55"/>
      <c r="H19" s="61">
        <v>0</v>
      </c>
      <c r="I19" s="62">
        <v>0</v>
      </c>
      <c r="J19" s="51"/>
    </row>
    <row r="20" spans="2:14" x14ac:dyDescent="0.25">
      <c r="B20" s="50"/>
      <c r="C20" s="31" t="s">
        <v>68</v>
      </c>
      <c r="H20" s="63">
        <v>0</v>
      </c>
      <c r="I20" s="64">
        <v>0</v>
      </c>
      <c r="J20" s="51"/>
    </row>
    <row r="21" spans="2:14" x14ac:dyDescent="0.25">
      <c r="B21" s="50"/>
      <c r="C21" s="31" t="s">
        <v>80</v>
      </c>
      <c r="H21" s="63">
        <v>2</v>
      </c>
      <c r="I21" s="64">
        <v>3145099</v>
      </c>
      <c r="J21" s="51"/>
      <c r="N21" s="65"/>
    </row>
    <row r="22" spans="2:14" ht="13" thickBot="1" x14ac:dyDescent="0.3">
      <c r="B22" s="50"/>
      <c r="C22" s="31" t="s">
        <v>69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70</v>
      </c>
      <c r="D23" s="52"/>
      <c r="E23" s="52"/>
      <c r="F23" s="52"/>
      <c r="H23" s="68">
        <f>H18+H19+H20+H21+H22</f>
        <v>2</v>
      </c>
      <c r="I23" s="69">
        <f>I18+I19+I20+I21+I22</f>
        <v>3145099</v>
      </c>
      <c r="J23" s="51"/>
    </row>
    <row r="24" spans="2:14" x14ac:dyDescent="0.25">
      <c r="B24" s="50"/>
      <c r="C24" s="31" t="s">
        <v>71</v>
      </c>
      <c r="H24" s="63">
        <v>7</v>
      </c>
      <c r="I24" s="64">
        <v>481818</v>
      </c>
      <c r="J24" s="51"/>
    </row>
    <row r="25" spans="2:14" ht="13" thickBot="1" x14ac:dyDescent="0.3">
      <c r="B25" s="50"/>
      <c r="C25" s="31" t="s">
        <v>45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72</v>
      </c>
      <c r="D26" s="52"/>
      <c r="E26" s="52"/>
      <c r="F26" s="52"/>
      <c r="H26" s="68">
        <f>H24+H25</f>
        <v>7</v>
      </c>
      <c r="I26" s="69">
        <f>I24+I25</f>
        <v>481818</v>
      </c>
      <c r="J26" s="51"/>
    </row>
    <row r="27" spans="2:14" ht="13.5" thickBot="1" x14ac:dyDescent="0.35">
      <c r="B27" s="50"/>
      <c r="C27" s="55" t="s">
        <v>73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74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75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9</v>
      </c>
      <c r="I31" s="62">
        <f>I23+I26+I28</f>
        <v>3626917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95</v>
      </c>
      <c r="D38" s="77"/>
      <c r="E38" s="55"/>
      <c r="F38" s="55"/>
      <c r="G38" s="55"/>
      <c r="H38" s="84" t="s">
        <v>76</v>
      </c>
      <c r="I38" s="77"/>
      <c r="J38" s="73"/>
    </row>
    <row r="39" spans="2:10" ht="13" x14ac:dyDescent="0.3">
      <c r="B39" s="50"/>
      <c r="C39" s="70" t="s">
        <v>96</v>
      </c>
      <c r="D39" s="55"/>
      <c r="E39" s="55"/>
      <c r="F39" s="55"/>
      <c r="G39" s="55"/>
      <c r="H39" s="70" t="s">
        <v>77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78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111" t="s">
        <v>79</v>
      </c>
      <c r="D42" s="111"/>
      <c r="E42" s="111"/>
      <c r="F42" s="111"/>
      <c r="G42" s="111"/>
      <c r="H42" s="111"/>
      <c r="I42" s="111"/>
      <c r="J42" s="73"/>
    </row>
    <row r="43" spans="2:10" x14ac:dyDescent="0.25">
      <c r="B43" s="50"/>
      <c r="C43" s="111"/>
      <c r="D43" s="111"/>
      <c r="E43" s="111"/>
      <c r="F43" s="111"/>
      <c r="G43" s="111"/>
      <c r="H43" s="111"/>
      <c r="I43" s="111"/>
      <c r="J43" s="73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5" sqref="G15"/>
    </sheetView>
  </sheetViews>
  <sheetFormatPr baseColWidth="10" defaultRowHeight="14.5" x14ac:dyDescent="0.35"/>
  <cols>
    <col min="8" max="8" width="11.7265625" bestFit="1" customWidth="1"/>
    <col min="9" max="9" width="25.81640625" customWidth="1"/>
  </cols>
  <sheetData>
    <row r="1" spans="1:9" ht="15" thickBot="1" x14ac:dyDescent="0.4">
      <c r="A1" s="112"/>
      <c r="B1" s="113"/>
      <c r="C1" s="116" t="s">
        <v>83</v>
      </c>
      <c r="D1" s="117"/>
      <c r="E1" s="117"/>
      <c r="F1" s="117"/>
      <c r="G1" s="117"/>
      <c r="H1" s="118"/>
      <c r="I1" s="89" t="s">
        <v>60</v>
      </c>
    </row>
    <row r="2" spans="1:9" ht="53.5" customHeight="1" thickBot="1" x14ac:dyDescent="0.4">
      <c r="A2" s="114"/>
      <c r="B2" s="115"/>
      <c r="C2" s="119" t="s">
        <v>84</v>
      </c>
      <c r="D2" s="120"/>
      <c r="E2" s="120"/>
      <c r="F2" s="120"/>
      <c r="G2" s="120"/>
      <c r="H2" s="121"/>
      <c r="I2" s="90" t="s">
        <v>85</v>
      </c>
    </row>
    <row r="3" spans="1:9" x14ac:dyDescent="0.35">
      <c r="A3" s="91"/>
      <c r="B3" s="55"/>
      <c r="C3" s="55"/>
      <c r="D3" s="55"/>
      <c r="E3" s="55"/>
      <c r="F3" s="55"/>
      <c r="G3" s="55"/>
      <c r="H3" s="55"/>
      <c r="I3" s="73"/>
    </row>
    <row r="4" spans="1:9" x14ac:dyDescent="0.35">
      <c r="A4" s="91"/>
      <c r="B4" s="55"/>
      <c r="C4" s="55"/>
      <c r="D4" s="55"/>
      <c r="E4" s="55"/>
      <c r="F4" s="55"/>
      <c r="G4" s="55"/>
      <c r="H4" s="55"/>
      <c r="I4" s="73"/>
    </row>
    <row r="5" spans="1:9" x14ac:dyDescent="0.35">
      <c r="A5" s="91"/>
      <c r="B5" s="52" t="s">
        <v>100</v>
      </c>
      <c r="C5" s="92"/>
      <c r="D5" s="93"/>
      <c r="E5" s="55"/>
      <c r="F5" s="55"/>
      <c r="G5" s="55"/>
      <c r="H5" s="55"/>
      <c r="I5" s="73"/>
    </row>
    <row r="6" spans="1:9" x14ac:dyDescent="0.35">
      <c r="A6" s="91"/>
      <c r="B6" s="31"/>
      <c r="C6" s="55"/>
      <c r="D6" s="55"/>
      <c r="E6" s="55"/>
      <c r="F6" s="55"/>
      <c r="G6" s="55"/>
      <c r="H6" s="55"/>
      <c r="I6" s="73"/>
    </row>
    <row r="7" spans="1:9" x14ac:dyDescent="0.35">
      <c r="A7" s="91"/>
      <c r="B7" s="52" t="s">
        <v>81</v>
      </c>
      <c r="C7" s="55"/>
      <c r="D7" s="55"/>
      <c r="E7" s="55"/>
      <c r="F7" s="55"/>
      <c r="G7" s="55"/>
      <c r="H7" s="55"/>
      <c r="I7" s="73"/>
    </row>
    <row r="8" spans="1:9" x14ac:dyDescent="0.35">
      <c r="A8" s="91"/>
      <c r="B8" s="52" t="s">
        <v>82</v>
      </c>
      <c r="C8" s="55"/>
      <c r="D8" s="55"/>
      <c r="E8" s="55"/>
      <c r="F8" s="55"/>
      <c r="G8" s="55"/>
      <c r="H8" s="55"/>
      <c r="I8" s="73"/>
    </row>
    <row r="9" spans="1:9" x14ac:dyDescent="0.35">
      <c r="A9" s="91"/>
      <c r="B9" s="55"/>
      <c r="C9" s="55"/>
      <c r="D9" s="55"/>
      <c r="E9" s="55"/>
      <c r="F9" s="55"/>
      <c r="G9" s="55"/>
      <c r="H9" s="55"/>
      <c r="I9" s="73"/>
    </row>
    <row r="10" spans="1:9" x14ac:dyDescent="0.35">
      <c r="A10" s="91"/>
      <c r="B10" s="55" t="s">
        <v>86</v>
      </c>
      <c r="C10" s="55"/>
      <c r="D10" s="55"/>
      <c r="E10" s="55"/>
      <c r="F10" s="55"/>
      <c r="G10" s="55"/>
      <c r="H10" s="55"/>
      <c r="I10" s="73"/>
    </row>
    <row r="11" spans="1:9" x14ac:dyDescent="0.35">
      <c r="A11" s="91"/>
      <c r="B11" s="94"/>
      <c r="C11" s="55"/>
      <c r="D11" s="55"/>
      <c r="E11" s="55"/>
      <c r="F11" s="55"/>
      <c r="G11" s="55"/>
      <c r="H11" s="55"/>
      <c r="I11" s="73"/>
    </row>
    <row r="12" spans="1:9" x14ac:dyDescent="0.35">
      <c r="A12" s="91"/>
      <c r="B12" s="31" t="s">
        <v>101</v>
      </c>
      <c r="C12" s="93"/>
      <c r="D12" s="55"/>
      <c r="E12" s="55"/>
      <c r="F12" s="55"/>
      <c r="G12" s="57" t="s">
        <v>87</v>
      </c>
      <c r="H12" s="57" t="s">
        <v>88</v>
      </c>
      <c r="I12" s="73"/>
    </row>
    <row r="13" spans="1:9" x14ac:dyDescent="0.35">
      <c r="A13" s="91"/>
      <c r="B13" s="70" t="s">
        <v>65</v>
      </c>
      <c r="C13" s="70"/>
      <c r="D13" s="70"/>
      <c r="E13" s="70"/>
      <c r="F13" s="55"/>
      <c r="G13" s="95">
        <f>G19</f>
        <v>2</v>
      </c>
      <c r="H13" s="96">
        <f>H19</f>
        <v>3145099</v>
      </c>
      <c r="I13" s="73"/>
    </row>
    <row r="14" spans="1:9" x14ac:dyDescent="0.35">
      <c r="A14" s="91"/>
      <c r="B14" s="55" t="s">
        <v>66</v>
      </c>
      <c r="C14" s="55"/>
      <c r="D14" s="55"/>
      <c r="E14" s="55"/>
      <c r="F14" s="55"/>
      <c r="G14" s="97">
        <v>0</v>
      </c>
      <c r="H14" s="98">
        <v>0</v>
      </c>
      <c r="I14" s="73"/>
    </row>
    <row r="15" spans="1:9" x14ac:dyDescent="0.35">
      <c r="A15" s="91"/>
      <c r="B15" s="55" t="s">
        <v>67</v>
      </c>
      <c r="C15" s="55"/>
      <c r="D15" s="55"/>
      <c r="E15" s="55"/>
      <c r="F15" s="55"/>
      <c r="G15" s="97">
        <v>0</v>
      </c>
      <c r="H15" s="98">
        <v>0</v>
      </c>
      <c r="I15" s="73"/>
    </row>
    <row r="16" spans="1:9" x14ac:dyDescent="0.35">
      <c r="A16" s="91"/>
      <c r="B16" s="55" t="s">
        <v>68</v>
      </c>
      <c r="C16" s="55"/>
      <c r="D16" s="55"/>
      <c r="E16" s="55"/>
      <c r="F16" s="55"/>
      <c r="G16" s="97">
        <v>0</v>
      </c>
      <c r="H16" s="98">
        <v>0</v>
      </c>
      <c r="I16" s="73"/>
    </row>
    <row r="17" spans="1:9" x14ac:dyDescent="0.35">
      <c r="A17" s="91"/>
      <c r="B17" s="31" t="s">
        <v>80</v>
      </c>
      <c r="C17" s="55"/>
      <c r="D17" s="55"/>
      <c r="E17" s="55"/>
      <c r="F17" s="55"/>
      <c r="G17" s="63">
        <v>2</v>
      </c>
      <c r="H17" s="64">
        <v>3145099</v>
      </c>
      <c r="I17" s="73"/>
    </row>
    <row r="18" spans="1:9" x14ac:dyDescent="0.35">
      <c r="A18" s="91"/>
      <c r="B18" s="55" t="s">
        <v>89</v>
      </c>
      <c r="C18" s="55"/>
      <c r="D18" s="55"/>
      <c r="E18" s="55"/>
      <c r="F18" s="55"/>
      <c r="G18" s="99">
        <v>0</v>
      </c>
      <c r="H18" s="100">
        <v>0</v>
      </c>
      <c r="I18" s="73"/>
    </row>
    <row r="19" spans="1:9" x14ac:dyDescent="0.35">
      <c r="A19" s="91"/>
      <c r="B19" s="70" t="s">
        <v>90</v>
      </c>
      <c r="C19" s="70"/>
      <c r="D19" s="70"/>
      <c r="E19" s="70"/>
      <c r="F19" s="55"/>
      <c r="G19" s="97">
        <f>SUM(G14:G18)</f>
        <v>2</v>
      </c>
      <c r="H19" s="96">
        <f>(H14+H15+H16+H17+H18)</f>
        <v>3145099</v>
      </c>
      <c r="I19" s="73"/>
    </row>
    <row r="20" spans="1:9" ht="15" thickBot="1" x14ac:dyDescent="0.4">
      <c r="A20" s="91"/>
      <c r="B20" s="70"/>
      <c r="C20" s="70"/>
      <c r="D20" s="55"/>
      <c r="E20" s="55"/>
      <c r="F20" s="55"/>
      <c r="G20" s="101"/>
      <c r="H20" s="102"/>
      <c r="I20" s="73"/>
    </row>
    <row r="21" spans="1:9" ht="15" thickTop="1" x14ac:dyDescent="0.35">
      <c r="A21" s="91"/>
      <c r="B21" s="70"/>
      <c r="C21" s="70"/>
      <c r="D21" s="55"/>
      <c r="E21" s="55"/>
      <c r="F21" s="55"/>
      <c r="G21" s="77"/>
      <c r="H21" s="103"/>
      <c r="I21" s="73"/>
    </row>
    <row r="22" spans="1:9" x14ac:dyDescent="0.35">
      <c r="A22" s="91"/>
      <c r="B22" s="55"/>
      <c r="C22" s="55"/>
      <c r="D22" s="55"/>
      <c r="E22" s="55"/>
      <c r="F22" s="77"/>
      <c r="G22" s="77"/>
      <c r="H22" s="77"/>
      <c r="I22" s="73"/>
    </row>
    <row r="23" spans="1:9" ht="15" thickBot="1" x14ac:dyDescent="0.4">
      <c r="A23" s="91"/>
      <c r="B23" s="81"/>
      <c r="C23" s="81"/>
      <c r="D23" s="55"/>
      <c r="E23" s="55"/>
      <c r="F23" s="81"/>
      <c r="G23" s="81"/>
      <c r="H23" s="77"/>
      <c r="I23" s="73"/>
    </row>
    <row r="24" spans="1:9" x14ac:dyDescent="0.35">
      <c r="A24" s="91"/>
      <c r="B24" s="77" t="s">
        <v>91</v>
      </c>
      <c r="C24" s="77"/>
      <c r="D24" s="55"/>
      <c r="E24" s="55"/>
      <c r="F24" s="77"/>
      <c r="G24" s="77"/>
      <c r="H24" s="77"/>
      <c r="I24" s="73"/>
    </row>
    <row r="25" spans="1:9" x14ac:dyDescent="0.35">
      <c r="A25" s="91"/>
      <c r="B25" s="77" t="s">
        <v>95</v>
      </c>
      <c r="C25" s="77"/>
      <c r="D25" s="55"/>
      <c r="E25" s="55"/>
      <c r="F25" s="77" t="s">
        <v>92</v>
      </c>
      <c r="G25" s="77"/>
      <c r="H25" s="77"/>
      <c r="I25" s="73"/>
    </row>
    <row r="26" spans="1:9" x14ac:dyDescent="0.35">
      <c r="A26" s="91"/>
      <c r="B26" s="77" t="s">
        <v>96</v>
      </c>
      <c r="C26" s="77"/>
      <c r="D26" s="55"/>
      <c r="E26" s="55"/>
      <c r="F26" s="77" t="s">
        <v>93</v>
      </c>
      <c r="G26" s="77"/>
      <c r="H26" s="77"/>
      <c r="I26" s="73"/>
    </row>
    <row r="27" spans="1:9" x14ac:dyDescent="0.35">
      <c r="A27" s="91"/>
      <c r="B27" s="77"/>
      <c r="C27" s="77"/>
      <c r="D27" s="55"/>
      <c r="E27" s="55"/>
      <c r="F27" s="77"/>
      <c r="G27" s="77"/>
      <c r="H27" s="77"/>
      <c r="I27" s="73"/>
    </row>
    <row r="28" spans="1:9" ht="18.5" customHeight="1" x14ac:dyDescent="0.35">
      <c r="A28" s="91"/>
      <c r="B28" s="122" t="s">
        <v>94</v>
      </c>
      <c r="C28" s="122"/>
      <c r="D28" s="122"/>
      <c r="E28" s="122"/>
      <c r="F28" s="122"/>
      <c r="G28" s="122"/>
      <c r="H28" s="122"/>
      <c r="I28" s="73"/>
    </row>
    <row r="29" spans="1:9" ht="15" thickBot="1" x14ac:dyDescent="0.4">
      <c r="A29" s="104"/>
      <c r="B29" s="105"/>
      <c r="C29" s="105"/>
      <c r="D29" s="105"/>
      <c r="E29" s="105"/>
      <c r="F29" s="81"/>
      <c r="G29" s="81"/>
      <c r="H29" s="81"/>
      <c r="I29" s="1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 Dary Alvarez</dc:creator>
  <cp:lastModifiedBy>Paola Andrea Jimenez Prado</cp:lastModifiedBy>
  <cp:lastPrinted>2024-10-29T22:06:30Z</cp:lastPrinted>
  <dcterms:created xsi:type="dcterms:W3CDTF">2023-01-02T16:33:11Z</dcterms:created>
  <dcterms:modified xsi:type="dcterms:W3CDTF">2024-10-29T22:41:00Z</dcterms:modified>
</cp:coreProperties>
</file>