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pivotTables/pivotTable1.xml" ContentType="application/vnd.openxmlformats-officedocument.spreadsheetml.pivotTable+xml"/>
  <Override PartName="/xl/comments2.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nilo\Areas\CxPSalud\CARTERA\CARTERAS REVISADAS\REVISIÓN CARTERAS AÑO 2024\7. JULIO\NIT 805027743 DUMIAN MEDICAL SAS\"/>
    </mc:Choice>
  </mc:AlternateContent>
  <bookViews>
    <workbookView xWindow="0" yWindow="0" windowWidth="19200" windowHeight="6730" activeTab="3"/>
  </bookViews>
  <sheets>
    <sheet name="INFO IPS" sheetId="1" r:id="rId1"/>
    <sheet name="TD" sheetId="3" r:id="rId2"/>
    <sheet name="ESTADO DE CADA FACTURA" sheetId="2" r:id="rId3"/>
    <sheet name="FOR-CSA-018 " sheetId="4" r:id="rId4"/>
    <sheet name="FOR CSA 004" sheetId="5" r:id="rId5"/>
  </sheets>
  <definedNames>
    <definedName name="_xlnm._FilterDatabase" localSheetId="2" hidden="1">'ESTADO DE CADA FACTURA'!$A$2:$AC$28</definedName>
  </definedNames>
  <calcPr calcId="152511"/>
  <pivotCaches>
    <pivotCache cacheId="22" r:id="rId6"/>
  </pivotCache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9" i="5" l="1"/>
  <c r="H13" i="5" s="1"/>
  <c r="G19" i="5"/>
  <c r="G13" i="5" s="1"/>
  <c r="I28" i="4"/>
  <c r="H28" i="4"/>
  <c r="I26" i="4"/>
  <c r="H26" i="4"/>
  <c r="I23" i="4"/>
  <c r="I31" i="4" s="1"/>
  <c r="H23" i="4"/>
  <c r="H31" i="4" s="1"/>
  <c r="Z1" i="2" l="1"/>
  <c r="Y1" i="2"/>
  <c r="X1" i="2"/>
  <c r="W1" i="2"/>
  <c r="T1" i="2"/>
  <c r="S1" i="2"/>
  <c r="K1" i="2"/>
</calcChain>
</file>

<file path=xl/comments1.xml><?xml version="1.0" encoding="utf-8"?>
<comments xmlns="http://schemas.openxmlformats.org/spreadsheetml/2006/main">
  <authors>
    <author>Juan Camilo Paez Ramirez</author>
  </authors>
  <commentList>
    <comment ref="A1" authorId="0" shapeId="0">
      <text>
        <r>
          <rPr>
            <b/>
            <sz val="9"/>
            <color indexed="81"/>
            <rFont val="Tahoma"/>
            <family val="2"/>
          </rPr>
          <t>Juan Camilo Paez Ramirez:</t>
        </r>
        <r>
          <rPr>
            <sz val="9"/>
            <color indexed="81"/>
            <rFont val="Tahoma"/>
            <family val="2"/>
          </rPr>
          <t xml:space="preserve">
NIT IPS SIN DIGITO DE VERIFICACION
</t>
        </r>
      </text>
    </comment>
    <comment ref="B1" authorId="0" shapeId="0">
      <text>
        <r>
          <rPr>
            <b/>
            <sz val="9"/>
            <color indexed="81"/>
            <rFont val="Tahoma"/>
            <family val="2"/>
          </rPr>
          <t>Juan Camilo Paez Ramirez:</t>
        </r>
        <r>
          <rPr>
            <sz val="9"/>
            <color indexed="81"/>
            <rFont val="Tahoma"/>
            <family val="2"/>
          </rPr>
          <t xml:space="preserve">
NOMBRE DE LA IPS</t>
        </r>
      </text>
    </comment>
    <comment ref="C1" authorId="0" shapeId="0">
      <text>
        <r>
          <rPr>
            <b/>
            <sz val="9"/>
            <color indexed="81"/>
            <rFont val="Tahoma"/>
            <family val="2"/>
          </rPr>
          <t>Juan Camilo Paez Ramirez:
ALFA NUMERICO SI APLICA</t>
        </r>
      </text>
    </comment>
    <comment ref="D1" authorId="0" shapeId="0">
      <text>
        <r>
          <rPr>
            <b/>
            <sz val="9"/>
            <color indexed="81"/>
            <rFont val="Tahoma"/>
            <family val="2"/>
          </rPr>
          <t>Juan Camilo Paez Ramirez:</t>
        </r>
        <r>
          <rPr>
            <sz val="9"/>
            <color indexed="81"/>
            <rFont val="Tahoma"/>
            <family val="2"/>
          </rPr>
          <t xml:space="preserve">
NUMERO DE FACTURA FISCAL
</t>
        </r>
      </text>
    </comment>
    <comment ref="E1" authorId="0" shapeId="0">
      <text>
        <r>
          <rPr>
            <b/>
            <sz val="9"/>
            <color indexed="81"/>
            <rFont val="Tahoma"/>
            <family val="2"/>
          </rPr>
          <t>Juan Camilo Paez Ramirez:</t>
        </r>
        <r>
          <rPr>
            <sz val="9"/>
            <color indexed="81"/>
            <rFont val="Tahoma"/>
            <family val="2"/>
          </rPr>
          <t xml:space="preserve">
FECHA DE LA FACTURA
</t>
        </r>
      </text>
    </comment>
    <comment ref="F1" authorId="0" shapeId="0">
      <text>
        <r>
          <rPr>
            <b/>
            <sz val="9"/>
            <color indexed="81"/>
            <rFont val="Tahoma"/>
            <family val="2"/>
          </rPr>
          <t>Juan Camilo Paez Ramirez:</t>
        </r>
        <r>
          <rPr>
            <sz val="9"/>
            <color indexed="81"/>
            <rFont val="Tahoma"/>
            <family val="2"/>
          </rPr>
          <t xml:space="preserve">
FECHA DE RADICADO SI TIENE</t>
        </r>
      </text>
    </comment>
  </commentList>
</comments>
</file>

<file path=xl/comments2.xml><?xml version="1.0" encoding="utf-8"?>
<comments xmlns="http://schemas.openxmlformats.org/spreadsheetml/2006/main">
  <authors>
    <author>Juan Camilo Paez Ramirez</author>
  </authors>
  <commentList>
    <comment ref="A2" authorId="0" shapeId="0">
      <text>
        <r>
          <rPr>
            <b/>
            <sz val="9"/>
            <color indexed="81"/>
            <rFont val="Tahoma"/>
            <family val="2"/>
          </rPr>
          <t>Juan Camilo Paez Ramirez:</t>
        </r>
        <r>
          <rPr>
            <sz val="9"/>
            <color indexed="81"/>
            <rFont val="Tahoma"/>
            <family val="2"/>
          </rPr>
          <t xml:space="preserve">
NIT IPS SIN DIGITO DE VERIFICACION
</t>
        </r>
      </text>
    </comment>
    <comment ref="B2" authorId="0" shapeId="0">
      <text>
        <r>
          <rPr>
            <b/>
            <sz val="9"/>
            <color indexed="81"/>
            <rFont val="Tahoma"/>
            <family val="2"/>
          </rPr>
          <t>Juan Camilo Paez Ramirez:</t>
        </r>
        <r>
          <rPr>
            <sz val="9"/>
            <color indexed="81"/>
            <rFont val="Tahoma"/>
            <family val="2"/>
          </rPr>
          <t xml:space="preserve">
NOMBRE DE LA IPS</t>
        </r>
      </text>
    </comment>
    <comment ref="C2" authorId="0" shapeId="0">
      <text>
        <r>
          <rPr>
            <b/>
            <sz val="9"/>
            <color indexed="81"/>
            <rFont val="Tahoma"/>
            <family val="2"/>
          </rPr>
          <t>Juan Camilo Paez Ramirez:
ALFA NUMERICO SI APLICA</t>
        </r>
      </text>
    </comment>
    <comment ref="D2" authorId="0" shapeId="0">
      <text>
        <r>
          <rPr>
            <b/>
            <sz val="9"/>
            <color indexed="81"/>
            <rFont val="Tahoma"/>
            <family val="2"/>
          </rPr>
          <t>Juan Camilo Paez Ramirez:</t>
        </r>
        <r>
          <rPr>
            <sz val="9"/>
            <color indexed="81"/>
            <rFont val="Tahoma"/>
            <family val="2"/>
          </rPr>
          <t xml:space="preserve">
NUMERO DE FACTURA FISCAL
</t>
        </r>
      </text>
    </comment>
    <comment ref="G2" authorId="0" shapeId="0">
      <text>
        <r>
          <rPr>
            <b/>
            <sz val="9"/>
            <color indexed="81"/>
            <rFont val="Tahoma"/>
            <family val="2"/>
          </rPr>
          <t>Juan Camilo Paez Ramirez:</t>
        </r>
        <r>
          <rPr>
            <sz val="9"/>
            <color indexed="81"/>
            <rFont val="Tahoma"/>
            <family val="2"/>
          </rPr>
          <t xml:space="preserve">
FECHA DE LA FACTURA
</t>
        </r>
      </text>
    </comment>
    <comment ref="H2" authorId="0" shapeId="0">
      <text>
        <r>
          <rPr>
            <b/>
            <sz val="9"/>
            <color indexed="81"/>
            <rFont val="Tahoma"/>
            <family val="2"/>
          </rPr>
          <t>Juan Camilo Paez Ramirez:</t>
        </r>
        <r>
          <rPr>
            <sz val="9"/>
            <color indexed="81"/>
            <rFont val="Tahoma"/>
            <family val="2"/>
          </rPr>
          <t xml:space="preserve">
FECHA DE RADICADO SI TIENE</t>
        </r>
      </text>
    </comment>
  </commentList>
</comments>
</file>

<file path=xl/sharedStrings.xml><?xml version="1.0" encoding="utf-8"?>
<sst xmlns="http://schemas.openxmlformats.org/spreadsheetml/2006/main" count="548" uniqueCount="145">
  <si>
    <t>Prefijo Factura</t>
  </si>
  <si>
    <t>Numero Factura</t>
  </si>
  <si>
    <t>IPS Fecha factura</t>
  </si>
  <si>
    <t>IPS Fecha radicado</t>
  </si>
  <si>
    <t>IPS Valor Factura</t>
  </si>
  <si>
    <t>IPS Saldo Factura</t>
  </si>
  <si>
    <t>NIT IPS</t>
  </si>
  <si>
    <t>Tipo de Contrato</t>
  </si>
  <si>
    <t>Nombre IPS</t>
  </si>
  <si>
    <t>Sede / Ciudad</t>
  </si>
  <si>
    <t>Tipo de Prestación</t>
  </si>
  <si>
    <t>Numero de Contrato</t>
  </si>
  <si>
    <t>CG</t>
  </si>
  <si>
    <t>CMF</t>
  </si>
  <si>
    <t>CMA</t>
  </si>
  <si>
    <t>TMA</t>
  </si>
  <si>
    <t>SGF</t>
  </si>
  <si>
    <t>CARTAGENA</t>
  </si>
  <si>
    <t>TULUA - CLINICA MARIANGEL</t>
  </si>
  <si>
    <t>C.CAFE</t>
  </si>
  <si>
    <t>PPN-CSG</t>
  </si>
  <si>
    <t>EVENTO</t>
  </si>
  <si>
    <t>N/A</t>
  </si>
  <si>
    <t>DUMIAN MEDICAL SAS</t>
  </si>
  <si>
    <t xml:space="preserve">Fecha de radicacion EPS </t>
  </si>
  <si>
    <t>Alf+Fac</t>
  </si>
  <si>
    <t>CG11542</t>
  </si>
  <si>
    <t>CG12711</t>
  </si>
  <si>
    <t>CMF28213</t>
  </si>
  <si>
    <t>CMA14586</t>
  </si>
  <si>
    <t>CMF51215</t>
  </si>
  <si>
    <t>CMF51214</t>
  </si>
  <si>
    <t>CMF51213</t>
  </si>
  <si>
    <t>CMF51211</t>
  </si>
  <si>
    <t>TMA84093</t>
  </si>
  <si>
    <t>TMA95835</t>
  </si>
  <si>
    <t>TMA100255</t>
  </si>
  <si>
    <t>TMA129960</t>
  </si>
  <si>
    <t>TMA147541</t>
  </si>
  <si>
    <t>TMA149964</t>
  </si>
  <si>
    <t>TMA175796</t>
  </si>
  <si>
    <t>TMA191577</t>
  </si>
  <si>
    <t>TMA215270</t>
  </si>
  <si>
    <t>TMA222755</t>
  </si>
  <si>
    <t>TMA1061030</t>
  </si>
  <si>
    <t>TMA1061607</t>
  </si>
  <si>
    <t>TMA1062237</t>
  </si>
  <si>
    <t>TMA1229342</t>
  </si>
  <si>
    <t>TMA1348732</t>
  </si>
  <si>
    <t>SGF84692</t>
  </si>
  <si>
    <t>SGF95681</t>
  </si>
  <si>
    <t>SGF129249</t>
  </si>
  <si>
    <t>Llave</t>
  </si>
  <si>
    <t>805027743_CG11542</t>
  </si>
  <si>
    <t>Boxalud</t>
  </si>
  <si>
    <t>Finalizada</t>
  </si>
  <si>
    <t>Devuelta</t>
  </si>
  <si>
    <t>11/01/20222</t>
  </si>
  <si>
    <t>Valor Devolucion</t>
  </si>
  <si>
    <t>Valor Radicado</t>
  </si>
  <si>
    <t>Valor Pagar</t>
  </si>
  <si>
    <t>Valor Total Bruto</t>
  </si>
  <si>
    <t>Valor Glosa Aceptada</t>
  </si>
  <si>
    <t>Valor Nota Credito</t>
  </si>
  <si>
    <t>805027743_CG12711</t>
  </si>
  <si>
    <t>805027743_CMF28213</t>
  </si>
  <si>
    <t>805027743_CMA14586</t>
  </si>
  <si>
    <t>805027743_CMF51215</t>
  </si>
  <si>
    <t>805027743_CMF51214</t>
  </si>
  <si>
    <t>805027743_CMF51213</t>
  </si>
  <si>
    <t>805027743_CMF51211</t>
  </si>
  <si>
    <t>805027743_TMA84093</t>
  </si>
  <si>
    <t>805027743_TMA95835</t>
  </si>
  <si>
    <t>805027743_TMA100255</t>
  </si>
  <si>
    <t>805027743_TMA129960</t>
  </si>
  <si>
    <t>805027743_TMA147541</t>
  </si>
  <si>
    <t>805027743_TMA149964</t>
  </si>
  <si>
    <t>805027743_TMA175796</t>
  </si>
  <si>
    <t>805027743_TMA191577</t>
  </si>
  <si>
    <t>805027743_TMA215270</t>
  </si>
  <si>
    <t>805027743_TMA222755</t>
  </si>
  <si>
    <t>805027743_TMA1061030</t>
  </si>
  <si>
    <t>805027743_TMA1061607</t>
  </si>
  <si>
    <t>805027743_TMA1062237</t>
  </si>
  <si>
    <t>805027743_TMA1229342</t>
  </si>
  <si>
    <t>805027743_TMA1348732</t>
  </si>
  <si>
    <t>805027743_SGF84692</t>
  </si>
  <si>
    <t>805027743_SGF95681</t>
  </si>
  <si>
    <t>805027743_SGF129249</t>
  </si>
  <si>
    <t>Por pagar SAP</t>
  </si>
  <si>
    <t>P. abiertas doc</t>
  </si>
  <si>
    <t>Fecha de corte</t>
  </si>
  <si>
    <t>Estado de Factura Eps Mayo 31</t>
  </si>
  <si>
    <t>FACTURA CERRADA POR EXTEMPORANEIDAD</t>
  </si>
  <si>
    <t>FACTURA EN PROCESO INTERNO</t>
  </si>
  <si>
    <t>FACTURA DEVUELTA</t>
  </si>
  <si>
    <t>Observacion objeccion</t>
  </si>
  <si>
    <t>Tipificacion objeccion</t>
  </si>
  <si>
    <t>OPORTES
Se sostiene devolucion de la factura, al validar informacion se siguen evidenciando la siguientes inconsistencias:
no facturan de acuerdo  a la normatividad vigente: DEC 2497 /2022 - 2644/2022 : según la normatividad ya indicada que, en los casos de los vehículos que cuentan con tarifa diferencial (ciclomotor, motos de menos de 100 cc, motos de 100 cc y hasta 200 cc, motocarros tricimotos y cuadriciclos, motocarros 5 Pasajerosque se encuentren involucrados en accidentes de tránsito, en donde se deba brindar el servicio de salud, este último seria cubierto en las siguientes proporciones: SOAT: se hará cargo o cubrirá los servicios de salud hasta 263.13 UNIDADES DE VALOR TRIBUTARIO (UVT), correspondiente en pesos a ONCE MILLONES CIENTO CINCUENTA Y NUEVE MIL OCHOCIENTOS SESENTA Y NUEVE PESOS ($11.159.869) ADRES 18.599.783
EPS: todo aquello que supere los topes establecidos para el ADRES
Habiendo esbozado la normatividad actual, y como ya se indicó procederemos emitiendo las siguientes recomendaciones e instrucciones:
PRIMERA INSTRUCCIÓN: TENER en cuenta la normatividad vigente y esbozada en la presente circular al momento de realizar el proceso de facturación, cobro y demás, de los servicios de salud prestados en los que estén involucrados las catorce (14) categorías de vehículo con tarifa diferencial por riesgo, es decir guiarse de manera adecuada según los topes para hacer el cobro
SEGUNDA INSTRUCCIÓN: TENER en cuenta que, a la EPS, solo le corresponde cubrir los servicios de salud que superen las 701.68 Unidades de valor tributario, que como se indico corresponde a más de VEINTINUEVE MILLONES SETECIENTOS CINCUENTA Y NUEVE MIL SESISCIENTOS CINCUENTA Y DOS PESOS ($29.759.652), por lo cual la facturas de cobro que se presenten deben venir acompañadas de las facturas que le corresponden tanto a la aseguradora de SOAT como a ADRES, a fin de verificar los servicios y valores ya prestados.
PERTINENCIA MEDICA DR DIEGO COLLAZOS
SE OBJETA PROCEDIMIENTO QUIRUGICO EJECUTADO EL DIA 03-09-2023,EN LOS SOPORTES DE LA FACTURA NO SE ENCUENTRA NOTA QUIRURGICA DE PROCEDIMIENTO, UNA VEZ APORTADO EL PROCEDIMIENTO QUEDA SUJETO A NUEVA AUDITORIA $5016000
SE OBJETA 110A01, SALA ESPECIAL, LOS DIAS 12-13 DE SEPTIEMBRE DE 2023, EN LOS SOPORTES DE LA FACTURA NO SE ENCUENTRA NOTAS DE EVOLUCION Y/O HISTORIA CLINICA $3698400
SE OBJETA 902215, CANTIDAD 2 NO PERTINENTE NI JUSTIFICADA POR CUADRO CLINICO DEL PACIENTE$ 32000
SE OBJETA 19806, PCR DE ALTA PRECISION NO PERTINENTE, UNICAMENTE UTIL COMO MARCADOR INFLAMATORIO EN RCV, NO JUSTIFICADO EN CLINICA DE PACIENTE CANTIDAD $314000</t>
  </si>
  <si>
    <t>Total general</t>
  </si>
  <si>
    <t>Tipificación</t>
  </si>
  <si>
    <t xml:space="preserve">Cant. Facturas </t>
  </si>
  <si>
    <t xml:space="preserve">Saldo IPS </t>
  </si>
  <si>
    <t>FOR-CSA-018</t>
  </si>
  <si>
    <t>HOJA 1 DE 1</t>
  </si>
  <si>
    <t>RESUMEN DE CARTERA REVISADA POR LA EPS</t>
  </si>
  <si>
    <t>VERSION 2</t>
  </si>
  <si>
    <t>CANTIDAD FACTURAS</t>
  </si>
  <si>
    <t>VALOR</t>
  </si>
  <si>
    <t xml:space="preserve">VALOR PRESENTADO POR LA ENTIDAD </t>
  </si>
  <si>
    <t>FACTURA YA CANCELADA</t>
  </si>
  <si>
    <t xml:space="preserve">FACTURA DEVUELTA </t>
  </si>
  <si>
    <t>FACTURA NO RADICADA POR LA ENTIDAD</t>
  </si>
  <si>
    <t>FACTURA-GLOSA-DEVOLUCION ACEPTADA POR LA IPS ( $ )</t>
  </si>
  <si>
    <t>FACTURA GLOSA POR CONCILIAR ($)</t>
  </si>
  <si>
    <t>SUB TOTAL CARTERA SUSTENTADA A LA IPS</t>
  </si>
  <si>
    <t>FACTURACION PENDIENTE PROGRAMACION DE PAGO</t>
  </si>
  <si>
    <t>SUB TOTAL  CARTERA EN PROCESO POR LA EPS</t>
  </si>
  <si>
    <t>FACTURACIÓN COVID</t>
  </si>
  <si>
    <t>SUB TOTAL  FACTURACIÓN COVID</t>
  </si>
  <si>
    <t>TOTAL CARTERA REVISADA</t>
  </si>
  <si>
    <t>Cartera - Cuentas Salud</t>
  </si>
  <si>
    <t>Paola Andrea Jiménez Prado</t>
  </si>
  <si>
    <t>EPS Comfenalco Valle.</t>
  </si>
  <si>
    <t>DOCUMENTO VALIDO COMO SOPORTE DE ACEPTACION A EL ESTADO DE CARTERA CONCILIADO ENTRE LAS PARTES</t>
  </si>
  <si>
    <t>Señores: DUMIAN MEDICAL SAS</t>
  </si>
  <si>
    <t>NIT: 805027743</t>
  </si>
  <si>
    <t>Santiago de Cali, Julio 26 del 2024</t>
  </si>
  <si>
    <t>Con Corte al dia: 30/06/2024</t>
  </si>
  <si>
    <t>FOR-CSA-004</t>
  </si>
  <si>
    <t>RESUMEN DE CARTERA REVISADA POR LA EPS REPORTADA EN LA CIRCULAR 030</t>
  </si>
  <si>
    <t>VERSION 1</t>
  </si>
  <si>
    <t>A continuacion me permito remitir nuestra respuesta al estado de cartera reportada en la Circular 030 con corte a</t>
  </si>
  <si>
    <t>Cant Fact</t>
  </si>
  <si>
    <t>Valor</t>
  </si>
  <si>
    <t>GLOSA POR CONCILIAR</t>
  </si>
  <si>
    <t>TOTAL CARTERA REVISADA CIRCULAR 030</t>
  </si>
  <si>
    <t>Firma</t>
  </si>
  <si>
    <t xml:space="preserve">Paola Andrea Jiménez </t>
  </si>
  <si>
    <t>Auxiliar conciliacion al prestador - Cartera - Cuentas Salud EPS</t>
  </si>
  <si>
    <t>Nota: Documento válido como soporte de aceptación a el estado de cartera conciliado y reportado en Circular 030</t>
  </si>
  <si>
    <t>Jersson Barón Narváez</t>
  </si>
  <si>
    <t>Analista de cartera</t>
  </si>
  <si>
    <t>A continuacion me permito remitir nuestra respuesta al estado de cartera presentado en la fecha: 17/07/2024</t>
  </si>
  <si>
    <t>Estado de Factura EPS Julio 26</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</si>
</sst>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4" formatCode="_-&quot;$&quot;\ * #,##0.00_-;\-&quot;$&quot;\ * #,##0.00_-;_-&quot;$&quot;\ * &quot;-&quot;??_-;_-@_-"/>
    <numFmt numFmtId="43" formatCode="_-* #,##0.00_-;\-* #,##0.00_-;_-* &quot;-&quot;??_-;_-@_-"/>
    <numFmt numFmtId="164" formatCode="_-* #,##0_-;\-* #,##0_-;_-* &quot;-&quot;??_-;_-@_-"/>
    <numFmt numFmtId="166" formatCode="[$-240A]d&quot; de &quot;mmmm&quot; de &quot;yyyy;@"/>
    <numFmt numFmtId="167" formatCode="_-* #,##0.00\ _€_-;\-* #,##0.00\ _€_-;_-* &quot;-&quot;??\ _€_-;_-@_-"/>
    <numFmt numFmtId="168" formatCode="_-* #,##0\ _€_-;\-* #,##0\ _€_-;_-* &quot;-&quot;??\ _€_-;_-@_-"/>
    <numFmt numFmtId="169" formatCode="_-&quot;$&quot;\ * #,##0_-;\-&quot;$&quot;\ * #,##0_-;_-&quot;$&quot;\ * &quot;-&quot;??_-;_-@_-"/>
    <numFmt numFmtId="170" formatCode="&quot;$&quot;\ #,##0;[Red]&quot;$&quot;\ #,##0"/>
    <numFmt numFmtId="171" formatCode="[$$-240A]\ #,##0;\-[$$-240A]\ #,##0"/>
  </numFmts>
  <fonts count="15" x14ac:knownFonts="1">
    <font>
      <sz val="11"/>
      <color theme="1"/>
      <name val="Calibri"/>
      <family val="2"/>
      <scheme val="minor"/>
    </font>
    <font>
      <b/>
      <sz val="11"/>
      <color theme="1"/>
      <name val="Calibri"/>
      <family val="2"/>
      <scheme val="minor"/>
    </font>
    <font>
      <sz val="9"/>
      <color indexed="81"/>
      <name val="Tahoma"/>
      <family val="2"/>
    </font>
    <font>
      <b/>
      <sz val="9"/>
      <color indexed="81"/>
      <name val="Tahoma"/>
      <family val="2"/>
    </font>
    <font>
      <sz val="11"/>
      <color theme="1"/>
      <name val="Calibri"/>
      <family val="2"/>
      <scheme val="minor"/>
    </font>
    <font>
      <sz val="10"/>
      <color theme="1"/>
      <name val="Calibri"/>
      <family val="2"/>
    </font>
    <font>
      <sz val="10"/>
      <name val="Calibri"/>
      <family val="2"/>
    </font>
    <font>
      <sz val="11"/>
      <name val="Calibri"/>
      <family val="2"/>
      <scheme val="minor"/>
    </font>
    <font>
      <b/>
      <sz val="11"/>
      <name val="Calibri"/>
      <family val="2"/>
      <scheme val="minor"/>
    </font>
    <font>
      <b/>
      <sz val="11"/>
      <name val="Calibri"/>
      <family val="2"/>
    </font>
    <font>
      <sz val="10"/>
      <name val="Arial"/>
      <family val="2"/>
    </font>
    <font>
      <sz val="10"/>
      <color indexed="8"/>
      <name val="Arial"/>
      <family val="2"/>
    </font>
    <font>
      <b/>
      <sz val="10"/>
      <color indexed="8"/>
      <name val="Arial"/>
      <family val="2"/>
    </font>
    <font>
      <b/>
      <sz val="10"/>
      <name val="Arial"/>
      <family val="2"/>
    </font>
    <font>
      <b/>
      <sz val="9"/>
      <name val="Arial"/>
      <family val="2"/>
    </font>
  </fonts>
  <fills count="8">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bgColor indexed="64"/>
      </patternFill>
    </fill>
    <fill>
      <patternFill patternType="solid">
        <fgColor theme="0"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right/>
      <top/>
      <bottom style="thin">
        <color auto="1"/>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5">
    <xf numFmtId="0" fontId="0" fillId="0" borderId="0"/>
    <xf numFmtId="43" fontId="4" fillId="0" borderId="0" applyFont="0" applyFill="0" applyBorder="0" applyAlignment="0" applyProtection="0"/>
    <xf numFmtId="44" fontId="4" fillId="0" borderId="0" applyFont="0" applyFill="0" applyBorder="0" applyAlignment="0" applyProtection="0"/>
    <xf numFmtId="0" fontId="10" fillId="0" borderId="0"/>
    <xf numFmtId="167" fontId="4" fillId="0" borderId="0" applyFont="0" applyFill="0" applyBorder="0" applyAlignment="0" applyProtection="0"/>
  </cellStyleXfs>
  <cellXfs count="146">
    <xf numFmtId="0" fontId="0" fillId="0" borderId="0" xfId="0"/>
    <xf numFmtId="0" fontId="0" fillId="0" borderId="1" xfId="0" applyBorder="1"/>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5" fillId="0" borderId="1" xfId="0" applyFont="1" applyBorder="1" applyAlignment="1">
      <alignment horizontal="center" vertical="center"/>
    </xf>
    <xf numFmtId="164" fontId="5" fillId="0" borderId="1" xfId="1" applyNumberFormat="1" applyFont="1" applyFill="1" applyBorder="1" applyAlignment="1">
      <alignment horizontal="center" vertical="center"/>
    </xf>
    <xf numFmtId="0" fontId="6" fillId="0" borderId="1" xfId="0" applyFont="1" applyBorder="1" applyAlignment="1">
      <alignment horizontal="center" vertical="center"/>
    </xf>
    <xf numFmtId="0" fontId="5" fillId="0" borderId="1" xfId="1" applyNumberFormat="1" applyFont="1" applyFill="1" applyBorder="1" applyAlignment="1">
      <alignment horizontal="center" vertical="center"/>
    </xf>
    <xf numFmtId="14" fontId="5" fillId="0" borderId="1" xfId="0" applyNumberFormat="1" applyFont="1" applyBorder="1" applyAlignment="1">
      <alignment horizontal="center" vertical="center"/>
    </xf>
    <xf numFmtId="14" fontId="5" fillId="0" borderId="1" xfId="1" applyNumberFormat="1" applyFont="1" applyFill="1" applyBorder="1" applyAlignment="1">
      <alignment horizontal="center" vertical="center"/>
    </xf>
    <xf numFmtId="14" fontId="6" fillId="0" borderId="1" xfId="0" applyNumberFormat="1" applyFont="1" applyBorder="1" applyAlignment="1">
      <alignment horizontal="center" vertical="center"/>
    </xf>
    <xf numFmtId="14" fontId="5" fillId="0" borderId="1" xfId="0" applyNumberFormat="1" applyFont="1" applyBorder="1" applyAlignment="1">
      <alignment vertical="center"/>
    </xf>
    <xf numFmtId="164" fontId="5" fillId="0" borderId="1" xfId="1" applyNumberFormat="1" applyFont="1" applyFill="1" applyBorder="1" applyAlignment="1">
      <alignment vertical="center"/>
    </xf>
    <xf numFmtId="164" fontId="6" fillId="0" borderId="1" xfId="1" applyNumberFormat="1" applyFont="1" applyFill="1" applyBorder="1" applyAlignment="1">
      <alignment vertical="center"/>
    </xf>
    <xf numFmtId="0" fontId="5" fillId="0" borderId="1" xfId="0" applyFont="1" applyBorder="1" applyAlignment="1">
      <alignment horizontal="left" vertical="center"/>
    </xf>
    <xf numFmtId="164" fontId="5" fillId="0" borderId="1" xfId="1" applyNumberFormat="1" applyFont="1" applyFill="1" applyBorder="1" applyAlignment="1">
      <alignment horizontal="left" vertical="center"/>
    </xf>
    <xf numFmtId="0" fontId="6" fillId="0" borderId="1" xfId="0" applyFont="1" applyBorder="1" applyAlignment="1">
      <alignment horizontal="left" vertical="center"/>
    </xf>
    <xf numFmtId="0" fontId="0" fillId="2" borderId="1" xfId="0" applyFont="1" applyFill="1" applyBorder="1" applyAlignment="1">
      <alignment horizontal="center"/>
    </xf>
    <xf numFmtId="0" fontId="7" fillId="2" borderId="1" xfId="0" applyFont="1" applyFill="1" applyBorder="1" applyAlignment="1">
      <alignment horizontal="center" wrapText="1"/>
    </xf>
    <xf numFmtId="0" fontId="0" fillId="0" borderId="1" xfId="0" applyFont="1" applyBorder="1"/>
    <xf numFmtId="0" fontId="0" fillId="0" borderId="0" xfId="0" applyFont="1"/>
    <xf numFmtId="0" fontId="0" fillId="0" borderId="1" xfId="0" applyFont="1" applyBorder="1" applyAlignment="1">
      <alignment horizontal="center" vertical="center"/>
    </xf>
    <xf numFmtId="14" fontId="0" fillId="0" borderId="1" xfId="0" applyNumberFormat="1" applyFont="1" applyBorder="1" applyAlignment="1">
      <alignment horizontal="center" vertical="center"/>
    </xf>
    <xf numFmtId="164" fontId="0" fillId="0" borderId="1" xfId="1" applyNumberFormat="1" applyFont="1" applyFill="1" applyBorder="1" applyAlignment="1">
      <alignment horizontal="center" vertical="center"/>
    </xf>
    <xf numFmtId="0" fontId="0" fillId="0" borderId="1" xfId="0" applyFont="1" applyBorder="1" applyAlignment="1">
      <alignment horizontal="left" vertical="center"/>
    </xf>
    <xf numFmtId="0" fontId="0" fillId="0" borderId="1" xfId="1" applyNumberFormat="1" applyFont="1" applyFill="1" applyBorder="1" applyAlignment="1">
      <alignment horizontal="center" vertical="center"/>
    </xf>
    <xf numFmtId="14" fontId="0" fillId="0" borderId="1" xfId="1" applyNumberFormat="1" applyFont="1" applyFill="1" applyBorder="1" applyAlignment="1">
      <alignment horizontal="center" vertical="center"/>
    </xf>
    <xf numFmtId="164" fontId="0" fillId="0" borderId="1" xfId="1" applyNumberFormat="1" applyFont="1" applyFill="1" applyBorder="1" applyAlignment="1">
      <alignment vertical="center"/>
    </xf>
    <xf numFmtId="164" fontId="0" fillId="0" borderId="1" xfId="1" applyNumberFormat="1" applyFont="1" applyFill="1" applyBorder="1" applyAlignment="1">
      <alignment horizontal="left" vertical="center"/>
    </xf>
    <xf numFmtId="0" fontId="7" fillId="0" borderId="1" xfId="0" applyFont="1" applyBorder="1" applyAlignment="1">
      <alignment horizontal="center" vertical="center"/>
    </xf>
    <xf numFmtId="14" fontId="7" fillId="0" borderId="1" xfId="0" applyNumberFormat="1" applyFont="1" applyBorder="1" applyAlignment="1">
      <alignment horizontal="center" vertical="center"/>
    </xf>
    <xf numFmtId="164" fontId="7" fillId="0" borderId="1" xfId="1" applyNumberFormat="1" applyFont="1" applyFill="1" applyBorder="1" applyAlignment="1">
      <alignment vertical="center"/>
    </xf>
    <xf numFmtId="0" fontId="7" fillId="0" borderId="1" xfId="0" applyFont="1" applyBorder="1" applyAlignment="1">
      <alignment horizontal="left" vertical="center"/>
    </xf>
    <xf numFmtId="14" fontId="0" fillId="0" borderId="1" xfId="0" applyNumberFormat="1" applyFont="1" applyBorder="1" applyAlignment="1">
      <alignment vertical="center"/>
    </xf>
    <xf numFmtId="0" fontId="1" fillId="3"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164" fontId="0" fillId="0" borderId="0" xfId="1" applyNumberFormat="1" applyFont="1"/>
    <xf numFmtId="164" fontId="1" fillId="0" borderId="1" xfId="1" applyNumberFormat="1" applyFont="1" applyBorder="1" applyAlignment="1">
      <alignment horizontal="center" vertical="center" wrapText="1"/>
    </xf>
    <xf numFmtId="164" fontId="1" fillId="4" borderId="1" xfId="1" applyNumberFormat="1" applyFont="1" applyFill="1" applyBorder="1" applyAlignment="1">
      <alignment horizontal="center" vertical="center" wrapText="1"/>
    </xf>
    <xf numFmtId="164" fontId="1" fillId="0" borderId="0" xfId="1" applyNumberFormat="1" applyFont="1"/>
    <xf numFmtId="14" fontId="0" fillId="0" borderId="0" xfId="0" applyNumberFormat="1" applyFont="1"/>
    <xf numFmtId="14" fontId="1" fillId="0" borderId="1" xfId="0" applyNumberFormat="1" applyFont="1" applyBorder="1" applyAlignment="1">
      <alignment horizontal="center" vertical="center" wrapText="1"/>
    </xf>
    <xf numFmtId="14" fontId="1" fillId="5" borderId="1" xfId="0" applyNumberFormat="1" applyFont="1" applyFill="1" applyBorder="1" applyAlignment="1">
      <alignment horizontal="center" vertical="center" wrapText="1"/>
    </xf>
    <xf numFmtId="164" fontId="9" fillId="0" borderId="1" xfId="1" applyNumberFormat="1" applyFont="1" applyBorder="1" applyAlignment="1">
      <alignment horizontal="center" vertical="center" wrapText="1"/>
    </xf>
    <xf numFmtId="164" fontId="0" fillId="0" borderId="1" xfId="1" applyNumberFormat="1" applyFont="1" applyBorder="1"/>
    <xf numFmtId="14" fontId="0" fillId="0" borderId="1" xfId="0" applyNumberFormat="1" applyFont="1" applyBorder="1"/>
    <xf numFmtId="0" fontId="1" fillId="0" borderId="1" xfId="0" applyFont="1" applyFill="1" applyBorder="1" applyAlignment="1">
      <alignment horizontal="center" vertical="center" wrapText="1"/>
    </xf>
    <xf numFmtId="164" fontId="9" fillId="7" borderId="1" xfId="1" applyNumberFormat="1" applyFont="1" applyFill="1" applyBorder="1" applyAlignment="1">
      <alignment horizontal="center" vertical="center" wrapText="1"/>
    </xf>
    <xf numFmtId="0" fontId="0" fillId="0" borderId="1" xfId="0" applyFont="1" applyBorder="1" applyAlignment="1"/>
    <xf numFmtId="164" fontId="0" fillId="0" borderId="8" xfId="1" applyNumberFormat="1" applyFont="1" applyBorder="1"/>
    <xf numFmtId="0" fontId="0" fillId="0" borderId="13" xfId="0" applyBorder="1" applyAlignment="1">
      <alignment horizontal="left"/>
    </xf>
    <xf numFmtId="0" fontId="0" fillId="0" borderId="3" xfId="0" pivotButton="1" applyBorder="1"/>
    <xf numFmtId="164" fontId="0" fillId="0" borderId="15" xfId="1" applyNumberFormat="1" applyFont="1" applyBorder="1"/>
    <xf numFmtId="0" fontId="0" fillId="0" borderId="3" xfId="0" applyBorder="1" applyAlignment="1">
      <alignment horizontal="left"/>
    </xf>
    <xf numFmtId="0" fontId="0" fillId="0" borderId="0" xfId="0" applyAlignment="1">
      <alignment horizontal="center" vertical="center"/>
    </xf>
    <xf numFmtId="0" fontId="0" fillId="0" borderId="3" xfId="0" applyBorder="1" applyAlignment="1">
      <alignment horizontal="center" vertical="center"/>
    </xf>
    <xf numFmtId="0" fontId="0" fillId="0" borderId="13" xfId="0" applyNumberFormat="1" applyBorder="1" applyAlignment="1">
      <alignment horizontal="center" vertical="center"/>
    </xf>
    <xf numFmtId="0" fontId="0" fillId="0" borderId="3" xfId="0" applyNumberFormat="1" applyBorder="1" applyAlignment="1">
      <alignment horizontal="center" vertical="center"/>
    </xf>
    <xf numFmtId="0" fontId="11" fillId="0" borderId="0" xfId="3" applyFont="1"/>
    <xf numFmtId="0" fontId="11" fillId="0" borderId="4" xfId="3" applyFont="1" applyBorder="1" applyAlignment="1">
      <alignment horizontal="centerContinuous"/>
    </xf>
    <xf numFmtId="0" fontId="11" fillId="0" borderId="6" xfId="3" applyFont="1" applyBorder="1" applyAlignment="1">
      <alignment horizontal="centerContinuous"/>
    </xf>
    <xf numFmtId="0" fontId="12" fillId="0" borderId="4" xfId="3" applyFont="1" applyBorder="1" applyAlignment="1">
      <alignment horizontal="centerContinuous" vertical="center"/>
    </xf>
    <xf numFmtId="0" fontId="12" fillId="0" borderId="5" xfId="3" applyFont="1" applyBorder="1" applyAlignment="1">
      <alignment horizontal="centerContinuous" vertical="center"/>
    </xf>
    <xf numFmtId="0" fontId="12" fillId="0" borderId="6" xfId="3" applyFont="1" applyBorder="1" applyAlignment="1">
      <alignment horizontal="centerContinuous" vertical="center"/>
    </xf>
    <xf numFmtId="0" fontId="12" fillId="0" borderId="12" xfId="3" applyFont="1" applyBorder="1" applyAlignment="1">
      <alignment horizontal="centerContinuous" vertical="center"/>
    </xf>
    <xf numFmtId="0" fontId="11" fillId="0" borderId="7" xfId="3" applyFont="1" applyBorder="1" applyAlignment="1">
      <alignment horizontal="centerContinuous"/>
    </xf>
    <xf numFmtId="0" fontId="11" fillId="0" borderId="8" xfId="3" applyFont="1" applyBorder="1" applyAlignment="1">
      <alignment horizontal="centerContinuous"/>
    </xf>
    <xf numFmtId="0" fontId="12" fillId="0" borderId="9" xfId="3" applyFont="1" applyBorder="1" applyAlignment="1">
      <alignment horizontal="centerContinuous" vertical="center"/>
    </xf>
    <xf numFmtId="0" fontId="12" fillId="0" borderId="10" xfId="3" applyFont="1" applyBorder="1" applyAlignment="1">
      <alignment horizontal="centerContinuous" vertical="center"/>
    </xf>
    <xf numFmtId="0" fontId="12" fillId="0" borderId="11" xfId="3" applyFont="1" applyBorder="1" applyAlignment="1">
      <alignment horizontal="centerContinuous" vertical="center"/>
    </xf>
    <xf numFmtId="0" fontId="12" fillId="0" borderId="14" xfId="3" applyFont="1" applyBorder="1" applyAlignment="1">
      <alignment horizontal="centerContinuous" vertical="center"/>
    </xf>
    <xf numFmtId="0" fontId="12" fillId="0" borderId="7" xfId="3" applyFont="1" applyBorder="1" applyAlignment="1">
      <alignment horizontal="centerContinuous" vertical="center"/>
    </xf>
    <xf numFmtId="0" fontId="12" fillId="0" borderId="0" xfId="3" applyFont="1" applyAlignment="1">
      <alignment horizontal="centerContinuous" vertical="center"/>
    </xf>
    <xf numFmtId="0" fontId="12" fillId="0" borderId="8" xfId="3" applyFont="1" applyBorder="1" applyAlignment="1">
      <alignment horizontal="centerContinuous" vertical="center"/>
    </xf>
    <xf numFmtId="0" fontId="12" fillId="0" borderId="13" xfId="3" applyFont="1" applyBorder="1" applyAlignment="1">
      <alignment horizontal="centerContinuous" vertical="center"/>
    </xf>
    <xf numFmtId="0" fontId="11" fillId="0" borderId="9" xfId="3" applyFont="1" applyBorder="1" applyAlignment="1">
      <alignment horizontal="centerContinuous"/>
    </xf>
    <xf numFmtId="0" fontId="11" fillId="0" borderId="11" xfId="3" applyFont="1" applyBorder="1" applyAlignment="1">
      <alignment horizontal="centerContinuous"/>
    </xf>
    <xf numFmtId="0" fontId="11" fillId="0" borderId="7" xfId="3" applyFont="1" applyBorder="1"/>
    <xf numFmtId="0" fontId="11" fillId="0" borderId="8" xfId="3" applyFont="1" applyBorder="1"/>
    <xf numFmtId="0" fontId="12" fillId="0" borderId="0" xfId="3" applyFont="1"/>
    <xf numFmtId="14" fontId="11" fillId="0" borderId="0" xfId="3" applyNumberFormat="1" applyFont="1"/>
    <xf numFmtId="166" fontId="11" fillId="0" borderId="0" xfId="3" applyNumberFormat="1" applyFont="1"/>
    <xf numFmtId="0" fontId="10" fillId="0" borderId="0" xfId="3" applyFont="1"/>
    <xf numFmtId="14" fontId="11" fillId="0" borderId="0" xfId="3" applyNumberFormat="1" applyFont="1" applyAlignment="1">
      <alignment horizontal="left"/>
    </xf>
    <xf numFmtId="0" fontId="13" fillId="0" borderId="0" xfId="3" applyFont="1" applyAlignment="1">
      <alignment horizontal="center"/>
    </xf>
    <xf numFmtId="168" fontId="13" fillId="0" borderId="0" xfId="4" applyNumberFormat="1" applyFont="1" applyAlignment="1">
      <alignment horizontal="center"/>
    </xf>
    <xf numFmtId="169" fontId="13" fillId="0" borderId="0" xfId="2" applyNumberFormat="1" applyFont="1" applyAlignment="1">
      <alignment horizontal="right"/>
    </xf>
    <xf numFmtId="169" fontId="11" fillId="0" borderId="0" xfId="2" applyNumberFormat="1" applyFont="1"/>
    <xf numFmtId="168" fontId="10" fillId="0" borderId="0" xfId="4" applyNumberFormat="1" applyFont="1" applyAlignment="1">
      <alignment horizontal="center"/>
    </xf>
    <xf numFmtId="169" fontId="10" fillId="0" borderId="0" xfId="2" applyNumberFormat="1" applyFont="1" applyAlignment="1">
      <alignment horizontal="right"/>
    </xf>
    <xf numFmtId="168" fontId="11" fillId="0" borderId="0" xfId="4" applyNumberFormat="1" applyFont="1" applyAlignment="1">
      <alignment horizontal="center"/>
    </xf>
    <xf numFmtId="169" fontId="11" fillId="0" borderId="0" xfId="2" applyNumberFormat="1" applyFont="1" applyAlignment="1">
      <alignment horizontal="right"/>
    </xf>
    <xf numFmtId="169" fontId="11" fillId="0" borderId="0" xfId="3" applyNumberFormat="1" applyFont="1"/>
    <xf numFmtId="168" fontId="11" fillId="0" borderId="10" xfId="4" applyNumberFormat="1" applyFont="1" applyBorder="1" applyAlignment="1">
      <alignment horizontal="center"/>
    </xf>
    <xf numFmtId="169" fontId="11" fillId="0" borderId="10" xfId="2" applyNumberFormat="1" applyFont="1" applyBorder="1" applyAlignment="1">
      <alignment horizontal="right"/>
    </xf>
    <xf numFmtId="168" fontId="12" fillId="0" borderId="0" xfId="2" applyNumberFormat="1" applyFont="1" applyAlignment="1">
      <alignment horizontal="right"/>
    </xf>
    <xf numFmtId="169" fontId="12" fillId="0" borderId="0" xfId="2" applyNumberFormat="1" applyFont="1" applyAlignment="1">
      <alignment horizontal="right"/>
    </xf>
    <xf numFmtId="0" fontId="13" fillId="0" borderId="0" xfId="3" applyFont="1"/>
    <xf numFmtId="168" fontId="10" fillId="0" borderId="10" xfId="4" applyNumberFormat="1" applyFont="1" applyBorder="1" applyAlignment="1">
      <alignment horizontal="center"/>
    </xf>
    <xf numFmtId="169" fontId="10" fillId="0" borderId="10" xfId="2" applyNumberFormat="1" applyFont="1" applyBorder="1" applyAlignment="1">
      <alignment horizontal="right"/>
    </xf>
    <xf numFmtId="0" fontId="10" fillId="0" borderId="8" xfId="3" applyFont="1" applyBorder="1"/>
    <xf numFmtId="168" fontId="10" fillId="0" borderId="0" xfId="2" applyNumberFormat="1" applyFont="1" applyAlignment="1">
      <alignment horizontal="right"/>
    </xf>
    <xf numFmtId="168" fontId="13" fillId="0" borderId="16" xfId="4" applyNumberFormat="1" applyFont="1" applyBorder="1" applyAlignment="1">
      <alignment horizontal="center"/>
    </xf>
    <xf numFmtId="169" fontId="13" fillId="0" borderId="16" xfId="2" applyNumberFormat="1" applyFont="1" applyBorder="1" applyAlignment="1">
      <alignment horizontal="right"/>
    </xf>
    <xf numFmtId="170" fontId="10" fillId="0" borderId="0" xfId="3" applyNumberFormat="1" applyFont="1"/>
    <xf numFmtId="167" fontId="10" fillId="0" borderId="0" xfId="4" applyFont="1"/>
    <xf numFmtId="169" fontId="10" fillId="0" borderId="0" xfId="2" applyNumberFormat="1" applyFont="1"/>
    <xf numFmtId="170" fontId="13" fillId="0" borderId="10" xfId="3" applyNumberFormat="1" applyFont="1" applyBorder="1"/>
    <xf numFmtId="170" fontId="10" fillId="0" borderId="10" xfId="3" applyNumberFormat="1" applyFont="1" applyBorder="1"/>
    <xf numFmtId="167" fontId="13" fillId="0" borderId="10" xfId="4" applyFont="1" applyBorder="1"/>
    <xf numFmtId="169" fontId="10" fillId="0" borderId="10" xfId="2" applyNumberFormat="1" applyFont="1" applyBorder="1"/>
    <xf numFmtId="170" fontId="13" fillId="0" borderId="0" xfId="3" applyNumberFormat="1" applyFont="1"/>
    <xf numFmtId="0" fontId="14" fillId="0" borderId="0" xfId="3" applyFont="1" applyAlignment="1">
      <alignment horizontal="center" vertical="center" wrapText="1"/>
    </xf>
    <xf numFmtId="0" fontId="11" fillId="0" borderId="9" xfId="3" applyFont="1" applyBorder="1"/>
    <xf numFmtId="0" fontId="11" fillId="0" borderId="10" xfId="3" applyFont="1" applyBorder="1"/>
    <xf numFmtId="170" fontId="11" fillId="0" borderId="10" xfId="3" applyNumberFormat="1" applyFont="1" applyBorder="1"/>
    <xf numFmtId="0" fontId="11" fillId="0" borderId="11" xfId="3" applyFont="1" applyBorder="1"/>
    <xf numFmtId="0" fontId="10" fillId="0" borderId="4" xfId="3" applyFont="1" applyBorder="1" applyAlignment="1">
      <alignment horizontal="center"/>
    </xf>
    <xf numFmtId="0" fontId="10" fillId="0" borderId="6" xfId="3" applyFont="1" applyBorder="1" applyAlignment="1">
      <alignment horizontal="center"/>
    </xf>
    <xf numFmtId="0" fontId="13" fillId="0" borderId="4" xfId="3" applyFont="1" applyBorder="1" applyAlignment="1">
      <alignment horizontal="center" vertical="center"/>
    </xf>
    <xf numFmtId="0" fontId="13" fillId="0" borderId="5" xfId="3" applyFont="1" applyBorder="1" applyAlignment="1">
      <alignment horizontal="center" vertical="center"/>
    </xf>
    <xf numFmtId="0" fontId="13" fillId="0" borderId="6" xfId="3" applyFont="1" applyBorder="1" applyAlignment="1">
      <alignment horizontal="center" vertical="center"/>
    </xf>
    <xf numFmtId="0" fontId="13" fillId="0" borderId="12" xfId="3" applyFont="1" applyBorder="1" applyAlignment="1">
      <alignment horizontal="center" vertical="center"/>
    </xf>
    <xf numFmtId="0" fontId="10" fillId="0" borderId="9" xfId="3" applyFont="1" applyBorder="1" applyAlignment="1">
      <alignment horizontal="center"/>
    </xf>
    <xf numFmtId="0" fontId="10" fillId="0" borderId="11" xfId="3" applyFont="1" applyBorder="1" applyAlignment="1">
      <alignment horizontal="center"/>
    </xf>
    <xf numFmtId="0" fontId="13" fillId="0" borderId="17" xfId="3" applyFont="1" applyBorder="1" applyAlignment="1">
      <alignment horizontal="center" vertical="center" wrapText="1"/>
    </xf>
    <xf numFmtId="0" fontId="13" fillId="0" borderId="18"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3" xfId="3" applyFont="1" applyBorder="1" applyAlignment="1">
      <alignment horizontal="center" vertical="center"/>
    </xf>
    <xf numFmtId="0" fontId="10" fillId="0" borderId="7" xfId="3" applyFont="1" applyBorder="1"/>
    <xf numFmtId="166" fontId="10" fillId="0" borderId="0" xfId="3" applyNumberFormat="1" applyFont="1"/>
    <xf numFmtId="14" fontId="10" fillId="0" borderId="0" xfId="3" applyNumberFormat="1" applyFont="1"/>
    <xf numFmtId="14" fontId="10" fillId="0" borderId="0" xfId="3" applyNumberFormat="1" applyFont="1" applyAlignment="1">
      <alignment horizontal="left"/>
    </xf>
    <xf numFmtId="164" fontId="13" fillId="0" borderId="0" xfId="1" applyNumberFormat="1" applyFont="1"/>
    <xf numFmtId="171" fontId="13" fillId="0" borderId="0" xfId="1" applyNumberFormat="1" applyFont="1" applyAlignment="1">
      <alignment horizontal="right"/>
    </xf>
    <xf numFmtId="164" fontId="10" fillId="0" borderId="0" xfId="1" applyNumberFormat="1" applyFont="1" applyAlignment="1">
      <alignment horizontal="center"/>
    </xf>
    <xf numFmtId="171" fontId="10" fillId="0" borderId="0" xfId="1" applyNumberFormat="1" applyFont="1" applyAlignment="1">
      <alignment horizontal="right"/>
    </xf>
    <xf numFmtId="164" fontId="10" fillId="0" borderId="2" xfId="1" applyNumberFormat="1" applyFont="1" applyBorder="1" applyAlignment="1">
      <alignment horizontal="center"/>
    </xf>
    <xf numFmtId="171" fontId="10" fillId="0" borderId="2" xfId="1" applyNumberFormat="1" applyFont="1" applyBorder="1" applyAlignment="1">
      <alignment horizontal="right"/>
    </xf>
    <xf numFmtId="164" fontId="10" fillId="0" borderId="16" xfId="1" applyNumberFormat="1" applyFont="1" applyBorder="1" applyAlignment="1">
      <alignment horizontal="center"/>
    </xf>
    <xf numFmtId="171" fontId="10" fillId="0" borderId="16" xfId="1" applyNumberFormat="1" applyFont="1" applyBorder="1" applyAlignment="1">
      <alignment horizontal="right"/>
    </xf>
    <xf numFmtId="170" fontId="10" fillId="0" borderId="0" xfId="3" applyNumberFormat="1" applyFont="1" applyAlignment="1">
      <alignment horizontal="right"/>
    </xf>
    <xf numFmtId="0" fontId="14" fillId="0" borderId="0" xfId="0" applyFont="1" applyAlignment="1">
      <alignment horizontal="center" vertical="center" wrapText="1"/>
    </xf>
    <xf numFmtId="0" fontId="10" fillId="0" borderId="9" xfId="3" applyFont="1" applyBorder="1"/>
    <xf numFmtId="0" fontId="10" fillId="0" borderId="10" xfId="3" applyFont="1" applyBorder="1"/>
    <xf numFmtId="0" fontId="10" fillId="0" borderId="11" xfId="3" applyFont="1" applyBorder="1"/>
  </cellXfs>
  <cellStyles count="5">
    <cellStyle name="Millares" xfId="1" builtinId="3"/>
    <cellStyle name="Millares 2" xfId="4"/>
    <cellStyle name="Moneda" xfId="2" builtinId="4"/>
    <cellStyle name="Normal" xfId="0" builtinId="0"/>
    <cellStyle name="Normal 2 2" xfId="3"/>
  </cellStyles>
  <dxfs count="25">
    <dxf>
      <alignment vertical="center" readingOrder="0"/>
    </dxf>
    <dxf>
      <alignment vertical="center" readingOrder="0"/>
    </dxf>
    <dxf>
      <alignment horizontal="center" readingOrder="0"/>
    </dxf>
    <dxf>
      <alignment horizontal="center" readingOrder="0"/>
    </dxf>
    <dxf>
      <border>
        <top style="medium">
          <color indexed="64"/>
        </top>
      </border>
    </dxf>
    <dxf>
      <border>
        <top style="medium">
          <color indexed="64"/>
        </top>
      </border>
    </dxf>
    <dxf>
      <border>
        <bottom style="medium">
          <color indexed="64"/>
        </bottom>
      </border>
    </dxf>
    <dxf>
      <border>
        <bottom style="medium">
          <color indexed="64"/>
        </bottom>
      </border>
    </dxf>
    <dxf>
      <border>
        <right style="medium">
          <color indexed="64"/>
        </right>
      </border>
    </dxf>
    <dxf>
      <border>
        <right style="medium">
          <color indexed="64"/>
        </right>
      </border>
    </dxf>
    <dxf>
      <border>
        <right style="medium">
          <color indexed="64"/>
        </right>
      </border>
    </dxf>
    <dxf>
      <border>
        <right style="medium">
          <color indexed="64"/>
        </right>
      </border>
    </dxf>
    <dxf>
      <border>
        <right style="medium">
          <color indexed="64"/>
        </right>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numFmt numFmtId="165" formatCode="_-* #,##0.0_-;\-* #,##0.0_-;_-* &quot;-&quot;??_-;_-@_-"/>
    </dxf>
    <dxf>
      <numFmt numFmtId="164" formatCode="_-* #,##0_-;\-* #,##0_-;_-* &quot;-&quot;??_-;_-@_-"/>
    </dxf>
    <dxf>
      <numFmt numFmtId="165" formatCode="_-* #,##0.0_-;\-* #,##0.0_-;_-* &quot;-&quot;??_-;_-@_-"/>
    </dxf>
    <dxf>
      <numFmt numFmtId="164" formatCode="_-* #,##0_-;\-* #,##0_-;_-* &quot;-&quot;??_-;_-@_-"/>
    </dxf>
    <dxf>
      <numFmt numFmtId="165" formatCode="_-* #,##0.0_-;\-* #,##0.0_-;_-* &quot;-&quot;??_-;_-@_-"/>
    </dxf>
    <dxf>
      <numFmt numFmtId="165" formatCode="_-* #,##0.0_-;\-* #,##0.0_-;_-* &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1</xdr:col>
      <xdr:colOff>91016</xdr:colOff>
      <xdr:row>1</xdr:row>
      <xdr:rowOff>7406</xdr:rowOff>
    </xdr:from>
    <xdr:ext cx="1442509" cy="535519"/>
    <xdr:pic>
      <xdr:nvPicPr>
        <xdr:cNvPr id="2" name="Imagen 2" descr="Nombre de la empresa&#10;&#10;Descripción generada automáticamente con confianza baja">
          <a:extLst>
            <a:ext uri="{FF2B5EF4-FFF2-40B4-BE49-F238E27FC236}">
              <a16:creationId xmlns:a16="http://schemas.microsoft.com/office/drawing/2014/main" xmlns=""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0866" y="83606"/>
          <a:ext cx="1442509" cy="535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7</xdr:col>
      <xdr:colOff>41275</xdr:colOff>
      <xdr:row>33</xdr:row>
      <xdr:rowOff>111126</xdr:rowOff>
    </xdr:from>
    <xdr:to>
      <xdr:col>8</xdr:col>
      <xdr:colOff>948540</xdr:colOff>
      <xdr:row>36</xdr:row>
      <xdr:rowOff>90139</xdr:rowOff>
    </xdr:to>
    <xdr:pic>
      <xdr:nvPicPr>
        <xdr:cNvPr id="3" name="Imagen 2"/>
        <xdr:cNvPicPr>
          <a:picLocks noChangeAspect="1"/>
        </xdr:cNvPicPr>
      </xdr:nvPicPr>
      <xdr:blipFill>
        <a:blip xmlns:r="http://schemas.openxmlformats.org/officeDocument/2006/relationships" r:embed="rId2"/>
        <a:stretch>
          <a:fillRect/>
        </a:stretch>
      </xdr:blipFill>
      <xdr:spPr>
        <a:xfrm>
          <a:off x="4860925" y="4867276"/>
          <a:ext cx="2361415" cy="3409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12700</xdr:colOff>
      <xdr:row>0</xdr:row>
      <xdr:rowOff>92074</xdr:rowOff>
    </xdr:from>
    <xdr:to>
      <xdr:col>1</xdr:col>
      <xdr:colOff>685038</xdr:colOff>
      <xdr:row>1</xdr:row>
      <xdr:rowOff>663574</xdr:rowOff>
    </xdr:to>
    <xdr:pic>
      <xdr:nvPicPr>
        <xdr:cNvPr id="2" name="Imagen 2" descr="Nombre de la empresa&#10;&#10;Descripción generada automáticamente con confianza baja">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00" y="92074"/>
          <a:ext cx="1434338"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23813</xdr:colOff>
      <xdr:row>21</xdr:row>
      <xdr:rowOff>55562</xdr:rowOff>
    </xdr:from>
    <xdr:to>
      <xdr:col>7</xdr:col>
      <xdr:colOff>525356</xdr:colOff>
      <xdr:row>22</xdr:row>
      <xdr:rowOff>161576</xdr:rowOff>
    </xdr:to>
    <xdr:pic>
      <xdr:nvPicPr>
        <xdr:cNvPr id="3" name="Imagen 2"/>
        <xdr:cNvPicPr>
          <a:picLocks noChangeAspect="1"/>
        </xdr:cNvPicPr>
      </xdr:nvPicPr>
      <xdr:blipFill>
        <a:blip xmlns:r="http://schemas.openxmlformats.org/officeDocument/2006/relationships" r:embed="rId2"/>
        <a:stretch>
          <a:fillRect/>
        </a:stretch>
      </xdr:blipFill>
      <xdr:spPr>
        <a:xfrm>
          <a:off x="3833813" y="4437062"/>
          <a:ext cx="2025543" cy="29016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Paola Andrea Jimenez Prado" refreshedDate="45499.327701620372" createdVersion="5" refreshedVersion="5" minRefreshableVersion="3" recordCount="26">
  <cacheSource type="worksheet">
    <worksheetSource ref="A2:AC28" sheet="ESTADO DE CADA FACTURA"/>
  </cacheSource>
  <cacheFields count="29">
    <cacheField name="NIT IPS" numFmtId="0">
      <sharedItems containsSemiMixedTypes="0" containsString="0" containsNumber="1" containsInteger="1" minValue="805027743" maxValue="805027743"/>
    </cacheField>
    <cacheField name="Nombre IPS" numFmtId="0">
      <sharedItems/>
    </cacheField>
    <cacheField name="Prefijo Factura" numFmtId="0">
      <sharedItems/>
    </cacheField>
    <cacheField name="Numero Factura" numFmtId="0">
      <sharedItems containsSemiMixedTypes="0" containsString="0" containsNumber="1" containsInteger="1" minValue="11542" maxValue="1348732"/>
    </cacheField>
    <cacheField name="Alf+Fac" numFmtId="0">
      <sharedItems/>
    </cacheField>
    <cacheField name="Llave" numFmtId="0">
      <sharedItems/>
    </cacheField>
    <cacheField name="IPS Fecha factura" numFmtId="14">
      <sharedItems containsSemiMixedTypes="0" containsNonDate="0" containsDate="1" containsString="0" minDate="2013-08-09T00:00:00" maxDate="2023-11-04T00:00:00"/>
    </cacheField>
    <cacheField name="IPS Fecha radicado" numFmtId="14">
      <sharedItems containsSemiMixedTypes="0" containsNonDate="0" containsDate="1" containsString="0" minDate="2013-11-01T00:00:00" maxDate="2023-12-02T00:00:00"/>
    </cacheField>
    <cacheField name="Fecha de radicacion EPS " numFmtId="14">
      <sharedItems containsDate="1" containsMixedTypes="1" minDate="2014-01-23T00:00:00" maxDate="2024-05-03T00:00:00"/>
    </cacheField>
    <cacheField name="IPS Valor Factura" numFmtId="164">
      <sharedItems containsSemiMixedTypes="0" containsString="0" containsNumber="1" containsInteger="1" minValue="8775" maxValue="67462757"/>
    </cacheField>
    <cacheField name="IPS Saldo Factura" numFmtId="164">
      <sharedItems containsSemiMixedTypes="0" containsString="0" containsNumber="1" containsInteger="1" minValue="8775" maxValue="67462757"/>
    </cacheField>
    <cacheField name="Tipo de Contrato" numFmtId="0">
      <sharedItems/>
    </cacheField>
    <cacheField name="Sede / Ciudad" numFmtId="0">
      <sharedItems/>
    </cacheField>
    <cacheField name="Tipo de Prestación" numFmtId="0">
      <sharedItems/>
    </cacheField>
    <cacheField name="Numero de Contrato" numFmtId="0">
      <sharedItems/>
    </cacheField>
    <cacheField name="Estado de Factura EPS Julio 25" numFmtId="0">
      <sharedItems count="2">
        <s v="FACTURA CERRADA POR EXTEMPORANEIDAD"/>
        <s v="FACTURA DEVUELTA"/>
      </sharedItems>
    </cacheField>
    <cacheField name="Boxalud" numFmtId="0">
      <sharedItems/>
    </cacheField>
    <cacheField name="Estado de Factura Eps Mayo 31" numFmtId="0">
      <sharedItems/>
    </cacheField>
    <cacheField name="Valor Total Bruto" numFmtId="164">
      <sharedItems containsSemiMixedTypes="0" containsString="0" containsNumber="1" containsInteger="1" minValue="0" maxValue="67462757"/>
    </cacheField>
    <cacheField name="Valor Devolucion" numFmtId="164">
      <sharedItems containsSemiMixedTypes="0" containsString="0" containsNumber="1" containsInteger="1" minValue="0" maxValue="67462757"/>
    </cacheField>
    <cacheField name="Observacion objeccion" numFmtId="0">
      <sharedItems containsBlank="1" longText="1"/>
    </cacheField>
    <cacheField name="Tipificacion objeccion" numFmtId="164">
      <sharedItems containsNonDate="0" containsString="0" containsBlank="1"/>
    </cacheField>
    <cacheField name="Valor Radicado" numFmtId="164">
      <sharedItems containsSemiMixedTypes="0" containsString="0" containsNumber="1" containsInteger="1" minValue="0" maxValue="67462757"/>
    </cacheField>
    <cacheField name="Valor Glosa Aceptada" numFmtId="164">
      <sharedItems containsSemiMixedTypes="0" containsString="0" containsNumber="1" containsInteger="1" minValue="0" maxValue="61517395"/>
    </cacheField>
    <cacheField name="Valor Nota Credito" numFmtId="164">
      <sharedItems containsSemiMixedTypes="0" containsString="0" containsNumber="1" containsInteger="1" minValue="0" maxValue="0"/>
    </cacheField>
    <cacheField name="Valor Pagar" numFmtId="164">
      <sharedItems containsSemiMixedTypes="0" containsString="0" containsNumber="1" containsInteger="1" minValue="0" maxValue="0"/>
    </cacheField>
    <cacheField name="Por pagar SAP" numFmtId="164">
      <sharedItems containsSemiMixedTypes="0" containsString="0" containsNumber="1" containsInteger="1" minValue="0" maxValue="0"/>
    </cacheField>
    <cacheField name="P. abiertas doc" numFmtId="0">
      <sharedItems containsNonDate="0" containsString="0" containsBlank="1"/>
    </cacheField>
    <cacheField name="Fecha de corte" numFmtId="14">
      <sharedItems containsSemiMixedTypes="0" containsNonDate="0" containsDate="1" containsString="0" minDate="2024-06-30T00:00:00" maxDate="2024-07-01T00:00: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6">
  <r>
    <n v="805027743"/>
    <s v="DUMIAN MEDICAL SAS"/>
    <s v="CG"/>
    <n v="11542"/>
    <s v="CG11542"/>
    <s v="805027743_CG11542"/>
    <d v="2015-07-06T00:00:00"/>
    <d v="2015-11-23T00:00:00"/>
    <d v="2015-09-04T00:00:00"/>
    <n v="9057071"/>
    <n v="9057071"/>
    <s v="N/A"/>
    <s v="CARTAGENA"/>
    <s v="EVENTO"/>
    <s v="N/A"/>
    <x v="0"/>
    <s v="Finalizada"/>
    <s v="FACTURA CERRADA POR EXTEMPORANEIDAD"/>
    <n v="9057071"/>
    <n v="0"/>
    <m/>
    <m/>
    <n v="9057071"/>
    <n v="9057071"/>
    <n v="0"/>
    <n v="0"/>
    <n v="0"/>
    <m/>
    <d v="2024-06-30T00:00:00"/>
  </r>
  <r>
    <n v="805027743"/>
    <s v="DUMIAN MEDICAL SAS"/>
    <s v="CG"/>
    <n v="12711"/>
    <s v="CG12711"/>
    <s v="805027743_CG12711"/>
    <d v="2015-07-21T00:00:00"/>
    <d v="2015-11-23T00:00:00"/>
    <d v="2015-09-04T00:00:00"/>
    <n v="12572918"/>
    <n v="12572918"/>
    <s v="N/A"/>
    <s v="CARTAGENA"/>
    <s v="EVENTO"/>
    <s v="N/A"/>
    <x v="0"/>
    <s v="Finalizada"/>
    <s v="FACTURA CERRADA POR EXTEMPORANEIDAD"/>
    <n v="12572918"/>
    <n v="0"/>
    <m/>
    <m/>
    <n v="12572918"/>
    <n v="12572918"/>
    <n v="0"/>
    <n v="0"/>
    <n v="0"/>
    <m/>
    <d v="2024-06-30T00:00:00"/>
  </r>
  <r>
    <n v="805027743"/>
    <s v="DUMIAN MEDICAL SAS"/>
    <s v="CMF"/>
    <n v="28213"/>
    <s v="CMF28213"/>
    <s v="805027743_CMF28213"/>
    <d v="2020-12-15T00:00:00"/>
    <d v="2021-01-08T00:00:00"/>
    <d v="2021-01-08T00:00:00"/>
    <n v="8775"/>
    <n v="8775"/>
    <s v="N/A"/>
    <s v="TULUA - CLINICA MARIANGEL"/>
    <s v="EVENTO"/>
    <s v="N/A"/>
    <x v="0"/>
    <s v="Devuelta"/>
    <s v="FACTURA CERRADA POR EXTEMPORANEIDAD"/>
    <n v="8775"/>
    <n v="8775"/>
    <m/>
    <m/>
    <n v="8775"/>
    <n v="0"/>
    <n v="0"/>
    <n v="0"/>
    <n v="0"/>
    <m/>
    <d v="2024-06-30T00:00:00"/>
  </r>
  <r>
    <n v="805027743"/>
    <s v="DUMIAN MEDICAL SAS"/>
    <s v="CMA"/>
    <n v="14586"/>
    <s v="CMA14586"/>
    <s v="805027743_CMA14586"/>
    <d v="2019-09-25T00:00:00"/>
    <d v="2021-01-19T00:00:00"/>
    <d v="2019-10-18T00:00:00"/>
    <n v="61517395"/>
    <n v="61517395"/>
    <s v="N/A"/>
    <s v="TULUA - CLINICA MARIANGEL"/>
    <s v="EVENTO"/>
    <s v="N/A"/>
    <x v="0"/>
    <s v="Finalizada"/>
    <s v="FACTURA CERRADA POR EXTEMPORANEIDAD"/>
    <n v="61517395"/>
    <n v="0"/>
    <m/>
    <m/>
    <n v="61517395"/>
    <n v="61517395"/>
    <n v="0"/>
    <n v="0"/>
    <n v="0"/>
    <m/>
    <d v="2024-06-30T00:00:00"/>
  </r>
  <r>
    <n v="805027743"/>
    <s v="DUMIAN MEDICAL SAS"/>
    <s v="CMF"/>
    <n v="51215"/>
    <s v="CMF51215"/>
    <s v="805027743_CMF51215"/>
    <d v="2021-06-22T00:00:00"/>
    <d v="2022-01-11T00:00:00"/>
    <s v="11/01/20222"/>
    <n v="810000"/>
    <n v="810000"/>
    <s v="N/A"/>
    <s v="TULUA - CLINICA MARIANGEL"/>
    <s v="EVENTO"/>
    <s v="N/A"/>
    <x v="0"/>
    <s v="Devuelta"/>
    <s v="FACTURA CERRADA POR EXTEMPORANEIDAD"/>
    <n v="810000"/>
    <n v="810000"/>
    <m/>
    <m/>
    <n v="810000"/>
    <n v="0"/>
    <n v="0"/>
    <n v="0"/>
    <n v="0"/>
    <m/>
    <d v="2024-06-30T00:00:00"/>
  </r>
  <r>
    <n v="805027743"/>
    <s v="DUMIAN MEDICAL SAS"/>
    <s v="CMF"/>
    <n v="51214"/>
    <s v="CMF51214"/>
    <s v="805027743_CMF51214"/>
    <d v="2021-06-22T00:00:00"/>
    <d v="2022-01-11T00:00:00"/>
    <s v="11/01/20222"/>
    <n v="70320"/>
    <n v="70320"/>
    <s v="N/A"/>
    <s v="TULUA - CLINICA MARIANGEL"/>
    <s v="EVENTO"/>
    <s v="N/A"/>
    <x v="0"/>
    <s v="Devuelta"/>
    <s v="FACTURA CERRADA POR EXTEMPORANEIDAD"/>
    <n v="70320"/>
    <n v="70320"/>
    <m/>
    <m/>
    <n v="70320"/>
    <n v="0"/>
    <n v="0"/>
    <n v="0"/>
    <n v="0"/>
    <m/>
    <d v="2024-06-30T00:00:00"/>
  </r>
  <r>
    <n v="805027743"/>
    <s v="DUMIAN MEDICAL SAS"/>
    <s v="CMF"/>
    <n v="51213"/>
    <s v="CMF51213"/>
    <s v="805027743_CMF51213"/>
    <d v="2021-06-22T00:00:00"/>
    <d v="2022-01-11T00:00:00"/>
    <s v="11/01/20222"/>
    <n v="8775"/>
    <n v="8775"/>
    <s v="N/A"/>
    <s v="TULUA - CLINICA MARIANGEL"/>
    <s v="EVENTO"/>
    <s v="N/A"/>
    <x v="0"/>
    <s v="Devuelta"/>
    <s v="FACTURA CERRADA POR EXTEMPORANEIDAD"/>
    <n v="8775"/>
    <n v="8775"/>
    <m/>
    <m/>
    <n v="8775"/>
    <n v="0"/>
    <n v="0"/>
    <n v="0"/>
    <n v="0"/>
    <m/>
    <d v="2024-06-30T00:00:00"/>
  </r>
  <r>
    <n v="805027743"/>
    <s v="DUMIAN MEDICAL SAS"/>
    <s v="CMF"/>
    <n v="51211"/>
    <s v="CMF51211"/>
    <s v="805027743_CMF51211"/>
    <d v="2021-06-22T00:00:00"/>
    <d v="2022-01-11T00:00:00"/>
    <s v="11/01/20222"/>
    <n v="237330"/>
    <n v="237330"/>
    <s v="N/A"/>
    <s v="TULUA - CLINICA MARIANGEL"/>
    <s v="EVENTO"/>
    <s v="N/A"/>
    <x v="0"/>
    <s v="Devuelta"/>
    <s v="FACTURA CERRADA POR EXTEMPORANEIDAD"/>
    <n v="237330"/>
    <n v="237330"/>
    <m/>
    <m/>
    <n v="237330"/>
    <n v="0"/>
    <n v="0"/>
    <n v="0"/>
    <n v="0"/>
    <m/>
    <d v="2024-06-30T00:00:00"/>
  </r>
  <r>
    <n v="805027743"/>
    <s v="DUMIAN MEDICAL SAS"/>
    <s v="TMA"/>
    <n v="84093"/>
    <s v="TMA84093"/>
    <s v="805027743_TMA84093"/>
    <d v="2013-08-09T00:00:00"/>
    <d v="2013-11-01T00:00:00"/>
    <d v="2023-11-13T00:00:00"/>
    <n v="75530"/>
    <n v="75530"/>
    <s v="N/A"/>
    <s v="C.CAFE"/>
    <s v="EVENTO"/>
    <s v="N/A"/>
    <x v="0"/>
    <s v="Finalizada"/>
    <s v="FACTURA CERRADA POR EXTEMPORANEIDAD"/>
    <n v="75530"/>
    <n v="0"/>
    <m/>
    <m/>
    <n v="75530"/>
    <n v="75530"/>
    <n v="0"/>
    <n v="0"/>
    <n v="0"/>
    <m/>
    <d v="2024-06-30T00:00:00"/>
  </r>
  <r>
    <n v="805027743"/>
    <s v="DUMIAN MEDICAL SAS"/>
    <s v="TMA"/>
    <n v="95835"/>
    <s v="TMA95835"/>
    <s v="805027743_TMA95835"/>
    <d v="2013-09-10T00:00:00"/>
    <d v="2013-11-01T00:00:00"/>
    <d v="2023-11-13T00:00:00"/>
    <n v="43236"/>
    <n v="43236"/>
    <s v="N/A"/>
    <s v="C.CAFE"/>
    <s v="EVENTO"/>
    <s v="N/A"/>
    <x v="0"/>
    <s v="Finalizada"/>
    <s v="FACTURA CERRADA POR EXTEMPORANEIDAD"/>
    <n v="43236"/>
    <n v="0"/>
    <m/>
    <m/>
    <n v="43236"/>
    <n v="43236"/>
    <n v="0"/>
    <n v="0"/>
    <n v="0"/>
    <m/>
    <d v="2024-06-30T00:00:00"/>
  </r>
  <r>
    <n v="805027743"/>
    <s v="DUMIAN MEDICAL SAS"/>
    <s v="TMA"/>
    <n v="100255"/>
    <s v="TMA100255"/>
    <s v="805027743_TMA100255"/>
    <d v="2013-09-23T00:00:00"/>
    <d v="2013-11-01T00:00:00"/>
    <d v="2023-11-13T00:00:00"/>
    <n v="436960"/>
    <n v="436960"/>
    <s v="N/A"/>
    <s v="C.CAFE"/>
    <s v="EVENTO"/>
    <s v="N/A"/>
    <x v="0"/>
    <s v="Finalizada"/>
    <s v="FACTURA CERRADA POR EXTEMPORANEIDAD"/>
    <n v="436960"/>
    <n v="0"/>
    <m/>
    <m/>
    <n v="436960"/>
    <n v="436960"/>
    <n v="0"/>
    <n v="0"/>
    <n v="0"/>
    <m/>
    <d v="2024-06-30T00:00:00"/>
  </r>
  <r>
    <n v="805027743"/>
    <s v="DUMIAN MEDICAL SAS"/>
    <s v="TMA"/>
    <n v="129960"/>
    <s v="TMA129960"/>
    <s v="805027743_TMA129960"/>
    <d v="2014-01-09T00:00:00"/>
    <d v="2014-01-17T00:00:00"/>
    <d v="2014-01-23T00:00:00"/>
    <n v="331787"/>
    <n v="331787"/>
    <s v="N/A"/>
    <s v="C.CAFE"/>
    <s v="EVENTO"/>
    <s v="N/A"/>
    <x v="0"/>
    <s v="Finalizada"/>
    <s v="FACTURA CERRADA POR EXTEMPORANEIDAD"/>
    <n v="331787"/>
    <n v="0"/>
    <m/>
    <m/>
    <n v="331787"/>
    <n v="331787"/>
    <n v="0"/>
    <n v="0"/>
    <n v="0"/>
    <m/>
    <d v="2024-06-30T00:00:00"/>
  </r>
  <r>
    <n v="805027743"/>
    <s v="DUMIAN MEDICAL SAS"/>
    <s v="TMA"/>
    <n v="147541"/>
    <s v="TMA147541"/>
    <s v="805027743_TMA147541"/>
    <d v="2014-02-22T00:00:00"/>
    <d v="2014-03-14T00:00:00"/>
    <d v="2014-03-27T00:00:00"/>
    <n v="144391"/>
    <n v="144391"/>
    <s v="N/A"/>
    <s v="PPN-CSG"/>
    <s v="EVENTO"/>
    <s v="N/A"/>
    <x v="0"/>
    <s v="Finalizada"/>
    <s v="FACTURA CERRADA POR EXTEMPORANEIDAD"/>
    <n v="144391"/>
    <n v="0"/>
    <m/>
    <m/>
    <n v="144391"/>
    <n v="144391"/>
    <n v="0"/>
    <n v="0"/>
    <n v="0"/>
    <m/>
    <d v="2024-06-30T00:00:00"/>
  </r>
  <r>
    <n v="805027743"/>
    <s v="DUMIAN MEDICAL SAS"/>
    <s v="TMA"/>
    <n v="149964"/>
    <s v="TMA149964"/>
    <s v="805027743_TMA149964"/>
    <d v="2014-02-28T00:00:00"/>
    <d v="2014-03-14T00:00:00"/>
    <d v="2014-03-27T00:00:00"/>
    <n v="49816"/>
    <n v="49816"/>
    <s v="N/A"/>
    <s v="PPN-CSG"/>
    <s v="EVENTO"/>
    <s v="N/A"/>
    <x v="0"/>
    <s v="Finalizada"/>
    <s v="FACTURA CERRADA POR EXTEMPORANEIDAD"/>
    <n v="49816"/>
    <n v="0"/>
    <m/>
    <m/>
    <n v="49816"/>
    <n v="49816"/>
    <n v="0"/>
    <n v="0"/>
    <n v="0"/>
    <m/>
    <d v="2024-06-30T00:00:00"/>
  </r>
  <r>
    <n v="805027743"/>
    <s v="DUMIAN MEDICAL SAS"/>
    <s v="TMA"/>
    <n v="175796"/>
    <s v="TMA175796"/>
    <s v="805027743_TMA175796"/>
    <d v="2014-04-29T00:00:00"/>
    <d v="2014-08-08T00:00:00"/>
    <d v="2014-08-12T00:00:00"/>
    <n v="1953284"/>
    <n v="1953284"/>
    <s v="N/A"/>
    <s v="PPN-CSG"/>
    <s v="EVENTO"/>
    <s v="N/A"/>
    <x v="0"/>
    <s v="Finalizada"/>
    <s v="FACTURA CERRADA POR EXTEMPORANEIDAD"/>
    <n v="1953284"/>
    <n v="0"/>
    <m/>
    <m/>
    <n v="1953284"/>
    <n v="1953284"/>
    <n v="0"/>
    <n v="0"/>
    <n v="0"/>
    <m/>
    <d v="2024-06-30T00:00:00"/>
  </r>
  <r>
    <n v="805027743"/>
    <s v="DUMIAN MEDICAL SAS"/>
    <s v="TMA"/>
    <n v="191577"/>
    <s v="TMA191577"/>
    <s v="805027743_TMA191577"/>
    <d v="2014-06-03T00:00:00"/>
    <d v="2014-08-08T00:00:00"/>
    <d v="2014-08-12T00:00:00"/>
    <n v="342890"/>
    <n v="342890"/>
    <s v="N/A"/>
    <s v="PPN-CSG"/>
    <s v="EVENTO"/>
    <s v="N/A"/>
    <x v="0"/>
    <s v="Finalizada"/>
    <s v="FACTURA CERRADA POR EXTEMPORANEIDAD"/>
    <n v="342890"/>
    <n v="0"/>
    <m/>
    <m/>
    <n v="342890"/>
    <n v="342890"/>
    <n v="0"/>
    <n v="0"/>
    <n v="0"/>
    <m/>
    <d v="2024-06-30T00:00:00"/>
  </r>
  <r>
    <n v="805027743"/>
    <s v="DUMIAN MEDICAL SAS"/>
    <s v="TMA"/>
    <n v="215270"/>
    <s v="TMA215270"/>
    <s v="805027743_TMA215270"/>
    <d v="2014-07-22T00:00:00"/>
    <d v="2014-08-08T00:00:00"/>
    <d v="2014-08-12T00:00:00"/>
    <n v="65100"/>
    <n v="65100"/>
    <s v="N/A"/>
    <s v="PPN-CSG"/>
    <s v="EVENTO"/>
    <s v="N/A"/>
    <x v="0"/>
    <s v="Finalizada"/>
    <s v="FACTURA CERRADA POR EXTEMPORANEIDAD"/>
    <n v="65100"/>
    <n v="0"/>
    <m/>
    <m/>
    <n v="65100"/>
    <n v="65100"/>
    <n v="0"/>
    <n v="0"/>
    <n v="0"/>
    <m/>
    <d v="2024-06-30T00:00:00"/>
  </r>
  <r>
    <n v="805027743"/>
    <s v="DUMIAN MEDICAL SAS"/>
    <s v="TMA"/>
    <n v="222755"/>
    <s v="TMA222755"/>
    <s v="805027743_TMA222755"/>
    <d v="2014-08-04T00:00:00"/>
    <d v="2014-08-08T00:00:00"/>
    <d v="2014-08-12T00:00:00"/>
    <n v="82015"/>
    <n v="82015"/>
    <s v="N/A"/>
    <s v="PPN-CSG"/>
    <s v="EVENTO"/>
    <s v="N/A"/>
    <x v="0"/>
    <s v="Finalizada"/>
    <s v="FACTURA CERRADA POR EXTEMPORANEIDAD"/>
    <n v="82015"/>
    <n v="0"/>
    <m/>
    <m/>
    <n v="82015"/>
    <n v="82015"/>
    <n v="0"/>
    <n v="0"/>
    <n v="0"/>
    <m/>
    <d v="2024-06-30T00:00:00"/>
  </r>
  <r>
    <n v="805027743"/>
    <s v="DUMIAN MEDICAL SAS"/>
    <s v="TMA"/>
    <n v="1061030"/>
    <s v="TMA1061030"/>
    <s v="805027743_TMA1061030"/>
    <d v="2018-01-17T00:00:00"/>
    <d v="2018-02-19T00:00:00"/>
    <d v="2018-02-19T00:00:00"/>
    <n v="316531"/>
    <n v="316531"/>
    <s v="N/A"/>
    <s v="PPN-CSG"/>
    <s v="EVENTO"/>
    <s v="N/A"/>
    <x v="0"/>
    <s v="Finalizada"/>
    <s v="FACTURA CERRADA POR EXTEMPORANEIDAD"/>
    <n v="316531"/>
    <n v="0"/>
    <m/>
    <m/>
    <n v="316531"/>
    <n v="316531"/>
    <n v="0"/>
    <n v="0"/>
    <n v="0"/>
    <m/>
    <d v="2024-06-30T00:00:00"/>
  </r>
  <r>
    <n v="805027743"/>
    <s v="DUMIAN MEDICAL SAS"/>
    <s v="TMA"/>
    <n v="1061607"/>
    <s v="TMA1061607"/>
    <s v="805027743_TMA1061607"/>
    <d v="2018-01-17T00:00:00"/>
    <d v="2018-02-19T00:00:00"/>
    <d v="2018-02-19T00:00:00"/>
    <n v="1363200"/>
    <n v="1363200"/>
    <s v="N/A"/>
    <s v="PPN-CSG"/>
    <s v="EVENTO"/>
    <s v="N/A"/>
    <x v="0"/>
    <s v="Finalizada"/>
    <s v="FACTURA CERRADA POR EXTEMPORANEIDAD"/>
    <n v="1363200"/>
    <n v="0"/>
    <m/>
    <m/>
    <n v="1363200"/>
    <n v="1363200"/>
    <n v="0"/>
    <n v="0"/>
    <n v="0"/>
    <m/>
    <d v="2024-06-30T00:00:00"/>
  </r>
  <r>
    <n v="805027743"/>
    <s v="DUMIAN MEDICAL SAS"/>
    <s v="TMA"/>
    <n v="1062237"/>
    <s v="TMA1062237"/>
    <s v="805027743_TMA1062237"/>
    <d v="2018-01-18T00:00:00"/>
    <d v="2018-02-19T00:00:00"/>
    <d v="2018-02-19T00:00:00"/>
    <n v="283373"/>
    <n v="283373"/>
    <s v="N/A"/>
    <s v="PPN-CSG"/>
    <s v="EVENTO"/>
    <s v="N/A"/>
    <x v="0"/>
    <s v="Finalizada"/>
    <s v="FACTURA CERRADA POR EXTEMPORANEIDAD"/>
    <n v="283373"/>
    <n v="0"/>
    <m/>
    <m/>
    <n v="283373"/>
    <n v="283373"/>
    <n v="0"/>
    <n v="0"/>
    <n v="0"/>
    <m/>
    <d v="2024-06-30T00:00:00"/>
  </r>
  <r>
    <n v="805027743"/>
    <s v="DUMIAN MEDICAL SAS"/>
    <s v="TMA"/>
    <n v="1229342"/>
    <s v="TMA1229342"/>
    <s v="805027743_TMA1229342"/>
    <d v="2018-07-26T00:00:00"/>
    <d v="2018-08-22T00:00:00"/>
    <d v="2018-09-03T00:00:00"/>
    <n v="447750"/>
    <n v="447750"/>
    <s v="N/A"/>
    <s v="PPN-CSG"/>
    <s v="EVENTO"/>
    <s v="N/A"/>
    <x v="0"/>
    <s v="Finalizada"/>
    <s v="FACTURA CERRADA POR EXTEMPORANEIDAD"/>
    <n v="447750"/>
    <n v="0"/>
    <m/>
    <m/>
    <n v="447750"/>
    <n v="447750"/>
    <n v="0"/>
    <n v="0"/>
    <n v="0"/>
    <m/>
    <d v="2024-06-30T00:00:00"/>
  </r>
  <r>
    <n v="805027743"/>
    <s v="DUMIAN MEDICAL SAS"/>
    <s v="TMA"/>
    <n v="1348732"/>
    <s v="TMA1348732"/>
    <s v="805027743_TMA1348732"/>
    <d v="2018-12-27T00:00:00"/>
    <d v="2019-01-14T00:00:00"/>
    <d v="2019-01-14T00:00:00"/>
    <n v="1594096"/>
    <n v="1594096"/>
    <s v="N/A"/>
    <s v="PPN-CSG"/>
    <s v="EVENTO"/>
    <s v="N/A"/>
    <x v="0"/>
    <s v="Finalizada"/>
    <s v="FACTURA CERRADA POR EXTEMPORANEIDAD"/>
    <n v="1594096"/>
    <n v="0"/>
    <m/>
    <m/>
    <n v="1594096"/>
    <n v="1594096"/>
    <n v="0"/>
    <n v="0"/>
    <n v="0"/>
    <m/>
    <d v="2024-06-30T00:00:00"/>
  </r>
  <r>
    <n v="805027743"/>
    <s v="DUMIAN MEDICAL SAS"/>
    <s v="SGF"/>
    <n v="84692"/>
    <s v="SGF84692"/>
    <s v="805027743_SGF84692"/>
    <d v="2022-05-02T00:00:00"/>
    <d v="2022-06-08T00:00:00"/>
    <d v="2022-06-08T00:00:00"/>
    <n v="8693777"/>
    <n v="8693777"/>
    <s v="N/A"/>
    <s v="PPN-CSG"/>
    <s v="EVENTO"/>
    <s v="N/A"/>
    <x v="0"/>
    <s v="Devuelta"/>
    <s v="FACTURA CERRADA POR EXTEMPORANEIDAD"/>
    <n v="8693777"/>
    <n v="8693777"/>
    <m/>
    <m/>
    <n v="8693777"/>
    <n v="0"/>
    <n v="0"/>
    <n v="0"/>
    <n v="0"/>
    <m/>
    <d v="2024-06-30T00:00:00"/>
  </r>
  <r>
    <n v="805027743"/>
    <s v="DUMIAN MEDICAL SAS"/>
    <s v="SGF"/>
    <n v="95681"/>
    <s v="SGF95681"/>
    <s v="805027743_SGF95681"/>
    <d v="2022-08-03T00:00:00"/>
    <d v="2022-08-17T00:00:00"/>
    <d v="2022-08-17T00:00:00"/>
    <n v="67462757"/>
    <n v="67462757"/>
    <s v="N/A"/>
    <s v="PPN-CSG"/>
    <s v="EVENTO"/>
    <s v="N/A"/>
    <x v="0"/>
    <s v="Devuelta"/>
    <s v="FACTURA CERRADA POR EXTEMPORANEIDAD"/>
    <n v="67462757"/>
    <n v="67462757"/>
    <m/>
    <m/>
    <n v="67462757"/>
    <n v="0"/>
    <n v="0"/>
    <n v="0"/>
    <n v="0"/>
    <m/>
    <d v="2024-06-30T00:00:00"/>
  </r>
  <r>
    <n v="805027743"/>
    <s v="DUMIAN MEDICAL SAS"/>
    <s v="SGF"/>
    <n v="129249"/>
    <s v="SGF129249"/>
    <s v="805027743_SGF129249"/>
    <d v="2023-11-03T00:00:00"/>
    <d v="2023-12-01T00:00:00"/>
    <d v="2024-05-02T00:00:00"/>
    <n v="60524480"/>
    <n v="60524480"/>
    <s v="N/A"/>
    <s v="PPN-CSG"/>
    <s v="EVENTO"/>
    <s v="N/A"/>
    <x v="1"/>
    <s v="Devuelta"/>
    <s v="FACTURA EN PROCESO INTERNO"/>
    <n v="0"/>
    <n v="60524480"/>
    <s v="OPORTES_x000a_Se sostiene devolucion de la factura, al validar informacion se siguen evidenciando la siguientes inconsistencias:_x000a_no facturan de acuerdo  a la normatividad vigente: DEC 2497 /2022 - 2644/2022 : según la normatividad ya indicada que, en los casos de los vehículos que cuentan con tarifa diferencial (ciclomotor, motos de menos de 100 cc, motos de 100 cc y hasta 200 cc, motocarros tricimotos y cuadriciclos, motocarros 5 Pasajerosque se encuentren involucrados en accidentes de tránsito, en donde se deba brindar el servicio de salud, este último seria cubierto en las siguientes proporciones: SOAT: se hará cargo o cubrirá los servicios de salud hasta 263.13 UNIDADES DE VALOR TRIBUTARIO (UVT), correspondiente en pesos a ONCE MILLONES CIENTO CINCUENTA Y NUEVE MIL OCHOCIENTOS SESENTA Y NUEVE PESOS ($11.159.869) ADRES 18.599.783_x000a_EPS: todo aquello que supere los topes establecidos para el ADRES_x000a_Habiendo esbozado la normatividad actual, y como ya se indicó procederemos emitiendo las siguientes recomendaciones e instrucciones:_x000a_PRIMERA INSTRUCCIÓN: TENER en cuenta la normatividad vigente y esbozada en la presente circular al momento de realizar el proceso de facturación, cobro y demás, de los servicios de salud prestados en los que estén involucrados las catorce (14) categorías de vehículo con tarifa diferencial por riesgo, es decir guiarse de manera adecuada según los topes para hacer el cobro_x000a_SEGUNDA INSTRUCCIÓN: TENER en cuenta que, a la EPS, solo le corresponde cubrir los servicios de salud que superen las 701.68 Unidades de valor tributario, que como se indico corresponde a más de VEINTINUEVE MILLONES SETECIENTOS CINCUENTA Y NUEVE MIL SESISCIENTOS CINCUENTA Y DOS PESOS ($29.759.652), por lo cual la facturas de cobro que se presenten deben venir acompañadas de las facturas que le corresponden tanto a la aseguradora de SOAT como a ADRES, a fin de verificar los servicios y valores ya prestados._x000a_PERTINENCIA MEDICA DR DIEGO COLLAZOS_x000a_SE OBJETA PROCEDIMIENTO QUIRUGICO EJECUTADO EL DIA 03-09-2023,EN LOS SOPORTES DE LA FACTURA NO SE ENCUENTRA NOTA QUIRURGICA DE PROCEDIMIENTO, UNA VEZ APORTADO EL PROCEDIMIENTO QUEDA SUJETO A NUEVA AUDITORIA $5016000_x000a_SE OBJETA 110A01, SALA ESPECIAL, LOS DIAS 12-13 DE SEPTIEMBRE DE 2023, EN LOS SOPORTES DE LA FACTURA NO SE ENCUENTRA NOTAS DE EVOLUCION Y/O HISTORIA CLINICA $3698400_x000a_SE OBJETA 902215, CANTIDAD 2 NO PERTINENTE NI JUSTIFICADA POR CUADRO CLINICO DEL PACIENTE$ 32000_x000a_SE OBJETA 19806, PCR DE ALTA PRECISION NO PERTINENTE, UNICAMENTE UTIL COMO MARCADOR INFLAMATORIO EN RCV, NO JUSTIFICADO EN CLINICA DE PACIENTE CANTIDAD $314000"/>
    <m/>
    <n v="0"/>
    <n v="0"/>
    <n v="0"/>
    <n v="0"/>
    <n v="0"/>
    <m/>
    <d v="2024-06-30T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22"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rowHeaderCaption="Tipificación">
  <location ref="A3:C6" firstHeaderRow="0" firstDataRow="1" firstDataCol="1"/>
  <pivotFields count="29">
    <pivotField showAll="0"/>
    <pivotField showAll="0"/>
    <pivotField showAll="0"/>
    <pivotField showAll="0"/>
    <pivotField showAll="0"/>
    <pivotField showAll="0"/>
    <pivotField numFmtId="14" showAll="0"/>
    <pivotField numFmtId="14" showAll="0"/>
    <pivotField showAll="0"/>
    <pivotField numFmtId="164" showAll="0"/>
    <pivotField dataField="1" numFmtId="164" showAll="0"/>
    <pivotField showAll="0"/>
    <pivotField showAll="0"/>
    <pivotField showAll="0"/>
    <pivotField showAll="0"/>
    <pivotField axis="axisRow" dataField="1" showAll="0">
      <items count="3">
        <item x="0"/>
        <item x="1"/>
        <item t="default"/>
      </items>
    </pivotField>
    <pivotField showAll="0"/>
    <pivotField showAll="0"/>
    <pivotField numFmtId="164" showAll="0"/>
    <pivotField numFmtId="164" showAll="0"/>
    <pivotField showAll="0"/>
    <pivotField showAll="0"/>
    <pivotField numFmtId="164" showAll="0"/>
    <pivotField numFmtId="164" showAll="0"/>
    <pivotField numFmtId="164" showAll="0"/>
    <pivotField numFmtId="164" showAll="0"/>
    <pivotField numFmtId="164" showAll="0"/>
    <pivotField showAll="0"/>
    <pivotField numFmtId="14" showAll="0"/>
  </pivotFields>
  <rowFields count="1">
    <field x="15"/>
  </rowFields>
  <rowItems count="3">
    <i>
      <x/>
    </i>
    <i>
      <x v="1"/>
    </i>
    <i t="grand">
      <x/>
    </i>
  </rowItems>
  <colFields count="1">
    <field x="-2"/>
  </colFields>
  <colItems count="2">
    <i>
      <x/>
    </i>
    <i i="1">
      <x v="1"/>
    </i>
  </colItems>
  <dataFields count="2">
    <dataField name="Cant. Facturas " fld="15" subtotal="count" baseField="0" baseItem="0"/>
    <dataField name="Saldo IPS " fld="10" baseField="0" baseItem="0" numFmtId="164"/>
  </dataFields>
  <formats count="21">
    <format dxfId="22">
      <pivotArea outline="0" collapsedLevelsAreSubtotals="1" fieldPosition="0">
        <references count="1">
          <reference field="4294967294" count="1" selected="0">
            <x v="1"/>
          </reference>
        </references>
      </pivotArea>
    </format>
    <format dxfId="20">
      <pivotArea dataOnly="0" labelOnly="1" outline="0" fieldPosition="0">
        <references count="1">
          <reference field="4294967294" count="1">
            <x v="1"/>
          </reference>
        </references>
      </pivotArea>
    </format>
    <format dxfId="18">
      <pivotArea type="all" dataOnly="0" outline="0" fieldPosition="0"/>
    </format>
    <format dxfId="17">
      <pivotArea outline="0" collapsedLevelsAreSubtotals="1" fieldPosition="0"/>
    </format>
    <format dxfId="16">
      <pivotArea field="15" type="button" dataOnly="0" labelOnly="1" outline="0" axis="axisRow" fieldPosition="0"/>
    </format>
    <format dxfId="15">
      <pivotArea dataOnly="0" labelOnly="1" fieldPosition="0">
        <references count="1">
          <reference field="15" count="0"/>
        </references>
      </pivotArea>
    </format>
    <format dxfId="14">
      <pivotArea dataOnly="0" labelOnly="1" grandRow="1" outline="0" fieldPosition="0"/>
    </format>
    <format dxfId="13">
      <pivotArea dataOnly="0" labelOnly="1" outline="0" fieldPosition="0">
        <references count="1">
          <reference field="4294967294" count="2">
            <x v="0"/>
            <x v="1"/>
          </reference>
        </references>
      </pivotArea>
    </format>
    <format dxfId="12">
      <pivotArea field="15" type="button" dataOnly="0" labelOnly="1" outline="0" axis="axisRow" fieldPosition="0"/>
    </format>
    <format dxfId="11">
      <pivotArea dataOnly="0" labelOnly="1" fieldPosition="0">
        <references count="1">
          <reference field="15" count="0"/>
        </references>
      </pivotArea>
    </format>
    <format dxfId="10">
      <pivotArea dataOnly="0" labelOnly="1" grandRow="1" outline="0" fieldPosition="0"/>
    </format>
    <format dxfId="9">
      <pivotArea outline="0" collapsedLevelsAreSubtotals="1" fieldPosition="0">
        <references count="1">
          <reference field="4294967294" count="1" selected="0">
            <x v="0"/>
          </reference>
        </references>
      </pivotArea>
    </format>
    <format dxfId="8">
      <pivotArea dataOnly="0" labelOnly="1" outline="0" fieldPosition="0">
        <references count="1">
          <reference field="4294967294" count="1">
            <x v="0"/>
          </reference>
        </references>
      </pivotArea>
    </format>
    <format dxfId="7">
      <pivotArea field="15" type="button" dataOnly="0" labelOnly="1" outline="0" axis="axisRow" fieldPosition="0"/>
    </format>
    <format dxfId="6">
      <pivotArea dataOnly="0" labelOnly="1" outline="0" fieldPosition="0">
        <references count="1">
          <reference field="4294967294" count="2">
            <x v="0"/>
            <x v="1"/>
          </reference>
        </references>
      </pivotArea>
    </format>
    <format dxfId="5">
      <pivotArea grandRow="1" outline="0" collapsedLevelsAreSubtotals="1" fieldPosition="0"/>
    </format>
    <format dxfId="4">
      <pivotArea dataOnly="0" labelOnly="1" grandRow="1" outline="0" fieldPosition="0"/>
    </format>
    <format dxfId="3">
      <pivotArea outline="0" collapsedLevelsAreSubtotals="1" fieldPosition="0">
        <references count="1">
          <reference field="4294967294" count="1" selected="0">
            <x v="0"/>
          </reference>
        </references>
      </pivotArea>
    </format>
    <format dxfId="2">
      <pivotArea dataOnly="0" labelOnly="1" outline="0" fieldPosition="0">
        <references count="1">
          <reference field="4294967294" count="1">
            <x v="0"/>
          </reference>
        </references>
      </pivotArea>
    </format>
    <format dxfId="1">
      <pivotArea outline="0" collapsedLevelsAreSubtotals="1" fieldPosition="0">
        <references count="1">
          <reference field="4294967294" count="1" selected="0">
            <x v="0"/>
          </reference>
        </references>
      </pivotArea>
    </format>
    <format dxfId="0">
      <pivotArea dataOnly="0" labelOnly="1" outline="0" fieldPosition="0">
        <references count="1">
          <reference field="4294967294" count="1">
            <x v="0"/>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7"/>
  <sheetViews>
    <sheetView showGridLines="0" topLeftCell="A2" zoomScaleNormal="100" workbookViewId="0">
      <selection activeCell="C20" sqref="C20:C21"/>
    </sheetView>
  </sheetViews>
  <sheetFormatPr baseColWidth="10" defaultRowHeight="14.5" x14ac:dyDescent="0.35"/>
  <cols>
    <col min="2" max="2" width="9.54296875" customWidth="1"/>
    <col min="3" max="3" width="9" customWidth="1"/>
    <col min="4" max="4" width="8.81640625" customWidth="1"/>
    <col min="5" max="5" width="10.1796875" customWidth="1"/>
    <col min="6" max="6" width="14.7265625" customWidth="1"/>
    <col min="7" max="8" width="11" bestFit="1" customWidth="1"/>
    <col min="9" max="9" width="15.7265625" bestFit="1" customWidth="1"/>
    <col min="10" max="10" width="11.453125" customWidth="1"/>
    <col min="11" max="11" width="15.1796875" customWidth="1"/>
  </cols>
  <sheetData>
    <row r="1" spans="1:12" s="3" customFormat="1" ht="29" x14ac:dyDescent="0.35">
      <c r="A1" s="2" t="s">
        <v>6</v>
      </c>
      <c r="B1" s="2" t="s">
        <v>8</v>
      </c>
      <c r="C1" s="2" t="s">
        <v>0</v>
      </c>
      <c r="D1" s="2" t="s">
        <v>1</v>
      </c>
      <c r="E1" s="2" t="s">
        <v>2</v>
      </c>
      <c r="F1" s="2" t="s">
        <v>3</v>
      </c>
      <c r="G1" s="2" t="s">
        <v>4</v>
      </c>
      <c r="H1" s="2" t="s">
        <v>5</v>
      </c>
      <c r="I1" s="2" t="s">
        <v>7</v>
      </c>
      <c r="J1" s="2" t="s">
        <v>9</v>
      </c>
      <c r="K1" s="2" t="s">
        <v>10</v>
      </c>
      <c r="L1" s="2" t="s">
        <v>11</v>
      </c>
    </row>
    <row r="2" spans="1:12" x14ac:dyDescent="0.35">
      <c r="A2" s="1">
        <v>805027743</v>
      </c>
      <c r="B2" s="1" t="s">
        <v>23</v>
      </c>
      <c r="C2" s="4" t="s">
        <v>12</v>
      </c>
      <c r="D2" s="4">
        <v>11542</v>
      </c>
      <c r="E2" s="8">
        <v>42191</v>
      </c>
      <c r="F2" s="8">
        <v>42331</v>
      </c>
      <c r="G2" s="5">
        <v>9057071</v>
      </c>
      <c r="H2" s="5">
        <v>9057071</v>
      </c>
      <c r="I2" s="18" t="s">
        <v>22</v>
      </c>
      <c r="J2" s="14" t="s">
        <v>17</v>
      </c>
      <c r="K2" s="4" t="s">
        <v>21</v>
      </c>
      <c r="L2" s="17" t="s">
        <v>22</v>
      </c>
    </row>
    <row r="3" spans="1:12" x14ac:dyDescent="0.35">
      <c r="A3" s="1">
        <v>805027744</v>
      </c>
      <c r="B3" s="1" t="s">
        <v>23</v>
      </c>
      <c r="C3" s="4" t="s">
        <v>12</v>
      </c>
      <c r="D3" s="4">
        <v>12711</v>
      </c>
      <c r="E3" s="8">
        <v>42206</v>
      </c>
      <c r="F3" s="8">
        <v>42331</v>
      </c>
      <c r="G3" s="5">
        <v>12572918</v>
      </c>
      <c r="H3" s="5">
        <v>12572918</v>
      </c>
      <c r="I3" s="18" t="s">
        <v>22</v>
      </c>
      <c r="J3" s="14" t="s">
        <v>17</v>
      </c>
      <c r="K3" s="4" t="s">
        <v>21</v>
      </c>
      <c r="L3" s="17" t="s">
        <v>22</v>
      </c>
    </row>
    <row r="4" spans="1:12" x14ac:dyDescent="0.35">
      <c r="A4" s="1">
        <v>805027745</v>
      </c>
      <c r="B4" s="1" t="s">
        <v>23</v>
      </c>
      <c r="C4" s="5" t="s">
        <v>13</v>
      </c>
      <c r="D4" s="7">
        <v>28213</v>
      </c>
      <c r="E4" s="9">
        <v>44180</v>
      </c>
      <c r="F4" s="9">
        <v>44204</v>
      </c>
      <c r="G4" s="12">
        <v>8775</v>
      </c>
      <c r="H4" s="12">
        <v>8775</v>
      </c>
      <c r="I4" s="18" t="s">
        <v>22</v>
      </c>
      <c r="J4" s="15" t="s">
        <v>18</v>
      </c>
      <c r="K4" s="4" t="s">
        <v>21</v>
      </c>
      <c r="L4" s="17" t="s">
        <v>22</v>
      </c>
    </row>
    <row r="5" spans="1:12" x14ac:dyDescent="0.35">
      <c r="A5" s="1">
        <v>805027746</v>
      </c>
      <c r="B5" s="1" t="s">
        <v>23</v>
      </c>
      <c r="C5" s="5" t="s">
        <v>14</v>
      </c>
      <c r="D5" s="7">
        <v>14586</v>
      </c>
      <c r="E5" s="9">
        <v>43733</v>
      </c>
      <c r="F5" s="9">
        <v>44215</v>
      </c>
      <c r="G5" s="12">
        <v>61517395</v>
      </c>
      <c r="H5" s="12">
        <v>61517395</v>
      </c>
      <c r="I5" s="18" t="s">
        <v>22</v>
      </c>
      <c r="J5" s="15" t="s">
        <v>18</v>
      </c>
      <c r="K5" s="4" t="s">
        <v>21</v>
      </c>
      <c r="L5" s="17" t="s">
        <v>22</v>
      </c>
    </row>
    <row r="6" spans="1:12" x14ac:dyDescent="0.35">
      <c r="A6" s="1">
        <v>805027747</v>
      </c>
      <c r="B6" s="1" t="s">
        <v>23</v>
      </c>
      <c r="C6" s="5" t="s">
        <v>13</v>
      </c>
      <c r="D6" s="7">
        <v>51215</v>
      </c>
      <c r="E6" s="9">
        <v>44369</v>
      </c>
      <c r="F6" s="9">
        <v>44572</v>
      </c>
      <c r="G6" s="12">
        <v>810000</v>
      </c>
      <c r="H6" s="12">
        <v>810000</v>
      </c>
      <c r="I6" s="18" t="s">
        <v>22</v>
      </c>
      <c r="J6" s="15" t="s">
        <v>18</v>
      </c>
      <c r="K6" s="4" t="s">
        <v>21</v>
      </c>
      <c r="L6" s="17" t="s">
        <v>22</v>
      </c>
    </row>
    <row r="7" spans="1:12" x14ac:dyDescent="0.35">
      <c r="A7" s="1">
        <v>805027748</v>
      </c>
      <c r="B7" s="1" t="s">
        <v>23</v>
      </c>
      <c r="C7" s="5" t="s">
        <v>13</v>
      </c>
      <c r="D7" s="7">
        <v>51214</v>
      </c>
      <c r="E7" s="9">
        <v>44369</v>
      </c>
      <c r="F7" s="9">
        <v>44572</v>
      </c>
      <c r="G7" s="12">
        <v>70320</v>
      </c>
      <c r="H7" s="12">
        <v>70320</v>
      </c>
      <c r="I7" s="18" t="s">
        <v>22</v>
      </c>
      <c r="J7" s="15" t="s">
        <v>18</v>
      </c>
      <c r="K7" s="4" t="s">
        <v>21</v>
      </c>
      <c r="L7" s="17" t="s">
        <v>22</v>
      </c>
    </row>
    <row r="8" spans="1:12" x14ac:dyDescent="0.35">
      <c r="A8" s="1">
        <v>805027749</v>
      </c>
      <c r="B8" s="1" t="s">
        <v>23</v>
      </c>
      <c r="C8" s="5" t="s">
        <v>13</v>
      </c>
      <c r="D8" s="7">
        <v>51213</v>
      </c>
      <c r="E8" s="9">
        <v>44369</v>
      </c>
      <c r="F8" s="9">
        <v>44572</v>
      </c>
      <c r="G8" s="12">
        <v>8775</v>
      </c>
      <c r="H8" s="12">
        <v>8775</v>
      </c>
      <c r="I8" s="18" t="s">
        <v>22</v>
      </c>
      <c r="J8" s="15" t="s">
        <v>18</v>
      </c>
      <c r="K8" s="4" t="s">
        <v>21</v>
      </c>
      <c r="L8" s="17" t="s">
        <v>22</v>
      </c>
    </row>
    <row r="9" spans="1:12" x14ac:dyDescent="0.35">
      <c r="A9" s="1">
        <v>805027750</v>
      </c>
      <c r="B9" s="1" t="s">
        <v>23</v>
      </c>
      <c r="C9" s="5" t="s">
        <v>13</v>
      </c>
      <c r="D9" s="7">
        <v>51211</v>
      </c>
      <c r="E9" s="9">
        <v>44369</v>
      </c>
      <c r="F9" s="9">
        <v>44572</v>
      </c>
      <c r="G9" s="12">
        <v>237330</v>
      </c>
      <c r="H9" s="12">
        <v>237330</v>
      </c>
      <c r="I9" s="18" t="s">
        <v>22</v>
      </c>
      <c r="J9" s="15" t="s">
        <v>18</v>
      </c>
      <c r="K9" s="4" t="s">
        <v>21</v>
      </c>
      <c r="L9" s="17" t="s">
        <v>22</v>
      </c>
    </row>
    <row r="10" spans="1:12" x14ac:dyDescent="0.35">
      <c r="A10" s="1">
        <v>805027751</v>
      </c>
      <c r="B10" s="1" t="s">
        <v>23</v>
      </c>
      <c r="C10" s="6" t="s">
        <v>15</v>
      </c>
      <c r="D10" s="6">
        <v>84093</v>
      </c>
      <c r="E10" s="10">
        <v>41495</v>
      </c>
      <c r="F10" s="10">
        <v>41579</v>
      </c>
      <c r="G10" s="13">
        <v>75530</v>
      </c>
      <c r="H10" s="13">
        <v>75530</v>
      </c>
      <c r="I10" s="18" t="s">
        <v>22</v>
      </c>
      <c r="J10" s="16" t="s">
        <v>19</v>
      </c>
      <c r="K10" s="4" t="s">
        <v>21</v>
      </c>
      <c r="L10" s="17" t="s">
        <v>22</v>
      </c>
    </row>
    <row r="11" spans="1:12" x14ac:dyDescent="0.35">
      <c r="A11" s="1">
        <v>805027752</v>
      </c>
      <c r="B11" s="1" t="s">
        <v>23</v>
      </c>
      <c r="C11" s="6" t="s">
        <v>15</v>
      </c>
      <c r="D11" s="6">
        <v>95835</v>
      </c>
      <c r="E11" s="10">
        <v>41527</v>
      </c>
      <c r="F11" s="10">
        <v>41579</v>
      </c>
      <c r="G11" s="13">
        <v>43236</v>
      </c>
      <c r="H11" s="13">
        <v>43236</v>
      </c>
      <c r="I11" s="18" t="s">
        <v>22</v>
      </c>
      <c r="J11" s="16" t="s">
        <v>19</v>
      </c>
      <c r="K11" s="4" t="s">
        <v>21</v>
      </c>
      <c r="L11" s="17" t="s">
        <v>22</v>
      </c>
    </row>
    <row r="12" spans="1:12" x14ac:dyDescent="0.35">
      <c r="A12" s="1">
        <v>805027753</v>
      </c>
      <c r="B12" s="1" t="s">
        <v>23</v>
      </c>
      <c r="C12" s="6" t="s">
        <v>15</v>
      </c>
      <c r="D12" s="6">
        <v>100255</v>
      </c>
      <c r="E12" s="10">
        <v>41540</v>
      </c>
      <c r="F12" s="10">
        <v>41579</v>
      </c>
      <c r="G12" s="13">
        <v>436960</v>
      </c>
      <c r="H12" s="13">
        <v>436960</v>
      </c>
      <c r="I12" s="18" t="s">
        <v>22</v>
      </c>
      <c r="J12" s="16" t="s">
        <v>19</v>
      </c>
      <c r="K12" s="4" t="s">
        <v>21</v>
      </c>
      <c r="L12" s="17" t="s">
        <v>22</v>
      </c>
    </row>
    <row r="13" spans="1:12" x14ac:dyDescent="0.35">
      <c r="A13" s="1">
        <v>805027754</v>
      </c>
      <c r="B13" s="1" t="s">
        <v>23</v>
      </c>
      <c r="C13" s="6" t="s">
        <v>15</v>
      </c>
      <c r="D13" s="6">
        <v>129960</v>
      </c>
      <c r="E13" s="10">
        <v>41648</v>
      </c>
      <c r="F13" s="10">
        <v>41656</v>
      </c>
      <c r="G13" s="13">
        <v>331787</v>
      </c>
      <c r="H13" s="13">
        <v>331787</v>
      </c>
      <c r="I13" s="18" t="s">
        <v>22</v>
      </c>
      <c r="J13" s="16" t="s">
        <v>19</v>
      </c>
      <c r="K13" s="4" t="s">
        <v>21</v>
      </c>
      <c r="L13" s="17" t="s">
        <v>22</v>
      </c>
    </row>
    <row r="14" spans="1:12" x14ac:dyDescent="0.35">
      <c r="A14" s="1">
        <v>805027755</v>
      </c>
      <c r="B14" s="1" t="s">
        <v>23</v>
      </c>
      <c r="C14" s="4" t="s">
        <v>15</v>
      </c>
      <c r="D14" s="4">
        <v>147541</v>
      </c>
      <c r="E14" s="11">
        <v>41692</v>
      </c>
      <c r="F14" s="10">
        <v>41712</v>
      </c>
      <c r="G14" s="12">
        <v>144391</v>
      </c>
      <c r="H14" s="12">
        <v>144391</v>
      </c>
      <c r="I14" s="18" t="s">
        <v>22</v>
      </c>
      <c r="J14" s="14" t="s">
        <v>20</v>
      </c>
      <c r="K14" s="4" t="s">
        <v>21</v>
      </c>
      <c r="L14" s="17" t="s">
        <v>22</v>
      </c>
    </row>
    <row r="15" spans="1:12" x14ac:dyDescent="0.35">
      <c r="A15" s="1">
        <v>805027756</v>
      </c>
      <c r="B15" s="1" t="s">
        <v>23</v>
      </c>
      <c r="C15" s="4" t="s">
        <v>15</v>
      </c>
      <c r="D15" s="4">
        <v>149964</v>
      </c>
      <c r="E15" s="11">
        <v>41698</v>
      </c>
      <c r="F15" s="10">
        <v>41712</v>
      </c>
      <c r="G15" s="12">
        <v>49816</v>
      </c>
      <c r="H15" s="12">
        <v>49816</v>
      </c>
      <c r="I15" s="18" t="s">
        <v>22</v>
      </c>
      <c r="J15" s="14" t="s">
        <v>20</v>
      </c>
      <c r="K15" s="4" t="s">
        <v>21</v>
      </c>
      <c r="L15" s="17" t="s">
        <v>22</v>
      </c>
    </row>
    <row r="16" spans="1:12" x14ac:dyDescent="0.35">
      <c r="A16" s="1">
        <v>805027757</v>
      </c>
      <c r="B16" s="1" t="s">
        <v>23</v>
      </c>
      <c r="C16" s="4" t="s">
        <v>15</v>
      </c>
      <c r="D16" s="4">
        <v>175796</v>
      </c>
      <c r="E16" s="11">
        <v>41758</v>
      </c>
      <c r="F16" s="10">
        <v>41859</v>
      </c>
      <c r="G16" s="12">
        <v>1953284</v>
      </c>
      <c r="H16" s="12">
        <v>1953284</v>
      </c>
      <c r="I16" s="18" t="s">
        <v>22</v>
      </c>
      <c r="J16" s="14" t="s">
        <v>20</v>
      </c>
      <c r="K16" s="4" t="s">
        <v>21</v>
      </c>
      <c r="L16" s="17" t="s">
        <v>22</v>
      </c>
    </row>
    <row r="17" spans="1:12" x14ac:dyDescent="0.35">
      <c r="A17" s="1">
        <v>805027758</v>
      </c>
      <c r="B17" s="1" t="s">
        <v>23</v>
      </c>
      <c r="C17" s="4" t="s">
        <v>15</v>
      </c>
      <c r="D17" s="4">
        <v>191577</v>
      </c>
      <c r="E17" s="11">
        <v>41793</v>
      </c>
      <c r="F17" s="10">
        <v>41859</v>
      </c>
      <c r="G17" s="12">
        <v>342890</v>
      </c>
      <c r="H17" s="12">
        <v>342890</v>
      </c>
      <c r="I17" s="18" t="s">
        <v>22</v>
      </c>
      <c r="J17" s="14" t="s">
        <v>20</v>
      </c>
      <c r="K17" s="4" t="s">
        <v>21</v>
      </c>
      <c r="L17" s="17" t="s">
        <v>22</v>
      </c>
    </row>
    <row r="18" spans="1:12" x14ac:dyDescent="0.35">
      <c r="A18" s="1">
        <v>805027759</v>
      </c>
      <c r="B18" s="1" t="s">
        <v>23</v>
      </c>
      <c r="C18" s="4" t="s">
        <v>15</v>
      </c>
      <c r="D18" s="4">
        <v>215270</v>
      </c>
      <c r="E18" s="11">
        <v>41842</v>
      </c>
      <c r="F18" s="10">
        <v>41859</v>
      </c>
      <c r="G18" s="12">
        <v>65100</v>
      </c>
      <c r="H18" s="12">
        <v>65100</v>
      </c>
      <c r="I18" s="18" t="s">
        <v>22</v>
      </c>
      <c r="J18" s="14" t="s">
        <v>20</v>
      </c>
      <c r="K18" s="4" t="s">
        <v>21</v>
      </c>
      <c r="L18" s="17" t="s">
        <v>22</v>
      </c>
    </row>
    <row r="19" spans="1:12" x14ac:dyDescent="0.35">
      <c r="A19" s="1">
        <v>805027760</v>
      </c>
      <c r="B19" s="1" t="s">
        <v>23</v>
      </c>
      <c r="C19" s="4" t="s">
        <v>15</v>
      </c>
      <c r="D19" s="4">
        <v>222755</v>
      </c>
      <c r="E19" s="11">
        <v>41855</v>
      </c>
      <c r="F19" s="10">
        <v>41859</v>
      </c>
      <c r="G19" s="12">
        <v>82015</v>
      </c>
      <c r="H19" s="12">
        <v>82015</v>
      </c>
      <c r="I19" s="18" t="s">
        <v>22</v>
      </c>
      <c r="J19" s="14" t="s">
        <v>20</v>
      </c>
      <c r="K19" s="4" t="s">
        <v>21</v>
      </c>
      <c r="L19" s="17" t="s">
        <v>22</v>
      </c>
    </row>
    <row r="20" spans="1:12" x14ac:dyDescent="0.35">
      <c r="A20" s="1">
        <v>805027761</v>
      </c>
      <c r="B20" s="1" t="s">
        <v>23</v>
      </c>
      <c r="C20" s="4" t="s">
        <v>15</v>
      </c>
      <c r="D20" s="4">
        <v>1061030</v>
      </c>
      <c r="E20" s="11">
        <v>43117</v>
      </c>
      <c r="F20" s="10">
        <v>43150</v>
      </c>
      <c r="G20" s="12">
        <v>316531</v>
      </c>
      <c r="H20" s="12">
        <v>316531</v>
      </c>
      <c r="I20" s="18" t="s">
        <v>22</v>
      </c>
      <c r="J20" s="14" t="s">
        <v>20</v>
      </c>
      <c r="K20" s="4" t="s">
        <v>21</v>
      </c>
      <c r="L20" s="17" t="s">
        <v>22</v>
      </c>
    </row>
    <row r="21" spans="1:12" x14ac:dyDescent="0.35">
      <c r="A21" s="1">
        <v>805027762</v>
      </c>
      <c r="B21" s="1" t="s">
        <v>23</v>
      </c>
      <c r="C21" s="4" t="s">
        <v>15</v>
      </c>
      <c r="D21" s="4">
        <v>1061607</v>
      </c>
      <c r="E21" s="11">
        <v>43117</v>
      </c>
      <c r="F21" s="10">
        <v>43150</v>
      </c>
      <c r="G21" s="12">
        <v>1363200</v>
      </c>
      <c r="H21" s="12">
        <v>1363200</v>
      </c>
      <c r="I21" s="18" t="s">
        <v>22</v>
      </c>
      <c r="J21" s="14" t="s">
        <v>20</v>
      </c>
      <c r="K21" s="4" t="s">
        <v>21</v>
      </c>
      <c r="L21" s="17" t="s">
        <v>22</v>
      </c>
    </row>
    <row r="22" spans="1:12" x14ac:dyDescent="0.35">
      <c r="A22" s="1">
        <v>805027763</v>
      </c>
      <c r="B22" s="1" t="s">
        <v>23</v>
      </c>
      <c r="C22" s="4" t="s">
        <v>15</v>
      </c>
      <c r="D22" s="4">
        <v>1062237</v>
      </c>
      <c r="E22" s="11">
        <v>43118</v>
      </c>
      <c r="F22" s="10">
        <v>43150</v>
      </c>
      <c r="G22" s="12">
        <v>283373</v>
      </c>
      <c r="H22" s="12">
        <v>283373</v>
      </c>
      <c r="I22" s="18" t="s">
        <v>22</v>
      </c>
      <c r="J22" s="14" t="s">
        <v>20</v>
      </c>
      <c r="K22" s="4" t="s">
        <v>21</v>
      </c>
      <c r="L22" s="17" t="s">
        <v>22</v>
      </c>
    </row>
    <row r="23" spans="1:12" x14ac:dyDescent="0.35">
      <c r="A23" s="1">
        <v>805027764</v>
      </c>
      <c r="B23" s="1" t="s">
        <v>23</v>
      </c>
      <c r="C23" s="4" t="s">
        <v>15</v>
      </c>
      <c r="D23" s="4">
        <v>1229342</v>
      </c>
      <c r="E23" s="11">
        <v>43307</v>
      </c>
      <c r="F23" s="10">
        <v>43334</v>
      </c>
      <c r="G23" s="12">
        <v>447750</v>
      </c>
      <c r="H23" s="12">
        <v>447750</v>
      </c>
      <c r="I23" s="18" t="s">
        <v>22</v>
      </c>
      <c r="J23" s="14" t="s">
        <v>20</v>
      </c>
      <c r="K23" s="4" t="s">
        <v>21</v>
      </c>
      <c r="L23" s="17" t="s">
        <v>22</v>
      </c>
    </row>
    <row r="24" spans="1:12" x14ac:dyDescent="0.35">
      <c r="A24" s="1">
        <v>805027765</v>
      </c>
      <c r="B24" s="1" t="s">
        <v>23</v>
      </c>
      <c r="C24" s="4" t="s">
        <v>15</v>
      </c>
      <c r="D24" s="4">
        <v>1348732</v>
      </c>
      <c r="E24" s="11">
        <v>43461</v>
      </c>
      <c r="F24" s="10">
        <v>43479</v>
      </c>
      <c r="G24" s="12">
        <v>1594096</v>
      </c>
      <c r="H24" s="12">
        <v>1594096</v>
      </c>
      <c r="I24" s="18" t="s">
        <v>22</v>
      </c>
      <c r="J24" s="14" t="s">
        <v>20</v>
      </c>
      <c r="K24" s="4" t="s">
        <v>21</v>
      </c>
      <c r="L24" s="17" t="s">
        <v>22</v>
      </c>
    </row>
    <row r="25" spans="1:12" x14ac:dyDescent="0.35">
      <c r="A25" s="1">
        <v>805027766</v>
      </c>
      <c r="B25" s="1" t="s">
        <v>23</v>
      </c>
      <c r="C25" s="4" t="s">
        <v>16</v>
      </c>
      <c r="D25" s="4">
        <v>84692</v>
      </c>
      <c r="E25" s="11">
        <v>44683</v>
      </c>
      <c r="F25" s="10">
        <v>44720</v>
      </c>
      <c r="G25" s="12">
        <v>8693777</v>
      </c>
      <c r="H25" s="12">
        <v>8693777</v>
      </c>
      <c r="I25" s="18" t="s">
        <v>22</v>
      </c>
      <c r="J25" s="14" t="s">
        <v>20</v>
      </c>
      <c r="K25" s="4" t="s">
        <v>21</v>
      </c>
      <c r="L25" s="17" t="s">
        <v>22</v>
      </c>
    </row>
    <row r="26" spans="1:12" x14ac:dyDescent="0.35">
      <c r="A26" s="1">
        <v>805027767</v>
      </c>
      <c r="B26" s="1" t="s">
        <v>23</v>
      </c>
      <c r="C26" s="4" t="s">
        <v>16</v>
      </c>
      <c r="D26" s="4">
        <v>95681</v>
      </c>
      <c r="E26" s="11">
        <v>44776</v>
      </c>
      <c r="F26" s="10">
        <v>44790</v>
      </c>
      <c r="G26" s="12">
        <v>67462757</v>
      </c>
      <c r="H26" s="12">
        <v>67462757</v>
      </c>
      <c r="I26" s="18" t="s">
        <v>22</v>
      </c>
      <c r="J26" s="14" t="s">
        <v>20</v>
      </c>
      <c r="K26" s="4" t="s">
        <v>21</v>
      </c>
      <c r="L26" s="17" t="s">
        <v>22</v>
      </c>
    </row>
    <row r="27" spans="1:12" x14ac:dyDescent="0.35">
      <c r="A27" s="1">
        <v>805027768</v>
      </c>
      <c r="B27" s="1" t="s">
        <v>23</v>
      </c>
      <c r="C27" s="4" t="s">
        <v>16</v>
      </c>
      <c r="D27" s="4">
        <v>129249</v>
      </c>
      <c r="E27" s="11">
        <v>45233</v>
      </c>
      <c r="F27" s="10">
        <v>45261</v>
      </c>
      <c r="G27" s="12">
        <v>60524480</v>
      </c>
      <c r="H27" s="12">
        <v>60524480</v>
      </c>
      <c r="I27" s="18" t="s">
        <v>22</v>
      </c>
      <c r="J27" s="14" t="s">
        <v>20</v>
      </c>
      <c r="K27" s="4" t="s">
        <v>21</v>
      </c>
      <c r="L27" s="17" t="s">
        <v>22</v>
      </c>
    </row>
  </sheetData>
  <dataValidations count="1">
    <dataValidation type="whole" operator="greaterThan" allowBlank="1" showInputMessage="1" showErrorMessage="1" errorTitle="DATO ERRADO" error="El valor debe ser diferente de cero" sqref="G1:H1048576">
      <formula1>1</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6"/>
  <sheetViews>
    <sheetView showGridLines="0" zoomScale="80" zoomScaleNormal="80" workbookViewId="0">
      <selection activeCell="B5" sqref="B5:C5"/>
    </sheetView>
  </sheetViews>
  <sheetFormatPr baseColWidth="10" defaultRowHeight="14.5" x14ac:dyDescent="0.35"/>
  <cols>
    <col min="1" max="1" width="38.6328125" bestFit="1" customWidth="1"/>
    <col min="2" max="2" width="13.26953125" style="54" bestFit="1" customWidth="1"/>
    <col min="3" max="3" width="14.7265625" style="36" bestFit="1" customWidth="1"/>
  </cols>
  <sheetData>
    <row r="2" spans="1:3" ht="15" thickBot="1" x14ac:dyDescent="0.4"/>
    <row r="3" spans="1:3" ht="15" thickBot="1" x14ac:dyDescent="0.4">
      <c r="A3" s="51" t="s">
        <v>100</v>
      </c>
      <c r="B3" s="55" t="s">
        <v>101</v>
      </c>
      <c r="C3" s="52" t="s">
        <v>102</v>
      </c>
    </row>
    <row r="4" spans="1:3" x14ac:dyDescent="0.35">
      <c r="A4" s="50" t="s">
        <v>93</v>
      </c>
      <c r="B4" s="56">
        <v>25</v>
      </c>
      <c r="C4" s="49">
        <v>167969077</v>
      </c>
    </row>
    <row r="5" spans="1:3" ht="15" thickBot="1" x14ac:dyDescent="0.4">
      <c r="A5" s="50" t="s">
        <v>95</v>
      </c>
      <c r="B5" s="56">
        <v>1</v>
      </c>
      <c r="C5" s="49">
        <v>60524480</v>
      </c>
    </row>
    <row r="6" spans="1:3" ht="15" thickBot="1" x14ac:dyDescent="0.4">
      <c r="A6" s="53" t="s">
        <v>99</v>
      </c>
      <c r="B6" s="57">
        <v>26</v>
      </c>
      <c r="C6" s="52">
        <v>228493557</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C28"/>
  <sheetViews>
    <sheetView showGridLines="0" topLeftCell="C1" zoomScale="80" zoomScaleNormal="80" workbookViewId="0">
      <selection activeCell="I6" sqref="I6"/>
    </sheetView>
  </sheetViews>
  <sheetFormatPr baseColWidth="10" defaultRowHeight="14.5" x14ac:dyDescent="0.35"/>
  <cols>
    <col min="1" max="1" width="11" style="20" bestFit="1" customWidth="1"/>
    <col min="2" max="2" width="20.08984375" style="20" bestFit="1" customWidth="1"/>
    <col min="3" max="3" width="9" style="20" customWidth="1"/>
    <col min="4" max="5" width="8.81640625" style="20" customWidth="1"/>
    <col min="6" max="6" width="22.453125" style="20" bestFit="1" customWidth="1"/>
    <col min="7" max="7" width="10.81640625" style="40" bestFit="1" customWidth="1"/>
    <col min="8" max="9" width="14.7265625" style="40" customWidth="1"/>
    <col min="10" max="10" width="14.1796875" style="36" bestFit="1" customWidth="1"/>
    <col min="11" max="11" width="15.1796875" style="36" bestFit="1" customWidth="1"/>
    <col min="12" max="12" width="15.7265625" style="20" bestFit="1" customWidth="1"/>
    <col min="13" max="13" width="11.453125" style="20" customWidth="1"/>
    <col min="14" max="14" width="15.1796875" style="20" customWidth="1"/>
    <col min="15" max="15" width="10.90625" style="20"/>
    <col min="16" max="16" width="20.36328125" style="20" customWidth="1"/>
    <col min="17" max="17" width="10.90625" style="20"/>
    <col min="18" max="18" width="20" style="20" customWidth="1"/>
    <col min="19" max="20" width="14.1796875" style="20" bestFit="1" customWidth="1"/>
    <col min="21" max="22" width="14.1796875" style="20" customWidth="1"/>
    <col min="23" max="24" width="14.1796875" style="20" bestFit="1" customWidth="1"/>
    <col min="25" max="26" width="11" style="20" bestFit="1" customWidth="1"/>
    <col min="27" max="16384" width="10.90625" style="20"/>
  </cols>
  <sheetData>
    <row r="1" spans="1:29" x14ac:dyDescent="0.35">
      <c r="K1" s="39">
        <f>SUBTOTAL(9,K3:K28)</f>
        <v>228493557</v>
      </c>
      <c r="S1" s="39">
        <f t="shared" ref="S1:Z1" si="0">SUBTOTAL(9,S3:S28)</f>
        <v>167969077</v>
      </c>
      <c r="T1" s="39">
        <f t="shared" si="0"/>
        <v>137816214</v>
      </c>
      <c r="U1" s="39"/>
      <c r="V1" s="39"/>
      <c r="W1" s="39">
        <f t="shared" si="0"/>
        <v>167969077</v>
      </c>
      <c r="X1" s="39">
        <f t="shared" si="0"/>
        <v>90677343</v>
      </c>
      <c r="Y1" s="39">
        <f t="shared" si="0"/>
        <v>0</v>
      </c>
      <c r="Z1" s="39">
        <f t="shared" si="0"/>
        <v>0</v>
      </c>
    </row>
    <row r="2" spans="1:29" s="3" customFormat="1" ht="29" x14ac:dyDescent="0.35">
      <c r="A2" s="2" t="s">
        <v>6</v>
      </c>
      <c r="B2" s="2" t="s">
        <v>8</v>
      </c>
      <c r="C2" s="2" t="s">
        <v>0</v>
      </c>
      <c r="D2" s="2" t="s">
        <v>1</v>
      </c>
      <c r="E2" s="2" t="s">
        <v>25</v>
      </c>
      <c r="F2" s="34" t="s">
        <v>52</v>
      </c>
      <c r="G2" s="41" t="s">
        <v>2</v>
      </c>
      <c r="H2" s="41" t="s">
        <v>3</v>
      </c>
      <c r="I2" s="42" t="s">
        <v>24</v>
      </c>
      <c r="J2" s="37" t="s">
        <v>4</v>
      </c>
      <c r="K2" s="38" t="s">
        <v>5</v>
      </c>
      <c r="L2" s="2" t="s">
        <v>7</v>
      </c>
      <c r="M2" s="2" t="s">
        <v>9</v>
      </c>
      <c r="N2" s="2" t="s">
        <v>10</v>
      </c>
      <c r="O2" s="2" t="s">
        <v>11</v>
      </c>
      <c r="P2" s="35" t="s">
        <v>144</v>
      </c>
      <c r="Q2" s="2" t="s">
        <v>54</v>
      </c>
      <c r="R2" s="46" t="s">
        <v>92</v>
      </c>
      <c r="S2" s="43" t="s">
        <v>61</v>
      </c>
      <c r="T2" s="47" t="s">
        <v>58</v>
      </c>
      <c r="U2" s="47" t="s">
        <v>96</v>
      </c>
      <c r="V2" s="47" t="s">
        <v>97</v>
      </c>
      <c r="W2" s="43" t="s">
        <v>59</v>
      </c>
      <c r="X2" s="43" t="s">
        <v>62</v>
      </c>
      <c r="Y2" s="43" t="s">
        <v>63</v>
      </c>
      <c r="Z2" s="43" t="s">
        <v>60</v>
      </c>
      <c r="AA2" s="35" t="s">
        <v>89</v>
      </c>
      <c r="AB2" s="35" t="s">
        <v>90</v>
      </c>
      <c r="AC2" s="2" t="s">
        <v>91</v>
      </c>
    </row>
    <row r="3" spans="1:29" x14ac:dyDescent="0.35">
      <c r="A3" s="19">
        <v>805027743</v>
      </c>
      <c r="B3" s="19" t="s">
        <v>23</v>
      </c>
      <c r="C3" s="21" t="s">
        <v>12</v>
      </c>
      <c r="D3" s="21">
        <v>11542</v>
      </c>
      <c r="E3" s="21" t="s">
        <v>26</v>
      </c>
      <c r="F3" s="21" t="s">
        <v>53</v>
      </c>
      <c r="G3" s="22">
        <v>42191</v>
      </c>
      <c r="H3" s="22">
        <v>42331</v>
      </c>
      <c r="I3" s="22">
        <v>42251</v>
      </c>
      <c r="J3" s="23">
        <v>9057071</v>
      </c>
      <c r="K3" s="23">
        <v>9057071</v>
      </c>
      <c r="L3" s="18" t="s">
        <v>22</v>
      </c>
      <c r="M3" s="24" t="s">
        <v>17</v>
      </c>
      <c r="N3" s="21" t="s">
        <v>21</v>
      </c>
      <c r="O3" s="17" t="s">
        <v>22</v>
      </c>
      <c r="P3" s="19" t="s">
        <v>93</v>
      </c>
      <c r="Q3" s="19" t="s">
        <v>55</v>
      </c>
      <c r="R3" s="19" t="s">
        <v>93</v>
      </c>
      <c r="S3" s="44">
        <v>9057071</v>
      </c>
      <c r="T3" s="44">
        <v>0</v>
      </c>
      <c r="U3" s="44"/>
      <c r="V3" s="44"/>
      <c r="W3" s="44">
        <v>9057071</v>
      </c>
      <c r="X3" s="44">
        <v>9057071</v>
      </c>
      <c r="Y3" s="44">
        <v>0</v>
      </c>
      <c r="Z3" s="44">
        <v>0</v>
      </c>
      <c r="AA3" s="44">
        <v>0</v>
      </c>
      <c r="AB3" s="19"/>
      <c r="AC3" s="45">
        <v>45473</v>
      </c>
    </row>
    <row r="4" spans="1:29" x14ac:dyDescent="0.35">
      <c r="A4" s="19">
        <v>805027743</v>
      </c>
      <c r="B4" s="19" t="s">
        <v>23</v>
      </c>
      <c r="C4" s="21" t="s">
        <v>12</v>
      </c>
      <c r="D4" s="21">
        <v>12711</v>
      </c>
      <c r="E4" s="21" t="s">
        <v>27</v>
      </c>
      <c r="F4" s="21" t="s">
        <v>64</v>
      </c>
      <c r="G4" s="22">
        <v>42206</v>
      </c>
      <c r="H4" s="22">
        <v>42331</v>
      </c>
      <c r="I4" s="22">
        <v>42251</v>
      </c>
      <c r="J4" s="23">
        <v>12572918</v>
      </c>
      <c r="K4" s="23">
        <v>12572918</v>
      </c>
      <c r="L4" s="18" t="s">
        <v>22</v>
      </c>
      <c r="M4" s="24" t="s">
        <v>17</v>
      </c>
      <c r="N4" s="21" t="s">
        <v>21</v>
      </c>
      <c r="O4" s="17" t="s">
        <v>22</v>
      </c>
      <c r="P4" s="19" t="s">
        <v>93</v>
      </c>
      <c r="Q4" s="19" t="s">
        <v>55</v>
      </c>
      <c r="R4" s="19" t="s">
        <v>93</v>
      </c>
      <c r="S4" s="44">
        <v>12572918</v>
      </c>
      <c r="T4" s="44">
        <v>0</v>
      </c>
      <c r="U4" s="44"/>
      <c r="V4" s="44"/>
      <c r="W4" s="44">
        <v>12572918</v>
      </c>
      <c r="X4" s="44">
        <v>12572918</v>
      </c>
      <c r="Y4" s="44">
        <v>0</v>
      </c>
      <c r="Z4" s="44">
        <v>0</v>
      </c>
      <c r="AA4" s="44">
        <v>0</v>
      </c>
      <c r="AB4" s="19"/>
      <c r="AC4" s="45">
        <v>45473</v>
      </c>
    </row>
    <row r="5" spans="1:29" x14ac:dyDescent="0.35">
      <c r="A5" s="19">
        <v>805027743</v>
      </c>
      <c r="B5" s="19" t="s">
        <v>23</v>
      </c>
      <c r="C5" s="23" t="s">
        <v>13</v>
      </c>
      <c r="D5" s="25">
        <v>28213</v>
      </c>
      <c r="E5" s="21" t="s">
        <v>28</v>
      </c>
      <c r="F5" s="21" t="s">
        <v>65</v>
      </c>
      <c r="G5" s="26">
        <v>44180</v>
      </c>
      <c r="H5" s="26">
        <v>44204</v>
      </c>
      <c r="I5" s="26">
        <v>44204</v>
      </c>
      <c r="J5" s="27">
        <v>8775</v>
      </c>
      <c r="K5" s="27">
        <v>8775</v>
      </c>
      <c r="L5" s="18" t="s">
        <v>22</v>
      </c>
      <c r="M5" s="28" t="s">
        <v>18</v>
      </c>
      <c r="N5" s="21" t="s">
        <v>21</v>
      </c>
      <c r="O5" s="17" t="s">
        <v>22</v>
      </c>
      <c r="P5" s="19" t="s">
        <v>93</v>
      </c>
      <c r="Q5" s="19" t="s">
        <v>56</v>
      </c>
      <c r="R5" s="19" t="s">
        <v>93</v>
      </c>
      <c r="S5" s="44">
        <v>8775</v>
      </c>
      <c r="T5" s="44">
        <v>8775</v>
      </c>
      <c r="U5" s="44"/>
      <c r="V5" s="44"/>
      <c r="W5" s="44">
        <v>8775</v>
      </c>
      <c r="X5" s="44">
        <v>0</v>
      </c>
      <c r="Y5" s="44">
        <v>0</v>
      </c>
      <c r="Z5" s="44">
        <v>0</v>
      </c>
      <c r="AA5" s="44">
        <v>0</v>
      </c>
      <c r="AB5" s="19"/>
      <c r="AC5" s="45">
        <v>45473</v>
      </c>
    </row>
    <row r="6" spans="1:29" x14ac:dyDescent="0.35">
      <c r="A6" s="19">
        <v>805027743</v>
      </c>
      <c r="B6" s="19" t="s">
        <v>23</v>
      </c>
      <c r="C6" s="23" t="s">
        <v>14</v>
      </c>
      <c r="D6" s="25">
        <v>14586</v>
      </c>
      <c r="E6" s="21" t="s">
        <v>29</v>
      </c>
      <c r="F6" s="21" t="s">
        <v>66</v>
      </c>
      <c r="G6" s="26">
        <v>43733</v>
      </c>
      <c r="H6" s="26">
        <v>44215</v>
      </c>
      <c r="I6" s="26">
        <v>43756</v>
      </c>
      <c r="J6" s="27">
        <v>61517395</v>
      </c>
      <c r="K6" s="27">
        <v>61517395</v>
      </c>
      <c r="L6" s="18" t="s">
        <v>22</v>
      </c>
      <c r="M6" s="28" t="s">
        <v>18</v>
      </c>
      <c r="N6" s="21" t="s">
        <v>21</v>
      </c>
      <c r="O6" s="17" t="s">
        <v>22</v>
      </c>
      <c r="P6" s="19" t="s">
        <v>93</v>
      </c>
      <c r="Q6" s="19" t="s">
        <v>55</v>
      </c>
      <c r="R6" s="19" t="s">
        <v>93</v>
      </c>
      <c r="S6" s="44">
        <v>61517395</v>
      </c>
      <c r="T6" s="44">
        <v>0</v>
      </c>
      <c r="U6" s="44"/>
      <c r="V6" s="44"/>
      <c r="W6" s="44">
        <v>61517395</v>
      </c>
      <c r="X6" s="44">
        <v>61517395</v>
      </c>
      <c r="Y6" s="44">
        <v>0</v>
      </c>
      <c r="Z6" s="44">
        <v>0</v>
      </c>
      <c r="AA6" s="44">
        <v>0</v>
      </c>
      <c r="AB6" s="19"/>
      <c r="AC6" s="45">
        <v>45473</v>
      </c>
    </row>
    <row r="7" spans="1:29" x14ac:dyDescent="0.35">
      <c r="A7" s="19">
        <v>805027743</v>
      </c>
      <c r="B7" s="19" t="s">
        <v>23</v>
      </c>
      <c r="C7" s="23" t="s">
        <v>13</v>
      </c>
      <c r="D7" s="25">
        <v>51215</v>
      </c>
      <c r="E7" s="21" t="s">
        <v>30</v>
      </c>
      <c r="F7" s="21" t="s">
        <v>67</v>
      </c>
      <c r="G7" s="26">
        <v>44369</v>
      </c>
      <c r="H7" s="26">
        <v>44572</v>
      </c>
      <c r="I7" s="26" t="s">
        <v>57</v>
      </c>
      <c r="J7" s="27">
        <v>810000</v>
      </c>
      <c r="K7" s="27">
        <v>810000</v>
      </c>
      <c r="L7" s="18" t="s">
        <v>22</v>
      </c>
      <c r="M7" s="28" t="s">
        <v>18</v>
      </c>
      <c r="N7" s="21" t="s">
        <v>21</v>
      </c>
      <c r="O7" s="17" t="s">
        <v>22</v>
      </c>
      <c r="P7" s="19" t="s">
        <v>93</v>
      </c>
      <c r="Q7" s="19" t="s">
        <v>56</v>
      </c>
      <c r="R7" s="19" t="s">
        <v>93</v>
      </c>
      <c r="S7" s="44">
        <v>810000</v>
      </c>
      <c r="T7" s="44">
        <v>810000</v>
      </c>
      <c r="U7" s="44"/>
      <c r="V7" s="44"/>
      <c r="W7" s="44">
        <v>810000</v>
      </c>
      <c r="X7" s="44">
        <v>0</v>
      </c>
      <c r="Y7" s="44">
        <v>0</v>
      </c>
      <c r="Z7" s="44">
        <v>0</v>
      </c>
      <c r="AA7" s="44">
        <v>0</v>
      </c>
      <c r="AB7" s="19"/>
      <c r="AC7" s="45">
        <v>45473</v>
      </c>
    </row>
    <row r="8" spans="1:29" x14ac:dyDescent="0.35">
      <c r="A8" s="19">
        <v>805027743</v>
      </c>
      <c r="B8" s="19" t="s">
        <v>23</v>
      </c>
      <c r="C8" s="23" t="s">
        <v>13</v>
      </c>
      <c r="D8" s="25">
        <v>51214</v>
      </c>
      <c r="E8" s="21" t="s">
        <v>31</v>
      </c>
      <c r="F8" s="21" t="s">
        <v>68</v>
      </c>
      <c r="G8" s="26">
        <v>44369</v>
      </c>
      <c r="H8" s="26">
        <v>44572</v>
      </c>
      <c r="I8" s="26" t="s">
        <v>57</v>
      </c>
      <c r="J8" s="27">
        <v>70320</v>
      </c>
      <c r="K8" s="27">
        <v>70320</v>
      </c>
      <c r="L8" s="18" t="s">
        <v>22</v>
      </c>
      <c r="M8" s="28" t="s">
        <v>18</v>
      </c>
      <c r="N8" s="21" t="s">
        <v>21</v>
      </c>
      <c r="O8" s="17" t="s">
        <v>22</v>
      </c>
      <c r="P8" s="19" t="s">
        <v>93</v>
      </c>
      <c r="Q8" s="19" t="s">
        <v>56</v>
      </c>
      <c r="R8" s="19" t="s">
        <v>93</v>
      </c>
      <c r="S8" s="44">
        <v>70320</v>
      </c>
      <c r="T8" s="44">
        <v>70320</v>
      </c>
      <c r="U8" s="44"/>
      <c r="V8" s="44"/>
      <c r="W8" s="44">
        <v>70320</v>
      </c>
      <c r="X8" s="44">
        <v>0</v>
      </c>
      <c r="Y8" s="44">
        <v>0</v>
      </c>
      <c r="Z8" s="44">
        <v>0</v>
      </c>
      <c r="AA8" s="44">
        <v>0</v>
      </c>
      <c r="AB8" s="19"/>
      <c r="AC8" s="45">
        <v>45473</v>
      </c>
    </row>
    <row r="9" spans="1:29" x14ac:dyDescent="0.35">
      <c r="A9" s="19">
        <v>805027743</v>
      </c>
      <c r="B9" s="19" t="s">
        <v>23</v>
      </c>
      <c r="C9" s="23" t="s">
        <v>13</v>
      </c>
      <c r="D9" s="25">
        <v>51213</v>
      </c>
      <c r="E9" s="21" t="s">
        <v>32</v>
      </c>
      <c r="F9" s="21" t="s">
        <v>69</v>
      </c>
      <c r="G9" s="26">
        <v>44369</v>
      </c>
      <c r="H9" s="26">
        <v>44572</v>
      </c>
      <c r="I9" s="26" t="s">
        <v>57</v>
      </c>
      <c r="J9" s="27">
        <v>8775</v>
      </c>
      <c r="K9" s="27">
        <v>8775</v>
      </c>
      <c r="L9" s="18" t="s">
        <v>22</v>
      </c>
      <c r="M9" s="28" t="s">
        <v>18</v>
      </c>
      <c r="N9" s="21" t="s">
        <v>21</v>
      </c>
      <c r="O9" s="17" t="s">
        <v>22</v>
      </c>
      <c r="P9" s="19" t="s">
        <v>93</v>
      </c>
      <c r="Q9" s="19" t="s">
        <v>56</v>
      </c>
      <c r="R9" s="19" t="s">
        <v>93</v>
      </c>
      <c r="S9" s="44">
        <v>8775</v>
      </c>
      <c r="T9" s="44">
        <v>8775</v>
      </c>
      <c r="U9" s="44"/>
      <c r="V9" s="44"/>
      <c r="W9" s="44">
        <v>8775</v>
      </c>
      <c r="X9" s="44">
        <v>0</v>
      </c>
      <c r="Y9" s="44">
        <v>0</v>
      </c>
      <c r="Z9" s="44">
        <v>0</v>
      </c>
      <c r="AA9" s="44">
        <v>0</v>
      </c>
      <c r="AB9" s="19"/>
      <c r="AC9" s="45">
        <v>45473</v>
      </c>
    </row>
    <row r="10" spans="1:29" x14ac:dyDescent="0.35">
      <c r="A10" s="19">
        <v>805027743</v>
      </c>
      <c r="B10" s="19" t="s">
        <v>23</v>
      </c>
      <c r="C10" s="23" t="s">
        <v>13</v>
      </c>
      <c r="D10" s="25">
        <v>51211</v>
      </c>
      <c r="E10" s="21" t="s">
        <v>33</v>
      </c>
      <c r="F10" s="21" t="s">
        <v>70</v>
      </c>
      <c r="G10" s="26">
        <v>44369</v>
      </c>
      <c r="H10" s="26">
        <v>44572</v>
      </c>
      <c r="I10" s="26" t="s">
        <v>57</v>
      </c>
      <c r="J10" s="27">
        <v>237330</v>
      </c>
      <c r="K10" s="27">
        <v>237330</v>
      </c>
      <c r="L10" s="18" t="s">
        <v>22</v>
      </c>
      <c r="M10" s="28" t="s">
        <v>18</v>
      </c>
      <c r="N10" s="21" t="s">
        <v>21</v>
      </c>
      <c r="O10" s="17" t="s">
        <v>22</v>
      </c>
      <c r="P10" s="19" t="s">
        <v>93</v>
      </c>
      <c r="Q10" s="19" t="s">
        <v>56</v>
      </c>
      <c r="R10" s="19" t="s">
        <v>93</v>
      </c>
      <c r="S10" s="44">
        <v>237330</v>
      </c>
      <c r="T10" s="44">
        <v>237330</v>
      </c>
      <c r="U10" s="44"/>
      <c r="V10" s="44"/>
      <c r="W10" s="44">
        <v>237330</v>
      </c>
      <c r="X10" s="44">
        <v>0</v>
      </c>
      <c r="Y10" s="44">
        <v>0</v>
      </c>
      <c r="Z10" s="44">
        <v>0</v>
      </c>
      <c r="AA10" s="44">
        <v>0</v>
      </c>
      <c r="AB10" s="19"/>
      <c r="AC10" s="45">
        <v>45473</v>
      </c>
    </row>
    <row r="11" spans="1:29" x14ac:dyDescent="0.35">
      <c r="A11" s="19">
        <v>805027743</v>
      </c>
      <c r="B11" s="19" t="s">
        <v>23</v>
      </c>
      <c r="C11" s="29" t="s">
        <v>15</v>
      </c>
      <c r="D11" s="29">
        <v>84093</v>
      </c>
      <c r="E11" s="21" t="s">
        <v>34</v>
      </c>
      <c r="F11" s="21" t="s">
        <v>71</v>
      </c>
      <c r="G11" s="30">
        <v>41495</v>
      </c>
      <c r="H11" s="30">
        <v>41579</v>
      </c>
      <c r="I11" s="30">
        <v>45243</v>
      </c>
      <c r="J11" s="31">
        <v>75530</v>
      </c>
      <c r="K11" s="31">
        <v>75530</v>
      </c>
      <c r="L11" s="18" t="s">
        <v>22</v>
      </c>
      <c r="M11" s="32" t="s">
        <v>19</v>
      </c>
      <c r="N11" s="21" t="s">
        <v>21</v>
      </c>
      <c r="O11" s="17" t="s">
        <v>22</v>
      </c>
      <c r="P11" s="19" t="s">
        <v>93</v>
      </c>
      <c r="Q11" s="19" t="s">
        <v>55</v>
      </c>
      <c r="R11" s="19" t="s">
        <v>93</v>
      </c>
      <c r="S11" s="44">
        <v>75530</v>
      </c>
      <c r="T11" s="44">
        <v>0</v>
      </c>
      <c r="U11" s="44"/>
      <c r="V11" s="44"/>
      <c r="W11" s="44">
        <v>75530</v>
      </c>
      <c r="X11" s="44">
        <v>75530</v>
      </c>
      <c r="Y11" s="44">
        <v>0</v>
      </c>
      <c r="Z11" s="44">
        <v>0</v>
      </c>
      <c r="AA11" s="44">
        <v>0</v>
      </c>
      <c r="AB11" s="19"/>
      <c r="AC11" s="45">
        <v>45473</v>
      </c>
    </row>
    <row r="12" spans="1:29" x14ac:dyDescent="0.35">
      <c r="A12" s="19">
        <v>805027743</v>
      </c>
      <c r="B12" s="19" t="s">
        <v>23</v>
      </c>
      <c r="C12" s="29" t="s">
        <v>15</v>
      </c>
      <c r="D12" s="29">
        <v>95835</v>
      </c>
      <c r="E12" s="21" t="s">
        <v>35</v>
      </c>
      <c r="F12" s="21" t="s">
        <v>72</v>
      </c>
      <c r="G12" s="30">
        <v>41527</v>
      </c>
      <c r="H12" s="30">
        <v>41579</v>
      </c>
      <c r="I12" s="30">
        <v>45243</v>
      </c>
      <c r="J12" s="31">
        <v>43236</v>
      </c>
      <c r="K12" s="31">
        <v>43236</v>
      </c>
      <c r="L12" s="18" t="s">
        <v>22</v>
      </c>
      <c r="M12" s="32" t="s">
        <v>19</v>
      </c>
      <c r="N12" s="21" t="s">
        <v>21</v>
      </c>
      <c r="O12" s="17" t="s">
        <v>22</v>
      </c>
      <c r="P12" s="19" t="s">
        <v>93</v>
      </c>
      <c r="Q12" s="19" t="s">
        <v>55</v>
      </c>
      <c r="R12" s="19" t="s">
        <v>93</v>
      </c>
      <c r="S12" s="44">
        <v>43236</v>
      </c>
      <c r="T12" s="44">
        <v>0</v>
      </c>
      <c r="U12" s="44"/>
      <c r="V12" s="44"/>
      <c r="W12" s="44">
        <v>43236</v>
      </c>
      <c r="X12" s="44">
        <v>43236</v>
      </c>
      <c r="Y12" s="44">
        <v>0</v>
      </c>
      <c r="Z12" s="44">
        <v>0</v>
      </c>
      <c r="AA12" s="44">
        <v>0</v>
      </c>
      <c r="AB12" s="19"/>
      <c r="AC12" s="45">
        <v>45473</v>
      </c>
    </row>
    <row r="13" spans="1:29" x14ac:dyDescent="0.35">
      <c r="A13" s="19">
        <v>805027743</v>
      </c>
      <c r="B13" s="19" t="s">
        <v>23</v>
      </c>
      <c r="C13" s="29" t="s">
        <v>15</v>
      </c>
      <c r="D13" s="29">
        <v>100255</v>
      </c>
      <c r="E13" s="21" t="s">
        <v>36</v>
      </c>
      <c r="F13" s="21" t="s">
        <v>73</v>
      </c>
      <c r="G13" s="30">
        <v>41540</v>
      </c>
      <c r="H13" s="30">
        <v>41579</v>
      </c>
      <c r="I13" s="30">
        <v>45243</v>
      </c>
      <c r="J13" s="31">
        <v>436960</v>
      </c>
      <c r="K13" s="31">
        <v>436960</v>
      </c>
      <c r="L13" s="18" t="s">
        <v>22</v>
      </c>
      <c r="M13" s="32" t="s">
        <v>19</v>
      </c>
      <c r="N13" s="21" t="s">
        <v>21</v>
      </c>
      <c r="O13" s="17" t="s">
        <v>22</v>
      </c>
      <c r="P13" s="19" t="s">
        <v>93</v>
      </c>
      <c r="Q13" s="19" t="s">
        <v>55</v>
      </c>
      <c r="R13" s="19" t="s">
        <v>93</v>
      </c>
      <c r="S13" s="44">
        <v>436960</v>
      </c>
      <c r="T13" s="44">
        <v>0</v>
      </c>
      <c r="U13" s="44"/>
      <c r="V13" s="44"/>
      <c r="W13" s="44">
        <v>436960</v>
      </c>
      <c r="X13" s="44">
        <v>436960</v>
      </c>
      <c r="Y13" s="44">
        <v>0</v>
      </c>
      <c r="Z13" s="44">
        <v>0</v>
      </c>
      <c r="AA13" s="44">
        <v>0</v>
      </c>
      <c r="AB13" s="19"/>
      <c r="AC13" s="45">
        <v>45473</v>
      </c>
    </row>
    <row r="14" spans="1:29" x14ac:dyDescent="0.35">
      <c r="A14" s="19">
        <v>805027743</v>
      </c>
      <c r="B14" s="19" t="s">
        <v>23</v>
      </c>
      <c r="C14" s="29" t="s">
        <v>15</v>
      </c>
      <c r="D14" s="29">
        <v>129960</v>
      </c>
      <c r="E14" s="21" t="s">
        <v>37</v>
      </c>
      <c r="F14" s="21" t="s">
        <v>74</v>
      </c>
      <c r="G14" s="30">
        <v>41648</v>
      </c>
      <c r="H14" s="30">
        <v>41656</v>
      </c>
      <c r="I14" s="30">
        <v>41662</v>
      </c>
      <c r="J14" s="31">
        <v>331787</v>
      </c>
      <c r="K14" s="31">
        <v>331787</v>
      </c>
      <c r="L14" s="18" t="s">
        <v>22</v>
      </c>
      <c r="M14" s="32" t="s">
        <v>19</v>
      </c>
      <c r="N14" s="21" t="s">
        <v>21</v>
      </c>
      <c r="O14" s="17" t="s">
        <v>22</v>
      </c>
      <c r="P14" s="19" t="s">
        <v>93</v>
      </c>
      <c r="Q14" s="19" t="s">
        <v>55</v>
      </c>
      <c r="R14" s="19" t="s">
        <v>93</v>
      </c>
      <c r="S14" s="44">
        <v>331787</v>
      </c>
      <c r="T14" s="44">
        <v>0</v>
      </c>
      <c r="U14" s="44"/>
      <c r="V14" s="44"/>
      <c r="W14" s="44">
        <v>331787</v>
      </c>
      <c r="X14" s="44">
        <v>331787</v>
      </c>
      <c r="Y14" s="44">
        <v>0</v>
      </c>
      <c r="Z14" s="44">
        <v>0</v>
      </c>
      <c r="AA14" s="44">
        <v>0</v>
      </c>
      <c r="AB14" s="19"/>
      <c r="AC14" s="45">
        <v>45473</v>
      </c>
    </row>
    <row r="15" spans="1:29" x14ac:dyDescent="0.35">
      <c r="A15" s="19">
        <v>805027743</v>
      </c>
      <c r="B15" s="19" t="s">
        <v>23</v>
      </c>
      <c r="C15" s="21" t="s">
        <v>15</v>
      </c>
      <c r="D15" s="21">
        <v>147541</v>
      </c>
      <c r="E15" s="21" t="s">
        <v>38</v>
      </c>
      <c r="F15" s="21" t="s">
        <v>75</v>
      </c>
      <c r="G15" s="33">
        <v>41692</v>
      </c>
      <c r="H15" s="30">
        <v>41712</v>
      </c>
      <c r="I15" s="30">
        <v>41725</v>
      </c>
      <c r="J15" s="27">
        <v>144391</v>
      </c>
      <c r="K15" s="27">
        <v>144391</v>
      </c>
      <c r="L15" s="18" t="s">
        <v>22</v>
      </c>
      <c r="M15" s="24" t="s">
        <v>20</v>
      </c>
      <c r="N15" s="21" t="s">
        <v>21</v>
      </c>
      <c r="O15" s="17" t="s">
        <v>22</v>
      </c>
      <c r="P15" s="19" t="s">
        <v>93</v>
      </c>
      <c r="Q15" s="19" t="s">
        <v>55</v>
      </c>
      <c r="R15" s="19" t="s">
        <v>93</v>
      </c>
      <c r="S15" s="44">
        <v>144391</v>
      </c>
      <c r="T15" s="44">
        <v>0</v>
      </c>
      <c r="U15" s="44"/>
      <c r="V15" s="44"/>
      <c r="W15" s="44">
        <v>144391</v>
      </c>
      <c r="X15" s="44">
        <v>144391</v>
      </c>
      <c r="Y15" s="44">
        <v>0</v>
      </c>
      <c r="Z15" s="44">
        <v>0</v>
      </c>
      <c r="AA15" s="44">
        <v>0</v>
      </c>
      <c r="AB15" s="19"/>
      <c r="AC15" s="45">
        <v>45473</v>
      </c>
    </row>
    <row r="16" spans="1:29" x14ac:dyDescent="0.35">
      <c r="A16" s="19">
        <v>805027743</v>
      </c>
      <c r="B16" s="19" t="s">
        <v>23</v>
      </c>
      <c r="C16" s="21" t="s">
        <v>15</v>
      </c>
      <c r="D16" s="21">
        <v>149964</v>
      </c>
      <c r="E16" s="21" t="s">
        <v>39</v>
      </c>
      <c r="F16" s="21" t="s">
        <v>76</v>
      </c>
      <c r="G16" s="33">
        <v>41698</v>
      </c>
      <c r="H16" s="30">
        <v>41712</v>
      </c>
      <c r="I16" s="30">
        <v>41725</v>
      </c>
      <c r="J16" s="27">
        <v>49816</v>
      </c>
      <c r="K16" s="27">
        <v>49816</v>
      </c>
      <c r="L16" s="18" t="s">
        <v>22</v>
      </c>
      <c r="M16" s="24" t="s">
        <v>20</v>
      </c>
      <c r="N16" s="21" t="s">
        <v>21</v>
      </c>
      <c r="O16" s="17" t="s">
        <v>22</v>
      </c>
      <c r="P16" s="19" t="s">
        <v>93</v>
      </c>
      <c r="Q16" s="19" t="s">
        <v>55</v>
      </c>
      <c r="R16" s="19" t="s">
        <v>93</v>
      </c>
      <c r="S16" s="44">
        <v>49816</v>
      </c>
      <c r="T16" s="44">
        <v>0</v>
      </c>
      <c r="U16" s="44"/>
      <c r="V16" s="44"/>
      <c r="W16" s="44">
        <v>49816</v>
      </c>
      <c r="X16" s="44">
        <v>49816</v>
      </c>
      <c r="Y16" s="44">
        <v>0</v>
      </c>
      <c r="Z16" s="44">
        <v>0</v>
      </c>
      <c r="AA16" s="44">
        <v>0</v>
      </c>
      <c r="AB16" s="19"/>
      <c r="AC16" s="45">
        <v>45473</v>
      </c>
    </row>
    <row r="17" spans="1:29" x14ac:dyDescent="0.35">
      <c r="A17" s="19">
        <v>805027743</v>
      </c>
      <c r="B17" s="19" t="s">
        <v>23</v>
      </c>
      <c r="C17" s="21" t="s">
        <v>15</v>
      </c>
      <c r="D17" s="21">
        <v>175796</v>
      </c>
      <c r="E17" s="21" t="s">
        <v>40</v>
      </c>
      <c r="F17" s="21" t="s">
        <v>77</v>
      </c>
      <c r="G17" s="33">
        <v>41758</v>
      </c>
      <c r="H17" s="30">
        <v>41859</v>
      </c>
      <c r="I17" s="30">
        <v>41863</v>
      </c>
      <c r="J17" s="27">
        <v>1953284</v>
      </c>
      <c r="K17" s="27">
        <v>1953284</v>
      </c>
      <c r="L17" s="18" t="s">
        <v>22</v>
      </c>
      <c r="M17" s="24" t="s">
        <v>20</v>
      </c>
      <c r="N17" s="21" t="s">
        <v>21</v>
      </c>
      <c r="O17" s="17" t="s">
        <v>22</v>
      </c>
      <c r="P17" s="19" t="s">
        <v>93</v>
      </c>
      <c r="Q17" s="19" t="s">
        <v>55</v>
      </c>
      <c r="R17" s="19" t="s">
        <v>93</v>
      </c>
      <c r="S17" s="44">
        <v>1953284</v>
      </c>
      <c r="T17" s="44">
        <v>0</v>
      </c>
      <c r="U17" s="44"/>
      <c r="V17" s="44"/>
      <c r="W17" s="44">
        <v>1953284</v>
      </c>
      <c r="X17" s="44">
        <v>1953284</v>
      </c>
      <c r="Y17" s="44">
        <v>0</v>
      </c>
      <c r="Z17" s="44">
        <v>0</v>
      </c>
      <c r="AA17" s="44">
        <v>0</v>
      </c>
      <c r="AB17" s="19"/>
      <c r="AC17" s="45">
        <v>45473</v>
      </c>
    </row>
    <row r="18" spans="1:29" x14ac:dyDescent="0.35">
      <c r="A18" s="19">
        <v>805027743</v>
      </c>
      <c r="B18" s="19" t="s">
        <v>23</v>
      </c>
      <c r="C18" s="21" t="s">
        <v>15</v>
      </c>
      <c r="D18" s="21">
        <v>191577</v>
      </c>
      <c r="E18" s="21" t="s">
        <v>41</v>
      </c>
      <c r="F18" s="21" t="s">
        <v>78</v>
      </c>
      <c r="G18" s="33">
        <v>41793</v>
      </c>
      <c r="H18" s="30">
        <v>41859</v>
      </c>
      <c r="I18" s="30">
        <v>41863</v>
      </c>
      <c r="J18" s="27">
        <v>342890</v>
      </c>
      <c r="K18" s="27">
        <v>342890</v>
      </c>
      <c r="L18" s="18" t="s">
        <v>22</v>
      </c>
      <c r="M18" s="24" t="s">
        <v>20</v>
      </c>
      <c r="N18" s="21" t="s">
        <v>21</v>
      </c>
      <c r="O18" s="17" t="s">
        <v>22</v>
      </c>
      <c r="P18" s="19" t="s">
        <v>93</v>
      </c>
      <c r="Q18" s="19" t="s">
        <v>55</v>
      </c>
      <c r="R18" s="19" t="s">
        <v>93</v>
      </c>
      <c r="S18" s="44">
        <v>342890</v>
      </c>
      <c r="T18" s="44">
        <v>0</v>
      </c>
      <c r="U18" s="44"/>
      <c r="V18" s="44"/>
      <c r="W18" s="44">
        <v>342890</v>
      </c>
      <c r="X18" s="44">
        <v>342890</v>
      </c>
      <c r="Y18" s="44">
        <v>0</v>
      </c>
      <c r="Z18" s="44">
        <v>0</v>
      </c>
      <c r="AA18" s="44">
        <v>0</v>
      </c>
      <c r="AB18" s="19"/>
      <c r="AC18" s="45">
        <v>45473</v>
      </c>
    </row>
    <row r="19" spans="1:29" x14ac:dyDescent="0.35">
      <c r="A19" s="19">
        <v>805027743</v>
      </c>
      <c r="B19" s="19" t="s">
        <v>23</v>
      </c>
      <c r="C19" s="21" t="s">
        <v>15</v>
      </c>
      <c r="D19" s="21">
        <v>215270</v>
      </c>
      <c r="E19" s="21" t="s">
        <v>42</v>
      </c>
      <c r="F19" s="21" t="s">
        <v>79</v>
      </c>
      <c r="G19" s="33">
        <v>41842</v>
      </c>
      <c r="H19" s="30">
        <v>41859</v>
      </c>
      <c r="I19" s="30">
        <v>41863</v>
      </c>
      <c r="J19" s="27">
        <v>65100</v>
      </c>
      <c r="K19" s="27">
        <v>65100</v>
      </c>
      <c r="L19" s="18" t="s">
        <v>22</v>
      </c>
      <c r="M19" s="24" t="s">
        <v>20</v>
      </c>
      <c r="N19" s="21" t="s">
        <v>21</v>
      </c>
      <c r="O19" s="17" t="s">
        <v>22</v>
      </c>
      <c r="P19" s="19" t="s">
        <v>93</v>
      </c>
      <c r="Q19" s="19" t="s">
        <v>55</v>
      </c>
      <c r="R19" s="19" t="s">
        <v>93</v>
      </c>
      <c r="S19" s="44">
        <v>65100</v>
      </c>
      <c r="T19" s="44">
        <v>0</v>
      </c>
      <c r="U19" s="44"/>
      <c r="V19" s="44"/>
      <c r="W19" s="44">
        <v>65100</v>
      </c>
      <c r="X19" s="44">
        <v>65100</v>
      </c>
      <c r="Y19" s="44">
        <v>0</v>
      </c>
      <c r="Z19" s="44">
        <v>0</v>
      </c>
      <c r="AA19" s="44">
        <v>0</v>
      </c>
      <c r="AB19" s="19"/>
      <c r="AC19" s="45">
        <v>45473</v>
      </c>
    </row>
    <row r="20" spans="1:29" x14ac:dyDescent="0.35">
      <c r="A20" s="19">
        <v>805027743</v>
      </c>
      <c r="B20" s="19" t="s">
        <v>23</v>
      </c>
      <c r="C20" s="21" t="s">
        <v>15</v>
      </c>
      <c r="D20" s="21">
        <v>222755</v>
      </c>
      <c r="E20" s="21" t="s">
        <v>43</v>
      </c>
      <c r="F20" s="21" t="s">
        <v>80</v>
      </c>
      <c r="G20" s="33">
        <v>41855</v>
      </c>
      <c r="H20" s="30">
        <v>41859</v>
      </c>
      <c r="I20" s="30">
        <v>41863</v>
      </c>
      <c r="J20" s="27">
        <v>82015</v>
      </c>
      <c r="K20" s="27">
        <v>82015</v>
      </c>
      <c r="L20" s="18" t="s">
        <v>22</v>
      </c>
      <c r="M20" s="24" t="s">
        <v>20</v>
      </c>
      <c r="N20" s="21" t="s">
        <v>21</v>
      </c>
      <c r="O20" s="17" t="s">
        <v>22</v>
      </c>
      <c r="P20" s="19" t="s">
        <v>93</v>
      </c>
      <c r="Q20" s="19" t="s">
        <v>55</v>
      </c>
      <c r="R20" s="19" t="s">
        <v>93</v>
      </c>
      <c r="S20" s="44">
        <v>82015</v>
      </c>
      <c r="T20" s="44">
        <v>0</v>
      </c>
      <c r="U20" s="44"/>
      <c r="V20" s="44"/>
      <c r="W20" s="44">
        <v>82015</v>
      </c>
      <c r="X20" s="44">
        <v>82015</v>
      </c>
      <c r="Y20" s="44">
        <v>0</v>
      </c>
      <c r="Z20" s="44">
        <v>0</v>
      </c>
      <c r="AA20" s="44">
        <v>0</v>
      </c>
      <c r="AB20" s="19"/>
      <c r="AC20" s="45">
        <v>45473</v>
      </c>
    </row>
    <row r="21" spans="1:29" x14ac:dyDescent="0.35">
      <c r="A21" s="19">
        <v>805027743</v>
      </c>
      <c r="B21" s="19" t="s">
        <v>23</v>
      </c>
      <c r="C21" s="21" t="s">
        <v>15</v>
      </c>
      <c r="D21" s="21">
        <v>1061030</v>
      </c>
      <c r="E21" s="21" t="s">
        <v>44</v>
      </c>
      <c r="F21" s="21" t="s">
        <v>81</v>
      </c>
      <c r="G21" s="33">
        <v>43117</v>
      </c>
      <c r="H21" s="30">
        <v>43150</v>
      </c>
      <c r="I21" s="30">
        <v>43150</v>
      </c>
      <c r="J21" s="27">
        <v>316531</v>
      </c>
      <c r="K21" s="27">
        <v>316531</v>
      </c>
      <c r="L21" s="18" t="s">
        <v>22</v>
      </c>
      <c r="M21" s="24" t="s">
        <v>20</v>
      </c>
      <c r="N21" s="21" t="s">
        <v>21</v>
      </c>
      <c r="O21" s="17" t="s">
        <v>22</v>
      </c>
      <c r="P21" s="19" t="s">
        <v>93</v>
      </c>
      <c r="Q21" s="19" t="s">
        <v>55</v>
      </c>
      <c r="R21" s="19" t="s">
        <v>93</v>
      </c>
      <c r="S21" s="44">
        <v>316531</v>
      </c>
      <c r="T21" s="44">
        <v>0</v>
      </c>
      <c r="U21" s="44"/>
      <c r="V21" s="44"/>
      <c r="W21" s="44">
        <v>316531</v>
      </c>
      <c r="X21" s="44">
        <v>316531</v>
      </c>
      <c r="Y21" s="44">
        <v>0</v>
      </c>
      <c r="Z21" s="44">
        <v>0</v>
      </c>
      <c r="AA21" s="44">
        <v>0</v>
      </c>
      <c r="AB21" s="19"/>
      <c r="AC21" s="45">
        <v>45473</v>
      </c>
    </row>
    <row r="22" spans="1:29" x14ac:dyDescent="0.35">
      <c r="A22" s="19">
        <v>805027743</v>
      </c>
      <c r="B22" s="19" t="s">
        <v>23</v>
      </c>
      <c r="C22" s="21" t="s">
        <v>15</v>
      </c>
      <c r="D22" s="21">
        <v>1061607</v>
      </c>
      <c r="E22" s="21" t="s">
        <v>45</v>
      </c>
      <c r="F22" s="21" t="s">
        <v>82</v>
      </c>
      <c r="G22" s="33">
        <v>43117</v>
      </c>
      <c r="H22" s="30">
        <v>43150</v>
      </c>
      <c r="I22" s="30">
        <v>43150</v>
      </c>
      <c r="J22" s="27">
        <v>1363200</v>
      </c>
      <c r="K22" s="27">
        <v>1363200</v>
      </c>
      <c r="L22" s="18" t="s">
        <v>22</v>
      </c>
      <c r="M22" s="24" t="s">
        <v>20</v>
      </c>
      <c r="N22" s="21" t="s">
        <v>21</v>
      </c>
      <c r="O22" s="17" t="s">
        <v>22</v>
      </c>
      <c r="P22" s="19" t="s">
        <v>93</v>
      </c>
      <c r="Q22" s="19" t="s">
        <v>55</v>
      </c>
      <c r="R22" s="19" t="s">
        <v>93</v>
      </c>
      <c r="S22" s="44">
        <v>1363200</v>
      </c>
      <c r="T22" s="44">
        <v>0</v>
      </c>
      <c r="U22" s="44"/>
      <c r="V22" s="44"/>
      <c r="W22" s="44">
        <v>1363200</v>
      </c>
      <c r="X22" s="44">
        <v>1363200</v>
      </c>
      <c r="Y22" s="44">
        <v>0</v>
      </c>
      <c r="Z22" s="44">
        <v>0</v>
      </c>
      <c r="AA22" s="44">
        <v>0</v>
      </c>
      <c r="AB22" s="19"/>
      <c r="AC22" s="45">
        <v>45473</v>
      </c>
    </row>
    <row r="23" spans="1:29" x14ac:dyDescent="0.35">
      <c r="A23" s="19">
        <v>805027743</v>
      </c>
      <c r="B23" s="19" t="s">
        <v>23</v>
      </c>
      <c r="C23" s="21" t="s">
        <v>15</v>
      </c>
      <c r="D23" s="21">
        <v>1062237</v>
      </c>
      <c r="E23" s="21" t="s">
        <v>46</v>
      </c>
      <c r="F23" s="21" t="s">
        <v>83</v>
      </c>
      <c r="G23" s="33">
        <v>43118</v>
      </c>
      <c r="H23" s="30">
        <v>43150</v>
      </c>
      <c r="I23" s="30">
        <v>43150</v>
      </c>
      <c r="J23" s="27">
        <v>283373</v>
      </c>
      <c r="K23" s="27">
        <v>283373</v>
      </c>
      <c r="L23" s="18" t="s">
        <v>22</v>
      </c>
      <c r="M23" s="24" t="s">
        <v>20</v>
      </c>
      <c r="N23" s="21" t="s">
        <v>21</v>
      </c>
      <c r="O23" s="17" t="s">
        <v>22</v>
      </c>
      <c r="P23" s="19" t="s">
        <v>93</v>
      </c>
      <c r="Q23" s="19" t="s">
        <v>55</v>
      </c>
      <c r="R23" s="19" t="s">
        <v>93</v>
      </c>
      <c r="S23" s="44">
        <v>283373</v>
      </c>
      <c r="T23" s="44">
        <v>0</v>
      </c>
      <c r="U23" s="44"/>
      <c r="V23" s="44"/>
      <c r="W23" s="44">
        <v>283373</v>
      </c>
      <c r="X23" s="44">
        <v>283373</v>
      </c>
      <c r="Y23" s="44">
        <v>0</v>
      </c>
      <c r="Z23" s="44">
        <v>0</v>
      </c>
      <c r="AA23" s="44">
        <v>0</v>
      </c>
      <c r="AB23" s="19"/>
      <c r="AC23" s="45">
        <v>45473</v>
      </c>
    </row>
    <row r="24" spans="1:29" x14ac:dyDescent="0.35">
      <c r="A24" s="19">
        <v>805027743</v>
      </c>
      <c r="B24" s="19" t="s">
        <v>23</v>
      </c>
      <c r="C24" s="21" t="s">
        <v>15</v>
      </c>
      <c r="D24" s="21">
        <v>1229342</v>
      </c>
      <c r="E24" s="21" t="s">
        <v>47</v>
      </c>
      <c r="F24" s="21" t="s">
        <v>84</v>
      </c>
      <c r="G24" s="33">
        <v>43307</v>
      </c>
      <c r="H24" s="30">
        <v>43334</v>
      </c>
      <c r="I24" s="30">
        <v>43346</v>
      </c>
      <c r="J24" s="27">
        <v>447750</v>
      </c>
      <c r="K24" s="27">
        <v>447750</v>
      </c>
      <c r="L24" s="18" t="s">
        <v>22</v>
      </c>
      <c r="M24" s="24" t="s">
        <v>20</v>
      </c>
      <c r="N24" s="21" t="s">
        <v>21</v>
      </c>
      <c r="O24" s="17" t="s">
        <v>22</v>
      </c>
      <c r="P24" s="19" t="s">
        <v>93</v>
      </c>
      <c r="Q24" s="19" t="s">
        <v>55</v>
      </c>
      <c r="R24" s="19" t="s">
        <v>93</v>
      </c>
      <c r="S24" s="44">
        <v>447750</v>
      </c>
      <c r="T24" s="44">
        <v>0</v>
      </c>
      <c r="U24" s="44"/>
      <c r="V24" s="44"/>
      <c r="W24" s="44">
        <v>447750</v>
      </c>
      <c r="X24" s="44">
        <v>447750</v>
      </c>
      <c r="Y24" s="44">
        <v>0</v>
      </c>
      <c r="Z24" s="44">
        <v>0</v>
      </c>
      <c r="AA24" s="44">
        <v>0</v>
      </c>
      <c r="AB24" s="19"/>
      <c r="AC24" s="45">
        <v>45473</v>
      </c>
    </row>
    <row r="25" spans="1:29" x14ac:dyDescent="0.35">
      <c r="A25" s="19">
        <v>805027743</v>
      </c>
      <c r="B25" s="19" t="s">
        <v>23</v>
      </c>
      <c r="C25" s="21" t="s">
        <v>15</v>
      </c>
      <c r="D25" s="21">
        <v>1348732</v>
      </c>
      <c r="E25" s="21" t="s">
        <v>48</v>
      </c>
      <c r="F25" s="21" t="s">
        <v>85</v>
      </c>
      <c r="G25" s="33">
        <v>43461</v>
      </c>
      <c r="H25" s="30">
        <v>43479</v>
      </c>
      <c r="I25" s="30">
        <v>43479</v>
      </c>
      <c r="J25" s="27">
        <v>1594096</v>
      </c>
      <c r="K25" s="27">
        <v>1594096</v>
      </c>
      <c r="L25" s="18" t="s">
        <v>22</v>
      </c>
      <c r="M25" s="24" t="s">
        <v>20</v>
      </c>
      <c r="N25" s="21" t="s">
        <v>21</v>
      </c>
      <c r="O25" s="17" t="s">
        <v>22</v>
      </c>
      <c r="P25" s="19" t="s">
        <v>93</v>
      </c>
      <c r="Q25" s="19" t="s">
        <v>55</v>
      </c>
      <c r="R25" s="19" t="s">
        <v>93</v>
      </c>
      <c r="S25" s="44">
        <v>1594096</v>
      </c>
      <c r="T25" s="44">
        <v>0</v>
      </c>
      <c r="U25" s="44"/>
      <c r="V25" s="44"/>
      <c r="W25" s="44">
        <v>1594096</v>
      </c>
      <c r="X25" s="44">
        <v>1594096</v>
      </c>
      <c r="Y25" s="44">
        <v>0</v>
      </c>
      <c r="Z25" s="44">
        <v>0</v>
      </c>
      <c r="AA25" s="44">
        <v>0</v>
      </c>
      <c r="AB25" s="19"/>
      <c r="AC25" s="45">
        <v>45473</v>
      </c>
    </row>
    <row r="26" spans="1:29" x14ac:dyDescent="0.35">
      <c r="A26" s="19">
        <v>805027743</v>
      </c>
      <c r="B26" s="19" t="s">
        <v>23</v>
      </c>
      <c r="C26" s="21" t="s">
        <v>16</v>
      </c>
      <c r="D26" s="21">
        <v>84692</v>
      </c>
      <c r="E26" s="21" t="s">
        <v>49</v>
      </c>
      <c r="F26" s="21" t="s">
        <v>86</v>
      </c>
      <c r="G26" s="33">
        <v>44683</v>
      </c>
      <c r="H26" s="30">
        <v>44720</v>
      </c>
      <c r="I26" s="30">
        <v>44720</v>
      </c>
      <c r="J26" s="27">
        <v>8693777</v>
      </c>
      <c r="K26" s="27">
        <v>8693777</v>
      </c>
      <c r="L26" s="18" t="s">
        <v>22</v>
      </c>
      <c r="M26" s="24" t="s">
        <v>20</v>
      </c>
      <c r="N26" s="21" t="s">
        <v>21</v>
      </c>
      <c r="O26" s="17" t="s">
        <v>22</v>
      </c>
      <c r="P26" s="19" t="s">
        <v>93</v>
      </c>
      <c r="Q26" s="19" t="s">
        <v>56</v>
      </c>
      <c r="R26" s="19" t="s">
        <v>93</v>
      </c>
      <c r="S26" s="44">
        <v>8693777</v>
      </c>
      <c r="T26" s="44">
        <v>8693777</v>
      </c>
      <c r="U26" s="44"/>
      <c r="V26" s="44"/>
      <c r="W26" s="44">
        <v>8693777</v>
      </c>
      <c r="X26" s="44">
        <v>0</v>
      </c>
      <c r="Y26" s="44">
        <v>0</v>
      </c>
      <c r="Z26" s="44">
        <v>0</v>
      </c>
      <c r="AA26" s="44">
        <v>0</v>
      </c>
      <c r="AB26" s="19"/>
      <c r="AC26" s="45">
        <v>45473</v>
      </c>
    </row>
    <row r="27" spans="1:29" x14ac:dyDescent="0.35">
      <c r="A27" s="19">
        <v>805027743</v>
      </c>
      <c r="B27" s="19" t="s">
        <v>23</v>
      </c>
      <c r="C27" s="21" t="s">
        <v>16</v>
      </c>
      <c r="D27" s="21">
        <v>95681</v>
      </c>
      <c r="E27" s="21" t="s">
        <v>50</v>
      </c>
      <c r="F27" s="21" t="s">
        <v>87</v>
      </c>
      <c r="G27" s="33">
        <v>44776</v>
      </c>
      <c r="H27" s="30">
        <v>44790</v>
      </c>
      <c r="I27" s="30">
        <v>44790</v>
      </c>
      <c r="J27" s="27">
        <v>67462757</v>
      </c>
      <c r="K27" s="27">
        <v>67462757</v>
      </c>
      <c r="L27" s="18" t="s">
        <v>22</v>
      </c>
      <c r="M27" s="24" t="s">
        <v>20</v>
      </c>
      <c r="N27" s="21" t="s">
        <v>21</v>
      </c>
      <c r="O27" s="17" t="s">
        <v>22</v>
      </c>
      <c r="P27" s="19" t="s">
        <v>93</v>
      </c>
      <c r="Q27" s="19" t="s">
        <v>56</v>
      </c>
      <c r="R27" s="19" t="s">
        <v>93</v>
      </c>
      <c r="S27" s="44">
        <v>67462757</v>
      </c>
      <c r="T27" s="44">
        <v>67462757</v>
      </c>
      <c r="U27" s="44"/>
      <c r="V27" s="44"/>
      <c r="W27" s="44">
        <v>67462757</v>
      </c>
      <c r="X27" s="44">
        <v>0</v>
      </c>
      <c r="Y27" s="44">
        <v>0</v>
      </c>
      <c r="Z27" s="44">
        <v>0</v>
      </c>
      <c r="AA27" s="44">
        <v>0</v>
      </c>
      <c r="AB27" s="19"/>
      <c r="AC27" s="45">
        <v>45473</v>
      </c>
    </row>
    <row r="28" spans="1:29" x14ac:dyDescent="0.35">
      <c r="A28" s="19">
        <v>805027743</v>
      </c>
      <c r="B28" s="19" t="s">
        <v>23</v>
      </c>
      <c r="C28" s="21" t="s">
        <v>16</v>
      </c>
      <c r="D28" s="21">
        <v>129249</v>
      </c>
      <c r="E28" s="21" t="s">
        <v>51</v>
      </c>
      <c r="F28" s="21" t="s">
        <v>88</v>
      </c>
      <c r="G28" s="33">
        <v>45233</v>
      </c>
      <c r="H28" s="30">
        <v>45261</v>
      </c>
      <c r="I28" s="30">
        <v>45414</v>
      </c>
      <c r="J28" s="27">
        <v>60524480</v>
      </c>
      <c r="K28" s="27">
        <v>60524480</v>
      </c>
      <c r="L28" s="18" t="s">
        <v>22</v>
      </c>
      <c r="M28" s="24" t="s">
        <v>20</v>
      </c>
      <c r="N28" s="21" t="s">
        <v>21</v>
      </c>
      <c r="O28" s="17" t="s">
        <v>22</v>
      </c>
      <c r="P28" s="19" t="s">
        <v>95</v>
      </c>
      <c r="Q28" s="19" t="s">
        <v>56</v>
      </c>
      <c r="R28" s="19" t="s">
        <v>94</v>
      </c>
      <c r="S28" s="44">
        <v>0</v>
      </c>
      <c r="T28" s="27">
        <v>60524480</v>
      </c>
      <c r="U28" s="48" t="s">
        <v>98</v>
      </c>
      <c r="V28" s="27"/>
      <c r="W28" s="44">
        <v>0</v>
      </c>
      <c r="X28" s="44">
        <v>0</v>
      </c>
      <c r="Y28" s="44">
        <v>0</v>
      </c>
      <c r="Z28" s="44">
        <v>0</v>
      </c>
      <c r="AA28" s="44">
        <v>0</v>
      </c>
      <c r="AB28" s="19"/>
      <c r="AC28" s="45">
        <v>45473</v>
      </c>
    </row>
  </sheetData>
  <dataValidations count="1">
    <dataValidation type="whole" operator="greaterThan" allowBlank="1" showInputMessage="1" showErrorMessage="1" errorTitle="DATO ERRADO" error="El valor debe ser diferente de cero" sqref="J1:K1048576 S1:Z1 T28 V28">
      <formula1>1</formula1>
    </dataValidation>
  </dataValidations>
  <pageMargins left="0.7" right="0.7" top="0.75" bottom="0.75" header="0.3" footer="0.3"/>
  <pageSetup paperSize="9"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44"/>
  <sheetViews>
    <sheetView showGridLines="0" tabSelected="1" topLeftCell="A7" zoomScale="80" zoomScaleNormal="80" workbookViewId="0">
      <selection activeCell="E30" sqref="E30"/>
    </sheetView>
  </sheetViews>
  <sheetFormatPr baseColWidth="10" defaultRowHeight="12.5" x14ac:dyDescent="0.25"/>
  <cols>
    <col min="1" max="1" width="1" style="58" customWidth="1"/>
    <col min="2" max="2" width="7.81640625" style="58" customWidth="1"/>
    <col min="3" max="3" width="17.54296875" style="58" customWidth="1"/>
    <col min="4" max="4" width="11.54296875" style="58" customWidth="1"/>
    <col min="5" max="6" width="11.453125" style="58" customWidth="1"/>
    <col min="7" max="7" width="8.1796875" style="58" customWidth="1"/>
    <col min="8" max="8" width="20.81640625" style="58" customWidth="1"/>
    <col min="9" max="9" width="25.453125" style="58" customWidth="1"/>
    <col min="10" max="10" width="12.453125" style="58" customWidth="1"/>
    <col min="11" max="11" width="1.7265625" style="58" customWidth="1"/>
    <col min="12" max="12" width="8.7265625" style="58" customWidth="1"/>
    <col min="13" max="13" width="16.54296875" style="87" bestFit="1" customWidth="1"/>
    <col min="14" max="14" width="13.81640625" style="58" bestFit="1" customWidth="1"/>
    <col min="15" max="15" width="7.453125" style="58" bestFit="1" customWidth="1"/>
    <col min="16" max="16" width="13.26953125" style="58" bestFit="1" customWidth="1"/>
    <col min="17" max="225" width="10.90625" style="58"/>
    <col min="226" max="226" width="4.453125" style="58" customWidth="1"/>
    <col min="227" max="227" width="10.90625" style="58"/>
    <col min="228" max="228" width="17.54296875" style="58" customWidth="1"/>
    <col min="229" max="229" width="11.54296875" style="58" customWidth="1"/>
    <col min="230" max="233" width="10.90625" style="58"/>
    <col min="234" max="234" width="22.54296875" style="58" customWidth="1"/>
    <col min="235" max="235" width="14" style="58" customWidth="1"/>
    <col min="236" max="236" width="1.7265625" style="58" customWidth="1"/>
    <col min="237" max="481" width="10.90625" style="58"/>
    <col min="482" max="482" width="4.453125" style="58" customWidth="1"/>
    <col min="483" max="483" width="10.90625" style="58"/>
    <col min="484" max="484" width="17.54296875" style="58" customWidth="1"/>
    <col min="485" max="485" width="11.54296875" style="58" customWidth="1"/>
    <col min="486" max="489" width="10.90625" style="58"/>
    <col min="490" max="490" width="22.54296875" style="58" customWidth="1"/>
    <col min="491" max="491" width="14" style="58" customWidth="1"/>
    <col min="492" max="492" width="1.7265625" style="58" customWidth="1"/>
    <col min="493" max="737" width="10.90625" style="58"/>
    <col min="738" max="738" width="4.453125" style="58" customWidth="1"/>
    <col min="739" max="739" width="10.90625" style="58"/>
    <col min="740" max="740" width="17.54296875" style="58" customWidth="1"/>
    <col min="741" max="741" width="11.54296875" style="58" customWidth="1"/>
    <col min="742" max="745" width="10.90625" style="58"/>
    <col min="746" max="746" width="22.54296875" style="58" customWidth="1"/>
    <col min="747" max="747" width="14" style="58" customWidth="1"/>
    <col min="748" max="748" width="1.7265625" style="58" customWidth="1"/>
    <col min="749" max="993" width="10.90625" style="58"/>
    <col min="994" max="994" width="4.453125" style="58" customWidth="1"/>
    <col min="995" max="995" width="10.90625" style="58"/>
    <col min="996" max="996" width="17.54296875" style="58" customWidth="1"/>
    <col min="997" max="997" width="11.54296875" style="58" customWidth="1"/>
    <col min="998" max="1001" width="10.90625" style="58"/>
    <col min="1002" max="1002" width="22.54296875" style="58" customWidth="1"/>
    <col min="1003" max="1003" width="14" style="58" customWidth="1"/>
    <col min="1004" max="1004" width="1.7265625" style="58" customWidth="1"/>
    <col min="1005" max="1249" width="10.90625" style="58"/>
    <col min="1250" max="1250" width="4.453125" style="58" customWidth="1"/>
    <col min="1251" max="1251" width="10.90625" style="58"/>
    <col min="1252" max="1252" width="17.54296875" style="58" customWidth="1"/>
    <col min="1253" max="1253" width="11.54296875" style="58" customWidth="1"/>
    <col min="1254" max="1257" width="10.90625" style="58"/>
    <col min="1258" max="1258" width="22.54296875" style="58" customWidth="1"/>
    <col min="1259" max="1259" width="14" style="58" customWidth="1"/>
    <col min="1260" max="1260" width="1.7265625" style="58" customWidth="1"/>
    <col min="1261" max="1505" width="10.90625" style="58"/>
    <col min="1506" max="1506" width="4.453125" style="58" customWidth="1"/>
    <col min="1507" max="1507" width="10.90625" style="58"/>
    <col min="1508" max="1508" width="17.54296875" style="58" customWidth="1"/>
    <col min="1509" max="1509" width="11.54296875" style="58" customWidth="1"/>
    <col min="1510" max="1513" width="10.90625" style="58"/>
    <col min="1514" max="1514" width="22.54296875" style="58" customWidth="1"/>
    <col min="1515" max="1515" width="14" style="58" customWidth="1"/>
    <col min="1516" max="1516" width="1.7265625" style="58" customWidth="1"/>
    <col min="1517" max="1761" width="10.90625" style="58"/>
    <col min="1762" max="1762" width="4.453125" style="58" customWidth="1"/>
    <col min="1763" max="1763" width="10.90625" style="58"/>
    <col min="1764" max="1764" width="17.54296875" style="58" customWidth="1"/>
    <col min="1765" max="1765" width="11.54296875" style="58" customWidth="1"/>
    <col min="1766" max="1769" width="10.90625" style="58"/>
    <col min="1770" max="1770" width="22.54296875" style="58" customWidth="1"/>
    <col min="1771" max="1771" width="14" style="58" customWidth="1"/>
    <col min="1772" max="1772" width="1.7265625" style="58" customWidth="1"/>
    <col min="1773" max="2017" width="10.90625" style="58"/>
    <col min="2018" max="2018" width="4.453125" style="58" customWidth="1"/>
    <col min="2019" max="2019" width="10.90625" style="58"/>
    <col min="2020" max="2020" width="17.54296875" style="58" customWidth="1"/>
    <col min="2021" max="2021" width="11.54296875" style="58" customWidth="1"/>
    <col min="2022" max="2025" width="10.90625" style="58"/>
    <col min="2026" max="2026" width="22.54296875" style="58" customWidth="1"/>
    <col min="2027" max="2027" width="14" style="58" customWidth="1"/>
    <col min="2028" max="2028" width="1.7265625" style="58" customWidth="1"/>
    <col min="2029" max="2273" width="10.90625" style="58"/>
    <col min="2274" max="2274" width="4.453125" style="58" customWidth="1"/>
    <col min="2275" max="2275" width="10.90625" style="58"/>
    <col min="2276" max="2276" width="17.54296875" style="58" customWidth="1"/>
    <col min="2277" max="2277" width="11.54296875" style="58" customWidth="1"/>
    <col min="2278" max="2281" width="10.90625" style="58"/>
    <col min="2282" max="2282" width="22.54296875" style="58" customWidth="1"/>
    <col min="2283" max="2283" width="14" style="58" customWidth="1"/>
    <col min="2284" max="2284" width="1.7265625" style="58" customWidth="1"/>
    <col min="2285" max="2529" width="10.90625" style="58"/>
    <col min="2530" max="2530" width="4.453125" style="58" customWidth="1"/>
    <col min="2531" max="2531" width="10.90625" style="58"/>
    <col min="2532" max="2532" width="17.54296875" style="58" customWidth="1"/>
    <col min="2533" max="2533" width="11.54296875" style="58" customWidth="1"/>
    <col min="2534" max="2537" width="10.90625" style="58"/>
    <col min="2538" max="2538" width="22.54296875" style="58" customWidth="1"/>
    <col min="2539" max="2539" width="14" style="58" customWidth="1"/>
    <col min="2540" max="2540" width="1.7265625" style="58" customWidth="1"/>
    <col min="2541" max="2785" width="10.90625" style="58"/>
    <col min="2786" max="2786" width="4.453125" style="58" customWidth="1"/>
    <col min="2787" max="2787" width="10.90625" style="58"/>
    <col min="2788" max="2788" width="17.54296875" style="58" customWidth="1"/>
    <col min="2789" max="2789" width="11.54296875" style="58" customWidth="1"/>
    <col min="2790" max="2793" width="10.90625" style="58"/>
    <col min="2794" max="2794" width="22.54296875" style="58" customWidth="1"/>
    <col min="2795" max="2795" width="14" style="58" customWidth="1"/>
    <col min="2796" max="2796" width="1.7265625" style="58" customWidth="1"/>
    <col min="2797" max="3041" width="10.90625" style="58"/>
    <col min="3042" max="3042" width="4.453125" style="58" customWidth="1"/>
    <col min="3043" max="3043" width="10.90625" style="58"/>
    <col min="3044" max="3044" width="17.54296875" style="58" customWidth="1"/>
    <col min="3045" max="3045" width="11.54296875" style="58" customWidth="1"/>
    <col min="3046" max="3049" width="10.90625" style="58"/>
    <col min="3050" max="3050" width="22.54296875" style="58" customWidth="1"/>
    <col min="3051" max="3051" width="14" style="58" customWidth="1"/>
    <col min="3052" max="3052" width="1.7265625" style="58" customWidth="1"/>
    <col min="3053" max="3297" width="10.90625" style="58"/>
    <col min="3298" max="3298" width="4.453125" style="58" customWidth="1"/>
    <col min="3299" max="3299" width="10.90625" style="58"/>
    <col min="3300" max="3300" width="17.54296875" style="58" customWidth="1"/>
    <col min="3301" max="3301" width="11.54296875" style="58" customWidth="1"/>
    <col min="3302" max="3305" width="10.90625" style="58"/>
    <col min="3306" max="3306" width="22.54296875" style="58" customWidth="1"/>
    <col min="3307" max="3307" width="14" style="58" customWidth="1"/>
    <col min="3308" max="3308" width="1.7265625" style="58" customWidth="1"/>
    <col min="3309" max="3553" width="10.90625" style="58"/>
    <col min="3554" max="3554" width="4.453125" style="58" customWidth="1"/>
    <col min="3555" max="3555" width="10.90625" style="58"/>
    <col min="3556" max="3556" width="17.54296875" style="58" customWidth="1"/>
    <col min="3557" max="3557" width="11.54296875" style="58" customWidth="1"/>
    <col min="3558" max="3561" width="10.90625" style="58"/>
    <col min="3562" max="3562" width="22.54296875" style="58" customWidth="1"/>
    <col min="3563" max="3563" width="14" style="58" customWidth="1"/>
    <col min="3564" max="3564" width="1.7265625" style="58" customWidth="1"/>
    <col min="3565" max="3809" width="10.90625" style="58"/>
    <col min="3810" max="3810" width="4.453125" style="58" customWidth="1"/>
    <col min="3811" max="3811" width="10.90625" style="58"/>
    <col min="3812" max="3812" width="17.54296875" style="58" customWidth="1"/>
    <col min="3813" max="3813" width="11.54296875" style="58" customWidth="1"/>
    <col min="3814" max="3817" width="10.90625" style="58"/>
    <col min="3818" max="3818" width="22.54296875" style="58" customWidth="1"/>
    <col min="3819" max="3819" width="14" style="58" customWidth="1"/>
    <col min="3820" max="3820" width="1.7265625" style="58" customWidth="1"/>
    <col min="3821" max="4065" width="10.90625" style="58"/>
    <col min="4066" max="4066" width="4.453125" style="58" customWidth="1"/>
    <col min="4067" max="4067" width="10.90625" style="58"/>
    <col min="4068" max="4068" width="17.54296875" style="58" customWidth="1"/>
    <col min="4069" max="4069" width="11.54296875" style="58" customWidth="1"/>
    <col min="4070" max="4073" width="10.90625" style="58"/>
    <col min="4074" max="4074" width="22.54296875" style="58" customWidth="1"/>
    <col min="4075" max="4075" width="14" style="58" customWidth="1"/>
    <col min="4076" max="4076" width="1.7265625" style="58" customWidth="1"/>
    <col min="4077" max="4321" width="10.90625" style="58"/>
    <col min="4322" max="4322" width="4.453125" style="58" customWidth="1"/>
    <col min="4323" max="4323" width="10.90625" style="58"/>
    <col min="4324" max="4324" width="17.54296875" style="58" customWidth="1"/>
    <col min="4325" max="4325" width="11.54296875" style="58" customWidth="1"/>
    <col min="4326" max="4329" width="10.90625" style="58"/>
    <col min="4330" max="4330" width="22.54296875" style="58" customWidth="1"/>
    <col min="4331" max="4331" width="14" style="58" customWidth="1"/>
    <col min="4332" max="4332" width="1.7265625" style="58" customWidth="1"/>
    <col min="4333" max="4577" width="10.90625" style="58"/>
    <col min="4578" max="4578" width="4.453125" style="58" customWidth="1"/>
    <col min="4579" max="4579" width="10.90625" style="58"/>
    <col min="4580" max="4580" width="17.54296875" style="58" customWidth="1"/>
    <col min="4581" max="4581" width="11.54296875" style="58" customWidth="1"/>
    <col min="4582" max="4585" width="10.90625" style="58"/>
    <col min="4586" max="4586" width="22.54296875" style="58" customWidth="1"/>
    <col min="4587" max="4587" width="14" style="58" customWidth="1"/>
    <col min="4588" max="4588" width="1.7265625" style="58" customWidth="1"/>
    <col min="4589" max="4833" width="10.90625" style="58"/>
    <col min="4834" max="4834" width="4.453125" style="58" customWidth="1"/>
    <col min="4835" max="4835" width="10.90625" style="58"/>
    <col min="4836" max="4836" width="17.54296875" style="58" customWidth="1"/>
    <col min="4837" max="4837" width="11.54296875" style="58" customWidth="1"/>
    <col min="4838" max="4841" width="10.90625" style="58"/>
    <col min="4842" max="4842" width="22.54296875" style="58" customWidth="1"/>
    <col min="4843" max="4843" width="14" style="58" customWidth="1"/>
    <col min="4844" max="4844" width="1.7265625" style="58" customWidth="1"/>
    <col min="4845" max="5089" width="10.90625" style="58"/>
    <col min="5090" max="5090" width="4.453125" style="58" customWidth="1"/>
    <col min="5091" max="5091" width="10.90625" style="58"/>
    <col min="5092" max="5092" width="17.54296875" style="58" customWidth="1"/>
    <col min="5093" max="5093" width="11.54296875" style="58" customWidth="1"/>
    <col min="5094" max="5097" width="10.90625" style="58"/>
    <col min="5098" max="5098" width="22.54296875" style="58" customWidth="1"/>
    <col min="5099" max="5099" width="14" style="58" customWidth="1"/>
    <col min="5100" max="5100" width="1.7265625" style="58" customWidth="1"/>
    <col min="5101" max="5345" width="10.90625" style="58"/>
    <col min="5346" max="5346" width="4.453125" style="58" customWidth="1"/>
    <col min="5347" max="5347" width="10.90625" style="58"/>
    <col min="5348" max="5348" width="17.54296875" style="58" customWidth="1"/>
    <col min="5349" max="5349" width="11.54296875" style="58" customWidth="1"/>
    <col min="5350" max="5353" width="10.90625" style="58"/>
    <col min="5354" max="5354" width="22.54296875" style="58" customWidth="1"/>
    <col min="5355" max="5355" width="14" style="58" customWidth="1"/>
    <col min="5356" max="5356" width="1.7265625" style="58" customWidth="1"/>
    <col min="5357" max="5601" width="10.90625" style="58"/>
    <col min="5602" max="5602" width="4.453125" style="58" customWidth="1"/>
    <col min="5603" max="5603" width="10.90625" style="58"/>
    <col min="5604" max="5604" width="17.54296875" style="58" customWidth="1"/>
    <col min="5605" max="5605" width="11.54296875" style="58" customWidth="1"/>
    <col min="5606" max="5609" width="10.90625" style="58"/>
    <col min="5610" max="5610" width="22.54296875" style="58" customWidth="1"/>
    <col min="5611" max="5611" width="14" style="58" customWidth="1"/>
    <col min="5612" max="5612" width="1.7265625" style="58" customWidth="1"/>
    <col min="5613" max="5857" width="10.90625" style="58"/>
    <col min="5858" max="5858" width="4.453125" style="58" customWidth="1"/>
    <col min="5859" max="5859" width="10.90625" style="58"/>
    <col min="5860" max="5860" width="17.54296875" style="58" customWidth="1"/>
    <col min="5861" max="5861" width="11.54296875" style="58" customWidth="1"/>
    <col min="5862" max="5865" width="10.90625" style="58"/>
    <col min="5866" max="5866" width="22.54296875" style="58" customWidth="1"/>
    <col min="5867" max="5867" width="14" style="58" customWidth="1"/>
    <col min="5868" max="5868" width="1.7265625" style="58" customWidth="1"/>
    <col min="5869" max="6113" width="10.90625" style="58"/>
    <col min="6114" max="6114" width="4.453125" style="58" customWidth="1"/>
    <col min="6115" max="6115" width="10.90625" style="58"/>
    <col min="6116" max="6116" width="17.54296875" style="58" customWidth="1"/>
    <col min="6117" max="6117" width="11.54296875" style="58" customWidth="1"/>
    <col min="6118" max="6121" width="10.90625" style="58"/>
    <col min="6122" max="6122" width="22.54296875" style="58" customWidth="1"/>
    <col min="6123" max="6123" width="14" style="58" customWidth="1"/>
    <col min="6124" max="6124" width="1.7265625" style="58" customWidth="1"/>
    <col min="6125" max="6369" width="10.90625" style="58"/>
    <col min="6370" max="6370" width="4.453125" style="58" customWidth="1"/>
    <col min="6371" max="6371" width="10.90625" style="58"/>
    <col min="6372" max="6372" width="17.54296875" style="58" customWidth="1"/>
    <col min="6373" max="6373" width="11.54296875" style="58" customWidth="1"/>
    <col min="6374" max="6377" width="10.90625" style="58"/>
    <col min="6378" max="6378" width="22.54296875" style="58" customWidth="1"/>
    <col min="6379" max="6379" width="14" style="58" customWidth="1"/>
    <col min="6380" max="6380" width="1.7265625" style="58" customWidth="1"/>
    <col min="6381" max="6625" width="10.90625" style="58"/>
    <col min="6626" max="6626" width="4.453125" style="58" customWidth="1"/>
    <col min="6627" max="6627" width="10.90625" style="58"/>
    <col min="6628" max="6628" width="17.54296875" style="58" customWidth="1"/>
    <col min="6629" max="6629" width="11.54296875" style="58" customWidth="1"/>
    <col min="6630" max="6633" width="10.90625" style="58"/>
    <col min="6634" max="6634" width="22.54296875" style="58" customWidth="1"/>
    <col min="6635" max="6635" width="14" style="58" customWidth="1"/>
    <col min="6636" max="6636" width="1.7265625" style="58" customWidth="1"/>
    <col min="6637" max="6881" width="10.90625" style="58"/>
    <col min="6882" max="6882" width="4.453125" style="58" customWidth="1"/>
    <col min="6883" max="6883" width="10.90625" style="58"/>
    <col min="6884" max="6884" width="17.54296875" style="58" customWidth="1"/>
    <col min="6885" max="6885" width="11.54296875" style="58" customWidth="1"/>
    <col min="6886" max="6889" width="10.90625" style="58"/>
    <col min="6890" max="6890" width="22.54296875" style="58" customWidth="1"/>
    <col min="6891" max="6891" width="14" style="58" customWidth="1"/>
    <col min="6892" max="6892" width="1.7265625" style="58" customWidth="1"/>
    <col min="6893" max="7137" width="10.90625" style="58"/>
    <col min="7138" max="7138" width="4.453125" style="58" customWidth="1"/>
    <col min="7139" max="7139" width="10.90625" style="58"/>
    <col min="7140" max="7140" width="17.54296875" style="58" customWidth="1"/>
    <col min="7141" max="7141" width="11.54296875" style="58" customWidth="1"/>
    <col min="7142" max="7145" width="10.90625" style="58"/>
    <col min="7146" max="7146" width="22.54296875" style="58" customWidth="1"/>
    <col min="7147" max="7147" width="14" style="58" customWidth="1"/>
    <col min="7148" max="7148" width="1.7265625" style="58" customWidth="1"/>
    <col min="7149" max="7393" width="10.90625" style="58"/>
    <col min="7394" max="7394" width="4.453125" style="58" customWidth="1"/>
    <col min="7395" max="7395" width="10.90625" style="58"/>
    <col min="7396" max="7396" width="17.54296875" style="58" customWidth="1"/>
    <col min="7397" max="7397" width="11.54296875" style="58" customWidth="1"/>
    <col min="7398" max="7401" width="10.90625" style="58"/>
    <col min="7402" max="7402" width="22.54296875" style="58" customWidth="1"/>
    <col min="7403" max="7403" width="14" style="58" customWidth="1"/>
    <col min="7404" max="7404" width="1.7265625" style="58" customWidth="1"/>
    <col min="7405" max="7649" width="10.90625" style="58"/>
    <col min="7650" max="7650" width="4.453125" style="58" customWidth="1"/>
    <col min="7651" max="7651" width="10.90625" style="58"/>
    <col min="7652" max="7652" width="17.54296875" style="58" customWidth="1"/>
    <col min="7653" max="7653" width="11.54296875" style="58" customWidth="1"/>
    <col min="7654" max="7657" width="10.90625" style="58"/>
    <col min="7658" max="7658" width="22.54296875" style="58" customWidth="1"/>
    <col min="7659" max="7659" width="14" style="58" customWidth="1"/>
    <col min="7660" max="7660" width="1.7265625" style="58" customWidth="1"/>
    <col min="7661" max="7905" width="10.90625" style="58"/>
    <col min="7906" max="7906" width="4.453125" style="58" customWidth="1"/>
    <col min="7907" max="7907" width="10.90625" style="58"/>
    <col min="7908" max="7908" width="17.54296875" style="58" customWidth="1"/>
    <col min="7909" max="7909" width="11.54296875" style="58" customWidth="1"/>
    <col min="7910" max="7913" width="10.90625" style="58"/>
    <col min="7914" max="7914" width="22.54296875" style="58" customWidth="1"/>
    <col min="7915" max="7915" width="14" style="58" customWidth="1"/>
    <col min="7916" max="7916" width="1.7265625" style="58" customWidth="1"/>
    <col min="7917" max="8161" width="10.90625" style="58"/>
    <col min="8162" max="8162" width="4.453125" style="58" customWidth="1"/>
    <col min="8163" max="8163" width="10.90625" style="58"/>
    <col min="8164" max="8164" width="17.54296875" style="58" customWidth="1"/>
    <col min="8165" max="8165" width="11.54296875" style="58" customWidth="1"/>
    <col min="8166" max="8169" width="10.90625" style="58"/>
    <col min="8170" max="8170" width="22.54296875" style="58" customWidth="1"/>
    <col min="8171" max="8171" width="14" style="58" customWidth="1"/>
    <col min="8172" max="8172" width="1.7265625" style="58" customWidth="1"/>
    <col min="8173" max="8417" width="10.90625" style="58"/>
    <col min="8418" max="8418" width="4.453125" style="58" customWidth="1"/>
    <col min="8419" max="8419" width="10.90625" style="58"/>
    <col min="8420" max="8420" width="17.54296875" style="58" customWidth="1"/>
    <col min="8421" max="8421" width="11.54296875" style="58" customWidth="1"/>
    <col min="8422" max="8425" width="10.90625" style="58"/>
    <col min="8426" max="8426" width="22.54296875" style="58" customWidth="1"/>
    <col min="8427" max="8427" width="14" style="58" customWidth="1"/>
    <col min="8428" max="8428" width="1.7265625" style="58" customWidth="1"/>
    <col min="8429" max="8673" width="10.90625" style="58"/>
    <col min="8674" max="8674" width="4.453125" style="58" customWidth="1"/>
    <col min="8675" max="8675" width="10.90625" style="58"/>
    <col min="8676" max="8676" width="17.54296875" style="58" customWidth="1"/>
    <col min="8677" max="8677" width="11.54296875" style="58" customWidth="1"/>
    <col min="8678" max="8681" width="10.90625" style="58"/>
    <col min="8682" max="8682" width="22.54296875" style="58" customWidth="1"/>
    <col min="8683" max="8683" width="14" style="58" customWidth="1"/>
    <col min="8684" max="8684" width="1.7265625" style="58" customWidth="1"/>
    <col min="8685" max="8929" width="10.90625" style="58"/>
    <col min="8930" max="8930" width="4.453125" style="58" customWidth="1"/>
    <col min="8931" max="8931" width="10.90625" style="58"/>
    <col min="8932" max="8932" width="17.54296875" style="58" customWidth="1"/>
    <col min="8933" max="8933" width="11.54296875" style="58" customWidth="1"/>
    <col min="8934" max="8937" width="10.90625" style="58"/>
    <col min="8938" max="8938" width="22.54296875" style="58" customWidth="1"/>
    <col min="8939" max="8939" width="14" style="58" customWidth="1"/>
    <col min="8940" max="8940" width="1.7265625" style="58" customWidth="1"/>
    <col min="8941" max="9185" width="10.90625" style="58"/>
    <col min="9186" max="9186" width="4.453125" style="58" customWidth="1"/>
    <col min="9187" max="9187" width="10.90625" style="58"/>
    <col min="9188" max="9188" width="17.54296875" style="58" customWidth="1"/>
    <col min="9189" max="9189" width="11.54296875" style="58" customWidth="1"/>
    <col min="9190" max="9193" width="10.90625" style="58"/>
    <col min="9194" max="9194" width="22.54296875" style="58" customWidth="1"/>
    <col min="9195" max="9195" width="14" style="58" customWidth="1"/>
    <col min="9196" max="9196" width="1.7265625" style="58" customWidth="1"/>
    <col min="9197" max="9441" width="10.90625" style="58"/>
    <col min="9442" max="9442" width="4.453125" style="58" customWidth="1"/>
    <col min="9443" max="9443" width="10.90625" style="58"/>
    <col min="9444" max="9444" width="17.54296875" style="58" customWidth="1"/>
    <col min="9445" max="9445" width="11.54296875" style="58" customWidth="1"/>
    <col min="9446" max="9449" width="10.90625" style="58"/>
    <col min="9450" max="9450" width="22.54296875" style="58" customWidth="1"/>
    <col min="9451" max="9451" width="14" style="58" customWidth="1"/>
    <col min="9452" max="9452" width="1.7265625" style="58" customWidth="1"/>
    <col min="9453" max="9697" width="10.90625" style="58"/>
    <col min="9698" max="9698" width="4.453125" style="58" customWidth="1"/>
    <col min="9699" max="9699" width="10.90625" style="58"/>
    <col min="9700" max="9700" width="17.54296875" style="58" customWidth="1"/>
    <col min="9701" max="9701" width="11.54296875" style="58" customWidth="1"/>
    <col min="9702" max="9705" width="10.90625" style="58"/>
    <col min="9706" max="9706" width="22.54296875" style="58" customWidth="1"/>
    <col min="9707" max="9707" width="14" style="58" customWidth="1"/>
    <col min="9708" max="9708" width="1.7265625" style="58" customWidth="1"/>
    <col min="9709" max="9953" width="10.90625" style="58"/>
    <col min="9954" max="9954" width="4.453125" style="58" customWidth="1"/>
    <col min="9955" max="9955" width="10.90625" style="58"/>
    <col min="9956" max="9956" width="17.54296875" style="58" customWidth="1"/>
    <col min="9957" max="9957" width="11.54296875" style="58" customWidth="1"/>
    <col min="9958" max="9961" width="10.90625" style="58"/>
    <col min="9962" max="9962" width="22.54296875" style="58" customWidth="1"/>
    <col min="9963" max="9963" width="14" style="58" customWidth="1"/>
    <col min="9964" max="9964" width="1.7265625" style="58" customWidth="1"/>
    <col min="9965" max="10209" width="10.90625" style="58"/>
    <col min="10210" max="10210" width="4.453125" style="58" customWidth="1"/>
    <col min="10211" max="10211" width="10.90625" style="58"/>
    <col min="10212" max="10212" width="17.54296875" style="58" customWidth="1"/>
    <col min="10213" max="10213" width="11.54296875" style="58" customWidth="1"/>
    <col min="10214" max="10217" width="10.90625" style="58"/>
    <col min="10218" max="10218" width="22.54296875" style="58" customWidth="1"/>
    <col min="10219" max="10219" width="14" style="58" customWidth="1"/>
    <col min="10220" max="10220" width="1.7265625" style="58" customWidth="1"/>
    <col min="10221" max="10465" width="10.90625" style="58"/>
    <col min="10466" max="10466" width="4.453125" style="58" customWidth="1"/>
    <col min="10467" max="10467" width="10.90625" style="58"/>
    <col min="10468" max="10468" width="17.54296875" style="58" customWidth="1"/>
    <col min="10469" max="10469" width="11.54296875" style="58" customWidth="1"/>
    <col min="10470" max="10473" width="10.90625" style="58"/>
    <col min="10474" max="10474" width="22.54296875" style="58" customWidth="1"/>
    <col min="10475" max="10475" width="14" style="58" customWidth="1"/>
    <col min="10476" max="10476" width="1.7265625" style="58" customWidth="1"/>
    <col min="10477" max="10721" width="10.90625" style="58"/>
    <col min="10722" max="10722" width="4.453125" style="58" customWidth="1"/>
    <col min="10723" max="10723" width="10.90625" style="58"/>
    <col min="10724" max="10724" width="17.54296875" style="58" customWidth="1"/>
    <col min="10725" max="10725" width="11.54296875" style="58" customWidth="1"/>
    <col min="10726" max="10729" width="10.90625" style="58"/>
    <col min="10730" max="10730" width="22.54296875" style="58" customWidth="1"/>
    <col min="10731" max="10731" width="14" style="58" customWidth="1"/>
    <col min="10732" max="10732" width="1.7265625" style="58" customWidth="1"/>
    <col min="10733" max="10977" width="10.90625" style="58"/>
    <col min="10978" max="10978" width="4.453125" style="58" customWidth="1"/>
    <col min="10979" max="10979" width="10.90625" style="58"/>
    <col min="10980" max="10980" width="17.54296875" style="58" customWidth="1"/>
    <col min="10981" max="10981" width="11.54296875" style="58" customWidth="1"/>
    <col min="10982" max="10985" width="10.90625" style="58"/>
    <col min="10986" max="10986" width="22.54296875" style="58" customWidth="1"/>
    <col min="10987" max="10987" width="14" style="58" customWidth="1"/>
    <col min="10988" max="10988" width="1.7265625" style="58" customWidth="1"/>
    <col min="10989" max="11233" width="10.90625" style="58"/>
    <col min="11234" max="11234" width="4.453125" style="58" customWidth="1"/>
    <col min="11235" max="11235" width="10.90625" style="58"/>
    <col min="11236" max="11236" width="17.54296875" style="58" customWidth="1"/>
    <col min="11237" max="11237" width="11.54296875" style="58" customWidth="1"/>
    <col min="11238" max="11241" width="10.90625" style="58"/>
    <col min="11242" max="11242" width="22.54296875" style="58" customWidth="1"/>
    <col min="11243" max="11243" width="14" style="58" customWidth="1"/>
    <col min="11244" max="11244" width="1.7265625" style="58" customWidth="1"/>
    <col min="11245" max="11489" width="10.90625" style="58"/>
    <col min="11490" max="11490" width="4.453125" style="58" customWidth="1"/>
    <col min="11491" max="11491" width="10.90625" style="58"/>
    <col min="11492" max="11492" width="17.54296875" style="58" customWidth="1"/>
    <col min="11493" max="11493" width="11.54296875" style="58" customWidth="1"/>
    <col min="11494" max="11497" width="10.90625" style="58"/>
    <col min="11498" max="11498" width="22.54296875" style="58" customWidth="1"/>
    <col min="11499" max="11499" width="14" style="58" customWidth="1"/>
    <col min="11500" max="11500" width="1.7265625" style="58" customWidth="1"/>
    <col min="11501" max="11745" width="10.90625" style="58"/>
    <col min="11746" max="11746" width="4.453125" style="58" customWidth="1"/>
    <col min="11747" max="11747" width="10.90625" style="58"/>
    <col min="11748" max="11748" width="17.54296875" style="58" customWidth="1"/>
    <col min="11749" max="11749" width="11.54296875" style="58" customWidth="1"/>
    <col min="11750" max="11753" width="10.90625" style="58"/>
    <col min="11754" max="11754" width="22.54296875" style="58" customWidth="1"/>
    <col min="11755" max="11755" width="14" style="58" customWidth="1"/>
    <col min="11756" max="11756" width="1.7265625" style="58" customWidth="1"/>
    <col min="11757" max="12001" width="10.90625" style="58"/>
    <col min="12002" max="12002" width="4.453125" style="58" customWidth="1"/>
    <col min="12003" max="12003" width="10.90625" style="58"/>
    <col min="12004" max="12004" width="17.54296875" style="58" customWidth="1"/>
    <col min="12005" max="12005" width="11.54296875" style="58" customWidth="1"/>
    <col min="12006" max="12009" width="10.90625" style="58"/>
    <col min="12010" max="12010" width="22.54296875" style="58" customWidth="1"/>
    <col min="12011" max="12011" width="14" style="58" customWidth="1"/>
    <col min="12012" max="12012" width="1.7265625" style="58" customWidth="1"/>
    <col min="12013" max="12257" width="10.90625" style="58"/>
    <col min="12258" max="12258" width="4.453125" style="58" customWidth="1"/>
    <col min="12259" max="12259" width="10.90625" style="58"/>
    <col min="12260" max="12260" width="17.54296875" style="58" customWidth="1"/>
    <col min="12261" max="12261" width="11.54296875" style="58" customWidth="1"/>
    <col min="12262" max="12265" width="10.90625" style="58"/>
    <col min="12266" max="12266" width="22.54296875" style="58" customWidth="1"/>
    <col min="12267" max="12267" width="14" style="58" customWidth="1"/>
    <col min="12268" max="12268" width="1.7265625" style="58" customWidth="1"/>
    <col min="12269" max="12513" width="10.90625" style="58"/>
    <col min="12514" max="12514" width="4.453125" style="58" customWidth="1"/>
    <col min="12515" max="12515" width="10.90625" style="58"/>
    <col min="12516" max="12516" width="17.54296875" style="58" customWidth="1"/>
    <col min="12517" max="12517" width="11.54296875" style="58" customWidth="1"/>
    <col min="12518" max="12521" width="10.90625" style="58"/>
    <col min="12522" max="12522" width="22.54296875" style="58" customWidth="1"/>
    <col min="12523" max="12523" width="14" style="58" customWidth="1"/>
    <col min="12524" max="12524" width="1.7265625" style="58" customWidth="1"/>
    <col min="12525" max="12769" width="10.90625" style="58"/>
    <col min="12770" max="12770" width="4.453125" style="58" customWidth="1"/>
    <col min="12771" max="12771" width="10.90625" style="58"/>
    <col min="12772" max="12772" width="17.54296875" style="58" customWidth="1"/>
    <col min="12773" max="12773" width="11.54296875" style="58" customWidth="1"/>
    <col min="12774" max="12777" width="10.90625" style="58"/>
    <col min="12778" max="12778" width="22.54296875" style="58" customWidth="1"/>
    <col min="12779" max="12779" width="14" style="58" customWidth="1"/>
    <col min="12780" max="12780" width="1.7265625" style="58" customWidth="1"/>
    <col min="12781" max="13025" width="10.90625" style="58"/>
    <col min="13026" max="13026" width="4.453125" style="58" customWidth="1"/>
    <col min="13027" max="13027" width="10.90625" style="58"/>
    <col min="13028" max="13028" width="17.54296875" style="58" customWidth="1"/>
    <col min="13029" max="13029" width="11.54296875" style="58" customWidth="1"/>
    <col min="13030" max="13033" width="10.90625" style="58"/>
    <col min="13034" max="13034" width="22.54296875" style="58" customWidth="1"/>
    <col min="13035" max="13035" width="14" style="58" customWidth="1"/>
    <col min="13036" max="13036" width="1.7265625" style="58" customWidth="1"/>
    <col min="13037" max="13281" width="10.90625" style="58"/>
    <col min="13282" max="13282" width="4.453125" style="58" customWidth="1"/>
    <col min="13283" max="13283" width="10.90625" style="58"/>
    <col min="13284" max="13284" width="17.54296875" style="58" customWidth="1"/>
    <col min="13285" max="13285" width="11.54296875" style="58" customWidth="1"/>
    <col min="13286" max="13289" width="10.90625" style="58"/>
    <col min="13290" max="13290" width="22.54296875" style="58" customWidth="1"/>
    <col min="13291" max="13291" width="14" style="58" customWidth="1"/>
    <col min="13292" max="13292" width="1.7265625" style="58" customWidth="1"/>
    <col min="13293" max="13537" width="10.90625" style="58"/>
    <col min="13538" max="13538" width="4.453125" style="58" customWidth="1"/>
    <col min="13539" max="13539" width="10.90625" style="58"/>
    <col min="13540" max="13540" width="17.54296875" style="58" customWidth="1"/>
    <col min="13541" max="13541" width="11.54296875" style="58" customWidth="1"/>
    <col min="13542" max="13545" width="10.90625" style="58"/>
    <col min="13546" max="13546" width="22.54296875" style="58" customWidth="1"/>
    <col min="13547" max="13547" width="14" style="58" customWidth="1"/>
    <col min="13548" max="13548" width="1.7265625" style="58" customWidth="1"/>
    <col min="13549" max="13793" width="10.90625" style="58"/>
    <col min="13794" max="13794" width="4.453125" style="58" customWidth="1"/>
    <col min="13795" max="13795" width="10.90625" style="58"/>
    <col min="13796" max="13796" width="17.54296875" style="58" customWidth="1"/>
    <col min="13797" max="13797" width="11.54296875" style="58" customWidth="1"/>
    <col min="13798" max="13801" width="10.90625" style="58"/>
    <col min="13802" max="13802" width="22.54296875" style="58" customWidth="1"/>
    <col min="13803" max="13803" width="14" style="58" customWidth="1"/>
    <col min="13804" max="13804" width="1.7265625" style="58" customWidth="1"/>
    <col min="13805" max="14049" width="10.90625" style="58"/>
    <col min="14050" max="14050" width="4.453125" style="58" customWidth="1"/>
    <col min="14051" max="14051" width="10.90625" style="58"/>
    <col min="14052" max="14052" width="17.54296875" style="58" customWidth="1"/>
    <col min="14053" max="14053" width="11.54296875" style="58" customWidth="1"/>
    <col min="14054" max="14057" width="10.90625" style="58"/>
    <col min="14058" max="14058" width="22.54296875" style="58" customWidth="1"/>
    <col min="14059" max="14059" width="14" style="58" customWidth="1"/>
    <col min="14060" max="14060" width="1.7265625" style="58" customWidth="1"/>
    <col min="14061" max="14305" width="10.90625" style="58"/>
    <col min="14306" max="14306" width="4.453125" style="58" customWidth="1"/>
    <col min="14307" max="14307" width="10.90625" style="58"/>
    <col min="14308" max="14308" width="17.54296875" style="58" customWidth="1"/>
    <col min="14309" max="14309" width="11.54296875" style="58" customWidth="1"/>
    <col min="14310" max="14313" width="10.90625" style="58"/>
    <col min="14314" max="14314" width="22.54296875" style="58" customWidth="1"/>
    <col min="14315" max="14315" width="14" style="58" customWidth="1"/>
    <col min="14316" max="14316" width="1.7265625" style="58" customWidth="1"/>
    <col min="14317" max="14561" width="10.90625" style="58"/>
    <col min="14562" max="14562" width="4.453125" style="58" customWidth="1"/>
    <col min="14563" max="14563" width="10.90625" style="58"/>
    <col min="14564" max="14564" width="17.54296875" style="58" customWidth="1"/>
    <col min="14565" max="14565" width="11.54296875" style="58" customWidth="1"/>
    <col min="14566" max="14569" width="10.90625" style="58"/>
    <col min="14570" max="14570" width="22.54296875" style="58" customWidth="1"/>
    <col min="14571" max="14571" width="14" style="58" customWidth="1"/>
    <col min="14572" max="14572" width="1.7265625" style="58" customWidth="1"/>
    <col min="14573" max="14817" width="10.90625" style="58"/>
    <col min="14818" max="14818" width="4.453125" style="58" customWidth="1"/>
    <col min="14819" max="14819" width="10.90625" style="58"/>
    <col min="14820" max="14820" width="17.54296875" style="58" customWidth="1"/>
    <col min="14821" max="14821" width="11.54296875" style="58" customWidth="1"/>
    <col min="14822" max="14825" width="10.90625" style="58"/>
    <col min="14826" max="14826" width="22.54296875" style="58" customWidth="1"/>
    <col min="14827" max="14827" width="14" style="58" customWidth="1"/>
    <col min="14828" max="14828" width="1.7265625" style="58" customWidth="1"/>
    <col min="14829" max="15073" width="10.90625" style="58"/>
    <col min="15074" max="15074" width="4.453125" style="58" customWidth="1"/>
    <col min="15075" max="15075" width="10.90625" style="58"/>
    <col min="15076" max="15076" width="17.54296875" style="58" customWidth="1"/>
    <col min="15077" max="15077" width="11.54296875" style="58" customWidth="1"/>
    <col min="15078" max="15081" width="10.90625" style="58"/>
    <col min="15082" max="15082" width="22.54296875" style="58" customWidth="1"/>
    <col min="15083" max="15083" width="14" style="58" customWidth="1"/>
    <col min="15084" max="15084" width="1.7265625" style="58" customWidth="1"/>
    <col min="15085" max="15329" width="10.90625" style="58"/>
    <col min="15330" max="15330" width="4.453125" style="58" customWidth="1"/>
    <col min="15331" max="15331" width="10.90625" style="58"/>
    <col min="15332" max="15332" width="17.54296875" style="58" customWidth="1"/>
    <col min="15333" max="15333" width="11.54296875" style="58" customWidth="1"/>
    <col min="15334" max="15337" width="10.90625" style="58"/>
    <col min="15338" max="15338" width="22.54296875" style="58" customWidth="1"/>
    <col min="15339" max="15339" width="14" style="58" customWidth="1"/>
    <col min="15340" max="15340" width="1.7265625" style="58" customWidth="1"/>
    <col min="15341" max="15585" width="10.90625" style="58"/>
    <col min="15586" max="15586" width="4.453125" style="58" customWidth="1"/>
    <col min="15587" max="15587" width="10.90625" style="58"/>
    <col min="15588" max="15588" width="17.54296875" style="58" customWidth="1"/>
    <col min="15589" max="15589" width="11.54296875" style="58" customWidth="1"/>
    <col min="15590" max="15593" width="10.90625" style="58"/>
    <col min="15594" max="15594" width="22.54296875" style="58" customWidth="1"/>
    <col min="15595" max="15595" width="14" style="58" customWidth="1"/>
    <col min="15596" max="15596" width="1.7265625" style="58" customWidth="1"/>
    <col min="15597" max="15841" width="10.90625" style="58"/>
    <col min="15842" max="15842" width="4.453125" style="58" customWidth="1"/>
    <col min="15843" max="15843" width="10.90625" style="58"/>
    <col min="15844" max="15844" width="17.54296875" style="58" customWidth="1"/>
    <col min="15845" max="15845" width="11.54296875" style="58" customWidth="1"/>
    <col min="15846" max="15849" width="10.90625" style="58"/>
    <col min="15850" max="15850" width="22.54296875" style="58" customWidth="1"/>
    <col min="15851" max="15851" width="14" style="58" customWidth="1"/>
    <col min="15852" max="15852" width="1.7265625" style="58" customWidth="1"/>
    <col min="15853" max="16097" width="10.90625" style="58"/>
    <col min="16098" max="16098" width="4.453125" style="58" customWidth="1"/>
    <col min="16099" max="16099" width="10.90625" style="58"/>
    <col min="16100" max="16100" width="17.54296875" style="58" customWidth="1"/>
    <col min="16101" max="16101" width="11.54296875" style="58" customWidth="1"/>
    <col min="16102" max="16105" width="10.90625" style="58"/>
    <col min="16106" max="16106" width="22.54296875" style="58" customWidth="1"/>
    <col min="16107" max="16107" width="14" style="58" customWidth="1"/>
    <col min="16108" max="16108" width="1.7265625" style="58" customWidth="1"/>
    <col min="16109" max="16384" width="10.90625" style="58"/>
  </cols>
  <sheetData>
    <row r="1" spans="2:10" ht="6" customHeight="1" thickBot="1" x14ac:dyDescent="0.3"/>
    <row r="2" spans="2:10" ht="19.5" customHeight="1" x14ac:dyDescent="0.25">
      <c r="B2" s="59"/>
      <c r="C2" s="60"/>
      <c r="D2" s="61" t="s">
        <v>103</v>
      </c>
      <c r="E2" s="62"/>
      <c r="F2" s="62"/>
      <c r="G2" s="62"/>
      <c r="H2" s="62"/>
      <c r="I2" s="63"/>
      <c r="J2" s="64" t="s">
        <v>104</v>
      </c>
    </row>
    <row r="3" spans="2:10" ht="4.5" customHeight="1" thickBot="1" x14ac:dyDescent="0.3">
      <c r="B3" s="65"/>
      <c r="C3" s="66"/>
      <c r="D3" s="67"/>
      <c r="E3" s="68"/>
      <c r="F3" s="68"/>
      <c r="G3" s="68"/>
      <c r="H3" s="68"/>
      <c r="I3" s="69"/>
      <c r="J3" s="70"/>
    </row>
    <row r="4" spans="2:10" ht="13" x14ac:dyDescent="0.25">
      <c r="B4" s="65"/>
      <c r="C4" s="66"/>
      <c r="D4" s="61" t="s">
        <v>105</v>
      </c>
      <c r="E4" s="62"/>
      <c r="F4" s="62"/>
      <c r="G4" s="62"/>
      <c r="H4" s="62"/>
      <c r="I4" s="63"/>
      <c r="J4" s="64" t="s">
        <v>106</v>
      </c>
    </row>
    <row r="5" spans="2:10" ht="5.25" customHeight="1" x14ac:dyDescent="0.25">
      <c r="B5" s="65"/>
      <c r="C5" s="66"/>
      <c r="D5" s="71"/>
      <c r="E5" s="72"/>
      <c r="F5" s="72"/>
      <c r="G5" s="72"/>
      <c r="H5" s="72"/>
      <c r="I5" s="73"/>
      <c r="J5" s="74"/>
    </row>
    <row r="6" spans="2:10" ht="4.5" customHeight="1" thickBot="1" x14ac:dyDescent="0.3">
      <c r="B6" s="75"/>
      <c r="C6" s="76"/>
      <c r="D6" s="67"/>
      <c r="E6" s="68"/>
      <c r="F6" s="68"/>
      <c r="G6" s="68"/>
      <c r="H6" s="68"/>
      <c r="I6" s="69"/>
      <c r="J6" s="70"/>
    </row>
    <row r="7" spans="2:10" ht="6" customHeight="1" x14ac:dyDescent="0.25">
      <c r="B7" s="77"/>
      <c r="J7" s="78"/>
    </row>
    <row r="8" spans="2:10" ht="9" customHeight="1" x14ac:dyDescent="0.25">
      <c r="B8" s="77"/>
      <c r="J8" s="78"/>
    </row>
    <row r="9" spans="2:10" ht="13" x14ac:dyDescent="0.3">
      <c r="B9" s="77"/>
      <c r="C9" s="79" t="s">
        <v>127</v>
      </c>
      <c r="E9" s="80"/>
      <c r="H9" s="81"/>
      <c r="J9" s="78"/>
    </row>
    <row r="10" spans="2:10" ht="8.25" customHeight="1" x14ac:dyDescent="0.25">
      <c r="B10" s="77"/>
      <c r="J10" s="78"/>
    </row>
    <row r="11" spans="2:10" ht="13" x14ac:dyDescent="0.3">
      <c r="B11" s="77"/>
      <c r="C11" s="79" t="s">
        <v>125</v>
      </c>
      <c r="J11" s="78"/>
    </row>
    <row r="12" spans="2:10" ht="13" x14ac:dyDescent="0.3">
      <c r="B12" s="77"/>
      <c r="C12" s="79" t="s">
        <v>126</v>
      </c>
      <c r="J12" s="78"/>
    </row>
    <row r="13" spans="2:10" x14ac:dyDescent="0.25">
      <c r="B13" s="77"/>
      <c r="J13" s="78"/>
    </row>
    <row r="14" spans="2:10" x14ac:dyDescent="0.25">
      <c r="B14" s="77"/>
      <c r="C14" s="58" t="s">
        <v>143</v>
      </c>
      <c r="G14" s="82"/>
      <c r="H14" s="82"/>
      <c r="I14" s="82"/>
      <c r="J14" s="78"/>
    </row>
    <row r="15" spans="2:10" ht="9" customHeight="1" x14ac:dyDescent="0.25">
      <c r="B15" s="77"/>
      <c r="C15" s="83"/>
      <c r="G15" s="82"/>
      <c r="H15" s="82"/>
      <c r="I15" s="82"/>
      <c r="J15" s="78"/>
    </row>
    <row r="16" spans="2:10" ht="13" x14ac:dyDescent="0.3">
      <c r="B16" s="77"/>
      <c r="C16" s="58" t="s">
        <v>128</v>
      </c>
      <c r="D16" s="80"/>
      <c r="G16" s="82"/>
      <c r="H16" s="84" t="s">
        <v>107</v>
      </c>
      <c r="I16" s="84" t="s">
        <v>108</v>
      </c>
      <c r="J16" s="78"/>
    </row>
    <row r="17" spans="2:14" ht="13" x14ac:dyDescent="0.3">
      <c r="B17" s="77"/>
      <c r="C17" s="79" t="s">
        <v>109</v>
      </c>
      <c r="D17" s="79"/>
      <c r="E17" s="79"/>
      <c r="F17" s="79"/>
      <c r="G17" s="82"/>
      <c r="H17" s="85">
        <v>26</v>
      </c>
      <c r="I17" s="86">
        <v>228493557</v>
      </c>
      <c r="J17" s="78"/>
    </row>
    <row r="18" spans="2:14" x14ac:dyDescent="0.25">
      <c r="B18" s="77"/>
      <c r="C18" s="58" t="s">
        <v>110</v>
      </c>
      <c r="G18" s="82"/>
      <c r="H18" s="88">
        <v>0</v>
      </c>
      <c r="I18" s="89">
        <v>0</v>
      </c>
      <c r="J18" s="78"/>
    </row>
    <row r="19" spans="2:14" x14ac:dyDescent="0.25">
      <c r="B19" s="77"/>
      <c r="C19" s="58" t="s">
        <v>111</v>
      </c>
      <c r="G19" s="82"/>
      <c r="H19" s="88">
        <v>1</v>
      </c>
      <c r="I19" s="89">
        <v>60524480</v>
      </c>
      <c r="J19" s="78"/>
    </row>
    <row r="20" spans="2:14" x14ac:dyDescent="0.25">
      <c r="B20" s="77"/>
      <c r="C20" s="58" t="s">
        <v>112</v>
      </c>
      <c r="H20" s="90">
        <v>0</v>
      </c>
      <c r="I20" s="91">
        <v>0</v>
      </c>
      <c r="J20" s="78"/>
    </row>
    <row r="21" spans="2:14" x14ac:dyDescent="0.25">
      <c r="B21" s="77"/>
      <c r="C21" s="58" t="s">
        <v>93</v>
      </c>
      <c r="H21" s="90">
        <v>25</v>
      </c>
      <c r="I21" s="91">
        <v>167969077</v>
      </c>
      <c r="J21" s="78"/>
      <c r="N21" s="92"/>
    </row>
    <row r="22" spans="2:14" ht="13" thickBot="1" x14ac:dyDescent="0.3">
      <c r="B22" s="77"/>
      <c r="C22" s="58" t="s">
        <v>114</v>
      </c>
      <c r="H22" s="93">
        <v>0</v>
      </c>
      <c r="I22" s="94">
        <v>0</v>
      </c>
      <c r="J22" s="78"/>
    </row>
    <row r="23" spans="2:14" ht="13" x14ac:dyDescent="0.3">
      <c r="B23" s="77"/>
      <c r="C23" s="79" t="s">
        <v>115</v>
      </c>
      <c r="D23" s="79"/>
      <c r="E23" s="79"/>
      <c r="F23" s="79"/>
      <c r="H23" s="95">
        <f>H18+H19+H20+H21+H22</f>
        <v>26</v>
      </c>
      <c r="I23" s="96">
        <f>I18+I19+I20+I21+I22</f>
        <v>228493557</v>
      </c>
      <c r="J23" s="78"/>
    </row>
    <row r="24" spans="2:14" x14ac:dyDescent="0.25">
      <c r="B24" s="77"/>
      <c r="C24" s="58" t="s">
        <v>116</v>
      </c>
      <c r="H24" s="90">
        <v>0</v>
      </c>
      <c r="I24" s="91">
        <v>0</v>
      </c>
      <c r="J24" s="78"/>
    </row>
    <row r="25" spans="2:14" ht="13" thickBot="1" x14ac:dyDescent="0.3">
      <c r="B25" s="77"/>
      <c r="C25" s="58" t="s">
        <v>94</v>
      </c>
      <c r="H25" s="93">
        <v>0</v>
      </c>
      <c r="I25" s="94">
        <v>0</v>
      </c>
      <c r="J25" s="78"/>
    </row>
    <row r="26" spans="2:14" ht="13" x14ac:dyDescent="0.3">
      <c r="B26" s="77"/>
      <c r="C26" s="79" t="s">
        <v>117</v>
      </c>
      <c r="D26" s="79"/>
      <c r="E26" s="79"/>
      <c r="F26" s="79"/>
      <c r="H26" s="95">
        <f>H24+H25</f>
        <v>0</v>
      </c>
      <c r="I26" s="96">
        <f>I24+I25</f>
        <v>0</v>
      </c>
      <c r="J26" s="78"/>
    </row>
    <row r="27" spans="2:14" ht="13.5" thickBot="1" x14ac:dyDescent="0.35">
      <c r="B27" s="77"/>
      <c r="C27" s="82" t="s">
        <v>118</v>
      </c>
      <c r="D27" s="97"/>
      <c r="E27" s="97"/>
      <c r="F27" s="97"/>
      <c r="G27" s="82"/>
      <c r="H27" s="98">
        <v>0</v>
      </c>
      <c r="I27" s="99">
        <v>0</v>
      </c>
      <c r="J27" s="100"/>
    </row>
    <row r="28" spans="2:14" ht="13" x14ac:dyDescent="0.3">
      <c r="B28" s="77"/>
      <c r="C28" s="97" t="s">
        <v>119</v>
      </c>
      <c r="D28" s="97"/>
      <c r="E28" s="97"/>
      <c r="F28" s="97"/>
      <c r="G28" s="82"/>
      <c r="H28" s="101">
        <f>H27</f>
        <v>0</v>
      </c>
      <c r="I28" s="89">
        <f>I27</f>
        <v>0</v>
      </c>
      <c r="J28" s="100"/>
    </row>
    <row r="29" spans="2:14" ht="13" x14ac:dyDescent="0.3">
      <c r="B29" s="77"/>
      <c r="C29" s="97"/>
      <c r="D29" s="97"/>
      <c r="E29" s="97"/>
      <c r="F29" s="97"/>
      <c r="G29" s="82"/>
      <c r="H29" s="88"/>
      <c r="I29" s="86"/>
      <c r="J29" s="100"/>
    </row>
    <row r="30" spans="2:14" ht="13.5" thickBot="1" x14ac:dyDescent="0.35">
      <c r="B30" s="77"/>
      <c r="C30" s="97" t="s">
        <v>120</v>
      </c>
      <c r="D30" s="97"/>
      <c r="E30" s="82"/>
      <c r="F30" s="82"/>
      <c r="G30" s="82"/>
      <c r="H30" s="102"/>
      <c r="I30" s="103"/>
      <c r="J30" s="100"/>
    </row>
    <row r="31" spans="2:14" ht="13.5" thickTop="1" x14ac:dyDescent="0.3">
      <c r="B31" s="77"/>
      <c r="C31" s="97"/>
      <c r="D31" s="97"/>
      <c r="E31" s="82"/>
      <c r="F31" s="82"/>
      <c r="G31" s="82"/>
      <c r="H31" s="89">
        <f>H23+H26+H28</f>
        <v>26</v>
      </c>
      <c r="I31" s="89">
        <f>I23+I26+I28</f>
        <v>228493557</v>
      </c>
      <c r="J31" s="100"/>
    </row>
    <row r="32" spans="2:14" ht="9.75" customHeight="1" x14ac:dyDescent="0.25">
      <c r="B32" s="77"/>
      <c r="C32" s="82"/>
      <c r="D32" s="82"/>
      <c r="E32" s="82"/>
      <c r="F32" s="82"/>
      <c r="G32" s="104"/>
      <c r="H32" s="105"/>
      <c r="I32" s="106"/>
      <c r="J32" s="100"/>
    </row>
    <row r="33" spans="2:10" ht="9.75" customHeight="1" x14ac:dyDescent="0.25">
      <c r="B33" s="77"/>
      <c r="C33" s="82"/>
      <c r="D33" s="82"/>
      <c r="E33" s="82"/>
      <c r="F33" s="82"/>
      <c r="G33" s="104"/>
      <c r="H33" s="105"/>
      <c r="I33" s="106"/>
      <c r="J33" s="100"/>
    </row>
    <row r="34" spans="2:10" ht="9.75" customHeight="1" x14ac:dyDescent="0.25">
      <c r="B34" s="77"/>
      <c r="C34" s="82"/>
      <c r="D34" s="82"/>
      <c r="E34" s="82"/>
      <c r="F34" s="82"/>
      <c r="G34" s="104"/>
      <c r="H34" s="105"/>
      <c r="I34" s="106"/>
      <c r="J34" s="100"/>
    </row>
    <row r="35" spans="2:10" ht="9.75" customHeight="1" x14ac:dyDescent="0.25">
      <c r="B35" s="77"/>
      <c r="C35" s="82"/>
      <c r="D35" s="82"/>
      <c r="E35" s="82"/>
      <c r="F35" s="82"/>
      <c r="G35" s="104"/>
      <c r="H35" s="105"/>
      <c r="I35" s="106"/>
      <c r="J35" s="100"/>
    </row>
    <row r="36" spans="2:10" ht="9.75" customHeight="1" x14ac:dyDescent="0.25">
      <c r="B36" s="77"/>
      <c r="C36" s="82"/>
      <c r="D36" s="82"/>
      <c r="E36" s="82"/>
      <c r="F36" s="82"/>
      <c r="G36" s="104"/>
      <c r="H36" s="105"/>
      <c r="I36" s="106"/>
      <c r="J36" s="100"/>
    </row>
    <row r="37" spans="2:10" ht="13.5" thickBot="1" x14ac:dyDescent="0.35">
      <c r="B37" s="77"/>
      <c r="C37" s="107"/>
      <c r="D37" s="108"/>
      <c r="E37" s="82"/>
      <c r="F37" s="82"/>
      <c r="G37" s="82"/>
      <c r="H37" s="109"/>
      <c r="I37" s="110"/>
      <c r="J37" s="100"/>
    </row>
    <row r="38" spans="2:10" ht="13" x14ac:dyDescent="0.3">
      <c r="B38" s="77"/>
      <c r="C38" s="97" t="s">
        <v>141</v>
      </c>
      <c r="D38" s="104"/>
      <c r="E38" s="82"/>
      <c r="F38" s="82"/>
      <c r="G38" s="82"/>
      <c r="H38" s="111" t="s">
        <v>121</v>
      </c>
      <c r="I38" s="104"/>
      <c r="J38" s="100"/>
    </row>
    <row r="39" spans="2:10" ht="13" x14ac:dyDescent="0.3">
      <c r="B39" s="77"/>
      <c r="C39" s="97" t="s">
        <v>142</v>
      </c>
      <c r="D39" s="82"/>
      <c r="E39" s="82"/>
      <c r="F39" s="82"/>
      <c r="G39" s="82"/>
      <c r="H39" s="97" t="s">
        <v>122</v>
      </c>
      <c r="I39" s="104"/>
      <c r="J39" s="100"/>
    </row>
    <row r="40" spans="2:10" ht="13" x14ac:dyDescent="0.3">
      <c r="B40" s="77"/>
      <c r="C40" s="82"/>
      <c r="D40" s="82"/>
      <c r="E40" s="82"/>
      <c r="F40" s="82"/>
      <c r="G40" s="82"/>
      <c r="H40" s="97" t="s">
        <v>123</v>
      </c>
      <c r="I40" s="104"/>
      <c r="J40" s="100"/>
    </row>
    <row r="41" spans="2:10" ht="13" x14ac:dyDescent="0.3">
      <c r="B41" s="77"/>
      <c r="C41" s="82"/>
      <c r="D41" s="82"/>
      <c r="E41" s="82"/>
      <c r="F41" s="82"/>
      <c r="G41" s="97"/>
      <c r="H41" s="104"/>
      <c r="I41" s="104"/>
      <c r="J41" s="100"/>
    </row>
    <row r="42" spans="2:10" x14ac:dyDescent="0.25">
      <c r="B42" s="77"/>
      <c r="C42" s="112" t="s">
        <v>124</v>
      </c>
      <c r="D42" s="112"/>
      <c r="E42" s="112"/>
      <c r="F42" s="112"/>
      <c r="G42" s="112"/>
      <c r="H42" s="112"/>
      <c r="I42" s="112"/>
      <c r="J42" s="100"/>
    </row>
    <row r="43" spans="2:10" x14ac:dyDescent="0.25">
      <c r="B43" s="77"/>
      <c r="C43" s="112"/>
      <c r="D43" s="112"/>
      <c r="E43" s="112"/>
      <c r="F43" s="112"/>
      <c r="G43" s="112"/>
      <c r="H43" s="112"/>
      <c r="I43" s="112"/>
      <c r="J43" s="100"/>
    </row>
    <row r="44" spans="2:10" ht="7.5" customHeight="1" thickBot="1" x14ac:dyDescent="0.3">
      <c r="B44" s="113"/>
      <c r="C44" s="114"/>
      <c r="D44" s="114"/>
      <c r="E44" s="114"/>
      <c r="F44" s="114"/>
      <c r="G44" s="115"/>
      <c r="H44" s="115"/>
      <c r="I44" s="115"/>
      <c r="J44" s="116"/>
    </row>
  </sheetData>
  <mergeCells count="1">
    <mergeCell ref="C42:I43"/>
  </mergeCells>
  <pageMargins left="0.70866141732283472" right="0.70866141732283472" top="0.74803149606299213" bottom="0.74803149606299213" header="0.31496062992125984" footer="0.31496062992125984"/>
  <pageSetup scale="90"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zoomScale="80" zoomScaleNormal="80" workbookViewId="0">
      <selection activeCell="I16" sqref="I16"/>
    </sheetView>
  </sheetViews>
  <sheetFormatPr baseColWidth="10" defaultRowHeight="14.5" x14ac:dyDescent="0.35"/>
  <cols>
    <col min="8" max="8" width="12.6328125" bestFit="1" customWidth="1"/>
    <col min="9" max="9" width="25.81640625" customWidth="1"/>
  </cols>
  <sheetData>
    <row r="1" spans="1:9" ht="15" thickBot="1" x14ac:dyDescent="0.4">
      <c r="A1" s="117"/>
      <c r="B1" s="118"/>
      <c r="C1" s="119" t="s">
        <v>129</v>
      </c>
      <c r="D1" s="120"/>
      <c r="E1" s="120"/>
      <c r="F1" s="120"/>
      <c r="G1" s="120"/>
      <c r="H1" s="121"/>
      <c r="I1" s="122" t="s">
        <v>104</v>
      </c>
    </row>
    <row r="2" spans="1:9" ht="53.5" customHeight="1" thickBot="1" x14ac:dyDescent="0.4">
      <c r="A2" s="123"/>
      <c r="B2" s="124"/>
      <c r="C2" s="125" t="s">
        <v>130</v>
      </c>
      <c r="D2" s="126"/>
      <c r="E2" s="126"/>
      <c r="F2" s="126"/>
      <c r="G2" s="126"/>
      <c r="H2" s="127"/>
      <c r="I2" s="128" t="s">
        <v>131</v>
      </c>
    </row>
    <row r="3" spans="1:9" x14ac:dyDescent="0.35">
      <c r="A3" s="129"/>
      <c r="B3" s="82"/>
      <c r="C3" s="82"/>
      <c r="D3" s="82"/>
      <c r="E3" s="82"/>
      <c r="F3" s="82"/>
      <c r="G3" s="82"/>
      <c r="H3" s="82"/>
      <c r="I3" s="100"/>
    </row>
    <row r="4" spans="1:9" x14ac:dyDescent="0.35">
      <c r="A4" s="129"/>
      <c r="B4" s="82"/>
      <c r="C4" s="82"/>
      <c r="D4" s="82"/>
      <c r="E4" s="82"/>
      <c r="F4" s="82"/>
      <c r="G4" s="82"/>
      <c r="H4" s="82"/>
      <c r="I4" s="100"/>
    </row>
    <row r="5" spans="1:9" x14ac:dyDescent="0.35">
      <c r="A5" s="129"/>
      <c r="B5" s="79" t="s">
        <v>127</v>
      </c>
      <c r="C5" s="130"/>
      <c r="D5" s="131"/>
      <c r="E5" s="82"/>
      <c r="F5" s="82"/>
      <c r="G5" s="82"/>
      <c r="H5" s="82"/>
      <c r="I5" s="100"/>
    </row>
    <row r="6" spans="1:9" x14ac:dyDescent="0.35">
      <c r="A6" s="129"/>
      <c r="B6" s="58"/>
      <c r="C6" s="82"/>
      <c r="D6" s="82"/>
      <c r="E6" s="82"/>
      <c r="F6" s="82"/>
      <c r="G6" s="82"/>
      <c r="H6" s="82"/>
      <c r="I6" s="100"/>
    </row>
    <row r="7" spans="1:9" x14ac:dyDescent="0.35">
      <c r="A7" s="129"/>
      <c r="B7" s="79" t="s">
        <v>125</v>
      </c>
      <c r="C7" s="82"/>
      <c r="D7" s="82"/>
      <c r="E7" s="82"/>
      <c r="F7" s="82"/>
      <c r="G7" s="82"/>
      <c r="H7" s="82"/>
      <c r="I7" s="100"/>
    </row>
    <row r="8" spans="1:9" x14ac:dyDescent="0.35">
      <c r="A8" s="129"/>
      <c r="B8" s="79" t="s">
        <v>126</v>
      </c>
      <c r="C8" s="82"/>
      <c r="D8" s="82"/>
      <c r="E8" s="82"/>
      <c r="F8" s="82"/>
      <c r="G8" s="82"/>
      <c r="H8" s="82"/>
      <c r="I8" s="100"/>
    </row>
    <row r="9" spans="1:9" x14ac:dyDescent="0.35">
      <c r="A9" s="129"/>
      <c r="B9" s="82"/>
      <c r="C9" s="82"/>
      <c r="D9" s="82"/>
      <c r="E9" s="82"/>
      <c r="F9" s="82"/>
      <c r="G9" s="82"/>
      <c r="H9" s="82"/>
      <c r="I9" s="100"/>
    </row>
    <row r="10" spans="1:9" x14ac:dyDescent="0.35">
      <c r="A10" s="129"/>
      <c r="B10" s="82" t="s">
        <v>132</v>
      </c>
      <c r="C10" s="82"/>
      <c r="D10" s="82"/>
      <c r="E10" s="82"/>
      <c r="F10" s="82"/>
      <c r="G10" s="82"/>
      <c r="H10" s="82"/>
      <c r="I10" s="100"/>
    </row>
    <row r="11" spans="1:9" x14ac:dyDescent="0.35">
      <c r="A11" s="129"/>
      <c r="B11" s="132"/>
      <c r="C11" s="82"/>
      <c r="D11" s="82"/>
      <c r="E11" s="82"/>
      <c r="F11" s="82"/>
      <c r="G11" s="82"/>
      <c r="H11" s="82"/>
      <c r="I11" s="100"/>
    </row>
    <row r="12" spans="1:9" x14ac:dyDescent="0.35">
      <c r="A12" s="129"/>
      <c r="B12" s="58" t="s">
        <v>128</v>
      </c>
      <c r="C12" s="131"/>
      <c r="D12" s="82"/>
      <c r="E12" s="82"/>
      <c r="F12" s="82"/>
      <c r="G12" s="84" t="s">
        <v>133</v>
      </c>
      <c r="H12" s="84" t="s">
        <v>134</v>
      </c>
      <c r="I12" s="100"/>
    </row>
    <row r="13" spans="1:9" x14ac:dyDescent="0.35">
      <c r="A13" s="129"/>
      <c r="B13" s="97" t="s">
        <v>109</v>
      </c>
      <c r="C13" s="97"/>
      <c r="D13" s="97"/>
      <c r="E13" s="97"/>
      <c r="F13" s="82"/>
      <c r="G13" s="133">
        <f>G19</f>
        <v>26</v>
      </c>
      <c r="H13" s="134">
        <f>H19</f>
        <v>228493557</v>
      </c>
      <c r="I13" s="100"/>
    </row>
    <row r="14" spans="1:9" x14ac:dyDescent="0.35">
      <c r="A14" s="129"/>
      <c r="B14" s="82" t="s">
        <v>110</v>
      </c>
      <c r="C14" s="82"/>
      <c r="D14" s="82"/>
      <c r="E14" s="82"/>
      <c r="F14" s="82"/>
      <c r="G14" s="135">
        <v>0</v>
      </c>
      <c r="H14" s="136">
        <v>0</v>
      </c>
      <c r="I14" s="100"/>
    </row>
    <row r="15" spans="1:9" x14ac:dyDescent="0.35">
      <c r="A15" s="129"/>
      <c r="B15" s="82" t="s">
        <v>111</v>
      </c>
      <c r="C15" s="82"/>
      <c r="D15" s="82"/>
      <c r="E15" s="82"/>
      <c r="F15" s="82"/>
      <c r="G15" s="135">
        <v>1</v>
      </c>
      <c r="H15" s="136">
        <v>60524480</v>
      </c>
      <c r="I15" s="100"/>
    </row>
    <row r="16" spans="1:9" x14ac:dyDescent="0.35">
      <c r="A16" s="129"/>
      <c r="B16" s="82" t="s">
        <v>112</v>
      </c>
      <c r="C16" s="82"/>
      <c r="D16" s="82"/>
      <c r="E16" s="82"/>
      <c r="F16" s="82"/>
      <c r="G16" s="135">
        <v>0</v>
      </c>
      <c r="H16" s="136">
        <v>0</v>
      </c>
      <c r="I16" s="100"/>
    </row>
    <row r="17" spans="1:9" x14ac:dyDescent="0.35">
      <c r="A17" s="129"/>
      <c r="B17" s="82" t="s">
        <v>113</v>
      </c>
      <c r="C17" s="82"/>
      <c r="D17" s="82"/>
      <c r="E17" s="82"/>
      <c r="F17" s="82"/>
      <c r="G17" s="135">
        <v>25</v>
      </c>
      <c r="H17" s="136">
        <v>167969077</v>
      </c>
      <c r="I17" s="100"/>
    </row>
    <row r="18" spans="1:9" x14ac:dyDescent="0.35">
      <c r="A18" s="129"/>
      <c r="B18" s="82" t="s">
        <v>135</v>
      </c>
      <c r="C18" s="82"/>
      <c r="D18" s="82"/>
      <c r="E18" s="82"/>
      <c r="F18" s="82"/>
      <c r="G18" s="137">
        <v>0</v>
      </c>
      <c r="H18" s="138">
        <v>0</v>
      </c>
      <c r="I18" s="100"/>
    </row>
    <row r="19" spans="1:9" x14ac:dyDescent="0.35">
      <c r="A19" s="129"/>
      <c r="B19" s="97" t="s">
        <v>136</v>
      </c>
      <c r="C19" s="97"/>
      <c r="D19" s="97"/>
      <c r="E19" s="97"/>
      <c r="F19" s="82"/>
      <c r="G19" s="135">
        <f>SUM(G14:G18)</f>
        <v>26</v>
      </c>
      <c r="H19" s="134">
        <f>(H14+H15+H16+H17+H18)</f>
        <v>228493557</v>
      </c>
      <c r="I19" s="100"/>
    </row>
    <row r="20" spans="1:9" ht="15" thickBot="1" x14ac:dyDescent="0.4">
      <c r="A20" s="129"/>
      <c r="B20" s="97"/>
      <c r="C20" s="97"/>
      <c r="D20" s="82"/>
      <c r="E20" s="82"/>
      <c r="F20" s="82"/>
      <c r="G20" s="139"/>
      <c r="H20" s="140"/>
      <c r="I20" s="100"/>
    </row>
    <row r="21" spans="1:9" ht="15" thickTop="1" x14ac:dyDescent="0.35">
      <c r="A21" s="129"/>
      <c r="B21" s="97"/>
      <c r="C21" s="97"/>
      <c r="D21" s="82"/>
      <c r="E21" s="82"/>
      <c r="F21" s="82"/>
      <c r="G21" s="104"/>
      <c r="H21" s="141"/>
      <c r="I21" s="100"/>
    </row>
    <row r="22" spans="1:9" x14ac:dyDescent="0.35">
      <c r="A22" s="129"/>
      <c r="B22" s="82"/>
      <c r="C22" s="82"/>
      <c r="D22" s="82"/>
      <c r="E22" s="82"/>
      <c r="F22" s="104"/>
      <c r="G22" s="104"/>
      <c r="H22" s="104"/>
      <c r="I22" s="100"/>
    </row>
    <row r="23" spans="1:9" ht="15" thickBot="1" x14ac:dyDescent="0.4">
      <c r="A23" s="129"/>
      <c r="B23" s="108"/>
      <c r="C23" s="108"/>
      <c r="D23" s="82"/>
      <c r="E23" s="82"/>
      <c r="F23" s="108"/>
      <c r="G23" s="108"/>
      <c r="H23" s="104"/>
      <c r="I23" s="100"/>
    </row>
    <row r="24" spans="1:9" x14ac:dyDescent="0.35">
      <c r="A24" s="129"/>
      <c r="B24" s="104" t="s">
        <v>137</v>
      </c>
      <c r="C24" s="104"/>
      <c r="D24" s="82"/>
      <c r="E24" s="82"/>
      <c r="F24" s="104"/>
      <c r="G24" s="104"/>
      <c r="H24" s="104"/>
      <c r="I24" s="100"/>
    </row>
    <row r="25" spans="1:9" x14ac:dyDescent="0.35">
      <c r="A25" s="129"/>
      <c r="B25" s="104" t="s">
        <v>141</v>
      </c>
      <c r="C25" s="104"/>
      <c r="D25" s="82"/>
      <c r="E25" s="82"/>
      <c r="F25" s="104" t="s">
        <v>138</v>
      </c>
      <c r="G25" s="104"/>
      <c r="H25" s="104"/>
      <c r="I25" s="100"/>
    </row>
    <row r="26" spans="1:9" x14ac:dyDescent="0.35">
      <c r="A26" s="129"/>
      <c r="B26" s="104" t="s">
        <v>142</v>
      </c>
      <c r="C26" s="104"/>
      <c r="D26" s="82"/>
      <c r="E26" s="82"/>
      <c r="F26" s="104" t="s">
        <v>139</v>
      </c>
      <c r="G26" s="104"/>
      <c r="H26" s="104"/>
      <c r="I26" s="100"/>
    </row>
    <row r="27" spans="1:9" x14ac:dyDescent="0.35">
      <c r="A27" s="129"/>
      <c r="B27" s="104"/>
      <c r="C27" s="104"/>
      <c r="D27" s="82"/>
      <c r="E27" s="82"/>
      <c r="F27" s="104"/>
      <c r="G27" s="104"/>
      <c r="H27" s="104"/>
      <c r="I27" s="100"/>
    </row>
    <row r="28" spans="1:9" ht="18.5" customHeight="1" x14ac:dyDescent="0.35">
      <c r="A28" s="129"/>
      <c r="B28" s="142" t="s">
        <v>140</v>
      </c>
      <c r="C28" s="142"/>
      <c r="D28" s="142"/>
      <c r="E28" s="142"/>
      <c r="F28" s="142"/>
      <c r="G28" s="142"/>
      <c r="H28" s="142"/>
      <c r="I28" s="100"/>
    </row>
    <row r="29" spans="1:9" ht="15" thickBot="1" x14ac:dyDescent="0.4">
      <c r="A29" s="143"/>
      <c r="B29" s="144"/>
      <c r="C29" s="144"/>
      <c r="D29" s="144"/>
      <c r="E29" s="144"/>
      <c r="F29" s="108"/>
      <c r="G29" s="108"/>
      <c r="H29" s="108"/>
      <c r="I29" s="145"/>
    </row>
  </sheetData>
  <mergeCells count="4">
    <mergeCell ref="A1:B2"/>
    <mergeCell ref="C1:H1"/>
    <mergeCell ref="C2:H2"/>
    <mergeCell ref="B28:H28"/>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INFO IPS</vt:lpstr>
      <vt:lpstr>TD</vt:lpstr>
      <vt:lpstr>ESTADO DE CADA FACTURA</vt:lpstr>
      <vt:lpstr>FOR-CSA-018 </vt:lpstr>
      <vt:lpstr>FOR CSA 004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Juan Camilo Paez Ramirez</dc:creator>
  <cp:lastModifiedBy>Paola Andrea Jimenez Prado</cp:lastModifiedBy>
  <cp:lastPrinted>2024-07-26T13:02:43Z</cp:lastPrinted>
  <dcterms:created xsi:type="dcterms:W3CDTF">2022-06-01T14:39:12Z</dcterms:created>
  <dcterms:modified xsi:type="dcterms:W3CDTF">2024-07-26T13:11:30Z</dcterms:modified>
</cp:coreProperties>
</file>