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AN-FN-CARTERA1\Downloads\"/>
    </mc:Choice>
  </mc:AlternateContent>
  <xr:revisionPtr revIDLastSave="0" documentId="8_{F7A0F22F-65CB-4F84-B432-0497E63C48C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ESTADO DE CARTERA" sheetId="2" r:id="rId1"/>
    <sheet name="RESUME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2" l="1"/>
  <c r="C19" i="3"/>
  <c r="L10" i="3"/>
  <c r="J10" i="3"/>
  <c r="I10" i="3"/>
  <c r="H10" i="3"/>
  <c r="G10" i="3"/>
  <c r="F10" i="3"/>
  <c r="E10" i="3"/>
  <c r="D10" i="3"/>
  <c r="K9" i="3"/>
  <c r="M9" i="3" s="1"/>
  <c r="M10" i="3" s="1"/>
  <c r="J42" i="2"/>
  <c r="K10" i="3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</calcChain>
</file>

<file path=xl/sharedStrings.xml><?xml version="1.0" encoding="utf-8"?>
<sst xmlns="http://schemas.openxmlformats.org/spreadsheetml/2006/main" count="137" uniqueCount="79">
  <si>
    <t>Nit</t>
  </si>
  <si>
    <t>Razón Social</t>
  </si>
  <si>
    <t>FVence</t>
  </si>
  <si>
    <t>Días</t>
  </si>
  <si>
    <t>Saldo</t>
  </si>
  <si>
    <t>CAJA DE COMPENSACION FAMILIAR DEL VALLE DEL CAUCA - COMFENALCO VALLE DELAGENTE</t>
  </si>
  <si>
    <t>Fecha Factura</t>
  </si>
  <si>
    <t>Factura</t>
  </si>
  <si>
    <t>MT32088</t>
  </si>
  <si>
    <t>MT101191</t>
  </si>
  <si>
    <t>MT116793</t>
  </si>
  <si>
    <t>MT116794</t>
  </si>
  <si>
    <t>MT116795</t>
  </si>
  <si>
    <t>MT116796</t>
  </si>
  <si>
    <t>MT116797</t>
  </si>
  <si>
    <t>MT116798</t>
  </si>
  <si>
    <t>MT116799</t>
  </si>
  <si>
    <t>MT116800</t>
  </si>
  <si>
    <t>MT116801</t>
  </si>
  <si>
    <t>MT116802</t>
  </si>
  <si>
    <t>MT116803</t>
  </si>
  <si>
    <t>MT116804</t>
  </si>
  <si>
    <t>MT116805</t>
  </si>
  <si>
    <t>MT116806</t>
  </si>
  <si>
    <t>MT116807</t>
  </si>
  <si>
    <t>MT116808</t>
  </si>
  <si>
    <t>MT116809</t>
  </si>
  <si>
    <t>MT116810</t>
  </si>
  <si>
    <t>MT116811</t>
  </si>
  <si>
    <t>MT116812</t>
  </si>
  <si>
    <t>MT146772</t>
  </si>
  <si>
    <t>MT148048</t>
  </si>
  <si>
    <t>MT150292</t>
  </si>
  <si>
    <t>MT150293</t>
  </si>
  <si>
    <t>MT152187</t>
  </si>
  <si>
    <t>MT152188</t>
  </si>
  <si>
    <t>MT152189</t>
  </si>
  <si>
    <t>MT152190</t>
  </si>
  <si>
    <t>MT154862</t>
  </si>
  <si>
    <t>MT154863</t>
  </si>
  <si>
    <t>SERVICIOS UNIDAD MOVIL DE SALUD REG SUBSIDIADO</t>
  </si>
  <si>
    <t>SUMINISTRO MEDICAMENTOS PBS REG SUBSIDIADO</t>
  </si>
  <si>
    <t>SUMINISTRO MEDICAMENTOS PBS REG CONTRIBUTIVO</t>
  </si>
  <si>
    <t>INSUMOS REGIMEN SUBSIDIADO</t>
  </si>
  <si>
    <t>PFM ATENCION DOMICILIARIA Y SUMINISTRO DE MEDICAMENTOS INYECTABLES POST HOSPITALARIOS REGIMEN SUBSIDIADO</t>
  </si>
  <si>
    <t>SERVICIOS UNIDAD MOVIL DE SALUD REG CONTRIBUTIVO</t>
  </si>
  <si>
    <t>PFM SUMINISTRO DE APME NO PBS REGIMEN SUBSIDIADO</t>
  </si>
  <si>
    <t>PFM SUMINISTRO DE APME NO PBS REGIMEN CONTRIBUTIVO</t>
  </si>
  <si>
    <t>PFM ATENCION DOMICILIARIA Y SUMINISTRO DE MEDICAMENTOS INYECTABLES POST HOSPITALARIOS REGIMEN CONTRIBUTIVO</t>
  </si>
  <si>
    <t>Valor Bruto</t>
  </si>
  <si>
    <t>Ret. Fte Fra.</t>
  </si>
  <si>
    <t>SERVICIO CUIDADODOR 12 HORAS</t>
  </si>
  <si>
    <t>%</t>
  </si>
  <si>
    <t>Concepto Factura</t>
  </si>
  <si>
    <t>ESTADO DE CARTERA</t>
  </si>
  <si>
    <t>MEDICINA Y TERAPIAS DOMICILIARIAS</t>
  </si>
  <si>
    <t>Nit. 900.826.841-8</t>
  </si>
  <si>
    <t>Corte: 31 de Octubre de 2024</t>
  </si>
  <si>
    <t>Total</t>
  </si>
  <si>
    <t>181 - 360</t>
  </si>
  <si>
    <t>MAYOR 360</t>
  </si>
  <si>
    <t>MEDICINA Y TERAPIAS DOMICILIARIAS S.A.S</t>
  </si>
  <si>
    <t>ESTADO DE CARTERA POR EDADES</t>
  </si>
  <si>
    <t>NIT</t>
  </si>
  <si>
    <t>CLIENTE</t>
  </si>
  <si>
    <t>0 - 30</t>
  </si>
  <si>
    <t>31 - 60</t>
  </si>
  <si>
    <t>61 - 90</t>
  </si>
  <si>
    <t>91 - 120</t>
  </si>
  <si>
    <t>121 - 180</t>
  </si>
  <si>
    <t>SUBTOTAL</t>
  </si>
  <si>
    <t>ANTICIPOS</t>
  </si>
  <si>
    <t>TOTAL CARTERA</t>
  </si>
  <si>
    <t>PAGOS PENDIENTES APLICAR</t>
  </si>
  <si>
    <t>FECHA</t>
  </si>
  <si>
    <t>VALOR PAGO</t>
  </si>
  <si>
    <t>TOTAL</t>
  </si>
  <si>
    <t xml:space="preserve">COMFENALCO VALLE 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</si>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</sst>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#,##0"/>
    <numFmt numFmtId="165" formatCode="_-&quot;$&quot;\ * #,##0.0_-;\-&quot;$&quot;\ * #,##0.0_-;_-&quot;$&quot;\ * &quot;-&quot;??_-;_-@_-"/>
    <numFmt numFmtId="166" formatCode="_-&quot;$&quot;\ * #,##0_-;\-&quot;$&quot;\ * #,##0_-;_-&quot;$&quot;\ * &quot;-&quot;??_-;_-@_-"/>
    <numFmt numFmtId="167" formatCode="_-* #,##0_-;\-* #,##0_-;_-* &quot;-&quot;??_-;_-@_-"/>
  </numFmts>
  <fonts count="17" x14ac:knownFonts="1">
    <font>
      <sz val="11"/>
      <color theme="1"/>
      <name val="Aptos Narrow"/>
      <family val="2"/>
      <charset val="1"/>
      <scheme val="minor"/>
    </font>
    <font>
      <sz val="8"/>
      <color theme="1"/>
      <name val="Arial"/>
      <family val="2"/>
    </font>
    <font>
      <sz val="11"/>
      <color theme="1"/>
      <name val="Aptos Narrow"/>
      <family val="2"/>
      <charset val="1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name val="Aptos Narrow"/>
      <family val="2"/>
      <charset val="1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i/>
      <sz val="10"/>
      <color rgb="FFFF0000"/>
      <name val="Arial"/>
      <family val="2"/>
    </font>
    <font>
      <b/>
      <i/>
      <sz val="8"/>
      <color rgb="FFFF0000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A2DF"/>
        <bgColor indexed="64"/>
      </patternFill>
    </fill>
    <fill>
      <patternFill patternType="solid">
        <fgColor rgb="FFC1EFFF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5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9" fontId="3" fillId="0" borderId="0" xfId="3" applyFont="1" applyAlignment="1">
      <alignment horizontal="center" vertical="center"/>
    </xf>
    <xf numFmtId="0" fontId="1" fillId="0" borderId="0" xfId="0" applyFont="1" applyAlignment="1">
      <alignment vertical="top" wrapText="1"/>
    </xf>
    <xf numFmtId="14" fontId="1" fillId="0" borderId="0" xfId="0" applyNumberFormat="1" applyFont="1" applyAlignment="1">
      <alignment vertical="top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7" fontId="14" fillId="0" borderId="0" xfId="1" applyNumberFormat="1" applyFont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166" fontId="11" fillId="0" borderId="9" xfId="2" applyNumberFormat="1" applyFont="1" applyBorder="1" applyAlignment="1">
      <alignment vertical="center"/>
    </xf>
    <xf numFmtId="166" fontId="12" fillId="0" borderId="11" xfId="2" applyNumberFormat="1" applyFont="1" applyBorder="1" applyAlignment="1">
      <alignment vertical="center"/>
    </xf>
    <xf numFmtId="166" fontId="4" fillId="4" borderId="11" xfId="2" applyNumberFormat="1" applyFont="1" applyFill="1" applyBorder="1" applyAlignment="1">
      <alignment vertical="center"/>
    </xf>
    <xf numFmtId="166" fontId="4" fillId="0" borderId="11" xfId="2" applyNumberFormat="1" applyFont="1" applyBorder="1" applyAlignment="1">
      <alignment vertical="center"/>
    </xf>
    <xf numFmtId="166" fontId="4" fillId="4" borderId="12" xfId="2" applyNumberFormat="1" applyFont="1" applyFill="1" applyBorder="1" applyAlignment="1">
      <alignment vertical="center"/>
    </xf>
    <xf numFmtId="166" fontId="9" fillId="3" borderId="2" xfId="2" applyNumberFormat="1" applyFont="1" applyFill="1" applyBorder="1" applyAlignment="1">
      <alignment horizontal="center" vertical="center"/>
    </xf>
    <xf numFmtId="166" fontId="9" fillId="3" borderId="3" xfId="2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165" fontId="3" fillId="5" borderId="0" xfId="2" applyNumberFormat="1" applyFont="1" applyFill="1" applyAlignment="1">
      <alignment horizontal="center" vertical="center"/>
    </xf>
    <xf numFmtId="0" fontId="1" fillId="5" borderId="0" xfId="0" applyFont="1" applyFill="1" applyAlignment="1">
      <alignment vertical="top" wrapText="1"/>
    </xf>
    <xf numFmtId="166" fontId="3" fillId="5" borderId="0" xfId="2" applyNumberFormat="1" applyFont="1" applyFill="1" applyAlignment="1">
      <alignment horizontal="center" vertical="center"/>
    </xf>
    <xf numFmtId="14" fontId="11" fillId="5" borderId="14" xfId="0" applyNumberFormat="1" applyFont="1" applyFill="1" applyBorder="1" applyAlignment="1">
      <alignment horizontal="center" vertical="center"/>
    </xf>
    <xf numFmtId="14" fontId="3" fillId="5" borderId="0" xfId="0" applyNumberFormat="1" applyFont="1" applyFill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67" fontId="6" fillId="5" borderId="5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5">
    <cellStyle name="Millares" xfId="1" builtinId="3"/>
    <cellStyle name="Moneda" xfId="2" builtinId="4"/>
    <cellStyle name="Normal" xfId="0" builtinId="0"/>
    <cellStyle name="Normal 2" xfId="4" xr:uid="{482C618D-35C1-4A3A-BF55-9714EC695E0D}"/>
    <cellStyle name="Porcentaje" xfId="3" builtinId="5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9" formatCode="dd/mm/yyyy"/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6" formatCode="_-&quot;$&quot;\ * #,##0_-;\-&quot;$&quot;\ * #,##0_-;_-&quot;$&quot;\ * &quot;-&quot;??_-;_-@_-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6" formatCode="_-&quot;$&quot;\ * #,##0_-;\-&quot;$&quot;\ * #,##0_-;_-&quot;$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5" formatCode="_-&quot;$&quot;\ * #,##0.0_-;\-&quot;$&quot;\ * #,##0.0_-;_-&quot;$&quot;\ * &quot;-&quot;??_-;_-@_-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6" formatCode="_-&quot;$&quot;\ * #,##0_-;\-&quot;$&quot;\ * #,##0_-;_-&quot;$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5" formatCode="_-&quot;$&quot;\ * #,##0.0_-;\-&quot;$&quot;\ * #,##0.0_-;_-&quot;$&quot;\ * &quot;-&quot;??_-;_-@_-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6" formatCode="_-&quot;$&quot;\ * #,##0_-;\-&quot;$&quot;\ * #,##0_-;_-&quot;$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#,##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9" formatCode="dd/mm/yyyy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9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9" formatCode="dd/mm/yyyy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9" formatCode="dd/mm/yyyy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rgb="FF00B0F0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409574</xdr:colOff>
      <xdr:row>2</xdr:row>
      <xdr:rowOff>123825</xdr:rowOff>
    </xdr:from>
    <xdr:to>
      <xdr:col>12</xdr:col>
      <xdr:colOff>828674</xdr:colOff>
      <xdr:row>5</xdr:row>
      <xdr:rowOff>157156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A7FDFE-54D4-481A-AEB3-8CFF4E7F9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499" y="447675"/>
          <a:ext cx="1571625" cy="54768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0777AC-678A-4ED2-A2C4-61E79294AC82}" name="Tabla1" displayName="Tabla1" ref="B8:L42" totalsRowCount="1" headerRowDxfId="25" dataDxfId="23" totalsRowDxfId="22" headerRowBorderDxfId="24" dataCellStyle="Moneda">
  <tableColumns count="11">
    <tableColumn id="1" xr3:uid="{55943616-4CDA-43F6-A908-2847154E00AA}" name="Nit" totalsRowLabel="Total" dataDxfId="21" totalsRowDxfId="20"/>
    <tableColumn id="2" xr3:uid="{8657C483-F251-48E6-94A2-C78346EDA2EC}" name="Razón Social" dataDxfId="19" totalsRowDxfId="18"/>
    <tableColumn id="3" xr3:uid="{167C8D89-8541-4B37-940A-459F18667896}" name="Factura" dataDxfId="17" totalsRowDxfId="16"/>
    <tableColumn id="4" xr3:uid="{AB97714D-2681-4B60-9550-5E65F8D5F7FA}" name="Fecha Factura" dataDxfId="15" totalsRowDxfId="14"/>
    <tableColumn id="5" xr3:uid="{6DA83E35-8538-42D7-8BCD-415DA64BCAD8}" name="FVence" dataDxfId="13" totalsRowDxfId="12"/>
    <tableColumn id="6" xr3:uid="{95B99676-2FC2-4E76-8065-C9CCBBC65F1A}" name="Días" dataDxfId="11" totalsRowDxfId="10"/>
    <tableColumn id="7" xr3:uid="{24166C71-31F2-479B-9235-4B9BAFBB27A6}" name="Valor Bruto" dataDxfId="9" totalsRowDxfId="8" dataCellStyle="Moneda" totalsRowCellStyle="Moneda"/>
    <tableColumn id="8" xr3:uid="{6251AC36-CCF5-486A-B84F-51EE0C3C4206}" name="Ret. Fte Fra." dataDxfId="7" totalsRowDxfId="6" dataCellStyle="Moneda" totalsRowCellStyle="Moneda"/>
    <tableColumn id="9" xr3:uid="{47B660E6-8B0A-44BF-805E-823823EF55BF}" name="Saldo" totalsRowFunction="sum" dataDxfId="5" totalsRowDxfId="4" dataCellStyle="Moneda" totalsRowCellStyle="Moneda"/>
    <tableColumn id="10" xr3:uid="{58203BE6-3BE1-410E-AE2B-ECBF476EFBFF}" name="%" dataDxfId="3" totalsRowDxfId="2" dataCellStyle="Porcentaje">
      <calculatedColumnFormula>J9/H9</calculatedColumnFormula>
    </tableColumn>
    <tableColumn id="11" xr3:uid="{4940932C-3E41-4AD9-9687-2C439642CA64}" name="Concepto Factura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19BB6-4740-4B0B-9762-8F4676BC3E8D}">
  <dimension ref="B2:L42"/>
  <sheetViews>
    <sheetView showGridLines="0" workbookViewId="0">
      <pane ySplit="8" topLeftCell="A17" activePane="bottomLeft" state="frozen"/>
      <selection pane="bottomLeft" activeCell="E13" sqref="E13"/>
    </sheetView>
  </sheetViews>
  <sheetFormatPr baseColWidth="10" defaultColWidth="9.140625" defaultRowHeight="12" x14ac:dyDescent="0.25"/>
  <cols>
    <col min="1" max="1" width="2.7109375" style="1" customWidth="1"/>
    <col min="2" max="2" width="10" style="2" bestFit="1" customWidth="1"/>
    <col min="3" max="3" width="25.7109375" style="6" customWidth="1"/>
    <col min="4" max="4" width="12.42578125" style="3" customWidth="1"/>
    <col min="5" max="5" width="16.42578125" style="7" bestFit="1" customWidth="1"/>
    <col min="6" max="6" width="11" style="7" bestFit="1" customWidth="1"/>
    <col min="7" max="7" width="6.42578125" style="2" customWidth="1"/>
    <col min="8" max="8" width="17.42578125" style="2" bestFit="1" customWidth="1"/>
    <col min="9" max="9" width="14.42578125" style="2" bestFit="1" customWidth="1"/>
    <col min="10" max="10" width="17.85546875" style="4" bestFit="1" customWidth="1"/>
    <col min="11" max="11" width="7" style="4" bestFit="1" customWidth="1"/>
    <col min="12" max="12" width="51.42578125" style="5" customWidth="1"/>
    <col min="13" max="14" width="9.140625" style="1" customWidth="1"/>
    <col min="15" max="16384" width="9.140625" style="1"/>
  </cols>
  <sheetData>
    <row r="2" spans="2:12" ht="12.75" x14ac:dyDescent="0.25">
      <c r="B2" s="46" t="s">
        <v>54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2:12" ht="15.75" customHeight="1" x14ac:dyDescent="0.25">
      <c r="B3" s="46" t="s">
        <v>55</v>
      </c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2:12" ht="12.75" x14ac:dyDescent="0.25">
      <c r="B4" s="46" t="s">
        <v>56</v>
      </c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2:12" ht="12.75" x14ac:dyDescent="0.25">
      <c r="B5" s="46" t="s">
        <v>57</v>
      </c>
      <c r="C5" s="46"/>
      <c r="D5" s="46"/>
      <c r="E5" s="46"/>
      <c r="F5" s="46"/>
      <c r="G5" s="46"/>
      <c r="H5" s="46"/>
      <c r="I5" s="46"/>
      <c r="J5" s="46"/>
      <c r="K5" s="46"/>
      <c r="L5" s="46"/>
    </row>
    <row r="7" spans="2:12" ht="12.75" thickBot="1" x14ac:dyDescent="0.3"/>
    <row r="8" spans="2:12" s="2" customFormat="1" ht="19.5" customHeight="1" thickBot="1" x14ac:dyDescent="0.3">
      <c r="B8" s="25" t="s">
        <v>0</v>
      </c>
      <c r="C8" s="26" t="s">
        <v>1</v>
      </c>
      <c r="D8" s="27" t="s">
        <v>7</v>
      </c>
      <c r="E8" s="40" t="s">
        <v>6</v>
      </c>
      <c r="F8" s="40" t="s">
        <v>2</v>
      </c>
      <c r="G8" s="26" t="s">
        <v>3</v>
      </c>
      <c r="H8" s="26" t="s">
        <v>49</v>
      </c>
      <c r="I8" s="26" t="s">
        <v>50</v>
      </c>
      <c r="J8" s="26" t="s">
        <v>4</v>
      </c>
      <c r="K8" s="26" t="s">
        <v>52</v>
      </c>
      <c r="L8" s="28" t="s">
        <v>53</v>
      </c>
    </row>
    <row r="9" spans="2:12" ht="12.75" customHeight="1" x14ac:dyDescent="0.25">
      <c r="B9" s="2">
        <v>890303093</v>
      </c>
      <c r="C9" s="6" t="s">
        <v>5</v>
      </c>
      <c r="D9" s="3">
        <v>15110</v>
      </c>
      <c r="E9" s="7">
        <v>43600</v>
      </c>
      <c r="F9" s="7">
        <v>45370</v>
      </c>
      <c r="G9" s="8">
        <v>226</v>
      </c>
      <c r="H9" s="4">
        <v>2569580</v>
      </c>
      <c r="I9" s="4">
        <v>51392</v>
      </c>
      <c r="J9" s="4">
        <v>1142883</v>
      </c>
      <c r="K9" s="9">
        <f>J9/H9</f>
        <v>0.44477424326154469</v>
      </c>
      <c r="L9" s="10" t="s">
        <v>51</v>
      </c>
    </row>
    <row r="10" spans="2:12" ht="12.75" customHeight="1" x14ac:dyDescent="0.25">
      <c r="B10" s="2">
        <v>890303093</v>
      </c>
      <c r="C10" s="6" t="s">
        <v>5</v>
      </c>
      <c r="D10" s="3" t="s">
        <v>8</v>
      </c>
      <c r="E10" s="7">
        <v>44727</v>
      </c>
      <c r="F10" s="7">
        <v>44757</v>
      </c>
      <c r="G10" s="8">
        <v>839</v>
      </c>
      <c r="H10" s="4">
        <v>6706618</v>
      </c>
      <c r="I10" s="4">
        <v>134132.35999999999</v>
      </c>
      <c r="J10" s="4">
        <v>6572485.6399999997</v>
      </c>
      <c r="K10" s="9">
        <f t="shared" ref="K10:K41" si="0">J10/H10</f>
        <v>0.98</v>
      </c>
      <c r="L10" s="11" t="s">
        <v>40</v>
      </c>
    </row>
    <row r="11" spans="2:12" ht="12.75" customHeight="1" x14ac:dyDescent="0.25">
      <c r="B11" s="2">
        <v>890303093</v>
      </c>
      <c r="C11" s="6" t="s">
        <v>5</v>
      </c>
      <c r="D11" s="3" t="s">
        <v>9</v>
      </c>
      <c r="E11" s="7">
        <v>45187</v>
      </c>
      <c r="F11" s="7">
        <v>45217</v>
      </c>
      <c r="G11" s="8">
        <v>379</v>
      </c>
      <c r="H11" s="4">
        <v>205810343</v>
      </c>
      <c r="I11" s="4">
        <v>5145258.58</v>
      </c>
      <c r="J11" s="4">
        <v>193537643.25999999</v>
      </c>
      <c r="K11" s="9">
        <f t="shared" si="0"/>
        <v>0.94036888738871593</v>
      </c>
      <c r="L11" s="11" t="s">
        <v>41</v>
      </c>
    </row>
    <row r="12" spans="2:12" ht="12.75" customHeight="1" x14ac:dyDescent="0.25">
      <c r="B12" s="2">
        <v>890303093</v>
      </c>
      <c r="C12" s="6" t="s">
        <v>5</v>
      </c>
      <c r="D12" s="3" t="s">
        <v>10</v>
      </c>
      <c r="E12" s="7">
        <v>45289</v>
      </c>
      <c r="F12" s="7">
        <v>45319</v>
      </c>
      <c r="G12" s="8">
        <v>277</v>
      </c>
      <c r="H12" s="4">
        <v>88110723</v>
      </c>
      <c r="I12" s="4">
        <v>2202768.08</v>
      </c>
      <c r="J12" s="4">
        <v>67961483.849999994</v>
      </c>
      <c r="K12" s="9">
        <f t="shared" si="0"/>
        <v>0.77131910323786579</v>
      </c>
      <c r="L12" s="11" t="s">
        <v>42</v>
      </c>
    </row>
    <row r="13" spans="2:12" ht="12.75" customHeight="1" x14ac:dyDescent="0.25">
      <c r="B13" s="2">
        <v>890303093</v>
      </c>
      <c r="C13" s="6" t="s">
        <v>5</v>
      </c>
      <c r="D13" s="3" t="s">
        <v>11</v>
      </c>
      <c r="E13" s="7">
        <v>45289</v>
      </c>
      <c r="F13" s="7">
        <v>45319</v>
      </c>
      <c r="G13" s="8">
        <v>277</v>
      </c>
      <c r="H13" s="4">
        <v>6250618</v>
      </c>
      <c r="I13" s="4">
        <v>156265.45000000001</v>
      </c>
      <c r="J13" s="4">
        <v>6094352.5499999998</v>
      </c>
      <c r="K13" s="9">
        <f t="shared" si="0"/>
        <v>0.97499999999999998</v>
      </c>
      <c r="L13" s="11" t="s">
        <v>41</v>
      </c>
    </row>
    <row r="14" spans="2:12" ht="12.75" customHeight="1" x14ac:dyDescent="0.25">
      <c r="B14" s="2">
        <v>890303093</v>
      </c>
      <c r="C14" s="6" t="s">
        <v>5</v>
      </c>
      <c r="D14" s="3" t="s">
        <v>12</v>
      </c>
      <c r="E14" s="7">
        <v>45289</v>
      </c>
      <c r="F14" s="7">
        <v>45319</v>
      </c>
      <c r="G14" s="8">
        <v>277</v>
      </c>
      <c r="H14" s="4">
        <v>84504267</v>
      </c>
      <c r="I14" s="4">
        <v>2112606.6800000002</v>
      </c>
      <c r="J14" s="4">
        <v>66907314.829999998</v>
      </c>
      <c r="K14" s="9">
        <f t="shared" si="0"/>
        <v>0.79176256070004136</v>
      </c>
      <c r="L14" s="11" t="s">
        <v>42</v>
      </c>
    </row>
    <row r="15" spans="2:12" ht="12.75" customHeight="1" x14ac:dyDescent="0.25">
      <c r="B15" s="2">
        <v>890303093</v>
      </c>
      <c r="C15" s="6" t="s">
        <v>5</v>
      </c>
      <c r="D15" s="3" t="s">
        <v>13</v>
      </c>
      <c r="E15" s="7">
        <v>45289</v>
      </c>
      <c r="F15" s="7">
        <v>45319</v>
      </c>
      <c r="G15" s="8">
        <v>277</v>
      </c>
      <c r="H15" s="4">
        <v>8569364</v>
      </c>
      <c r="I15" s="4">
        <v>214234.1</v>
      </c>
      <c r="J15" s="4">
        <v>8355129.9000000004</v>
      </c>
      <c r="K15" s="9">
        <f t="shared" si="0"/>
        <v>0.97500000000000009</v>
      </c>
      <c r="L15" s="11" t="s">
        <v>41</v>
      </c>
    </row>
    <row r="16" spans="2:12" ht="12.75" customHeight="1" x14ac:dyDescent="0.25">
      <c r="B16" s="2">
        <v>890303093</v>
      </c>
      <c r="C16" s="6" t="s">
        <v>5</v>
      </c>
      <c r="D16" s="3" t="s">
        <v>14</v>
      </c>
      <c r="E16" s="7">
        <v>45289</v>
      </c>
      <c r="F16" s="7">
        <v>45319</v>
      </c>
      <c r="G16" s="8">
        <v>277</v>
      </c>
      <c r="H16" s="4">
        <v>107292646</v>
      </c>
      <c r="I16" s="4">
        <v>2682316.15</v>
      </c>
      <c r="J16" s="4">
        <v>87423868.349999994</v>
      </c>
      <c r="K16" s="9">
        <f t="shared" si="0"/>
        <v>0.81481696657942426</v>
      </c>
      <c r="L16" s="11" t="s">
        <v>42</v>
      </c>
    </row>
    <row r="17" spans="2:12" ht="12.75" customHeight="1" x14ac:dyDescent="0.25">
      <c r="B17" s="2">
        <v>890303093</v>
      </c>
      <c r="C17" s="6" t="s">
        <v>5</v>
      </c>
      <c r="D17" s="3" t="s">
        <v>15</v>
      </c>
      <c r="E17" s="7">
        <v>45289</v>
      </c>
      <c r="F17" s="7">
        <v>45319</v>
      </c>
      <c r="G17" s="8">
        <v>277</v>
      </c>
      <c r="H17" s="4">
        <v>9830936</v>
      </c>
      <c r="I17" s="4">
        <v>245773.4</v>
      </c>
      <c r="J17" s="4">
        <v>9585162.5999999996</v>
      </c>
      <c r="K17" s="9">
        <f t="shared" si="0"/>
        <v>0.97499999999999998</v>
      </c>
      <c r="L17" s="11" t="s">
        <v>41</v>
      </c>
    </row>
    <row r="18" spans="2:12" ht="12.75" customHeight="1" x14ac:dyDescent="0.25">
      <c r="B18" s="2">
        <v>890303093</v>
      </c>
      <c r="C18" s="6" t="s">
        <v>5</v>
      </c>
      <c r="D18" s="3" t="s">
        <v>16</v>
      </c>
      <c r="E18" s="7">
        <v>45289</v>
      </c>
      <c r="F18" s="7">
        <v>45319</v>
      </c>
      <c r="G18" s="8">
        <v>277</v>
      </c>
      <c r="H18" s="4">
        <v>88333541</v>
      </c>
      <c r="I18" s="4">
        <v>2208338.5299999998</v>
      </c>
      <c r="J18" s="4">
        <v>70974196.799999997</v>
      </c>
      <c r="K18" s="9">
        <f t="shared" si="0"/>
        <v>0.80347958427252453</v>
      </c>
      <c r="L18" s="11" t="s">
        <v>42</v>
      </c>
    </row>
    <row r="19" spans="2:12" ht="12.75" customHeight="1" x14ac:dyDescent="0.25">
      <c r="B19" s="2">
        <v>890303093</v>
      </c>
      <c r="C19" s="6" t="s">
        <v>5</v>
      </c>
      <c r="D19" s="3" t="s">
        <v>17</v>
      </c>
      <c r="E19" s="7">
        <v>45289</v>
      </c>
      <c r="F19" s="7">
        <v>45319</v>
      </c>
      <c r="G19" s="8">
        <v>277</v>
      </c>
      <c r="H19" s="4">
        <v>6632457</v>
      </c>
      <c r="I19" s="4">
        <v>165811.43</v>
      </c>
      <c r="J19" s="4">
        <v>6466645.5800000001</v>
      </c>
      <c r="K19" s="9">
        <f t="shared" si="0"/>
        <v>0.9750000007538685</v>
      </c>
      <c r="L19" s="11" t="s">
        <v>41</v>
      </c>
    </row>
    <row r="20" spans="2:12" ht="12.75" customHeight="1" x14ac:dyDescent="0.25">
      <c r="B20" s="2">
        <v>890303093</v>
      </c>
      <c r="C20" s="6" t="s">
        <v>5</v>
      </c>
      <c r="D20" s="3" t="s">
        <v>18</v>
      </c>
      <c r="E20" s="7">
        <v>45289</v>
      </c>
      <c r="F20" s="7">
        <v>45319</v>
      </c>
      <c r="G20" s="8">
        <v>277</v>
      </c>
      <c r="H20" s="4">
        <v>94711899</v>
      </c>
      <c r="I20" s="4">
        <v>2367797.48</v>
      </c>
      <c r="J20" s="4">
        <v>77386178.030000001</v>
      </c>
      <c r="K20" s="9">
        <f t="shared" si="0"/>
        <v>0.81706922622256783</v>
      </c>
      <c r="L20" s="11" t="s">
        <v>42</v>
      </c>
    </row>
    <row r="21" spans="2:12" ht="12.75" customHeight="1" x14ac:dyDescent="0.25">
      <c r="B21" s="2">
        <v>890303093</v>
      </c>
      <c r="C21" s="6" t="s">
        <v>5</v>
      </c>
      <c r="D21" s="3" t="s">
        <v>19</v>
      </c>
      <c r="E21" s="7">
        <v>45289</v>
      </c>
      <c r="F21" s="7">
        <v>45319</v>
      </c>
      <c r="G21" s="8">
        <v>277</v>
      </c>
      <c r="H21" s="4">
        <v>8462397</v>
      </c>
      <c r="I21" s="4">
        <v>211559.93</v>
      </c>
      <c r="J21" s="4">
        <v>8250837.0800000001</v>
      </c>
      <c r="K21" s="9">
        <f t="shared" si="0"/>
        <v>0.97500000059084913</v>
      </c>
      <c r="L21" s="11" t="s">
        <v>41</v>
      </c>
    </row>
    <row r="22" spans="2:12" ht="12.75" customHeight="1" x14ac:dyDescent="0.25">
      <c r="B22" s="2">
        <v>890303093</v>
      </c>
      <c r="C22" s="6" t="s">
        <v>5</v>
      </c>
      <c r="D22" s="3" t="s">
        <v>20</v>
      </c>
      <c r="E22" s="7">
        <v>45289</v>
      </c>
      <c r="F22" s="7">
        <v>45319</v>
      </c>
      <c r="G22" s="8">
        <v>277</v>
      </c>
      <c r="H22" s="4">
        <v>110844035</v>
      </c>
      <c r="I22" s="4">
        <v>2771100.88</v>
      </c>
      <c r="J22" s="4">
        <v>90745392.079999998</v>
      </c>
      <c r="K22" s="9">
        <f t="shared" si="0"/>
        <v>0.81867636882760542</v>
      </c>
      <c r="L22" s="11" t="s">
        <v>42</v>
      </c>
    </row>
    <row r="23" spans="2:12" ht="12.75" customHeight="1" x14ac:dyDescent="0.25">
      <c r="B23" s="2">
        <v>890303093</v>
      </c>
      <c r="C23" s="6" t="s">
        <v>5</v>
      </c>
      <c r="D23" s="3" t="s">
        <v>21</v>
      </c>
      <c r="E23" s="7">
        <v>45289</v>
      </c>
      <c r="F23" s="7">
        <v>45319</v>
      </c>
      <c r="G23" s="8">
        <v>277</v>
      </c>
      <c r="H23" s="4">
        <v>12490616</v>
      </c>
      <c r="I23" s="4">
        <v>312265.40000000002</v>
      </c>
      <c r="J23" s="4">
        <v>12178350.6</v>
      </c>
      <c r="K23" s="9">
        <f t="shared" si="0"/>
        <v>0.97499999999999998</v>
      </c>
      <c r="L23" s="11" t="s">
        <v>41</v>
      </c>
    </row>
    <row r="24" spans="2:12" ht="12.75" customHeight="1" x14ac:dyDescent="0.25">
      <c r="B24" s="2">
        <v>890303093</v>
      </c>
      <c r="C24" s="6" t="s">
        <v>5</v>
      </c>
      <c r="D24" s="3" t="s">
        <v>22</v>
      </c>
      <c r="E24" s="7">
        <v>45289</v>
      </c>
      <c r="F24" s="7">
        <v>45319</v>
      </c>
      <c r="G24" s="8">
        <v>277</v>
      </c>
      <c r="H24" s="4">
        <v>113783880</v>
      </c>
      <c r="I24" s="4">
        <v>2844597</v>
      </c>
      <c r="J24" s="4">
        <v>93118108.200000003</v>
      </c>
      <c r="K24" s="9">
        <f t="shared" si="0"/>
        <v>0.81837698099238665</v>
      </c>
      <c r="L24" s="11" t="s">
        <v>42</v>
      </c>
    </row>
    <row r="25" spans="2:12" ht="12.75" customHeight="1" x14ac:dyDescent="0.25">
      <c r="B25" s="2">
        <v>890303093</v>
      </c>
      <c r="C25" s="6" t="s">
        <v>5</v>
      </c>
      <c r="D25" s="3" t="s">
        <v>23</v>
      </c>
      <c r="E25" s="7">
        <v>45289</v>
      </c>
      <c r="F25" s="7">
        <v>45319</v>
      </c>
      <c r="G25" s="8">
        <v>277</v>
      </c>
      <c r="H25" s="4">
        <v>8943233</v>
      </c>
      <c r="I25" s="4">
        <v>223580.83</v>
      </c>
      <c r="J25" s="4">
        <v>8719652.1799999997</v>
      </c>
      <c r="K25" s="9">
        <f t="shared" si="0"/>
        <v>0.97500000055908187</v>
      </c>
      <c r="L25" s="11" t="s">
        <v>41</v>
      </c>
    </row>
    <row r="26" spans="2:12" ht="12.75" customHeight="1" x14ac:dyDescent="0.25">
      <c r="B26" s="2">
        <v>890303093</v>
      </c>
      <c r="C26" s="6" t="s">
        <v>5</v>
      </c>
      <c r="D26" s="3" t="s">
        <v>24</v>
      </c>
      <c r="E26" s="7">
        <v>45289</v>
      </c>
      <c r="F26" s="7">
        <v>45319</v>
      </c>
      <c r="G26" s="8">
        <v>277</v>
      </c>
      <c r="H26" s="4">
        <v>93147564</v>
      </c>
      <c r="I26" s="4">
        <v>2328689.1</v>
      </c>
      <c r="J26" s="4">
        <v>71078728.5</v>
      </c>
      <c r="K26" s="9">
        <f t="shared" si="0"/>
        <v>0.7630766221648051</v>
      </c>
      <c r="L26" s="11" t="s">
        <v>42</v>
      </c>
    </row>
    <row r="27" spans="2:12" ht="12.75" customHeight="1" x14ac:dyDescent="0.25">
      <c r="B27" s="2">
        <v>890303093</v>
      </c>
      <c r="C27" s="6" t="s">
        <v>5</v>
      </c>
      <c r="D27" s="3" t="s">
        <v>25</v>
      </c>
      <c r="E27" s="7">
        <v>45289</v>
      </c>
      <c r="F27" s="7">
        <v>45319</v>
      </c>
      <c r="G27" s="8">
        <v>277</v>
      </c>
      <c r="H27" s="4">
        <v>6323724</v>
      </c>
      <c r="I27" s="4">
        <v>158093.1</v>
      </c>
      <c r="J27" s="4">
        <v>6165630.9000000004</v>
      </c>
      <c r="K27" s="9">
        <f t="shared" si="0"/>
        <v>0.97500000000000009</v>
      </c>
      <c r="L27" s="11" t="s">
        <v>41</v>
      </c>
    </row>
    <row r="28" spans="2:12" ht="12.75" customHeight="1" x14ac:dyDescent="0.25">
      <c r="B28" s="2">
        <v>890303093</v>
      </c>
      <c r="C28" s="6" t="s">
        <v>5</v>
      </c>
      <c r="D28" s="3" t="s">
        <v>26</v>
      </c>
      <c r="E28" s="7">
        <v>45289</v>
      </c>
      <c r="F28" s="7">
        <v>45319</v>
      </c>
      <c r="G28" s="8">
        <v>277</v>
      </c>
      <c r="H28" s="4">
        <v>88060443</v>
      </c>
      <c r="I28" s="4">
        <v>2201511.08</v>
      </c>
      <c r="J28" s="4">
        <v>66508894.729999997</v>
      </c>
      <c r="K28" s="9">
        <f t="shared" si="0"/>
        <v>0.75526413976818174</v>
      </c>
      <c r="L28" s="11" t="s">
        <v>42</v>
      </c>
    </row>
    <row r="29" spans="2:12" ht="12.75" customHeight="1" x14ac:dyDescent="0.25">
      <c r="B29" s="2">
        <v>890303093</v>
      </c>
      <c r="C29" s="6" t="s">
        <v>5</v>
      </c>
      <c r="D29" s="3" t="s">
        <v>27</v>
      </c>
      <c r="E29" s="7">
        <v>45289</v>
      </c>
      <c r="F29" s="7">
        <v>45319</v>
      </c>
      <c r="G29" s="8">
        <v>277</v>
      </c>
      <c r="H29" s="4">
        <v>5113357</v>
      </c>
      <c r="I29" s="4">
        <v>127833.93</v>
      </c>
      <c r="J29" s="4">
        <v>4985523.08</v>
      </c>
      <c r="K29" s="9">
        <f t="shared" si="0"/>
        <v>0.97500000097783124</v>
      </c>
      <c r="L29" s="11" t="s">
        <v>41</v>
      </c>
    </row>
    <row r="30" spans="2:12" ht="12.75" customHeight="1" x14ac:dyDescent="0.25">
      <c r="B30" s="2">
        <v>890303093</v>
      </c>
      <c r="C30" s="6" t="s">
        <v>5</v>
      </c>
      <c r="D30" s="3" t="s">
        <v>28</v>
      </c>
      <c r="E30" s="7">
        <v>45289</v>
      </c>
      <c r="F30" s="7">
        <v>45319</v>
      </c>
      <c r="G30" s="8">
        <v>277</v>
      </c>
      <c r="H30" s="4">
        <v>56026196</v>
      </c>
      <c r="I30" s="4">
        <v>1400654.9</v>
      </c>
      <c r="J30" s="4">
        <v>37658437.049999997</v>
      </c>
      <c r="K30" s="9">
        <f t="shared" si="0"/>
        <v>0.67215766442540548</v>
      </c>
      <c r="L30" s="11" t="s">
        <v>42</v>
      </c>
    </row>
    <row r="31" spans="2:12" ht="12.75" customHeight="1" x14ac:dyDescent="0.25">
      <c r="B31" s="2">
        <v>890303093</v>
      </c>
      <c r="C31" s="6" t="s">
        <v>5</v>
      </c>
      <c r="D31" s="3" t="s">
        <v>29</v>
      </c>
      <c r="E31" s="7">
        <v>45289</v>
      </c>
      <c r="F31" s="7">
        <v>45319</v>
      </c>
      <c r="G31" s="8">
        <v>277</v>
      </c>
      <c r="H31" s="4">
        <v>3308246</v>
      </c>
      <c r="I31" s="4">
        <v>82706.149999999994</v>
      </c>
      <c r="J31" s="4">
        <v>3225539.85</v>
      </c>
      <c r="K31" s="9">
        <f t="shared" si="0"/>
        <v>0.97499999999999998</v>
      </c>
      <c r="L31" s="11" t="s">
        <v>41</v>
      </c>
    </row>
    <row r="32" spans="2:12" ht="12.75" customHeight="1" x14ac:dyDescent="0.25">
      <c r="B32" s="2">
        <v>890303093</v>
      </c>
      <c r="C32" s="6" t="s">
        <v>5</v>
      </c>
      <c r="D32" s="3" t="s">
        <v>30</v>
      </c>
      <c r="E32" s="7">
        <v>45526</v>
      </c>
      <c r="F32" s="7">
        <v>45556</v>
      </c>
      <c r="G32" s="8">
        <v>40</v>
      </c>
      <c r="H32" s="4">
        <v>18662235</v>
      </c>
      <c r="I32" s="4">
        <v>466555.88</v>
      </c>
      <c r="J32" s="4">
        <v>18195679.129999999</v>
      </c>
      <c r="K32" s="9">
        <f t="shared" si="0"/>
        <v>0.97500000026792066</v>
      </c>
      <c r="L32" s="11" t="s">
        <v>43</v>
      </c>
    </row>
    <row r="33" spans="2:12" ht="12.75" customHeight="1" x14ac:dyDescent="0.25">
      <c r="B33" s="2">
        <v>890303093</v>
      </c>
      <c r="C33" s="6" t="s">
        <v>5</v>
      </c>
      <c r="D33" s="3" t="s">
        <v>31</v>
      </c>
      <c r="E33" s="7">
        <v>45540</v>
      </c>
      <c r="F33" s="7">
        <v>45570</v>
      </c>
      <c r="G33" s="8">
        <v>26</v>
      </c>
      <c r="H33" s="4">
        <v>234729676</v>
      </c>
      <c r="I33" s="4">
        <v>4694593.5199999996</v>
      </c>
      <c r="J33" s="4">
        <v>230035082.47999999</v>
      </c>
      <c r="K33" s="9">
        <f t="shared" si="0"/>
        <v>0.98</v>
      </c>
      <c r="L33" s="11" t="s">
        <v>44</v>
      </c>
    </row>
    <row r="34" spans="2:12" ht="12.75" customHeight="1" x14ac:dyDescent="0.25">
      <c r="B34" s="2">
        <v>890303093</v>
      </c>
      <c r="C34" s="6" t="s">
        <v>5</v>
      </c>
      <c r="D34" s="3" t="s">
        <v>32</v>
      </c>
      <c r="E34" s="7">
        <v>45548</v>
      </c>
      <c r="F34" s="7">
        <v>45578</v>
      </c>
      <c r="G34" s="8">
        <v>18</v>
      </c>
      <c r="H34" s="4">
        <v>684440</v>
      </c>
      <c r="I34" s="4">
        <v>13688.8</v>
      </c>
      <c r="J34" s="4">
        <v>670751.19999999995</v>
      </c>
      <c r="K34" s="9">
        <f t="shared" si="0"/>
        <v>0.98</v>
      </c>
      <c r="L34" s="11" t="s">
        <v>40</v>
      </c>
    </row>
    <row r="35" spans="2:12" ht="12.75" customHeight="1" x14ac:dyDescent="0.25">
      <c r="B35" s="2">
        <v>890303093</v>
      </c>
      <c r="C35" s="6" t="s">
        <v>5</v>
      </c>
      <c r="D35" s="3" t="s">
        <v>33</v>
      </c>
      <c r="E35" s="7">
        <v>45548</v>
      </c>
      <c r="F35" s="7">
        <v>45578</v>
      </c>
      <c r="G35" s="8">
        <v>18</v>
      </c>
      <c r="H35" s="4">
        <v>46791267</v>
      </c>
      <c r="I35" s="4">
        <v>935825.34</v>
      </c>
      <c r="J35" s="4">
        <v>45855441.659999996</v>
      </c>
      <c r="K35" s="9">
        <f t="shared" si="0"/>
        <v>0.97999999999999987</v>
      </c>
      <c r="L35" s="11" t="s">
        <v>45</v>
      </c>
    </row>
    <row r="36" spans="2:12" ht="12.75" customHeight="1" x14ac:dyDescent="0.25">
      <c r="B36" s="2">
        <v>890303093</v>
      </c>
      <c r="C36" s="6" t="s">
        <v>5</v>
      </c>
      <c r="D36" s="3" t="s">
        <v>34</v>
      </c>
      <c r="E36" s="7">
        <v>45569</v>
      </c>
      <c r="F36" s="7">
        <v>45599</v>
      </c>
      <c r="G36" s="8">
        <v>0</v>
      </c>
      <c r="H36" s="4">
        <v>72643329</v>
      </c>
      <c r="I36" s="4">
        <v>1816083.23</v>
      </c>
      <c r="J36" s="4">
        <v>70827245.780000001</v>
      </c>
      <c r="K36" s="9">
        <f t="shared" si="0"/>
        <v>0.97500000006882948</v>
      </c>
      <c r="L36" s="11" t="s">
        <v>46</v>
      </c>
    </row>
    <row r="37" spans="2:12" ht="12.75" customHeight="1" x14ac:dyDescent="0.25">
      <c r="B37" s="2">
        <v>890303093</v>
      </c>
      <c r="C37" s="6" t="s">
        <v>5</v>
      </c>
      <c r="D37" s="3" t="s">
        <v>35</v>
      </c>
      <c r="E37" s="7">
        <v>45569</v>
      </c>
      <c r="F37" s="7">
        <v>45599</v>
      </c>
      <c r="G37" s="8">
        <v>0</v>
      </c>
      <c r="H37" s="4">
        <v>352359882</v>
      </c>
      <c r="I37" s="4">
        <v>8808997.0500000007</v>
      </c>
      <c r="J37" s="4">
        <v>343550884.94999999</v>
      </c>
      <c r="K37" s="9">
        <f t="shared" si="0"/>
        <v>0.97499999999999998</v>
      </c>
      <c r="L37" s="11" t="s">
        <v>47</v>
      </c>
    </row>
    <row r="38" spans="2:12" ht="12.75" customHeight="1" x14ac:dyDescent="0.25">
      <c r="B38" s="2">
        <v>890303093</v>
      </c>
      <c r="C38" s="6" t="s">
        <v>5</v>
      </c>
      <c r="D38" s="3" t="s">
        <v>36</v>
      </c>
      <c r="E38" s="7">
        <v>45569</v>
      </c>
      <c r="F38" s="7">
        <v>45599</v>
      </c>
      <c r="G38" s="8">
        <v>0</v>
      </c>
      <c r="H38" s="4">
        <v>234729676</v>
      </c>
      <c r="I38" s="4">
        <v>4694593.5199999996</v>
      </c>
      <c r="J38" s="4">
        <v>230035082.47999999</v>
      </c>
      <c r="K38" s="9">
        <f t="shared" si="0"/>
        <v>0.98</v>
      </c>
      <c r="L38" s="11" t="s">
        <v>44</v>
      </c>
    </row>
    <row r="39" spans="2:12" ht="12.75" customHeight="1" x14ac:dyDescent="0.25">
      <c r="B39" s="2">
        <v>890303093</v>
      </c>
      <c r="C39" s="6" t="s">
        <v>5</v>
      </c>
      <c r="D39" s="3" t="s">
        <v>37</v>
      </c>
      <c r="E39" s="7">
        <v>45569</v>
      </c>
      <c r="F39" s="7">
        <v>45599</v>
      </c>
      <c r="G39" s="8">
        <v>0</v>
      </c>
      <c r="H39" s="4">
        <v>1046270324</v>
      </c>
      <c r="I39" s="4">
        <v>20925406.48</v>
      </c>
      <c r="J39" s="4">
        <v>1025344917.52</v>
      </c>
      <c r="K39" s="9">
        <f t="shared" si="0"/>
        <v>0.98</v>
      </c>
      <c r="L39" s="11" t="s">
        <v>48</v>
      </c>
    </row>
    <row r="40" spans="2:12" ht="12.75" customHeight="1" x14ac:dyDescent="0.25">
      <c r="B40" s="2">
        <v>890303093</v>
      </c>
      <c r="C40" s="6" t="s">
        <v>5</v>
      </c>
      <c r="D40" s="3" t="s">
        <v>38</v>
      </c>
      <c r="E40" s="7">
        <v>45576</v>
      </c>
      <c r="F40" s="7">
        <v>45606</v>
      </c>
      <c r="G40" s="8">
        <v>0</v>
      </c>
      <c r="H40" s="4">
        <v>142659</v>
      </c>
      <c r="I40" s="4">
        <v>2853.18</v>
      </c>
      <c r="J40" s="4">
        <v>139805.82</v>
      </c>
      <c r="K40" s="9">
        <f t="shared" si="0"/>
        <v>0.98000000000000009</v>
      </c>
      <c r="L40" s="11" t="s">
        <v>40</v>
      </c>
    </row>
    <row r="41" spans="2:12" ht="12.75" customHeight="1" x14ac:dyDescent="0.25">
      <c r="B41" s="2">
        <v>890303093</v>
      </c>
      <c r="C41" s="6" t="s">
        <v>5</v>
      </c>
      <c r="D41" s="3" t="s">
        <v>39</v>
      </c>
      <c r="E41" s="7">
        <v>45576</v>
      </c>
      <c r="F41" s="7">
        <v>45606</v>
      </c>
      <c r="G41" s="8">
        <v>0</v>
      </c>
      <c r="H41" s="4">
        <v>50950397</v>
      </c>
      <c r="I41" s="4">
        <v>1019007.94</v>
      </c>
      <c r="J41" s="4">
        <v>49931389.060000002</v>
      </c>
      <c r="K41" s="9">
        <f t="shared" si="0"/>
        <v>0.98000000000000009</v>
      </c>
      <c r="L41" s="11" t="s">
        <v>45</v>
      </c>
    </row>
    <row r="42" spans="2:12" x14ac:dyDescent="0.25">
      <c r="B42" s="23" t="s">
        <v>58</v>
      </c>
      <c r="C42" s="36"/>
      <c r="D42" s="24"/>
      <c r="E42" s="41"/>
      <c r="F42" s="41"/>
      <c r="G42" s="23"/>
      <c r="H42" s="37"/>
      <c r="I42" s="37"/>
      <c r="J42" s="39">
        <f>SUBTOTAL(109,Tabla1[Saldo])</f>
        <v>3019628718.7200003</v>
      </c>
      <c r="K42" s="23"/>
      <c r="L42" s="38"/>
    </row>
  </sheetData>
  <mergeCells count="4">
    <mergeCell ref="B2:L2"/>
    <mergeCell ref="B3:L3"/>
    <mergeCell ref="B4:L4"/>
    <mergeCell ref="B5:L5"/>
  </mergeCells>
  <phoneticPr fontId="7" type="noConversion"/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BCC25-6972-470B-A13E-0576A95C470D}">
  <dimension ref="B2:M23"/>
  <sheetViews>
    <sheetView showGridLines="0" tabSelected="1" workbookViewId="0">
      <selection activeCell="D17" sqref="D17"/>
    </sheetView>
  </sheetViews>
  <sheetFormatPr baseColWidth="10" defaultRowHeight="12.75" x14ac:dyDescent="0.25"/>
  <cols>
    <col min="1" max="1" width="2.28515625" style="13" customWidth="1"/>
    <col min="2" max="2" width="12.42578125" style="13" customWidth="1"/>
    <col min="3" max="3" width="20.42578125" style="13" customWidth="1"/>
    <col min="4" max="4" width="18.140625" style="13" bestFit="1" customWidth="1"/>
    <col min="5" max="5" width="12.85546875" style="13" bestFit="1" customWidth="1"/>
    <col min="6" max="6" width="17.140625" style="13" bestFit="1" customWidth="1"/>
    <col min="7" max="7" width="15.7109375" style="13" bestFit="1" customWidth="1"/>
    <col min="8" max="8" width="11.140625" style="13" customWidth="1"/>
    <col min="9" max="9" width="15" style="13" customWidth="1"/>
    <col min="10" max="10" width="13.85546875" style="13" bestFit="1" customWidth="1"/>
    <col min="11" max="11" width="15.140625" style="13" customWidth="1"/>
    <col min="12" max="12" width="17.28515625" style="13" customWidth="1"/>
    <col min="13" max="13" width="16.5703125" style="13" customWidth="1"/>
    <col min="14" max="16384" width="11.42578125" style="13"/>
  </cols>
  <sheetData>
    <row r="2" spans="2:13" x14ac:dyDescent="0.25">
      <c r="B2" s="12" t="s">
        <v>61</v>
      </c>
    </row>
    <row r="3" spans="2:13" x14ac:dyDescent="0.25">
      <c r="B3" s="12" t="s">
        <v>56</v>
      </c>
    </row>
    <row r="5" spans="2:13" ht="15" x14ac:dyDescent="0.25">
      <c r="B5" s="47" t="s">
        <v>62</v>
      </c>
      <c r="C5" s="47"/>
      <c r="D5" s="47"/>
      <c r="E5" s="47"/>
      <c r="F5" s="47"/>
      <c r="G5" s="47"/>
      <c r="H5" s="47"/>
      <c r="I5" s="47"/>
      <c r="J5" s="47"/>
      <c r="K5" s="47"/>
    </row>
    <row r="6" spans="2:13" x14ac:dyDescent="0.25">
      <c r="B6" s="48" t="s">
        <v>57</v>
      </c>
      <c r="C6" s="48"/>
      <c r="D6" s="48"/>
      <c r="E6" s="48"/>
      <c r="F6" s="48"/>
      <c r="G6" s="48"/>
      <c r="H6" s="48"/>
      <c r="I6" s="48"/>
      <c r="J6" s="48"/>
      <c r="K6" s="48"/>
    </row>
    <row r="7" spans="2:13" ht="13.5" thickBot="1" x14ac:dyDescent="0.3"/>
    <row r="8" spans="2:13" ht="19.5" customHeight="1" thickBot="1" x14ac:dyDescent="0.3">
      <c r="B8" s="14" t="s">
        <v>63</v>
      </c>
      <c r="C8" s="15" t="s">
        <v>64</v>
      </c>
      <c r="D8" s="15" t="s">
        <v>65</v>
      </c>
      <c r="E8" s="15" t="s">
        <v>66</v>
      </c>
      <c r="F8" s="15" t="s">
        <v>67</v>
      </c>
      <c r="G8" s="15" t="s">
        <v>68</v>
      </c>
      <c r="H8" s="15" t="s">
        <v>69</v>
      </c>
      <c r="I8" s="15" t="s">
        <v>59</v>
      </c>
      <c r="J8" s="15" t="s">
        <v>60</v>
      </c>
      <c r="K8" s="15" t="s">
        <v>70</v>
      </c>
      <c r="L8" s="15" t="s">
        <v>71</v>
      </c>
      <c r="M8" s="16" t="s">
        <v>72</v>
      </c>
    </row>
    <row r="9" spans="2:13" ht="17.25" customHeight="1" thickBot="1" x14ac:dyDescent="0.3">
      <c r="B9" s="21">
        <v>890303093</v>
      </c>
      <c r="C9" s="22" t="s">
        <v>77</v>
      </c>
      <c r="D9" s="30">
        <v>1996390600.9499998</v>
      </c>
      <c r="E9" s="30">
        <v>18195679.129999999</v>
      </c>
      <c r="F9" s="30">
        <v>0</v>
      </c>
      <c r="G9" s="30">
        <v>0</v>
      </c>
      <c r="H9" s="30">
        <v>0</v>
      </c>
      <c r="I9" s="30">
        <v>804932309.74000001</v>
      </c>
      <c r="J9" s="30">
        <v>200110128.89999998</v>
      </c>
      <c r="K9" s="31">
        <f>SUM(D9:J9)</f>
        <v>3019628718.7199998</v>
      </c>
      <c r="L9" s="32">
        <v>-2190827204</v>
      </c>
      <c r="M9" s="33">
        <f>SUM(K9:L9)</f>
        <v>828801514.71999979</v>
      </c>
    </row>
    <row r="10" spans="2:13" ht="15" customHeight="1" thickBot="1" x14ac:dyDescent="0.3">
      <c r="B10" s="51" t="s">
        <v>78</v>
      </c>
      <c r="C10" s="52"/>
      <c r="D10" s="34">
        <f>SUM(D9)</f>
        <v>1996390600.9499998</v>
      </c>
      <c r="E10" s="34">
        <f t="shared" ref="E10:K10" si="0">SUM(E9)</f>
        <v>18195679.129999999</v>
      </c>
      <c r="F10" s="34">
        <f t="shared" si="0"/>
        <v>0</v>
      </c>
      <c r="G10" s="34">
        <f t="shared" si="0"/>
        <v>0</v>
      </c>
      <c r="H10" s="34">
        <f t="shared" si="0"/>
        <v>0</v>
      </c>
      <c r="I10" s="34">
        <f t="shared" si="0"/>
        <v>804932309.74000001</v>
      </c>
      <c r="J10" s="34">
        <f t="shared" si="0"/>
        <v>200110128.89999998</v>
      </c>
      <c r="K10" s="34">
        <f t="shared" si="0"/>
        <v>3019628718.7199998</v>
      </c>
      <c r="L10" s="34">
        <f>SUM(L9)</f>
        <v>-2190827204</v>
      </c>
      <c r="M10" s="35">
        <f>SUM(M9)</f>
        <v>828801514.71999979</v>
      </c>
    </row>
    <row r="11" spans="2:13" ht="15" x14ac:dyDescent="0.25">
      <c r="B11"/>
      <c r="C11"/>
    </row>
    <row r="12" spans="2:13" ht="15.75" thickBot="1" x14ac:dyDescent="0.3">
      <c r="B12"/>
      <c r="C12"/>
    </row>
    <row r="13" spans="2:13" ht="15.75" thickBot="1" x14ac:dyDescent="0.3">
      <c r="B13" s="53" t="s">
        <v>71</v>
      </c>
      <c r="C13" s="54"/>
    </row>
    <row r="14" spans="2:13" ht="15.75" thickBot="1" x14ac:dyDescent="0.3">
      <c r="B14" s="49" t="s">
        <v>73</v>
      </c>
      <c r="C14" s="50"/>
      <c r="F14"/>
      <c r="G14"/>
    </row>
    <row r="15" spans="2:13" ht="15" x14ac:dyDescent="0.25">
      <c r="B15" s="42" t="s">
        <v>74</v>
      </c>
      <c r="C15" s="43" t="s">
        <v>75</v>
      </c>
      <c r="F15"/>
      <c r="G15"/>
    </row>
    <row r="16" spans="2:13" ht="15" x14ac:dyDescent="0.25">
      <c r="B16" s="17">
        <v>45551</v>
      </c>
      <c r="C16" s="29">
        <v>-1120000000</v>
      </c>
      <c r="F16"/>
      <c r="G16"/>
    </row>
    <row r="17" spans="2:7" ht="15" x14ac:dyDescent="0.25">
      <c r="B17" s="17">
        <v>45580</v>
      </c>
      <c r="C17" s="29">
        <v>-1000000000</v>
      </c>
      <c r="E17" s="18"/>
      <c r="F17"/>
      <c r="G17"/>
    </row>
    <row r="18" spans="2:7" ht="15" x14ac:dyDescent="0.25">
      <c r="B18" s="17">
        <v>45593</v>
      </c>
      <c r="C18" s="29">
        <v>-70827204</v>
      </c>
      <c r="F18"/>
      <c r="G18"/>
    </row>
    <row r="19" spans="2:7" ht="15.75" thickBot="1" x14ac:dyDescent="0.3">
      <c r="B19" s="44" t="s">
        <v>76</v>
      </c>
      <c r="C19" s="45">
        <f>SUM(C16:C18)</f>
        <v>-2190827204</v>
      </c>
      <c r="F19"/>
      <c r="G19"/>
    </row>
    <row r="20" spans="2:7" ht="15" x14ac:dyDescent="0.25">
      <c r="F20"/>
      <c r="G20"/>
    </row>
    <row r="21" spans="2:7" ht="15" x14ac:dyDescent="0.25">
      <c r="B21" s="19"/>
      <c r="C21" s="20"/>
      <c r="F21"/>
      <c r="G21"/>
    </row>
    <row r="22" spans="2:7" ht="15" x14ac:dyDescent="0.25">
      <c r="F22"/>
      <c r="G22"/>
    </row>
    <row r="23" spans="2:7" x14ac:dyDescent="0.25">
      <c r="C23" s="18"/>
    </row>
  </sheetData>
  <mergeCells count="5">
    <mergeCell ref="B5:K5"/>
    <mergeCell ref="B6:K6"/>
    <mergeCell ref="B14:C14"/>
    <mergeCell ref="B10:C10"/>
    <mergeCell ref="B13:C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CARTERA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YURI ALEXANDRA FLOREZ PACHECO</cp:lastModifiedBy>
  <dcterms:created xsi:type="dcterms:W3CDTF">2006-10-02T04:59:59Z</dcterms:created>
  <dcterms:modified xsi:type="dcterms:W3CDTF">2024-11-07T15:08:53Z</dcterms:modified>
</cp:coreProperties>
</file>