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901027868 HOME INTEGRAL HEALTH SERVICES\"/>
    </mc:Choice>
  </mc:AlternateContent>
  <bookViews>
    <workbookView xWindow="0" yWindow="0" windowWidth="19200" windowHeight="702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FACTURA'!$A$2:$AV$16</definedName>
  </definedNames>
  <calcPr calcId="152511" iterateDelta="1E-4"/>
  <pivotCaches>
    <pivotCache cacheId="4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3"/>
  <c r="H28" i="3"/>
  <c r="I26" i="3"/>
  <c r="H26" i="3"/>
  <c r="I23" i="3"/>
  <c r="I31" i="3" s="1"/>
  <c r="H23" i="3"/>
  <c r="H31" i="3" s="1"/>
  <c r="AG1" i="2" l="1"/>
  <c r="AQ1" i="2"/>
  <c r="AP1" i="2"/>
  <c r="AD1" i="2"/>
  <c r="AC1" i="2"/>
  <c r="AB1" i="2"/>
  <c r="AA1" i="2"/>
  <c r="Z1" i="2"/>
  <c r="Y1" i="2"/>
  <c r="X1" i="2"/>
  <c r="W1" i="2"/>
  <c r="V1" i="2"/>
  <c r="R1" i="2"/>
  <c r="AO1" i="2" l="1"/>
  <c r="AJ1" i="2"/>
  <c r="AI1" i="2"/>
  <c r="AH1" i="2"/>
  <c r="AF1" i="2"/>
  <c r="AE1" i="2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<sst xmlns="http://schemas.openxmlformats.org/spreadsheetml/2006/main" count="362" uniqueCount="142">
  <si>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</si>
  <si>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</si>
  <si>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</si>
  <si>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</si>
  <si>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</si>
  <si>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</si>
  <si>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</si>
  <si>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</si>
  <si>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</si>
  <si>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</si>
  <si>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</si>
  <si>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</si>
  <si>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HOME INTEGRAL HEALTH SERVICIES SAS</t>
  </si>
  <si>
    <t>FEV</t>
  </si>
  <si>
    <t>EVENTO</t>
  </si>
  <si>
    <t>CALI</t>
  </si>
  <si>
    <t>HOSPITALIZACION DOMICILIARIA</t>
  </si>
  <si>
    <t>CNT-2022-501</t>
  </si>
  <si>
    <t>Alf+Fac</t>
  </si>
  <si>
    <t>FEV74</t>
  </si>
  <si>
    <t>FEV60</t>
  </si>
  <si>
    <t>FEV61</t>
  </si>
  <si>
    <t>FEV62</t>
  </si>
  <si>
    <t>FEV63</t>
  </si>
  <si>
    <t>FEV64</t>
  </si>
  <si>
    <t>FEV65</t>
  </si>
  <si>
    <t>FEV66</t>
  </si>
  <si>
    <t>FEV67</t>
  </si>
  <si>
    <t>FEV68</t>
  </si>
  <si>
    <t>FEV73</t>
  </si>
  <si>
    <t>FEV70</t>
  </si>
  <si>
    <t>FEV71</t>
  </si>
  <si>
    <t>FEV72</t>
  </si>
  <si>
    <t>Llave</t>
  </si>
  <si>
    <t>901027868_FEV74</t>
  </si>
  <si>
    <t>901027868_FEV60</t>
  </si>
  <si>
    <t>901027868_FEV61</t>
  </si>
  <si>
    <t>901027868_FEV62</t>
  </si>
  <si>
    <t>901027868_FEV63</t>
  </si>
  <si>
    <t>901027868_FEV64</t>
  </si>
  <si>
    <t>901027868_FEV65</t>
  </si>
  <si>
    <t>901027868_FEV66</t>
  </si>
  <si>
    <t>901027868_FEV67</t>
  </si>
  <si>
    <t>901027868_FEV68</t>
  </si>
  <si>
    <t>901027868_FEV73</t>
  </si>
  <si>
    <t>901027868_FEV70</t>
  </si>
  <si>
    <t>901027868_FEV71</t>
  </si>
  <si>
    <t>901027868_FEV72</t>
  </si>
  <si>
    <t>Estado de Factura EPS 13/11/2024</t>
  </si>
  <si>
    <t>Boxalud</t>
  </si>
  <si>
    <t xml:space="preserve">Fecha de radicación EPS 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</si>
  <si>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</si>
  <si>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</si>
  <si>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</si>
  <si>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</si>
  <si>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</si>
  <si>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</si>
  <si>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</si>
  <si>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</si>
  <si>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</si>
  <si>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</si>
  <si>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</si>
  <si>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</si>
  <si>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</si>
  <si>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</si>
  <si>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</si>
  <si>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</si>
  <si>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</si>
  <si>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</si>
  <si>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</si>
  <si>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</si>
  <si>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</si>
  <si>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</si>
  <si>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</si>
  <si>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</si>
  <si>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</si>
  <si>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</si>
  <si>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</si>
  <si>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</si>
  <si>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</si>
  <si>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</si>
  <si>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</si>
  <si>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Para respuesta prestador</t>
  </si>
  <si>
    <t>Finalizada</t>
  </si>
  <si>
    <t>FACTURA PENDIENTE EN PROGRAMACION DE PAGO - GLOSA PENDIENTE POR CONCILIAR</t>
  </si>
  <si>
    <t xml:space="preserve">FACTURA PENDIENTE EN PROGRAMACION DE PAGO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</si>
  <si>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</si>
  <si>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</si>
  <si>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</si>
  <si>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</si>
  <si>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</si>
  <si>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</si>
  <si>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</si>
  <si>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</si>
  <si>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</si>
  <si>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</si>
  <si>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</si>
  <si>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</si>
  <si>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</si>
  <si>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</si>
  <si>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</si>
  <si>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</si>
  <si>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</si>
  <si>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</si>
  <si>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</si>
  <si>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</si>
  <si>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</si>
  <si>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</si>
  <si>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</si>
  <si>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</si>
  <si>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</si>
  <si>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</si>
  <si>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 xml:space="preserve">Cant. Facturas </t>
  </si>
  <si>
    <t xml:space="preserve">Saldo IPS </t>
  </si>
  <si>
    <t xml:space="preserve">Valor glosa por contestar  </t>
  </si>
  <si>
    <t xml:space="preserve"> Valor pendiente de pago </t>
  </si>
  <si>
    <t>Señores: HOME INTEGRAL HEALTH SERVICIES SAS</t>
  </si>
  <si>
    <t>NIT: 901027868</t>
  </si>
  <si>
    <t>Santiago de Cali, Noviembre 13 del 2024</t>
  </si>
  <si>
    <t>Con Corte al dia: 31/10/2024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</si>
  <si>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</si>
  <si>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</si>
  <si>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</si>
  <si>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</si>
  <si>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</si>
  <si>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</si>
  <si>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</si>
  <si>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</si>
  <si>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</si>
  <si>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</si>
  <si>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</si>
  <si>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</si>
  <si>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</si>
  <si>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06/11/2024</t>
  </si>
  <si>
    <t>Cartera</t>
  </si>
  <si>
    <t>1- CUPS 890101 no cuenta con Autorizacion NAP de 15 digitos, para el servicio facturado., SE GLOSA</t>
  </si>
  <si>
    <t>AUTORIZACION</t>
  </si>
  <si>
    <t>Servicios ambulatorios</t>
  </si>
  <si>
    <t>Ambulatorio</t>
  </si>
  <si>
    <t xml:space="preserve">1- El CUPS 890105; ATENCIÓN (VISITA) DOMICILIARIA, POR ENFERMERÍA;  solo autoriza 8 sesiones 8x32.200 =$257.600 se glosa excedente $ 342.400 </t>
  </si>
  <si>
    <t>1- Esta Aut 231608516266734 segun CONTRATO MIG-901027868 CON VIGENCIA DE INICIO 21/06/2022 Y FIN DE VIGENCIA 30/06/2023 T/P $61.716 X 12= $740.600 SE GLOSA LA DIFERENCIA  $ 3.451.900</t>
  </si>
  <si>
    <t xml:space="preserve">1-Se glosa  por valor de $4.192.500 CUPS 890305-08; ATENCIÓN DE (VISITA) DOMICILIARIA, POR ENFERMERIA (Auxiliar de Enfermería Domiciliario por 12 Horas); No cuenta con Autorizacion NAP de 15 difgitos,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</si>
</sst>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166" fontId="5" fillId="0" borderId="0" applyFont="0" applyFill="0" applyBorder="0" applyAlignment="0" applyProtection="0"/>
  </cellStyleXfs>
  <cellXfs count="13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1" fillId="0" borderId="0" xfId="1" applyNumberFormat="1" applyFont="1"/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4" fontId="1" fillId="7" borderId="1" xfId="1" applyNumberFormat="1" applyFont="1" applyFill="1" applyBorder="1" applyAlignment="1">
      <alignment horizontal="center" vertical="center" wrapText="1"/>
    </xf>
    <xf numFmtId="164" fontId="8" fillId="5" borderId="1" xfId="1" applyNumberFormat="1" applyFont="1" applyFill="1" applyBorder="1" applyAlignment="1">
      <alignment horizontal="center" vertical="center" wrapText="1"/>
    </xf>
    <xf numFmtId="164" fontId="8" fillId="9" borderId="1" xfId="1" applyNumberFormat="1" applyFont="1" applyFill="1" applyBorder="1" applyAlignment="1">
      <alignment horizontal="center" vertical="center" wrapText="1"/>
    </xf>
    <xf numFmtId="164" fontId="8" fillId="6" borderId="1" xfId="1" applyNumberFormat="1" applyFont="1" applyFill="1" applyBorder="1" applyAlignment="1">
      <alignment horizontal="center" vertical="center" wrapText="1"/>
    </xf>
    <xf numFmtId="164" fontId="1" fillId="8" borderId="1" xfId="1" applyNumberFormat="1" applyFont="1" applyFill="1" applyBorder="1" applyAlignment="1">
      <alignment horizontal="center" vertical="center" wrapText="1"/>
    </xf>
    <xf numFmtId="3" fontId="0" fillId="0" borderId="0" xfId="0" applyNumberFormat="1" applyFont="1"/>
    <xf numFmtId="164" fontId="0" fillId="0" borderId="1" xfId="0" applyNumberFormat="1" applyFont="1" applyBorder="1"/>
    <xf numFmtId="0" fontId="10" fillId="0" borderId="0" xfId="3" applyFont="1"/>
    <xf numFmtId="0" fontId="10" fillId="0" borderId="2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0" fillId="0" borderId="6" xfId="3" applyFont="1" applyBorder="1"/>
    <xf numFmtId="0" fontId="10" fillId="0" borderId="7" xfId="3" applyFont="1" applyBorder="1"/>
    <xf numFmtId="0" fontId="11" fillId="0" borderId="0" xfId="3" applyFont="1"/>
    <xf numFmtId="14" fontId="10" fillId="0" borderId="0" xfId="3" applyNumberFormat="1" applyFont="1"/>
    <xf numFmtId="165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7" fontId="12" fillId="0" borderId="0" xfId="4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68" fontId="10" fillId="0" borderId="0" xfId="2" applyNumberFormat="1" applyFont="1"/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10" fillId="0" borderId="0" xfId="3" applyNumberFormat="1" applyFont="1"/>
    <xf numFmtId="167" fontId="10" fillId="0" borderId="9" xfId="4" applyNumberFormat="1" applyFont="1" applyBorder="1" applyAlignment="1">
      <alignment horizontal="center"/>
    </xf>
    <xf numFmtId="168" fontId="10" fillId="0" borderId="9" xfId="2" applyNumberFormat="1" applyFont="1" applyBorder="1" applyAlignment="1">
      <alignment horizontal="right"/>
    </xf>
    <xf numFmtId="167" fontId="11" fillId="0" borderId="0" xfId="2" applyNumberFormat="1" applyFont="1" applyAlignment="1">
      <alignment horizontal="right"/>
    </xf>
    <xf numFmtId="168" fontId="11" fillId="0" borderId="0" xfId="2" applyNumberFormat="1" applyFont="1" applyAlignment="1">
      <alignment horizontal="right"/>
    </xf>
    <xf numFmtId="0" fontId="12" fillId="0" borderId="0" xfId="3" applyFont="1"/>
    <xf numFmtId="167" fontId="9" fillId="0" borderId="9" xfId="4" applyNumberFormat="1" applyFont="1" applyBorder="1" applyAlignment="1">
      <alignment horizontal="center"/>
    </xf>
    <xf numFmtId="168" fontId="9" fillId="0" borderId="9" xfId="2" applyNumberFormat="1" applyFont="1" applyBorder="1" applyAlignment="1">
      <alignment horizontal="right"/>
    </xf>
    <xf numFmtId="0" fontId="9" fillId="0" borderId="7" xfId="3" applyFont="1" applyBorder="1"/>
    <xf numFmtId="167" fontId="9" fillId="0" borderId="0" xfId="2" applyNumberFormat="1" applyFont="1" applyAlignment="1">
      <alignment horizontal="right"/>
    </xf>
    <xf numFmtId="167" fontId="12" fillId="0" borderId="13" xfId="4" applyNumberFormat="1" applyFont="1" applyBorder="1" applyAlignment="1">
      <alignment horizontal="center"/>
    </xf>
    <xf numFmtId="168" fontId="12" fillId="0" borderId="13" xfId="2" applyNumberFormat="1" applyFont="1" applyBorder="1" applyAlignment="1">
      <alignment horizontal="right"/>
    </xf>
    <xf numFmtId="169" fontId="9" fillId="0" borderId="0" xfId="3" applyNumberFormat="1" applyFont="1"/>
    <xf numFmtId="166" fontId="9" fillId="0" borderId="0" xfId="4" applyFont="1"/>
    <xf numFmtId="168" fontId="9" fillId="0" borderId="0" xfId="2" applyNumberFormat="1" applyFont="1"/>
    <xf numFmtId="169" fontId="12" fillId="0" borderId="9" xfId="3" applyNumberFormat="1" applyFont="1" applyBorder="1"/>
    <xf numFmtId="169" fontId="9" fillId="0" borderId="9" xfId="3" applyNumberFormat="1" applyFont="1" applyBorder="1"/>
    <xf numFmtId="166" fontId="12" fillId="0" borderId="9" xfId="4" applyFont="1" applyBorder="1"/>
    <xf numFmtId="168" fontId="9" fillId="0" borderId="9" xfId="2" applyNumberFormat="1" applyFont="1" applyBorder="1"/>
    <xf numFmtId="169" fontId="12" fillId="0" borderId="0" xfId="3" applyNumberFormat="1" applyFont="1"/>
    <xf numFmtId="0" fontId="10" fillId="0" borderId="8" xfId="3" applyFont="1" applyBorder="1"/>
    <xf numFmtId="0" fontId="10" fillId="0" borderId="9" xfId="3" applyFont="1" applyBorder="1"/>
    <xf numFmtId="169" fontId="10" fillId="0" borderId="9" xfId="3" applyNumberFormat="1" applyFont="1" applyBorder="1"/>
    <xf numFmtId="0" fontId="10" fillId="0" borderId="10" xfId="3" applyFont="1" applyBorder="1"/>
    <xf numFmtId="164" fontId="0" fillId="0" borderId="3" xfId="0" applyNumberFormat="1" applyBorder="1"/>
    <xf numFmtId="164" fontId="0" fillId="0" borderId="7" xfId="0" applyNumberFormat="1" applyBorder="1"/>
    <xf numFmtId="0" fontId="0" fillId="0" borderId="11" xfId="0" applyBorder="1" applyAlignment="1">
      <alignment horizontal="left"/>
    </xf>
    <xf numFmtId="0" fontId="0" fillId="0" borderId="12" xfId="0" applyNumberFormat="1" applyBorder="1"/>
    <xf numFmtId="164" fontId="0" fillId="0" borderId="5" xfId="0" applyNumberFormat="1" applyBorder="1"/>
    <xf numFmtId="164" fontId="0" fillId="0" borderId="12" xfId="0" applyNumberFormat="1" applyBorder="1"/>
    <xf numFmtId="0" fontId="0" fillId="0" borderId="0" xfId="0" applyAlignment="1">
      <alignment horizontal="center" vertical="center" wrapText="1"/>
    </xf>
    <xf numFmtId="0" fontId="0" fillId="0" borderId="14" xfId="0" pivotButton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left"/>
    </xf>
    <xf numFmtId="0" fontId="0" fillId="0" borderId="14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5" xfId="0" applyBorder="1" applyAlignment="1">
      <alignment horizontal="left"/>
    </xf>
    <xf numFmtId="0" fontId="0" fillId="0" borderId="5" xfId="0" applyNumberFormat="1" applyBorder="1"/>
    <xf numFmtId="164" fontId="0" fillId="0" borderId="14" xfId="1" applyNumberFormat="1" applyFont="1" applyBorder="1" applyAlignment="1">
      <alignment horizontal="center" vertical="center" wrapText="1"/>
    </xf>
    <xf numFmtId="164" fontId="0" fillId="0" borderId="3" xfId="1" applyNumberFormat="1" applyFont="1" applyBorder="1"/>
    <xf numFmtId="164" fontId="0" fillId="0" borderId="7" xfId="1" applyNumberFormat="1" applyFont="1" applyBorder="1"/>
    <xf numFmtId="164" fontId="0" fillId="0" borderId="15" xfId="1" applyNumberFormat="1" applyFont="1" applyBorder="1"/>
    <xf numFmtId="0" fontId="12" fillId="0" borderId="5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/>
    </xf>
    <xf numFmtId="0" fontId="9" fillId="0" borderId="6" xfId="3" applyFont="1" applyBorder="1"/>
    <xf numFmtId="165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4" fontId="12" fillId="0" borderId="0" xfId="1" applyNumberFormat="1" applyFont="1"/>
    <xf numFmtId="170" fontId="12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164" fontId="9" fillId="0" borderId="18" xfId="1" applyNumberFormat="1" applyFont="1" applyBorder="1" applyAlignment="1">
      <alignment horizontal="center"/>
    </xf>
    <xf numFmtId="170" fontId="9" fillId="0" borderId="18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center"/>
    </xf>
    <xf numFmtId="170" fontId="9" fillId="0" borderId="13" xfId="1" applyNumberFormat="1" applyFont="1" applyBorder="1" applyAlignment="1">
      <alignment horizontal="right"/>
    </xf>
    <xf numFmtId="169" fontId="9" fillId="0" borderId="0" xfId="3" applyNumberFormat="1" applyFont="1" applyAlignment="1">
      <alignment horizontal="right"/>
    </xf>
    <xf numFmtId="0" fontId="9" fillId="0" borderId="8" xfId="3" applyFont="1" applyBorder="1"/>
    <xf numFmtId="0" fontId="9" fillId="0" borderId="9" xfId="3" applyFont="1" applyBorder="1"/>
    <xf numFmtId="0" fontId="9" fillId="0" borderId="10" xfId="3" applyFont="1" applyBorder="1"/>
    <xf numFmtId="0" fontId="13" fillId="0" borderId="0" xfId="3" applyFont="1" applyAlignment="1">
      <alignment horizontal="center" vertical="center" wrapText="1"/>
    </xf>
    <xf numFmtId="0" fontId="9" fillId="0" borderId="2" xfId="3" applyFont="1" applyBorder="1" applyAlignment="1">
      <alignment horizontal="center"/>
    </xf>
    <xf numFmtId="0" fontId="9" fillId="0" borderId="3" xfId="3" applyFont="1" applyBorder="1" applyAlignment="1">
      <alignment horizontal="center"/>
    </xf>
    <xf numFmtId="0" fontId="9" fillId="0" borderId="8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12" fillId="0" borderId="2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 wrapText="1"/>
    </xf>
    <xf numFmtId="0" fontId="12" fillId="0" borderId="15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30"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  <alignment horizontal="center" vertical="center" wrapText="1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09.446793287039" createdVersion="5" refreshedVersion="5" minRefreshableVersion="3" recordCount="14">
  <cacheSource type="worksheet">
    <worksheetSource ref="A2:AV16" sheet="ESTADO DE CADA FACTURA"/>
  </cacheSource>
  <cacheFields count="48">
    <cacheField name="NIT IPS" numFmtId="0">
      <sharedItems containsSemiMixedTypes="0" containsString="0" containsNumber="1" containsInteger="1" minValue="901027868" maxValue="90102786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0" maxValue="74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9-13T00:00:00" maxDate="2024-09-20T00:00:00"/>
    </cacheField>
    <cacheField name="IPS Fecha radicado" numFmtId="14">
      <sharedItems containsSemiMixedTypes="0" containsNonDate="0" containsDate="1" containsString="0" minDate="2024-10-01T00:00:00" maxDate="2024-10-02T00:00:00"/>
    </cacheField>
    <cacheField name="Fecha de radicación EPS " numFmtId="14">
      <sharedItems containsSemiMixedTypes="0" containsNonDate="0" containsDate="1" containsString="0" minDate="2024-10-01T07:00:00" maxDate="2024-10-01T07:00:00"/>
    </cacheField>
    <cacheField name="IPS Valor Factura" numFmtId="164">
      <sharedItems containsSemiMixedTypes="0" containsString="0" containsNumber="1" containsInteger="1" minValue="4548250" maxValue="5177250"/>
    </cacheField>
    <cacheField name="IPS Saldo Factura" numFmtId="164">
      <sharedItems containsSemiMixedTypes="0" containsString="0" containsNumber="1" containsInteger="1" minValue="4548250" maxValue="517725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13/11/2024" numFmtId="0">
      <sharedItems count="2">
        <s v="FACTURA PENDIENTE EN PROGRAMACION DE PAGO - GLOSA PENDIENTE POR CONCILIAR"/>
        <s v="FACTURA PENDIENTE EN PROGRAMACION DE PAGO "/>
      </sharedItems>
    </cacheField>
    <cacheField name="Boxalud" numFmtId="0">
      <sharedItems/>
    </cacheField>
    <cacheField name="Por pagar SAP" numFmtId="164">
      <sharedItems containsSemiMixedTypes="0" containsString="0" containsNumber="1" containsInteger="1" minValue="0" maxValue="1585600"/>
    </cacheField>
    <cacheField name="P. abiertas doc" numFmtId="0">
      <sharedItems containsString="0" containsBlank="1" containsNumber="1" containsInteger="1" minValue="1222518252" maxValue="1222518254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0">
      <sharedItems containsNonDate="0" containsString="0" containsBlank="1"/>
    </cacheField>
    <cacheField name="Valor devuelto " numFmtId="0">
      <sharedItems containsNonDate="0" containsString="0" containsBlank="1"/>
    </cacheField>
    <cacheField name="Valor no radicado" numFmtId="0">
      <sharedItems containsNonDate="0" containsString="0" containsBlank="1"/>
    </cacheField>
    <cacheField name="Valor aceptado IPS " numFmtId="0">
      <sharedItems containsNonDate="0" containsString="0" containsBlank="1"/>
    </cacheField>
    <cacheField name="Valor extemporaneo" numFmtId="0">
      <sharedItems containsNonDate="0" containsString="0" containsBlank="1"/>
    </cacheField>
    <cacheField name="Valor glosa por contestar " numFmtId="0">
      <sharedItems containsString="0" containsBlank="1" containsNumber="1" containsInteger="1" minValue="342400" maxValue="4192500" count="5">
        <n v="3808250"/>
        <m/>
        <n v="342400"/>
        <n v="3451900"/>
        <n v="4192500"/>
      </sharedItems>
    </cacheField>
    <cacheField name="Valor pendiente de pago " numFmtId="164">
      <sharedItems containsSemiMixedTypes="0" containsString="0" containsNumber="1" containsInteger="1" minValue="740000" maxValue="5177250"/>
    </cacheField>
    <cacheField name="Valor proceso interno" numFmtId="0">
      <sharedItems containsNonDate="0" containsString="0" containsBlank="1"/>
    </cacheField>
    <cacheField name="Valor Covid-19" numFmtId="0">
      <sharedItems containsNonDate="0" containsString="0" containsBlank="1"/>
    </cacheField>
    <cacheField name="Valor Total Bruto" numFmtId="164">
      <sharedItems containsSemiMixedTypes="0" containsString="0" containsNumber="1" containsInteger="1" minValue="4548250" maxValue="5177250"/>
    </cacheField>
    <cacheField name="Valor Radicado" numFmtId="164">
      <sharedItems containsSemiMixedTypes="0" containsString="0" containsNumber="1" containsInteger="1" minValue="4548250" maxValue="5177250"/>
    </cacheField>
    <cacheField name="Valor Glosa Aceptada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Devolucion" numFmtId="164">
      <sharedItems containsSemiMixedTypes="0" containsString="0" containsNumber="1" containsInteger="1" minValue="0" maxValue="0"/>
    </cacheField>
    <cacheField name="Valor Glosa Pendiente" numFmtId="164">
      <sharedItems containsSemiMixedTypes="0" containsString="0" containsNumber="1" containsInteger="1" minValue="0" maxValue="4192500"/>
    </cacheField>
    <cacheField name="Observación objeccion " numFmtId="164">
      <sharedItems containsNonDate="0" containsString="0" containsBlank="1"/>
    </cacheField>
    <cacheField name="Tipificación objección " numFmtId="164">
      <sharedItems containsNonDate="0" containsString="0" containsBlank="1"/>
    </cacheField>
    <cacheField name="Tipo servicio" numFmtId="164">
      <sharedItems containsNonDate="0" containsString="0" containsBlank="1"/>
    </cacheField>
    <cacheField name="Ambito " numFmtId="164">
      <sharedItems containsNonDate="0" containsString="0" containsBlank="1"/>
    </cacheField>
    <cacheField name="Valor Pagar" numFmtId="164">
      <sharedItems containsSemiMixedTypes="0" containsString="0" containsNumber="1" containsInteger="1" minValue="740000" maxValue="5177250"/>
    </cacheField>
    <cacheField name="Valor compensacion SAP " numFmtId="164">
      <sharedItems containsSemiMixedTypes="0" containsString="0" containsNumber="1" containsInteger="1" minValue="0" maxValue="0"/>
    </cacheField>
    <cacheField name="Retención 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Observación pago" numFmtId="0">
      <sharedItems containsNonDate="0" containsString="0" containsBlank="1"/>
    </cacheField>
    <cacheField name="Fecha de compensacion " numFmtId="0">
      <sharedItems containsNonDate="0" containsString="0" containsBlank="1"/>
    </cacheField>
    <cacheField name="Valor TF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901027868"/>
    <s v="HOME INTEGRAL HEALTH SERVICIES SAS"/>
    <s v="FEV"/>
    <n v="74"/>
    <s v="FEV74"/>
    <s v="901027868_FEV74"/>
    <d v="2024-09-19T00:00:00"/>
    <d v="2024-10-01T00:00:00"/>
    <d v="2024-10-01T07:00:00"/>
    <n v="4548250"/>
    <n v="4548250"/>
    <s v="EVENTO"/>
    <s v="CALI"/>
    <s v="HOSPITALIZACION DOMICILIARIA"/>
    <s v="CNT-2022-501"/>
    <x v="0"/>
    <s v="Para respuesta prestador"/>
    <n v="740000"/>
    <n v="1222518252"/>
    <m/>
    <m/>
    <m/>
    <m/>
    <m/>
    <m/>
    <m/>
    <x v="0"/>
    <n v="740000"/>
    <m/>
    <m/>
    <n v="4548250"/>
    <n v="4548250"/>
    <n v="0"/>
    <n v="0"/>
    <n v="0"/>
    <n v="3808250"/>
    <m/>
    <m/>
    <m/>
    <m/>
    <n v="740000"/>
    <n v="0"/>
    <n v="0"/>
    <m/>
    <m/>
    <m/>
    <m/>
    <d v="2024-10-31T00:00:00"/>
  </r>
  <r>
    <n v="901027868"/>
    <s v="HOME INTEGRAL HEALTH SERVICIES SAS"/>
    <s v="FEV"/>
    <n v="60"/>
    <s v="FEV60"/>
    <s v="901027868_FEV60"/>
    <d v="2024-09-13T00:00:00"/>
    <d v="2024-10-01T00:00:00"/>
    <d v="2024-10-01T07:00:00"/>
    <n v="5037500"/>
    <n v="5037500"/>
    <s v="EVENTO"/>
    <s v="CALI"/>
    <s v="HOSPITALIZACION DOMICILIARIA"/>
    <s v="CNT-2022-501"/>
    <x v="1"/>
    <s v="Finalizada"/>
    <n v="0"/>
    <m/>
    <m/>
    <m/>
    <m/>
    <m/>
    <m/>
    <m/>
    <m/>
    <x v="1"/>
    <n v="5037500"/>
    <m/>
    <m/>
    <n v="5037500"/>
    <n v="5037500"/>
    <n v="0"/>
    <n v="0"/>
    <n v="0"/>
    <n v="0"/>
    <m/>
    <m/>
    <m/>
    <m/>
    <n v="5037500"/>
    <n v="0"/>
    <n v="0"/>
    <m/>
    <m/>
    <m/>
    <m/>
    <d v="2024-10-31T00:00:00"/>
  </r>
  <r>
    <n v="901027868"/>
    <s v="HOME INTEGRAL HEALTH SERVICIES SAS"/>
    <s v="FEV"/>
    <n v="61"/>
    <s v="FEV61"/>
    <s v="901027868_FEV61"/>
    <d v="2024-09-13T00:00:00"/>
    <d v="2024-10-01T00:00:00"/>
    <d v="2024-10-01T07:00:00"/>
    <n v="5177250"/>
    <n v="5177250"/>
    <s v="EVENTO"/>
    <s v="CALI"/>
    <s v="HOSPITALIZACION DOMICILIARIA"/>
    <s v="CNT-2022-501"/>
    <x v="1"/>
    <s v="Finalizada"/>
    <n v="0"/>
    <m/>
    <m/>
    <m/>
    <m/>
    <m/>
    <m/>
    <m/>
    <m/>
    <x v="1"/>
    <n v="5177250"/>
    <m/>
    <m/>
    <n v="5177250"/>
    <n v="5177250"/>
    <n v="0"/>
    <n v="0"/>
    <n v="0"/>
    <n v="0"/>
    <m/>
    <m/>
    <m/>
    <m/>
    <n v="5177250"/>
    <n v="0"/>
    <n v="0"/>
    <m/>
    <m/>
    <m/>
    <m/>
    <d v="2024-10-31T00:00:00"/>
  </r>
  <r>
    <n v="901027868"/>
    <s v="HOME INTEGRAL HEALTH SERVICIES SAS"/>
    <s v="FEV"/>
    <n v="62"/>
    <s v="FEV62"/>
    <s v="901027868_FEV62"/>
    <d v="2024-09-13T00:00:00"/>
    <d v="2024-10-01T00:00:00"/>
    <d v="2024-10-01T07:00:00"/>
    <n v="5037500"/>
    <n v="5037500"/>
    <s v="EVENTO"/>
    <s v="CALI"/>
    <s v="HOSPITALIZACION DOMICILIARIA"/>
    <s v="CNT-2022-501"/>
    <x v="1"/>
    <s v="Finalizada"/>
    <n v="0"/>
    <m/>
    <m/>
    <m/>
    <m/>
    <m/>
    <m/>
    <m/>
    <m/>
    <x v="1"/>
    <n v="5037500"/>
    <m/>
    <m/>
    <n v="5037500"/>
    <n v="5037500"/>
    <n v="0"/>
    <n v="0"/>
    <n v="0"/>
    <n v="0"/>
    <m/>
    <m/>
    <m/>
    <m/>
    <n v="5037500"/>
    <n v="0"/>
    <n v="0"/>
    <m/>
    <m/>
    <m/>
    <m/>
    <d v="2024-10-31T00:00:00"/>
  </r>
  <r>
    <n v="901027868"/>
    <s v="HOME INTEGRAL HEALTH SERVICIES SAS"/>
    <s v="FEV"/>
    <n v="63"/>
    <s v="FEV63"/>
    <s v="901027868_FEV63"/>
    <d v="2024-09-13T00:00:00"/>
    <d v="2024-10-01T00:00:00"/>
    <d v="2024-10-01T07:00:00"/>
    <n v="5177250"/>
    <n v="5177250"/>
    <s v="EVENTO"/>
    <s v="CALI"/>
    <s v="HOSPITALIZACION DOMICILIARIA"/>
    <s v="CNT-2022-501"/>
    <x v="1"/>
    <s v="Finalizada"/>
    <n v="0"/>
    <m/>
    <m/>
    <m/>
    <m/>
    <m/>
    <m/>
    <m/>
    <m/>
    <x v="1"/>
    <n v="5177250"/>
    <m/>
    <m/>
    <n v="5177250"/>
    <n v="5177250"/>
    <n v="0"/>
    <n v="0"/>
    <n v="0"/>
    <n v="0"/>
    <m/>
    <m/>
    <m/>
    <m/>
    <n v="5177250"/>
    <n v="0"/>
    <n v="0"/>
    <m/>
    <m/>
    <m/>
    <m/>
    <d v="2024-10-31T00:00:00"/>
  </r>
  <r>
    <n v="901027868"/>
    <s v="HOME INTEGRAL HEALTH SERVICIES SAS"/>
    <s v="FEV"/>
    <n v="64"/>
    <s v="FEV64"/>
    <s v="901027868_FEV64"/>
    <d v="2024-09-17T00:00:00"/>
    <d v="2024-10-01T00:00:00"/>
    <d v="2024-10-01T07:00:00"/>
    <n v="5177250"/>
    <n v="5177250"/>
    <s v="EVENTO"/>
    <s v="CALI"/>
    <s v="HOSPITALIZACION DOMICILIARIA"/>
    <s v="CNT-2022-501"/>
    <x v="1"/>
    <s v="Finalizada"/>
    <n v="0"/>
    <m/>
    <m/>
    <m/>
    <m/>
    <m/>
    <m/>
    <m/>
    <m/>
    <x v="1"/>
    <n v="5177250"/>
    <m/>
    <m/>
    <n v="5177250"/>
    <n v="5177250"/>
    <n v="0"/>
    <n v="0"/>
    <n v="0"/>
    <n v="0"/>
    <m/>
    <m/>
    <m/>
    <m/>
    <n v="5177250"/>
    <n v="0"/>
    <n v="0"/>
    <m/>
    <m/>
    <m/>
    <m/>
    <d v="2024-10-31T00:00:00"/>
  </r>
  <r>
    <n v="901027868"/>
    <s v="HOME INTEGRAL HEALTH SERVICIES SAS"/>
    <s v="FEV"/>
    <n v="65"/>
    <s v="FEV65"/>
    <s v="901027868_FEV65"/>
    <d v="2024-09-17T00:00:00"/>
    <d v="2024-10-01T00:00:00"/>
    <d v="2024-10-01T07:00:00"/>
    <n v="4758000"/>
    <n v="4758000"/>
    <s v="EVENTO"/>
    <s v="CALI"/>
    <s v="HOSPITALIZACION DOMICILIARIA"/>
    <s v="CNT-2022-501"/>
    <x v="1"/>
    <s v="Finalizada"/>
    <n v="0"/>
    <m/>
    <m/>
    <m/>
    <m/>
    <m/>
    <m/>
    <m/>
    <m/>
    <x v="1"/>
    <n v="4758000"/>
    <m/>
    <m/>
    <n v="4758000"/>
    <n v="4758000"/>
    <n v="0"/>
    <n v="0"/>
    <n v="0"/>
    <n v="0"/>
    <m/>
    <m/>
    <m/>
    <m/>
    <n v="4758000"/>
    <n v="0"/>
    <n v="0"/>
    <m/>
    <m/>
    <m/>
    <m/>
    <d v="2024-10-31T00:00:00"/>
  </r>
  <r>
    <n v="901027868"/>
    <s v="HOME INTEGRAL HEALTH SERVICIES SAS"/>
    <s v="FEV"/>
    <n v="66"/>
    <s v="FEV66"/>
    <s v="901027868_FEV66"/>
    <d v="2024-09-17T00:00:00"/>
    <d v="2024-10-01T00:00:00"/>
    <d v="2024-10-01T07:00:00"/>
    <n v="5177250"/>
    <n v="5177250"/>
    <s v="EVENTO"/>
    <s v="CALI"/>
    <s v="HOSPITALIZACION DOMICILIARIA"/>
    <s v="CNT-2022-501"/>
    <x v="0"/>
    <s v="Para respuesta prestador"/>
    <n v="0"/>
    <m/>
    <m/>
    <m/>
    <m/>
    <m/>
    <m/>
    <m/>
    <m/>
    <x v="2"/>
    <n v="4834850"/>
    <m/>
    <m/>
    <n v="5177250"/>
    <n v="5177250"/>
    <n v="0"/>
    <n v="0"/>
    <n v="0"/>
    <n v="342400"/>
    <m/>
    <m/>
    <m/>
    <m/>
    <n v="4834850"/>
    <n v="0"/>
    <n v="0"/>
    <m/>
    <m/>
    <m/>
    <m/>
    <d v="2024-10-31T00:00:00"/>
  </r>
  <r>
    <n v="901027868"/>
    <s v="HOME INTEGRAL HEALTH SERVICIES SAS"/>
    <s v="FEV"/>
    <n v="67"/>
    <s v="FEV67"/>
    <s v="901027868_FEV67"/>
    <d v="2024-09-17T00:00:00"/>
    <d v="2024-10-01T00:00:00"/>
    <d v="2024-10-01T07:00:00"/>
    <n v="5037500"/>
    <n v="5037500"/>
    <s v="EVENTO"/>
    <s v="CALI"/>
    <s v="HOSPITALIZACION DOMICILIARIA"/>
    <s v="CNT-2022-501"/>
    <x v="1"/>
    <s v="Finalizada"/>
    <n v="0"/>
    <m/>
    <m/>
    <m/>
    <m/>
    <m/>
    <m/>
    <m/>
    <m/>
    <x v="1"/>
    <n v="5037500"/>
    <m/>
    <m/>
    <n v="5037500"/>
    <n v="5037500"/>
    <n v="0"/>
    <n v="0"/>
    <n v="0"/>
    <n v="0"/>
    <m/>
    <m/>
    <m/>
    <m/>
    <n v="5037500"/>
    <n v="0"/>
    <n v="0"/>
    <m/>
    <m/>
    <m/>
    <m/>
    <d v="2024-10-31T00:00:00"/>
  </r>
  <r>
    <n v="901027868"/>
    <s v="HOME INTEGRAL HEALTH SERVICIES SAS"/>
    <s v="FEV"/>
    <n v="68"/>
    <s v="FEV68"/>
    <s v="901027868_FEV68"/>
    <d v="2024-09-17T00:00:00"/>
    <d v="2024-10-01T00:00:00"/>
    <d v="2024-10-01T07:00:00"/>
    <n v="5177250"/>
    <n v="5177250"/>
    <s v="EVENTO"/>
    <s v="CALI"/>
    <s v="HOSPITALIZACION DOMICILIARIA"/>
    <s v="CNT-2022-501"/>
    <x v="1"/>
    <s v="Finalizada"/>
    <n v="0"/>
    <m/>
    <m/>
    <m/>
    <m/>
    <m/>
    <m/>
    <m/>
    <m/>
    <x v="1"/>
    <n v="5177250"/>
    <m/>
    <m/>
    <n v="5177250"/>
    <n v="5177250"/>
    <n v="0"/>
    <n v="0"/>
    <n v="0"/>
    <n v="0"/>
    <m/>
    <m/>
    <m/>
    <m/>
    <n v="5177250"/>
    <n v="0"/>
    <n v="0"/>
    <m/>
    <m/>
    <m/>
    <m/>
    <d v="2024-10-31T00:00:00"/>
  </r>
  <r>
    <n v="901027868"/>
    <s v="HOME INTEGRAL HEALTH SERVICIES SAS"/>
    <s v="FEV"/>
    <n v="73"/>
    <s v="FEV73"/>
    <s v="901027868_FEV73"/>
    <d v="2024-09-17T00:00:00"/>
    <d v="2024-10-01T00:00:00"/>
    <d v="2024-10-01T07:00:00"/>
    <n v="5037500"/>
    <n v="5037500"/>
    <s v="EVENTO"/>
    <s v="CALI"/>
    <s v="HOSPITALIZACION DOMICILIARIA"/>
    <s v="CNT-2022-501"/>
    <x v="0"/>
    <s v="Para respuesta prestador"/>
    <n v="1585600"/>
    <n v="1222518253"/>
    <m/>
    <m/>
    <m/>
    <m/>
    <m/>
    <m/>
    <m/>
    <x v="3"/>
    <n v="1585600"/>
    <m/>
    <m/>
    <n v="5037500"/>
    <n v="5037500"/>
    <n v="0"/>
    <n v="0"/>
    <n v="0"/>
    <n v="3451900"/>
    <m/>
    <m/>
    <m/>
    <m/>
    <n v="1585600"/>
    <n v="0"/>
    <n v="0"/>
    <m/>
    <m/>
    <m/>
    <m/>
    <d v="2024-10-31T00:00:00"/>
  </r>
  <r>
    <n v="901027868"/>
    <s v="HOME INTEGRAL HEALTH SERVICIES SAS"/>
    <s v="FEV"/>
    <n v="70"/>
    <s v="FEV70"/>
    <s v="901027868_FEV70"/>
    <d v="2024-09-17T00:00:00"/>
    <d v="2024-10-01T00:00:00"/>
    <d v="2024-10-01T07:00:00"/>
    <n v="5177250"/>
    <n v="5177250"/>
    <s v="EVENTO"/>
    <s v="CALI"/>
    <s v="HOSPITALIZACION DOMICILIARIA"/>
    <s v="CNT-2022-501"/>
    <x v="1"/>
    <s v="Finalizada"/>
    <n v="0"/>
    <m/>
    <m/>
    <m/>
    <m/>
    <m/>
    <m/>
    <m/>
    <m/>
    <x v="1"/>
    <n v="5177250"/>
    <m/>
    <m/>
    <n v="5177250"/>
    <n v="5177250"/>
    <n v="0"/>
    <n v="0"/>
    <n v="0"/>
    <n v="0"/>
    <m/>
    <m/>
    <m/>
    <m/>
    <n v="5092750"/>
    <n v="0"/>
    <n v="0"/>
    <m/>
    <m/>
    <m/>
    <m/>
    <d v="2024-10-31T00:00:00"/>
  </r>
  <r>
    <n v="901027868"/>
    <s v="HOME INTEGRAL HEALTH SERVICIES SAS"/>
    <s v="FEV"/>
    <n v="71"/>
    <s v="FEV71"/>
    <s v="901027868_FEV71"/>
    <d v="2024-09-17T00:00:00"/>
    <d v="2024-10-01T00:00:00"/>
    <d v="2024-10-01T07:00:00"/>
    <n v="5177250"/>
    <n v="5177250"/>
    <s v="EVENTO"/>
    <s v="CALI"/>
    <s v="HOSPITALIZACION DOMICILIARIA"/>
    <s v="CNT-2022-501"/>
    <x v="1"/>
    <s v="Finalizada"/>
    <n v="0"/>
    <m/>
    <m/>
    <m/>
    <m/>
    <m/>
    <m/>
    <m/>
    <m/>
    <x v="1"/>
    <n v="5177250"/>
    <m/>
    <m/>
    <n v="5177250"/>
    <n v="5177250"/>
    <n v="0"/>
    <n v="0"/>
    <n v="0"/>
    <n v="0"/>
    <m/>
    <m/>
    <m/>
    <m/>
    <n v="5177250"/>
    <n v="0"/>
    <n v="0"/>
    <m/>
    <m/>
    <m/>
    <m/>
    <d v="2024-10-31T00:00:00"/>
  </r>
  <r>
    <n v="901027868"/>
    <s v="HOME INTEGRAL HEALTH SERVICIES SAS"/>
    <s v="FEV"/>
    <n v="72"/>
    <s v="FEV72"/>
    <s v="901027868_FEV72"/>
    <d v="2024-09-17T00:00:00"/>
    <d v="2024-10-01T00:00:00"/>
    <d v="2024-10-01T07:00:00"/>
    <n v="5037500"/>
    <n v="5037500"/>
    <s v="EVENTO"/>
    <s v="CALI"/>
    <s v="HOSPITALIZACION DOMICILIARIA"/>
    <s v="CNT-2022-501"/>
    <x v="0"/>
    <s v="Para respuesta prestador"/>
    <n v="845000"/>
    <n v="1222518254"/>
    <m/>
    <m/>
    <m/>
    <m/>
    <m/>
    <m/>
    <m/>
    <x v="4"/>
    <n v="845000"/>
    <m/>
    <m/>
    <n v="5037500"/>
    <n v="5037500"/>
    <n v="0"/>
    <n v="0"/>
    <n v="0"/>
    <n v="4192500"/>
    <m/>
    <m/>
    <m/>
    <m/>
    <n v="845000"/>
    <n v="0"/>
    <n v="0"/>
    <m/>
    <m/>
    <m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6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4" showAll="0"/>
    <pivotField dataField="1" numFmtId="164" showAll="0"/>
    <pivotField showAll="0"/>
    <pivotField showAll="0"/>
    <pivotField showAll="0"/>
    <pivotField showAll="0"/>
    <pivotField axis="axisRow" dataField="1" showAll="0">
      <items count="3">
        <item x="1"/>
        <item x="0"/>
        <item t="default"/>
      </items>
    </pivotField>
    <pivotField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6">
        <item x="2"/>
        <item x="3"/>
        <item x="0"/>
        <item x="4"/>
        <item x="1"/>
        <item t="default"/>
      </items>
    </pivotField>
    <pivotField dataField="1"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numFmtId="14" showAll="0"/>
  </pivotFields>
  <rowFields count="1">
    <field x="15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15" subtotal="count" baseField="0" baseItem="0"/>
    <dataField name="Saldo IPS " fld="10" baseField="0" baseItem="0" numFmtId="164"/>
    <dataField name="Valor glosa por contestar  " fld="26" baseField="15" baseItem="0" numFmtId="164"/>
    <dataField name=" Valor pendiente de pago " fld="27" baseField="0" baseItem="0" numFmtId="164"/>
  </dataFields>
  <formats count="30">
    <format dxfId="29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8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7">
      <pivotArea type="all" dataOnly="0" outline="0" fieldPosition="0"/>
    </format>
    <format dxfId="26">
      <pivotArea outline="0" collapsedLevelsAreSubtotals="1" fieldPosition="0"/>
    </format>
    <format dxfId="25">
      <pivotArea field="15" type="button" dataOnly="0" labelOnly="1" outline="0" axis="axisRow" fieldPosition="0"/>
    </format>
    <format dxfId="24">
      <pivotArea dataOnly="0" labelOnly="1" fieldPosition="0">
        <references count="1">
          <reference field="15" count="0"/>
        </references>
      </pivotArea>
    </format>
    <format dxfId="23">
      <pivotArea dataOnly="0" labelOnly="1" grandRow="1" outline="0" fieldPosition="0"/>
    </format>
    <format dxfId="2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1">
      <pivotArea field="15" type="button" dataOnly="0" labelOnly="1" outline="0" axis="axisRow" fieldPosition="0"/>
    </format>
    <format dxfId="20">
      <pivotArea dataOnly="0" labelOnly="1" fieldPosition="0">
        <references count="1">
          <reference field="15" count="0"/>
        </references>
      </pivotArea>
    </format>
    <format dxfId="19">
      <pivotArea dataOnly="0" labelOnly="1" grandRow="1" outline="0" fieldPosition="0"/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field="15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">
      <pivotArea field="15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field="15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">
      <pivotArea field="15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grandRow="1" outline="0" fieldPosition="0"/>
    </format>
    <format dxfId="4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showGridLines="0" topLeftCell="B1" zoomScale="120" zoomScaleNormal="120" workbookViewId="0">
      <selection activeCell="C6" sqref="C6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5.7265625" customWidth="1"/>
    <col min="6" max="6" width="14.7265625" customWidth="1"/>
    <col min="7" max="7" width="14.816406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29" x14ac:dyDescent="0.35">
      <c r="A2" s="1">
        <v>901027868</v>
      </c>
      <c r="B2" s="1" t="s">
        <v>12</v>
      </c>
      <c r="C2" s="1" t="s">
        <v>13</v>
      </c>
      <c r="D2" s="1">
        <v>74</v>
      </c>
      <c r="E2" s="6">
        <v>45554</v>
      </c>
      <c r="F2" s="6">
        <v>45566</v>
      </c>
      <c r="G2" s="1">
        <v>4548250</v>
      </c>
      <c r="H2" s="1">
        <v>4548250</v>
      </c>
      <c r="I2" s="5" t="s">
        <v>14</v>
      </c>
      <c r="J2" s="4" t="s">
        <v>15</v>
      </c>
      <c r="K2" s="5" t="s">
        <v>16</v>
      </c>
      <c r="L2" s="4" t="s">
        <v>17</v>
      </c>
    </row>
    <row r="3" spans="1:12" ht="29" x14ac:dyDescent="0.35">
      <c r="A3" s="1">
        <v>901027868</v>
      </c>
      <c r="B3" s="1" t="s">
        <v>12</v>
      </c>
      <c r="C3" s="1" t="s">
        <v>13</v>
      </c>
      <c r="D3" s="1">
        <v>60</v>
      </c>
      <c r="E3" s="6">
        <v>45548</v>
      </c>
      <c r="F3" s="6">
        <v>45566</v>
      </c>
      <c r="G3" s="1">
        <v>5037500</v>
      </c>
      <c r="H3" s="1">
        <v>5037500</v>
      </c>
      <c r="I3" s="5" t="s">
        <v>14</v>
      </c>
      <c r="J3" s="4" t="s">
        <v>15</v>
      </c>
      <c r="K3" s="5" t="s">
        <v>16</v>
      </c>
      <c r="L3" s="4" t="s">
        <v>17</v>
      </c>
    </row>
    <row r="4" spans="1:12" ht="29" x14ac:dyDescent="0.35">
      <c r="A4" s="1">
        <v>901027868</v>
      </c>
      <c r="B4" s="1" t="s">
        <v>12</v>
      </c>
      <c r="C4" s="1" t="s">
        <v>13</v>
      </c>
      <c r="D4" s="1">
        <v>61</v>
      </c>
      <c r="E4" s="6">
        <v>45548</v>
      </c>
      <c r="F4" s="6">
        <v>45566</v>
      </c>
      <c r="G4" s="1">
        <v>5177250</v>
      </c>
      <c r="H4" s="1">
        <v>5177250</v>
      </c>
      <c r="I4" s="5" t="s">
        <v>14</v>
      </c>
      <c r="J4" s="4" t="s">
        <v>15</v>
      </c>
      <c r="K4" s="5" t="s">
        <v>16</v>
      </c>
      <c r="L4" s="4" t="s">
        <v>17</v>
      </c>
    </row>
    <row r="5" spans="1:12" ht="29" x14ac:dyDescent="0.35">
      <c r="A5" s="1">
        <v>901027868</v>
      </c>
      <c r="B5" s="1" t="s">
        <v>12</v>
      </c>
      <c r="C5" s="1" t="s">
        <v>13</v>
      </c>
      <c r="D5" s="1">
        <v>62</v>
      </c>
      <c r="E5" s="6">
        <v>45548</v>
      </c>
      <c r="F5" s="6">
        <v>45566</v>
      </c>
      <c r="G5" s="1">
        <v>5037500</v>
      </c>
      <c r="H5" s="1">
        <v>5037500</v>
      </c>
      <c r="I5" s="5" t="s">
        <v>14</v>
      </c>
      <c r="J5" s="4" t="s">
        <v>15</v>
      </c>
      <c r="K5" s="5" t="s">
        <v>16</v>
      </c>
      <c r="L5" s="4" t="s">
        <v>17</v>
      </c>
    </row>
    <row r="6" spans="1:12" ht="29" x14ac:dyDescent="0.35">
      <c r="A6" s="1">
        <v>901027868</v>
      </c>
      <c r="B6" s="1" t="s">
        <v>12</v>
      </c>
      <c r="C6" s="1" t="s">
        <v>13</v>
      </c>
      <c r="D6" s="1">
        <v>63</v>
      </c>
      <c r="E6" s="6">
        <v>45548</v>
      </c>
      <c r="F6" s="6">
        <v>45566</v>
      </c>
      <c r="G6" s="1">
        <v>5177250</v>
      </c>
      <c r="H6" s="1">
        <v>5177250</v>
      </c>
      <c r="I6" s="5" t="s">
        <v>14</v>
      </c>
      <c r="J6" s="4" t="s">
        <v>15</v>
      </c>
      <c r="K6" s="5" t="s">
        <v>16</v>
      </c>
      <c r="L6" s="4" t="s">
        <v>17</v>
      </c>
    </row>
    <row r="7" spans="1:12" ht="29" x14ac:dyDescent="0.35">
      <c r="A7" s="1">
        <v>901027868</v>
      </c>
      <c r="B7" s="1" t="s">
        <v>12</v>
      </c>
      <c r="C7" s="1" t="s">
        <v>13</v>
      </c>
      <c r="D7" s="1">
        <v>64</v>
      </c>
      <c r="E7" s="6">
        <v>45552</v>
      </c>
      <c r="F7" s="6">
        <v>45566</v>
      </c>
      <c r="G7" s="1">
        <v>5177250</v>
      </c>
      <c r="H7" s="1">
        <v>5177250</v>
      </c>
      <c r="I7" s="5" t="s">
        <v>14</v>
      </c>
      <c r="J7" s="4" t="s">
        <v>15</v>
      </c>
      <c r="K7" s="5" t="s">
        <v>16</v>
      </c>
      <c r="L7" s="4" t="s">
        <v>17</v>
      </c>
    </row>
    <row r="8" spans="1:12" ht="29" x14ac:dyDescent="0.35">
      <c r="A8" s="1">
        <v>901027868</v>
      </c>
      <c r="B8" s="1" t="s">
        <v>12</v>
      </c>
      <c r="C8" s="1" t="s">
        <v>13</v>
      </c>
      <c r="D8" s="1">
        <v>65</v>
      </c>
      <c r="E8" s="6">
        <v>45552</v>
      </c>
      <c r="F8" s="6">
        <v>45566</v>
      </c>
      <c r="G8" s="1">
        <v>4758000</v>
      </c>
      <c r="H8" s="1">
        <v>4758000</v>
      </c>
      <c r="I8" s="5" t="s">
        <v>14</v>
      </c>
      <c r="J8" s="4" t="s">
        <v>15</v>
      </c>
      <c r="K8" s="5" t="s">
        <v>16</v>
      </c>
      <c r="L8" s="4" t="s">
        <v>17</v>
      </c>
    </row>
    <row r="9" spans="1:12" ht="29" x14ac:dyDescent="0.35">
      <c r="A9" s="1">
        <v>901027868</v>
      </c>
      <c r="B9" s="1" t="s">
        <v>12</v>
      </c>
      <c r="C9" s="1" t="s">
        <v>13</v>
      </c>
      <c r="D9" s="1">
        <v>66</v>
      </c>
      <c r="E9" s="6">
        <v>45552</v>
      </c>
      <c r="F9" s="6">
        <v>45566</v>
      </c>
      <c r="G9" s="1">
        <v>5177250</v>
      </c>
      <c r="H9" s="1">
        <v>5177250</v>
      </c>
      <c r="I9" s="5" t="s">
        <v>14</v>
      </c>
      <c r="J9" s="4" t="s">
        <v>15</v>
      </c>
      <c r="K9" s="5" t="s">
        <v>16</v>
      </c>
      <c r="L9" s="4" t="s">
        <v>17</v>
      </c>
    </row>
    <row r="10" spans="1:12" ht="29" x14ac:dyDescent="0.35">
      <c r="A10" s="1">
        <v>901027868</v>
      </c>
      <c r="B10" s="1" t="s">
        <v>12</v>
      </c>
      <c r="C10" s="1" t="s">
        <v>13</v>
      </c>
      <c r="D10" s="1">
        <v>67</v>
      </c>
      <c r="E10" s="6">
        <v>45552</v>
      </c>
      <c r="F10" s="6">
        <v>45566</v>
      </c>
      <c r="G10" s="1">
        <v>5037500</v>
      </c>
      <c r="H10" s="1">
        <v>5037500</v>
      </c>
      <c r="I10" s="5" t="s">
        <v>14</v>
      </c>
      <c r="J10" s="4" t="s">
        <v>15</v>
      </c>
      <c r="K10" s="5" t="s">
        <v>16</v>
      </c>
      <c r="L10" s="4" t="s">
        <v>17</v>
      </c>
    </row>
    <row r="11" spans="1:12" ht="29" x14ac:dyDescent="0.35">
      <c r="A11" s="1">
        <v>901027868</v>
      </c>
      <c r="B11" s="1" t="s">
        <v>12</v>
      </c>
      <c r="C11" s="1" t="s">
        <v>13</v>
      </c>
      <c r="D11" s="1">
        <v>68</v>
      </c>
      <c r="E11" s="6">
        <v>45552</v>
      </c>
      <c r="F11" s="6">
        <v>45566</v>
      </c>
      <c r="G11" s="1">
        <v>5177250</v>
      </c>
      <c r="H11" s="1">
        <v>5177250</v>
      </c>
      <c r="I11" s="5" t="s">
        <v>14</v>
      </c>
      <c r="J11" s="4" t="s">
        <v>15</v>
      </c>
      <c r="K11" s="5" t="s">
        <v>16</v>
      </c>
      <c r="L11" s="4" t="s">
        <v>17</v>
      </c>
    </row>
    <row r="12" spans="1:12" ht="29" x14ac:dyDescent="0.35">
      <c r="A12" s="1">
        <v>901027868</v>
      </c>
      <c r="B12" s="1" t="s">
        <v>12</v>
      </c>
      <c r="C12" s="1" t="s">
        <v>13</v>
      </c>
      <c r="D12" s="1">
        <v>73</v>
      </c>
      <c r="E12" s="6">
        <v>45552</v>
      </c>
      <c r="F12" s="6">
        <v>45566</v>
      </c>
      <c r="G12" s="1">
        <v>5037500</v>
      </c>
      <c r="H12" s="1">
        <v>5037500</v>
      </c>
      <c r="I12" s="5" t="s">
        <v>14</v>
      </c>
      <c r="J12" s="4" t="s">
        <v>15</v>
      </c>
      <c r="K12" s="5" t="s">
        <v>16</v>
      </c>
      <c r="L12" s="4" t="s">
        <v>17</v>
      </c>
    </row>
    <row r="13" spans="1:12" ht="29" x14ac:dyDescent="0.35">
      <c r="A13" s="1">
        <v>901027868</v>
      </c>
      <c r="B13" s="1" t="s">
        <v>12</v>
      </c>
      <c r="C13" s="1" t="s">
        <v>13</v>
      </c>
      <c r="D13" s="1">
        <v>70</v>
      </c>
      <c r="E13" s="6">
        <v>45552</v>
      </c>
      <c r="F13" s="6">
        <v>45566</v>
      </c>
      <c r="G13" s="1">
        <v>5177250</v>
      </c>
      <c r="H13" s="1">
        <v>5177250</v>
      </c>
      <c r="I13" s="5" t="s">
        <v>14</v>
      </c>
      <c r="J13" s="4" t="s">
        <v>15</v>
      </c>
      <c r="K13" s="5" t="s">
        <v>16</v>
      </c>
      <c r="L13" s="4" t="s">
        <v>17</v>
      </c>
    </row>
    <row r="14" spans="1:12" ht="29" x14ac:dyDescent="0.35">
      <c r="A14" s="1">
        <v>901027868</v>
      </c>
      <c r="B14" s="1" t="s">
        <v>12</v>
      </c>
      <c r="C14" s="1" t="s">
        <v>13</v>
      </c>
      <c r="D14" s="1">
        <v>71</v>
      </c>
      <c r="E14" s="6">
        <v>45552</v>
      </c>
      <c r="F14" s="6">
        <v>45566</v>
      </c>
      <c r="G14" s="1">
        <v>5177250</v>
      </c>
      <c r="H14" s="1">
        <v>5177250</v>
      </c>
      <c r="I14" s="5" t="s">
        <v>14</v>
      </c>
      <c r="J14" s="4" t="s">
        <v>15</v>
      </c>
      <c r="K14" s="5" t="s">
        <v>16</v>
      </c>
      <c r="L14" s="4" t="s">
        <v>17</v>
      </c>
    </row>
    <row r="15" spans="1:12" ht="29" x14ac:dyDescent="0.35">
      <c r="A15" s="1">
        <v>901027868</v>
      </c>
      <c r="B15" s="1" t="s">
        <v>12</v>
      </c>
      <c r="C15" s="1" t="s">
        <v>13</v>
      </c>
      <c r="D15" s="1">
        <v>72</v>
      </c>
      <c r="E15" s="6">
        <v>45552</v>
      </c>
      <c r="F15" s="6">
        <v>45566</v>
      </c>
      <c r="G15" s="1">
        <v>5037500</v>
      </c>
      <c r="H15" s="1">
        <v>5037500</v>
      </c>
      <c r="I15" s="5" t="s">
        <v>14</v>
      </c>
      <c r="J15" s="4" t="s">
        <v>15</v>
      </c>
      <c r="K15" s="5" t="s">
        <v>16</v>
      </c>
      <c r="L15" s="4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"/>
  <sheetViews>
    <sheetView showGridLines="0" zoomScale="80" zoomScaleNormal="80" workbookViewId="0">
      <selection activeCell="D5" sqref="D5"/>
    </sheetView>
  </sheetViews>
  <sheetFormatPr baseColWidth="10" defaultRowHeight="14.5" x14ac:dyDescent="0.35"/>
  <cols>
    <col min="1" max="1" width="76.90625" customWidth="1"/>
    <col min="2" max="2" width="13.1796875" customWidth="1"/>
    <col min="3" max="3" width="11.7265625" style="12" bestFit="1" customWidth="1"/>
    <col min="4" max="4" width="22.453125" style="12" customWidth="1"/>
    <col min="5" max="5" width="23.26953125" style="12" bestFit="1" customWidth="1"/>
  </cols>
  <sheetData>
    <row r="2" spans="1:5" ht="15" thickBot="1" x14ac:dyDescent="0.4"/>
    <row r="3" spans="1:5" s="93" customFormat="1" ht="28.5" customHeight="1" thickBot="1" x14ac:dyDescent="0.4">
      <c r="A3" s="94" t="s">
        <v>110</v>
      </c>
      <c r="B3" s="95" t="s">
        <v>112</v>
      </c>
      <c r="C3" s="97" t="s">
        <v>113</v>
      </c>
      <c r="D3" s="96" t="s">
        <v>114</v>
      </c>
      <c r="E3" s="104" t="s">
        <v>115</v>
      </c>
    </row>
    <row r="4" spans="1:5" x14ac:dyDescent="0.35">
      <c r="A4" s="102" t="s">
        <v>85</v>
      </c>
      <c r="B4" s="103">
        <v>10</v>
      </c>
      <c r="C4" s="87">
        <v>50934000</v>
      </c>
      <c r="D4" s="91"/>
      <c r="E4" s="105">
        <v>50934000</v>
      </c>
    </row>
    <row r="5" spans="1:5" ht="15" thickBot="1" x14ac:dyDescent="0.4">
      <c r="A5" s="89" t="s">
        <v>84</v>
      </c>
      <c r="B5" s="90">
        <v>4</v>
      </c>
      <c r="C5" s="88">
        <v>19800500</v>
      </c>
      <c r="D5" s="92">
        <v>11795050</v>
      </c>
      <c r="E5" s="106">
        <v>8005450</v>
      </c>
    </row>
    <row r="6" spans="1:5" ht="15" thickBot="1" x14ac:dyDescent="0.4">
      <c r="A6" s="98" t="s">
        <v>111</v>
      </c>
      <c r="B6" s="99">
        <v>14</v>
      </c>
      <c r="C6" s="101">
        <v>70734500</v>
      </c>
      <c r="D6" s="100">
        <v>11795050</v>
      </c>
      <c r="E6" s="107">
        <v>58939450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35"/>
  <sheetViews>
    <sheetView showGridLines="0" topLeftCell="I1" zoomScale="80" zoomScaleNormal="80" workbookViewId="0">
      <selection activeCell="P2" sqref="P2"/>
    </sheetView>
  </sheetViews>
  <sheetFormatPr baseColWidth="10" defaultRowHeight="14.5" x14ac:dyDescent="0.35"/>
  <cols>
    <col min="1" max="1" width="10.90625" style="11"/>
    <col min="2" max="2" width="35" style="11" bestFit="1" customWidth="1"/>
    <col min="3" max="3" width="9" style="11" customWidth="1"/>
    <col min="4" max="6" width="8.81640625" style="11" customWidth="1"/>
    <col min="7" max="7" width="15.7265625" style="11" customWidth="1"/>
    <col min="8" max="9" width="14.7265625" style="11" customWidth="1"/>
    <col min="10" max="10" width="14.81640625" style="12" customWidth="1"/>
    <col min="11" max="11" width="11.7265625" style="12" bestFit="1" customWidth="1"/>
    <col min="12" max="12" width="15.7265625" style="11" bestFit="1" customWidth="1"/>
    <col min="13" max="13" width="11.453125" style="11" customWidth="1"/>
    <col min="14" max="14" width="15.1796875" style="11" customWidth="1"/>
    <col min="15" max="15" width="14" style="11" customWidth="1"/>
    <col min="16" max="16" width="20.08984375" style="11" customWidth="1"/>
    <col min="17" max="17" width="10.90625" style="11"/>
    <col min="18" max="18" width="11.7265625" style="12" bestFit="1" customWidth="1"/>
    <col min="19" max="19" width="13.6328125" style="11" bestFit="1" customWidth="1"/>
    <col min="20" max="21" width="10.90625" style="11"/>
    <col min="22" max="26" width="10.90625" style="11" customWidth="1"/>
    <col min="27" max="27" width="18.1796875" style="11" bestFit="1" customWidth="1"/>
    <col min="28" max="28" width="12.36328125" style="11" bestFit="1" customWidth="1"/>
    <col min="29" max="30" width="10.90625" style="11" customWidth="1"/>
    <col min="31" max="32" width="13.1796875" style="11" bestFit="1" customWidth="1"/>
    <col min="33" max="35" width="11" style="11" bestFit="1" customWidth="1"/>
    <col min="36" max="36" width="13.1796875" style="11" bestFit="1" customWidth="1"/>
    <col min="37" max="37" width="14.36328125" style="11" customWidth="1"/>
    <col min="38" max="38" width="13.1796875" style="11" customWidth="1"/>
    <col min="39" max="40" width="10.90625" style="11"/>
    <col min="41" max="41" width="13.1796875" style="11" bestFit="1" customWidth="1"/>
    <col min="42" max="42" width="13.7265625" style="11" customWidth="1"/>
    <col min="43" max="43" width="10.90625" style="11"/>
    <col min="44" max="44" width="15.7265625" style="11" customWidth="1"/>
    <col min="45" max="45" width="14.1796875" style="11" customWidth="1"/>
    <col min="46" max="46" width="14.81640625" style="11" customWidth="1"/>
    <col min="47" max="16384" width="10.90625" style="11"/>
  </cols>
  <sheetData>
    <row r="1" spans="1:48" x14ac:dyDescent="0.35">
      <c r="K1" s="16">
        <f>SUBTOTAL(9,K3:K16)</f>
        <v>70734500</v>
      </c>
      <c r="R1" s="16">
        <f>SUBTOTAL(9,R3:R16)</f>
        <v>3170600</v>
      </c>
      <c r="V1" s="16">
        <f t="shared" ref="V1:AJ1" si="0">SUBTOTAL(9,V3:V16)</f>
        <v>0</v>
      </c>
      <c r="W1" s="16">
        <f t="shared" si="0"/>
        <v>0</v>
      </c>
      <c r="X1" s="16">
        <f t="shared" si="0"/>
        <v>0</v>
      </c>
      <c r="Y1" s="16">
        <f t="shared" si="0"/>
        <v>0</v>
      </c>
      <c r="Z1" s="16">
        <f t="shared" si="0"/>
        <v>0</v>
      </c>
      <c r="AA1" s="16">
        <f t="shared" si="0"/>
        <v>11795050</v>
      </c>
      <c r="AB1" s="16">
        <f t="shared" si="0"/>
        <v>58939450</v>
      </c>
      <c r="AC1" s="16">
        <f t="shared" si="0"/>
        <v>0</v>
      </c>
      <c r="AD1" s="16">
        <f t="shared" si="0"/>
        <v>0</v>
      </c>
      <c r="AE1" s="16">
        <f t="shared" si="0"/>
        <v>70734500</v>
      </c>
      <c r="AF1" s="16">
        <f t="shared" si="0"/>
        <v>70734500</v>
      </c>
      <c r="AG1" s="16">
        <f t="shared" si="0"/>
        <v>0</v>
      </c>
      <c r="AH1" s="16">
        <f t="shared" si="0"/>
        <v>0</v>
      </c>
      <c r="AI1" s="16">
        <f t="shared" si="0"/>
        <v>0</v>
      </c>
      <c r="AJ1" s="16">
        <f t="shared" si="0"/>
        <v>11795050</v>
      </c>
      <c r="AO1" s="16">
        <f t="shared" ref="AO1:AQ1" si="1">SUBTOTAL(9,AO3:AO16)</f>
        <v>58854950</v>
      </c>
      <c r="AP1" s="16">
        <f t="shared" si="1"/>
        <v>0</v>
      </c>
      <c r="AQ1" s="16">
        <f t="shared" si="1"/>
        <v>0</v>
      </c>
    </row>
    <row r="2" spans="1:48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8" t="s">
        <v>33</v>
      </c>
      <c r="G2" s="2" t="s">
        <v>2</v>
      </c>
      <c r="H2" s="2" t="s">
        <v>3</v>
      </c>
      <c r="I2" s="20" t="s">
        <v>50</v>
      </c>
      <c r="J2" s="13" t="s">
        <v>4</v>
      </c>
      <c r="K2" s="14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9" t="s">
        <v>48</v>
      </c>
      <c r="Q2" s="2" t="s">
        <v>49</v>
      </c>
      <c r="R2" s="26" t="s">
        <v>51</v>
      </c>
      <c r="S2" s="21" t="s">
        <v>52</v>
      </c>
      <c r="T2" s="17" t="s">
        <v>53</v>
      </c>
      <c r="U2" s="17" t="s">
        <v>54</v>
      </c>
      <c r="V2" s="22" t="s">
        <v>55</v>
      </c>
      <c r="W2" s="22" t="s">
        <v>56</v>
      </c>
      <c r="X2" s="22" t="s">
        <v>57</v>
      </c>
      <c r="Y2" s="22" t="s">
        <v>58</v>
      </c>
      <c r="Z2" s="22" t="s">
        <v>59</v>
      </c>
      <c r="AA2" s="22" t="s">
        <v>60</v>
      </c>
      <c r="AB2" s="22" t="s">
        <v>61</v>
      </c>
      <c r="AC2" s="22" t="s">
        <v>62</v>
      </c>
      <c r="AD2" s="22" t="s">
        <v>63</v>
      </c>
      <c r="AE2" s="23" t="s">
        <v>64</v>
      </c>
      <c r="AF2" s="23" t="s">
        <v>65</v>
      </c>
      <c r="AG2" s="24" t="s">
        <v>66</v>
      </c>
      <c r="AH2" s="24" t="s">
        <v>67</v>
      </c>
      <c r="AI2" s="24" t="s">
        <v>68</v>
      </c>
      <c r="AJ2" s="24" t="s">
        <v>69</v>
      </c>
      <c r="AK2" s="24" t="s">
        <v>70</v>
      </c>
      <c r="AL2" s="24" t="s">
        <v>71</v>
      </c>
      <c r="AM2" s="24" t="s">
        <v>72</v>
      </c>
      <c r="AN2" s="24" t="s">
        <v>73</v>
      </c>
      <c r="AO2" s="23" t="s">
        <v>74</v>
      </c>
      <c r="AP2" s="25" t="s">
        <v>75</v>
      </c>
      <c r="AQ2" s="25" t="s">
        <v>76</v>
      </c>
      <c r="AR2" s="25" t="s">
        <v>77</v>
      </c>
      <c r="AS2" s="25" t="s">
        <v>78</v>
      </c>
      <c r="AT2" s="25" t="s">
        <v>79</v>
      </c>
      <c r="AU2" s="25" t="s">
        <v>80</v>
      </c>
      <c r="AV2" s="2" t="s">
        <v>81</v>
      </c>
    </row>
    <row r="3" spans="1:48" ht="29" x14ac:dyDescent="0.35">
      <c r="A3" s="9">
        <v>901027868</v>
      </c>
      <c r="B3" s="9" t="s">
        <v>12</v>
      </c>
      <c r="C3" s="9" t="s">
        <v>13</v>
      </c>
      <c r="D3" s="9">
        <v>74</v>
      </c>
      <c r="E3" s="9" t="s">
        <v>19</v>
      </c>
      <c r="F3" s="9" t="s">
        <v>34</v>
      </c>
      <c r="G3" s="10">
        <v>45554</v>
      </c>
      <c r="H3" s="10">
        <v>45566</v>
      </c>
      <c r="I3" s="10">
        <v>45566.291666666664</v>
      </c>
      <c r="J3" s="15">
        <v>4548250</v>
      </c>
      <c r="K3" s="15">
        <v>4548250</v>
      </c>
      <c r="L3" s="5" t="s">
        <v>14</v>
      </c>
      <c r="M3" s="7" t="s">
        <v>15</v>
      </c>
      <c r="N3" s="8" t="s">
        <v>16</v>
      </c>
      <c r="O3" s="7" t="s">
        <v>17</v>
      </c>
      <c r="P3" s="9" t="s">
        <v>84</v>
      </c>
      <c r="Q3" s="9" t="s">
        <v>82</v>
      </c>
      <c r="R3" s="15">
        <v>740000</v>
      </c>
      <c r="S3" s="9">
        <v>1222518252</v>
      </c>
      <c r="T3" s="9"/>
      <c r="U3" s="9"/>
      <c r="V3" s="9"/>
      <c r="W3" s="9"/>
      <c r="X3" s="9"/>
      <c r="Y3" s="9"/>
      <c r="Z3" s="9"/>
      <c r="AA3" s="28">
        <v>3808250</v>
      </c>
      <c r="AB3" s="28">
        <v>740000</v>
      </c>
      <c r="AC3" s="9"/>
      <c r="AD3" s="9"/>
      <c r="AE3" s="15">
        <v>4548250</v>
      </c>
      <c r="AF3" s="15">
        <v>4548250</v>
      </c>
      <c r="AG3" s="15">
        <v>0</v>
      </c>
      <c r="AH3" s="15">
        <v>0</v>
      </c>
      <c r="AI3" s="15">
        <v>0</v>
      </c>
      <c r="AJ3" s="15">
        <v>3808250</v>
      </c>
      <c r="AK3" s="15" t="s">
        <v>135</v>
      </c>
      <c r="AL3" s="15" t="s">
        <v>136</v>
      </c>
      <c r="AM3" s="15" t="s">
        <v>137</v>
      </c>
      <c r="AN3" s="15" t="s">
        <v>138</v>
      </c>
      <c r="AO3" s="15">
        <v>740000</v>
      </c>
      <c r="AP3" s="15">
        <v>0</v>
      </c>
      <c r="AQ3" s="15">
        <v>0</v>
      </c>
      <c r="AR3" s="9"/>
      <c r="AS3" s="9"/>
      <c r="AT3" s="9"/>
      <c r="AU3" s="9"/>
      <c r="AV3" s="10">
        <v>45596</v>
      </c>
    </row>
    <row r="4" spans="1:48" ht="29" x14ac:dyDescent="0.35">
      <c r="A4" s="9">
        <v>901027868</v>
      </c>
      <c r="B4" s="9" t="s">
        <v>12</v>
      </c>
      <c r="C4" s="9" t="s">
        <v>13</v>
      </c>
      <c r="D4" s="9">
        <v>60</v>
      </c>
      <c r="E4" s="9" t="s">
        <v>20</v>
      </c>
      <c r="F4" s="9" t="s">
        <v>35</v>
      </c>
      <c r="G4" s="10">
        <v>45548</v>
      </c>
      <c r="H4" s="10">
        <v>45566</v>
      </c>
      <c r="I4" s="10">
        <v>45566.291666666664</v>
      </c>
      <c r="J4" s="15">
        <v>5037500</v>
      </c>
      <c r="K4" s="15">
        <v>5037500</v>
      </c>
      <c r="L4" s="5" t="s">
        <v>14</v>
      </c>
      <c r="M4" s="7" t="s">
        <v>15</v>
      </c>
      <c r="N4" s="8" t="s">
        <v>16</v>
      </c>
      <c r="O4" s="7" t="s">
        <v>17</v>
      </c>
      <c r="P4" s="9" t="s">
        <v>85</v>
      </c>
      <c r="Q4" s="9" t="s">
        <v>83</v>
      </c>
      <c r="R4" s="15">
        <v>0</v>
      </c>
      <c r="S4" s="9"/>
      <c r="T4" s="9"/>
      <c r="U4" s="9"/>
      <c r="V4" s="9"/>
      <c r="W4" s="9"/>
      <c r="X4" s="9"/>
      <c r="Y4" s="9"/>
      <c r="Z4" s="9"/>
      <c r="AA4" s="9"/>
      <c r="AB4" s="28">
        <v>5037500</v>
      </c>
      <c r="AC4" s="9"/>
      <c r="AD4" s="9"/>
      <c r="AE4" s="15">
        <v>5037500</v>
      </c>
      <c r="AF4" s="15">
        <v>5037500</v>
      </c>
      <c r="AG4" s="15">
        <v>0</v>
      </c>
      <c r="AH4" s="15">
        <v>0</v>
      </c>
      <c r="AI4" s="15">
        <v>0</v>
      </c>
      <c r="AJ4" s="15">
        <v>0</v>
      </c>
      <c r="AK4" s="15"/>
      <c r="AL4" s="15"/>
      <c r="AM4" s="15"/>
      <c r="AN4" s="15"/>
      <c r="AO4" s="15">
        <v>5037500</v>
      </c>
      <c r="AP4" s="15">
        <v>0</v>
      </c>
      <c r="AQ4" s="15">
        <v>0</v>
      </c>
      <c r="AR4" s="9"/>
      <c r="AS4" s="9"/>
      <c r="AT4" s="9"/>
      <c r="AU4" s="9"/>
      <c r="AV4" s="10">
        <v>45596</v>
      </c>
    </row>
    <row r="5" spans="1:48" ht="29" x14ac:dyDescent="0.35">
      <c r="A5" s="9">
        <v>901027868</v>
      </c>
      <c r="B5" s="9" t="s">
        <v>12</v>
      </c>
      <c r="C5" s="9" t="s">
        <v>13</v>
      </c>
      <c r="D5" s="9">
        <v>61</v>
      </c>
      <c r="E5" s="9" t="s">
        <v>21</v>
      </c>
      <c r="F5" s="9" t="s">
        <v>36</v>
      </c>
      <c r="G5" s="10">
        <v>45548</v>
      </c>
      <c r="H5" s="10">
        <v>45566</v>
      </c>
      <c r="I5" s="10">
        <v>45566.291666666664</v>
      </c>
      <c r="J5" s="15">
        <v>5177250</v>
      </c>
      <c r="K5" s="15">
        <v>5177250</v>
      </c>
      <c r="L5" s="5" t="s">
        <v>14</v>
      </c>
      <c r="M5" s="7" t="s">
        <v>15</v>
      </c>
      <c r="N5" s="8" t="s">
        <v>16</v>
      </c>
      <c r="O5" s="7" t="s">
        <v>17</v>
      </c>
      <c r="P5" s="9" t="s">
        <v>85</v>
      </c>
      <c r="Q5" s="9" t="s">
        <v>83</v>
      </c>
      <c r="R5" s="15">
        <v>0</v>
      </c>
      <c r="S5" s="9"/>
      <c r="T5" s="9"/>
      <c r="U5" s="9"/>
      <c r="V5" s="9"/>
      <c r="W5" s="9"/>
      <c r="X5" s="9"/>
      <c r="Y5" s="9"/>
      <c r="Z5" s="9"/>
      <c r="AA5" s="9"/>
      <c r="AB5" s="28">
        <v>5177250</v>
      </c>
      <c r="AC5" s="9"/>
      <c r="AD5" s="9"/>
      <c r="AE5" s="15">
        <v>5177250</v>
      </c>
      <c r="AF5" s="15">
        <v>5177250</v>
      </c>
      <c r="AG5" s="15">
        <v>0</v>
      </c>
      <c r="AH5" s="15">
        <v>0</v>
      </c>
      <c r="AI5" s="15">
        <v>0</v>
      </c>
      <c r="AJ5" s="15">
        <v>0</v>
      </c>
      <c r="AK5" s="15"/>
      <c r="AL5" s="15"/>
      <c r="AM5" s="15"/>
      <c r="AN5" s="15"/>
      <c r="AO5" s="15">
        <v>5177250</v>
      </c>
      <c r="AP5" s="15">
        <v>0</v>
      </c>
      <c r="AQ5" s="15">
        <v>0</v>
      </c>
      <c r="AR5" s="9"/>
      <c r="AS5" s="9"/>
      <c r="AT5" s="9"/>
      <c r="AU5" s="9"/>
      <c r="AV5" s="10">
        <v>45596</v>
      </c>
    </row>
    <row r="6" spans="1:48" ht="29" x14ac:dyDescent="0.35">
      <c r="A6" s="9">
        <v>901027868</v>
      </c>
      <c r="B6" s="9" t="s">
        <v>12</v>
      </c>
      <c r="C6" s="9" t="s">
        <v>13</v>
      </c>
      <c r="D6" s="9">
        <v>62</v>
      </c>
      <c r="E6" s="9" t="s">
        <v>22</v>
      </c>
      <c r="F6" s="9" t="s">
        <v>37</v>
      </c>
      <c r="G6" s="10">
        <v>45548</v>
      </c>
      <c r="H6" s="10">
        <v>45566</v>
      </c>
      <c r="I6" s="10">
        <v>45566.291666666664</v>
      </c>
      <c r="J6" s="15">
        <v>5037500</v>
      </c>
      <c r="K6" s="15">
        <v>5037500</v>
      </c>
      <c r="L6" s="5" t="s">
        <v>14</v>
      </c>
      <c r="M6" s="7" t="s">
        <v>15</v>
      </c>
      <c r="N6" s="8" t="s">
        <v>16</v>
      </c>
      <c r="O6" s="7" t="s">
        <v>17</v>
      </c>
      <c r="P6" s="9" t="s">
        <v>85</v>
      </c>
      <c r="Q6" s="9" t="s">
        <v>83</v>
      </c>
      <c r="R6" s="15">
        <v>0</v>
      </c>
      <c r="S6" s="9"/>
      <c r="T6" s="9"/>
      <c r="U6" s="9"/>
      <c r="V6" s="9"/>
      <c r="W6" s="9"/>
      <c r="X6" s="9"/>
      <c r="Y6" s="9"/>
      <c r="Z6" s="9"/>
      <c r="AA6" s="9"/>
      <c r="AB6" s="28">
        <v>5037500</v>
      </c>
      <c r="AC6" s="9"/>
      <c r="AD6" s="9"/>
      <c r="AE6" s="15">
        <v>5037500</v>
      </c>
      <c r="AF6" s="15">
        <v>5037500</v>
      </c>
      <c r="AG6" s="15">
        <v>0</v>
      </c>
      <c r="AH6" s="15">
        <v>0</v>
      </c>
      <c r="AI6" s="15">
        <v>0</v>
      </c>
      <c r="AJ6" s="15">
        <v>0</v>
      </c>
      <c r="AK6" s="15"/>
      <c r="AL6" s="15"/>
      <c r="AM6" s="15"/>
      <c r="AN6" s="15"/>
      <c r="AO6" s="15">
        <v>5037500</v>
      </c>
      <c r="AP6" s="15">
        <v>0</v>
      </c>
      <c r="AQ6" s="15">
        <v>0</v>
      </c>
      <c r="AR6" s="9"/>
      <c r="AS6" s="9"/>
      <c r="AT6" s="9"/>
      <c r="AU6" s="9"/>
      <c r="AV6" s="10">
        <v>45596</v>
      </c>
    </row>
    <row r="7" spans="1:48" ht="29" x14ac:dyDescent="0.35">
      <c r="A7" s="9">
        <v>901027868</v>
      </c>
      <c r="B7" s="9" t="s">
        <v>12</v>
      </c>
      <c r="C7" s="9" t="s">
        <v>13</v>
      </c>
      <c r="D7" s="9">
        <v>63</v>
      </c>
      <c r="E7" s="9" t="s">
        <v>23</v>
      </c>
      <c r="F7" s="9" t="s">
        <v>38</v>
      </c>
      <c r="G7" s="10">
        <v>45548</v>
      </c>
      <c r="H7" s="10">
        <v>45566</v>
      </c>
      <c r="I7" s="10">
        <v>45566.291666666664</v>
      </c>
      <c r="J7" s="15">
        <v>5177250</v>
      </c>
      <c r="K7" s="15">
        <v>5177250</v>
      </c>
      <c r="L7" s="5" t="s">
        <v>14</v>
      </c>
      <c r="M7" s="7" t="s">
        <v>15</v>
      </c>
      <c r="N7" s="8" t="s">
        <v>16</v>
      </c>
      <c r="O7" s="7" t="s">
        <v>17</v>
      </c>
      <c r="P7" s="9" t="s">
        <v>85</v>
      </c>
      <c r="Q7" s="9" t="s">
        <v>83</v>
      </c>
      <c r="R7" s="15">
        <v>0</v>
      </c>
      <c r="S7" s="9"/>
      <c r="T7" s="9"/>
      <c r="U7" s="9"/>
      <c r="V7" s="9"/>
      <c r="W7" s="9"/>
      <c r="X7" s="9"/>
      <c r="Y7" s="9"/>
      <c r="Z7" s="9"/>
      <c r="AA7" s="9"/>
      <c r="AB7" s="28">
        <v>5177250</v>
      </c>
      <c r="AC7" s="9"/>
      <c r="AD7" s="9"/>
      <c r="AE7" s="15">
        <v>5177250</v>
      </c>
      <c r="AF7" s="15">
        <v>5177250</v>
      </c>
      <c r="AG7" s="15">
        <v>0</v>
      </c>
      <c r="AH7" s="15">
        <v>0</v>
      </c>
      <c r="AI7" s="15">
        <v>0</v>
      </c>
      <c r="AJ7" s="15">
        <v>0</v>
      </c>
      <c r="AK7" s="15"/>
      <c r="AL7" s="15"/>
      <c r="AM7" s="15"/>
      <c r="AN7" s="15"/>
      <c r="AO7" s="15">
        <v>5177250</v>
      </c>
      <c r="AP7" s="15">
        <v>0</v>
      </c>
      <c r="AQ7" s="15">
        <v>0</v>
      </c>
      <c r="AR7" s="9"/>
      <c r="AS7" s="9"/>
      <c r="AT7" s="9"/>
      <c r="AU7" s="9"/>
      <c r="AV7" s="10">
        <v>45596</v>
      </c>
    </row>
    <row r="8" spans="1:48" ht="29" x14ac:dyDescent="0.35">
      <c r="A8" s="9">
        <v>901027868</v>
      </c>
      <c r="B8" s="9" t="s">
        <v>12</v>
      </c>
      <c r="C8" s="9" t="s">
        <v>13</v>
      </c>
      <c r="D8" s="9">
        <v>64</v>
      </c>
      <c r="E8" s="9" t="s">
        <v>24</v>
      </c>
      <c r="F8" s="9" t="s">
        <v>39</v>
      </c>
      <c r="G8" s="10">
        <v>45552</v>
      </c>
      <c r="H8" s="10">
        <v>45566</v>
      </c>
      <c r="I8" s="10">
        <v>45566.291666666664</v>
      </c>
      <c r="J8" s="15">
        <v>5177250</v>
      </c>
      <c r="K8" s="15">
        <v>5177250</v>
      </c>
      <c r="L8" s="5" t="s">
        <v>14</v>
      </c>
      <c r="M8" s="7" t="s">
        <v>15</v>
      </c>
      <c r="N8" s="8" t="s">
        <v>16</v>
      </c>
      <c r="O8" s="7" t="s">
        <v>17</v>
      </c>
      <c r="P8" s="9" t="s">
        <v>85</v>
      </c>
      <c r="Q8" s="9" t="s">
        <v>83</v>
      </c>
      <c r="R8" s="15">
        <v>0</v>
      </c>
      <c r="S8" s="9"/>
      <c r="T8" s="9"/>
      <c r="U8" s="9"/>
      <c r="V8" s="9"/>
      <c r="W8" s="9"/>
      <c r="X8" s="9"/>
      <c r="Y8" s="9"/>
      <c r="Z8" s="9"/>
      <c r="AA8" s="9"/>
      <c r="AB8" s="28">
        <v>5177250</v>
      </c>
      <c r="AC8" s="9"/>
      <c r="AD8" s="9"/>
      <c r="AE8" s="15">
        <v>5177250</v>
      </c>
      <c r="AF8" s="15">
        <v>5177250</v>
      </c>
      <c r="AG8" s="15">
        <v>0</v>
      </c>
      <c r="AH8" s="15">
        <v>0</v>
      </c>
      <c r="AI8" s="15">
        <v>0</v>
      </c>
      <c r="AJ8" s="15">
        <v>0</v>
      </c>
      <c r="AK8" s="15"/>
      <c r="AL8" s="15"/>
      <c r="AM8" s="15"/>
      <c r="AN8" s="15"/>
      <c r="AO8" s="15">
        <v>5177250</v>
      </c>
      <c r="AP8" s="15">
        <v>0</v>
      </c>
      <c r="AQ8" s="15">
        <v>0</v>
      </c>
      <c r="AR8" s="9"/>
      <c r="AS8" s="9"/>
      <c r="AT8" s="9"/>
      <c r="AU8" s="9"/>
      <c r="AV8" s="10">
        <v>45596</v>
      </c>
    </row>
    <row r="9" spans="1:48" ht="29" x14ac:dyDescent="0.35">
      <c r="A9" s="9">
        <v>901027868</v>
      </c>
      <c r="B9" s="9" t="s">
        <v>12</v>
      </c>
      <c r="C9" s="9" t="s">
        <v>13</v>
      </c>
      <c r="D9" s="9">
        <v>65</v>
      </c>
      <c r="E9" s="9" t="s">
        <v>25</v>
      </c>
      <c r="F9" s="9" t="s">
        <v>40</v>
      </c>
      <c r="G9" s="10">
        <v>45552</v>
      </c>
      <c r="H9" s="10">
        <v>45566</v>
      </c>
      <c r="I9" s="10">
        <v>45566.291666666664</v>
      </c>
      <c r="J9" s="15">
        <v>4758000</v>
      </c>
      <c r="K9" s="15">
        <v>4758000</v>
      </c>
      <c r="L9" s="5" t="s">
        <v>14</v>
      </c>
      <c r="M9" s="7" t="s">
        <v>15</v>
      </c>
      <c r="N9" s="8" t="s">
        <v>16</v>
      </c>
      <c r="O9" s="7" t="s">
        <v>17</v>
      </c>
      <c r="P9" s="9" t="s">
        <v>85</v>
      </c>
      <c r="Q9" s="9" t="s">
        <v>83</v>
      </c>
      <c r="R9" s="15">
        <v>0</v>
      </c>
      <c r="S9" s="9"/>
      <c r="T9" s="9"/>
      <c r="U9" s="9"/>
      <c r="V9" s="9"/>
      <c r="W9" s="9"/>
      <c r="X9" s="9"/>
      <c r="Y9" s="9"/>
      <c r="Z9" s="9"/>
      <c r="AA9" s="9"/>
      <c r="AB9" s="28">
        <v>4758000</v>
      </c>
      <c r="AC9" s="9"/>
      <c r="AD9" s="9"/>
      <c r="AE9" s="15">
        <v>4758000</v>
      </c>
      <c r="AF9" s="15">
        <v>4758000</v>
      </c>
      <c r="AG9" s="15">
        <v>0</v>
      </c>
      <c r="AH9" s="15">
        <v>0</v>
      </c>
      <c r="AI9" s="15">
        <v>0</v>
      </c>
      <c r="AJ9" s="15">
        <v>0</v>
      </c>
      <c r="AK9" s="15"/>
      <c r="AL9" s="15"/>
      <c r="AM9" s="15"/>
      <c r="AN9" s="15"/>
      <c r="AO9" s="15">
        <v>4758000</v>
      </c>
      <c r="AP9" s="15">
        <v>0</v>
      </c>
      <c r="AQ9" s="15">
        <v>0</v>
      </c>
      <c r="AR9" s="9"/>
      <c r="AS9" s="9"/>
      <c r="AT9" s="9"/>
      <c r="AU9" s="9"/>
      <c r="AV9" s="10">
        <v>45596</v>
      </c>
    </row>
    <row r="10" spans="1:48" ht="29" x14ac:dyDescent="0.35">
      <c r="A10" s="9">
        <v>901027868</v>
      </c>
      <c r="B10" s="9" t="s">
        <v>12</v>
      </c>
      <c r="C10" s="9" t="s">
        <v>13</v>
      </c>
      <c r="D10" s="9">
        <v>66</v>
      </c>
      <c r="E10" s="9" t="s">
        <v>26</v>
      </c>
      <c r="F10" s="9" t="s">
        <v>41</v>
      </c>
      <c r="G10" s="10">
        <v>45552</v>
      </c>
      <c r="H10" s="10">
        <v>45566</v>
      </c>
      <c r="I10" s="10">
        <v>45566.291666666664</v>
      </c>
      <c r="J10" s="15">
        <v>5177250</v>
      </c>
      <c r="K10" s="15">
        <v>5177250</v>
      </c>
      <c r="L10" s="5" t="s">
        <v>14</v>
      </c>
      <c r="M10" s="7" t="s">
        <v>15</v>
      </c>
      <c r="N10" s="8" t="s">
        <v>16</v>
      </c>
      <c r="O10" s="7" t="s">
        <v>17</v>
      </c>
      <c r="P10" s="9" t="s">
        <v>84</v>
      </c>
      <c r="Q10" s="9" t="s">
        <v>82</v>
      </c>
      <c r="R10" s="15">
        <v>0</v>
      </c>
      <c r="S10" s="9"/>
      <c r="T10" s="9"/>
      <c r="U10" s="9"/>
      <c r="V10" s="9"/>
      <c r="W10" s="9"/>
      <c r="X10" s="9"/>
      <c r="Y10" s="9"/>
      <c r="Z10" s="9"/>
      <c r="AA10" s="28">
        <v>342400</v>
      </c>
      <c r="AB10" s="28">
        <v>4834850</v>
      </c>
      <c r="AC10" s="9"/>
      <c r="AD10" s="9"/>
      <c r="AE10" s="15">
        <v>5177250</v>
      </c>
      <c r="AF10" s="15">
        <v>5177250</v>
      </c>
      <c r="AG10" s="15">
        <v>0</v>
      </c>
      <c r="AH10" s="15">
        <v>0</v>
      </c>
      <c r="AI10" s="15">
        <v>0</v>
      </c>
      <c r="AJ10" s="15">
        <v>342400</v>
      </c>
      <c r="AK10" s="15" t="s">
        <v>139</v>
      </c>
      <c r="AL10" s="15" t="s">
        <v>136</v>
      </c>
      <c r="AM10" s="15" t="s">
        <v>137</v>
      </c>
      <c r="AN10" s="15" t="s">
        <v>138</v>
      </c>
      <c r="AO10" s="15">
        <v>4834850</v>
      </c>
      <c r="AP10" s="15">
        <v>0</v>
      </c>
      <c r="AQ10" s="15">
        <v>0</v>
      </c>
      <c r="AR10" s="9"/>
      <c r="AS10" s="9"/>
      <c r="AT10" s="9"/>
      <c r="AU10" s="9"/>
      <c r="AV10" s="10">
        <v>45596</v>
      </c>
    </row>
    <row r="11" spans="1:48" ht="29" x14ac:dyDescent="0.35">
      <c r="A11" s="9">
        <v>901027868</v>
      </c>
      <c r="B11" s="9" t="s">
        <v>12</v>
      </c>
      <c r="C11" s="9" t="s">
        <v>13</v>
      </c>
      <c r="D11" s="9">
        <v>67</v>
      </c>
      <c r="E11" s="9" t="s">
        <v>27</v>
      </c>
      <c r="F11" s="9" t="s">
        <v>42</v>
      </c>
      <c r="G11" s="10">
        <v>45552</v>
      </c>
      <c r="H11" s="10">
        <v>45566</v>
      </c>
      <c r="I11" s="10">
        <v>45566.291666666664</v>
      </c>
      <c r="J11" s="15">
        <v>5037500</v>
      </c>
      <c r="K11" s="15">
        <v>5037500</v>
      </c>
      <c r="L11" s="5" t="s">
        <v>14</v>
      </c>
      <c r="M11" s="7" t="s">
        <v>15</v>
      </c>
      <c r="N11" s="8" t="s">
        <v>16</v>
      </c>
      <c r="O11" s="7" t="s">
        <v>17</v>
      </c>
      <c r="P11" s="9" t="s">
        <v>85</v>
      </c>
      <c r="Q11" s="9" t="s">
        <v>83</v>
      </c>
      <c r="R11" s="15">
        <v>0</v>
      </c>
      <c r="S11" s="9"/>
      <c r="T11" s="9"/>
      <c r="U11" s="9"/>
      <c r="V11" s="9"/>
      <c r="W11" s="9"/>
      <c r="X11" s="9"/>
      <c r="Y11" s="9"/>
      <c r="Z11" s="9"/>
      <c r="AA11" s="9"/>
      <c r="AB11" s="28">
        <v>5037500</v>
      </c>
      <c r="AC11" s="9"/>
      <c r="AD11" s="9"/>
      <c r="AE11" s="15">
        <v>5037500</v>
      </c>
      <c r="AF11" s="15">
        <v>5037500</v>
      </c>
      <c r="AG11" s="15">
        <v>0</v>
      </c>
      <c r="AH11" s="15">
        <v>0</v>
      </c>
      <c r="AI11" s="15">
        <v>0</v>
      </c>
      <c r="AJ11" s="15">
        <v>0</v>
      </c>
      <c r="AK11" s="15"/>
      <c r="AL11" s="15"/>
      <c r="AM11" s="15"/>
      <c r="AN11" s="15"/>
      <c r="AO11" s="15">
        <v>5037500</v>
      </c>
      <c r="AP11" s="15">
        <v>0</v>
      </c>
      <c r="AQ11" s="15">
        <v>0</v>
      </c>
      <c r="AR11" s="9"/>
      <c r="AS11" s="9"/>
      <c r="AT11" s="9"/>
      <c r="AU11" s="9"/>
      <c r="AV11" s="10">
        <v>45596</v>
      </c>
    </row>
    <row r="12" spans="1:48" ht="29" x14ac:dyDescent="0.35">
      <c r="A12" s="9">
        <v>901027868</v>
      </c>
      <c r="B12" s="9" t="s">
        <v>12</v>
      </c>
      <c r="C12" s="9" t="s">
        <v>13</v>
      </c>
      <c r="D12" s="9">
        <v>68</v>
      </c>
      <c r="E12" s="9" t="s">
        <v>28</v>
      </c>
      <c r="F12" s="9" t="s">
        <v>43</v>
      </c>
      <c r="G12" s="10">
        <v>45552</v>
      </c>
      <c r="H12" s="10">
        <v>45566</v>
      </c>
      <c r="I12" s="10">
        <v>45566.291666666664</v>
      </c>
      <c r="J12" s="15">
        <v>5177250</v>
      </c>
      <c r="K12" s="15">
        <v>5177250</v>
      </c>
      <c r="L12" s="5" t="s">
        <v>14</v>
      </c>
      <c r="M12" s="7" t="s">
        <v>15</v>
      </c>
      <c r="N12" s="8" t="s">
        <v>16</v>
      </c>
      <c r="O12" s="7" t="s">
        <v>17</v>
      </c>
      <c r="P12" s="9" t="s">
        <v>85</v>
      </c>
      <c r="Q12" s="9" t="s">
        <v>83</v>
      </c>
      <c r="R12" s="15">
        <v>0</v>
      </c>
      <c r="S12" s="9"/>
      <c r="T12" s="9"/>
      <c r="U12" s="9"/>
      <c r="V12" s="9"/>
      <c r="W12" s="9"/>
      <c r="X12" s="9"/>
      <c r="Y12" s="9"/>
      <c r="Z12" s="9"/>
      <c r="AA12" s="9"/>
      <c r="AB12" s="28">
        <v>5177250</v>
      </c>
      <c r="AC12" s="9"/>
      <c r="AD12" s="9"/>
      <c r="AE12" s="15">
        <v>5177250</v>
      </c>
      <c r="AF12" s="15">
        <v>5177250</v>
      </c>
      <c r="AG12" s="15">
        <v>0</v>
      </c>
      <c r="AH12" s="15">
        <v>0</v>
      </c>
      <c r="AI12" s="15">
        <v>0</v>
      </c>
      <c r="AJ12" s="15">
        <v>0</v>
      </c>
      <c r="AK12" s="15"/>
      <c r="AL12" s="15"/>
      <c r="AM12" s="15"/>
      <c r="AN12" s="15"/>
      <c r="AO12" s="15">
        <v>5177250</v>
      </c>
      <c r="AP12" s="15">
        <v>0</v>
      </c>
      <c r="AQ12" s="15">
        <v>0</v>
      </c>
      <c r="AR12" s="9"/>
      <c r="AS12" s="9"/>
      <c r="AT12" s="9"/>
      <c r="AU12" s="9"/>
      <c r="AV12" s="10">
        <v>45596</v>
      </c>
    </row>
    <row r="13" spans="1:48" ht="29" x14ac:dyDescent="0.35">
      <c r="A13" s="9">
        <v>901027868</v>
      </c>
      <c r="B13" s="9" t="s">
        <v>12</v>
      </c>
      <c r="C13" s="9" t="s">
        <v>13</v>
      </c>
      <c r="D13" s="9">
        <v>73</v>
      </c>
      <c r="E13" s="9" t="s">
        <v>29</v>
      </c>
      <c r="F13" s="9" t="s">
        <v>44</v>
      </c>
      <c r="G13" s="10">
        <v>45552</v>
      </c>
      <c r="H13" s="10">
        <v>45566</v>
      </c>
      <c r="I13" s="10">
        <v>45566.291666666664</v>
      </c>
      <c r="J13" s="15">
        <v>5037500</v>
      </c>
      <c r="K13" s="15">
        <v>5037500</v>
      </c>
      <c r="L13" s="5" t="s">
        <v>14</v>
      </c>
      <c r="M13" s="7" t="s">
        <v>15</v>
      </c>
      <c r="N13" s="8" t="s">
        <v>16</v>
      </c>
      <c r="O13" s="7" t="s">
        <v>17</v>
      </c>
      <c r="P13" s="9" t="s">
        <v>84</v>
      </c>
      <c r="Q13" s="9" t="s">
        <v>82</v>
      </c>
      <c r="R13" s="15">
        <v>1585600</v>
      </c>
      <c r="S13" s="9">
        <v>1222518253</v>
      </c>
      <c r="T13" s="9"/>
      <c r="U13" s="9"/>
      <c r="V13" s="9"/>
      <c r="W13" s="9"/>
      <c r="X13" s="9"/>
      <c r="Y13" s="9"/>
      <c r="Z13" s="9"/>
      <c r="AA13" s="28">
        <v>3451900</v>
      </c>
      <c r="AB13" s="28">
        <v>1585600</v>
      </c>
      <c r="AC13" s="9"/>
      <c r="AD13" s="9"/>
      <c r="AE13" s="15">
        <v>5037500</v>
      </c>
      <c r="AF13" s="15">
        <v>5037500</v>
      </c>
      <c r="AG13" s="15">
        <v>0</v>
      </c>
      <c r="AH13" s="15">
        <v>0</v>
      </c>
      <c r="AI13" s="15">
        <v>0</v>
      </c>
      <c r="AJ13" s="15">
        <v>3451900</v>
      </c>
      <c r="AK13" s="15" t="s">
        <v>140</v>
      </c>
      <c r="AL13" s="15" t="s">
        <v>136</v>
      </c>
      <c r="AM13" s="15" t="s">
        <v>137</v>
      </c>
      <c r="AN13" s="15" t="s">
        <v>138</v>
      </c>
      <c r="AO13" s="15">
        <v>1585600</v>
      </c>
      <c r="AP13" s="15">
        <v>0</v>
      </c>
      <c r="AQ13" s="15">
        <v>0</v>
      </c>
      <c r="AR13" s="9"/>
      <c r="AS13" s="9"/>
      <c r="AT13" s="9"/>
      <c r="AU13" s="9"/>
      <c r="AV13" s="10">
        <v>45596</v>
      </c>
    </row>
    <row r="14" spans="1:48" ht="29" x14ac:dyDescent="0.35">
      <c r="A14" s="9">
        <v>901027868</v>
      </c>
      <c r="B14" s="9" t="s">
        <v>12</v>
      </c>
      <c r="C14" s="9" t="s">
        <v>13</v>
      </c>
      <c r="D14" s="9">
        <v>70</v>
      </c>
      <c r="E14" s="9" t="s">
        <v>30</v>
      </c>
      <c r="F14" s="9" t="s">
        <v>45</v>
      </c>
      <c r="G14" s="10">
        <v>45552</v>
      </c>
      <c r="H14" s="10">
        <v>45566</v>
      </c>
      <c r="I14" s="10">
        <v>45566.291666666664</v>
      </c>
      <c r="J14" s="15">
        <v>5177250</v>
      </c>
      <c r="K14" s="15">
        <v>5177250</v>
      </c>
      <c r="L14" s="5" t="s">
        <v>14</v>
      </c>
      <c r="M14" s="7" t="s">
        <v>15</v>
      </c>
      <c r="N14" s="8" t="s">
        <v>16</v>
      </c>
      <c r="O14" s="7" t="s">
        <v>17</v>
      </c>
      <c r="P14" s="9" t="s">
        <v>85</v>
      </c>
      <c r="Q14" s="9" t="s">
        <v>83</v>
      </c>
      <c r="R14" s="15">
        <v>0</v>
      </c>
      <c r="S14" s="9"/>
      <c r="T14" s="9"/>
      <c r="U14" s="9"/>
      <c r="V14" s="9"/>
      <c r="W14" s="9"/>
      <c r="X14" s="9"/>
      <c r="Y14" s="9"/>
      <c r="Z14" s="9"/>
      <c r="AA14" s="9"/>
      <c r="AB14" s="28">
        <v>5177250</v>
      </c>
      <c r="AC14" s="9"/>
      <c r="AD14" s="9"/>
      <c r="AE14" s="15">
        <v>5177250</v>
      </c>
      <c r="AF14" s="15">
        <v>5177250</v>
      </c>
      <c r="AG14" s="15">
        <v>0</v>
      </c>
      <c r="AH14" s="15">
        <v>0</v>
      </c>
      <c r="AI14" s="15">
        <v>0</v>
      </c>
      <c r="AJ14" s="15">
        <v>0</v>
      </c>
      <c r="AK14" s="15"/>
      <c r="AL14" s="15"/>
      <c r="AM14" s="15"/>
      <c r="AN14" s="15"/>
      <c r="AO14" s="15">
        <v>5092750</v>
      </c>
      <c r="AP14" s="15">
        <v>0</v>
      </c>
      <c r="AQ14" s="15">
        <v>0</v>
      </c>
      <c r="AR14" s="9"/>
      <c r="AS14" s="9"/>
      <c r="AT14" s="9"/>
      <c r="AU14" s="9"/>
      <c r="AV14" s="10">
        <v>45596</v>
      </c>
    </row>
    <row r="15" spans="1:48" ht="29" x14ac:dyDescent="0.35">
      <c r="A15" s="9">
        <v>901027868</v>
      </c>
      <c r="B15" s="9" t="s">
        <v>12</v>
      </c>
      <c r="C15" s="9" t="s">
        <v>13</v>
      </c>
      <c r="D15" s="9">
        <v>71</v>
      </c>
      <c r="E15" s="9" t="s">
        <v>31</v>
      </c>
      <c r="F15" s="9" t="s">
        <v>46</v>
      </c>
      <c r="G15" s="10">
        <v>45552</v>
      </c>
      <c r="H15" s="10">
        <v>45566</v>
      </c>
      <c r="I15" s="10">
        <v>45566.291666666664</v>
      </c>
      <c r="J15" s="15">
        <v>5177250</v>
      </c>
      <c r="K15" s="15">
        <v>5177250</v>
      </c>
      <c r="L15" s="5" t="s">
        <v>14</v>
      </c>
      <c r="M15" s="7" t="s">
        <v>15</v>
      </c>
      <c r="N15" s="8" t="s">
        <v>16</v>
      </c>
      <c r="O15" s="7" t="s">
        <v>17</v>
      </c>
      <c r="P15" s="9" t="s">
        <v>85</v>
      </c>
      <c r="Q15" s="9" t="s">
        <v>83</v>
      </c>
      <c r="R15" s="15">
        <v>0</v>
      </c>
      <c r="S15" s="9"/>
      <c r="T15" s="9"/>
      <c r="U15" s="9"/>
      <c r="V15" s="9"/>
      <c r="W15" s="9"/>
      <c r="X15" s="9"/>
      <c r="Y15" s="9"/>
      <c r="Z15" s="9"/>
      <c r="AA15" s="9"/>
      <c r="AB15" s="28">
        <v>5177250</v>
      </c>
      <c r="AC15" s="9"/>
      <c r="AD15" s="9"/>
      <c r="AE15" s="15">
        <v>5177250</v>
      </c>
      <c r="AF15" s="15">
        <v>5177250</v>
      </c>
      <c r="AG15" s="15">
        <v>0</v>
      </c>
      <c r="AH15" s="15">
        <v>0</v>
      </c>
      <c r="AI15" s="15">
        <v>0</v>
      </c>
      <c r="AJ15" s="15">
        <v>0</v>
      </c>
      <c r="AK15" s="15"/>
      <c r="AL15" s="15"/>
      <c r="AM15" s="15"/>
      <c r="AN15" s="15"/>
      <c r="AO15" s="15">
        <v>5177250</v>
      </c>
      <c r="AP15" s="15">
        <v>0</v>
      </c>
      <c r="AQ15" s="15">
        <v>0</v>
      </c>
      <c r="AR15" s="9"/>
      <c r="AS15" s="9"/>
      <c r="AT15" s="9"/>
      <c r="AU15" s="9"/>
      <c r="AV15" s="10">
        <v>45596</v>
      </c>
    </row>
    <row r="16" spans="1:48" ht="29" x14ac:dyDescent="0.35">
      <c r="A16" s="9">
        <v>901027868</v>
      </c>
      <c r="B16" s="9" t="s">
        <v>12</v>
      </c>
      <c r="C16" s="9" t="s">
        <v>13</v>
      </c>
      <c r="D16" s="9">
        <v>72</v>
      </c>
      <c r="E16" s="9" t="s">
        <v>32</v>
      </c>
      <c r="F16" s="9" t="s">
        <v>47</v>
      </c>
      <c r="G16" s="10">
        <v>45552</v>
      </c>
      <c r="H16" s="10">
        <v>45566</v>
      </c>
      <c r="I16" s="10">
        <v>45566.291666666664</v>
      </c>
      <c r="J16" s="15">
        <v>5037500</v>
      </c>
      <c r="K16" s="15">
        <v>5037500</v>
      </c>
      <c r="L16" s="5" t="s">
        <v>14</v>
      </c>
      <c r="M16" s="7" t="s">
        <v>15</v>
      </c>
      <c r="N16" s="8" t="s">
        <v>16</v>
      </c>
      <c r="O16" s="7" t="s">
        <v>17</v>
      </c>
      <c r="P16" s="9" t="s">
        <v>84</v>
      </c>
      <c r="Q16" s="9" t="s">
        <v>82</v>
      </c>
      <c r="R16" s="15">
        <v>845000</v>
      </c>
      <c r="S16" s="9">
        <v>1222518254</v>
      </c>
      <c r="T16" s="9"/>
      <c r="U16" s="9"/>
      <c r="V16" s="9"/>
      <c r="W16" s="9"/>
      <c r="X16" s="9"/>
      <c r="Y16" s="9"/>
      <c r="Z16" s="9"/>
      <c r="AA16" s="28">
        <v>4192500</v>
      </c>
      <c r="AB16" s="28">
        <v>845000</v>
      </c>
      <c r="AC16" s="9"/>
      <c r="AD16" s="9"/>
      <c r="AE16" s="15">
        <v>5037500</v>
      </c>
      <c r="AF16" s="15">
        <v>5037500</v>
      </c>
      <c r="AG16" s="15">
        <v>0</v>
      </c>
      <c r="AH16" s="15">
        <v>0</v>
      </c>
      <c r="AI16" s="15">
        <v>0</v>
      </c>
      <c r="AJ16" s="15">
        <v>4192500</v>
      </c>
      <c r="AK16" s="15" t="s">
        <v>141</v>
      </c>
      <c r="AL16" s="15" t="s">
        <v>136</v>
      </c>
      <c r="AM16" s="15" t="s">
        <v>137</v>
      </c>
      <c r="AN16" s="15" t="s">
        <v>138</v>
      </c>
      <c r="AO16" s="15">
        <v>845000</v>
      </c>
      <c r="AP16" s="15">
        <v>0</v>
      </c>
      <c r="AQ16" s="15">
        <v>0</v>
      </c>
      <c r="AR16" s="9"/>
      <c r="AS16" s="9"/>
      <c r="AT16" s="9"/>
      <c r="AU16" s="9"/>
      <c r="AV16" s="10">
        <v>45596</v>
      </c>
    </row>
    <row r="31" spans="13:13" x14ac:dyDescent="0.35">
      <c r="M31" s="27"/>
    </row>
    <row r="32" spans="13:13" x14ac:dyDescent="0.35">
      <c r="M32" s="27"/>
    </row>
    <row r="33" spans="13:13" x14ac:dyDescent="0.35">
      <c r="M33" s="27"/>
    </row>
    <row r="34" spans="13:13" x14ac:dyDescent="0.35">
      <c r="M34" s="27"/>
    </row>
    <row r="35" spans="13:13" x14ac:dyDescent="0.35">
      <c r="M35" s="27"/>
    </row>
  </sheetData>
  <dataValidations count="1">
    <dataValidation type="whole" operator="greaterThan" allowBlank="1" showInputMessage="1" showErrorMessage="1" errorTitle="DATO ERRADO" error="El valor debe ser diferente de cero" sqref="J1:K1048576 R1 V1:AJ1 AO1:AQ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Q21" sqref="Q21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86</v>
      </c>
      <c r="E2" s="33"/>
      <c r="F2" s="33"/>
      <c r="G2" s="33"/>
      <c r="H2" s="33"/>
      <c r="I2" s="34"/>
      <c r="J2" s="35" t="s">
        <v>87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88</v>
      </c>
      <c r="E4" s="33"/>
      <c r="F4" s="33"/>
      <c r="G4" s="33"/>
      <c r="H4" s="33"/>
      <c r="I4" s="34"/>
      <c r="J4" s="35" t="s">
        <v>89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118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116</v>
      </c>
      <c r="J11" s="49"/>
    </row>
    <row r="12" spans="2:10" ht="13" x14ac:dyDescent="0.3">
      <c r="B12" s="48"/>
      <c r="C12" s="50" t="s">
        <v>117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133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119</v>
      </c>
      <c r="D16" s="51"/>
      <c r="G16" s="53"/>
      <c r="H16" s="55" t="s">
        <v>90</v>
      </c>
      <c r="I16" s="55" t="s">
        <v>91</v>
      </c>
      <c r="J16" s="49"/>
    </row>
    <row r="17" spans="2:14" ht="13" x14ac:dyDescent="0.3">
      <c r="B17" s="48"/>
      <c r="C17" s="50" t="s">
        <v>92</v>
      </c>
      <c r="D17" s="50"/>
      <c r="E17" s="50"/>
      <c r="F17" s="50"/>
      <c r="G17" s="53"/>
      <c r="H17" s="56">
        <v>14</v>
      </c>
      <c r="I17" s="57">
        <v>70734500</v>
      </c>
      <c r="J17" s="49"/>
    </row>
    <row r="18" spans="2:14" x14ac:dyDescent="0.25">
      <c r="B18" s="48"/>
      <c r="C18" s="29" t="s">
        <v>93</v>
      </c>
      <c r="G18" s="53"/>
      <c r="H18" s="59">
        <v>0</v>
      </c>
      <c r="I18" s="60">
        <v>0</v>
      </c>
      <c r="J18" s="49"/>
    </row>
    <row r="19" spans="2:14" x14ac:dyDescent="0.25">
      <c r="B19" s="48"/>
      <c r="C19" s="29" t="s">
        <v>94</v>
      </c>
      <c r="G19" s="53"/>
      <c r="H19" s="59">
        <v>0</v>
      </c>
      <c r="I19" s="60">
        <v>0</v>
      </c>
      <c r="J19" s="49"/>
    </row>
    <row r="20" spans="2:14" x14ac:dyDescent="0.25">
      <c r="B20" s="48"/>
      <c r="C20" s="29" t="s">
        <v>95</v>
      </c>
      <c r="H20" s="61">
        <v>0</v>
      </c>
      <c r="I20" s="62">
        <v>0</v>
      </c>
      <c r="J20" s="49"/>
    </row>
    <row r="21" spans="2:14" x14ac:dyDescent="0.25">
      <c r="B21" s="48"/>
      <c r="C21" s="29" t="s">
        <v>96</v>
      </c>
      <c r="H21" s="61">
        <v>0</v>
      </c>
      <c r="I21" s="62">
        <v>0</v>
      </c>
      <c r="J21" s="49"/>
      <c r="N21" s="63"/>
    </row>
    <row r="22" spans="2:14" ht="13" thickBot="1" x14ac:dyDescent="0.3">
      <c r="B22" s="48"/>
      <c r="C22" s="29" t="s">
        <v>97</v>
      </c>
      <c r="H22" s="64">
        <v>4</v>
      </c>
      <c r="I22" s="65">
        <v>11795050</v>
      </c>
      <c r="J22" s="49"/>
    </row>
    <row r="23" spans="2:14" ht="13" x14ac:dyDescent="0.3">
      <c r="B23" s="48"/>
      <c r="C23" s="50" t="s">
        <v>98</v>
      </c>
      <c r="D23" s="50"/>
      <c r="E23" s="50"/>
      <c r="F23" s="50"/>
      <c r="H23" s="66">
        <f>H18+H19+H20+H21+H22</f>
        <v>4</v>
      </c>
      <c r="I23" s="67">
        <f>I18+I19+I20+I21+I22</f>
        <v>11795050</v>
      </c>
      <c r="J23" s="49"/>
    </row>
    <row r="24" spans="2:14" x14ac:dyDescent="0.25">
      <c r="B24" s="48"/>
      <c r="C24" s="29" t="s">
        <v>99</v>
      </c>
      <c r="H24" s="61">
        <v>10</v>
      </c>
      <c r="I24" s="62">
        <v>58939450</v>
      </c>
      <c r="J24" s="49"/>
    </row>
    <row r="25" spans="2:14" ht="13" thickBot="1" x14ac:dyDescent="0.3">
      <c r="B25" s="48"/>
      <c r="C25" s="29" t="s">
        <v>100</v>
      </c>
      <c r="H25" s="64">
        <v>0</v>
      </c>
      <c r="I25" s="65">
        <v>0</v>
      </c>
      <c r="J25" s="49"/>
    </row>
    <row r="26" spans="2:14" ht="13" x14ac:dyDescent="0.3">
      <c r="B26" s="48"/>
      <c r="C26" s="50" t="s">
        <v>101</v>
      </c>
      <c r="D26" s="50"/>
      <c r="E26" s="50"/>
      <c r="F26" s="50"/>
      <c r="H26" s="66">
        <f>H24+H25</f>
        <v>10</v>
      </c>
      <c r="I26" s="67">
        <f>I24+I25</f>
        <v>58939450</v>
      </c>
      <c r="J26" s="49"/>
    </row>
    <row r="27" spans="2:14" ht="13.5" thickBot="1" x14ac:dyDescent="0.35">
      <c r="B27" s="48"/>
      <c r="C27" s="53" t="s">
        <v>102</v>
      </c>
      <c r="D27" s="68"/>
      <c r="E27" s="68"/>
      <c r="F27" s="68"/>
      <c r="G27" s="53"/>
      <c r="H27" s="69">
        <v>0</v>
      </c>
      <c r="I27" s="70">
        <v>0</v>
      </c>
      <c r="J27" s="71"/>
    </row>
    <row r="28" spans="2:14" ht="13" x14ac:dyDescent="0.3">
      <c r="B28" s="48"/>
      <c r="C28" s="68" t="s">
        <v>103</v>
      </c>
      <c r="D28" s="68"/>
      <c r="E28" s="68"/>
      <c r="F28" s="68"/>
      <c r="G28" s="53"/>
      <c r="H28" s="72">
        <f>H27</f>
        <v>0</v>
      </c>
      <c r="I28" s="60">
        <f>I27</f>
        <v>0</v>
      </c>
      <c r="J28" s="71"/>
    </row>
    <row r="29" spans="2:14" ht="13" x14ac:dyDescent="0.3">
      <c r="B29" s="48"/>
      <c r="C29" s="68"/>
      <c r="D29" s="68"/>
      <c r="E29" s="68"/>
      <c r="F29" s="68"/>
      <c r="G29" s="53"/>
      <c r="H29" s="59"/>
      <c r="I29" s="57"/>
      <c r="J29" s="71"/>
    </row>
    <row r="30" spans="2:14" ht="13.5" thickBot="1" x14ac:dyDescent="0.35">
      <c r="B30" s="48"/>
      <c r="C30" s="68" t="s">
        <v>104</v>
      </c>
      <c r="D30" s="68"/>
      <c r="E30" s="53"/>
      <c r="F30" s="53"/>
      <c r="G30" s="53"/>
      <c r="H30" s="73"/>
      <c r="I30" s="74"/>
      <c r="J30" s="71"/>
    </row>
    <row r="31" spans="2:14" ht="13.5" thickTop="1" x14ac:dyDescent="0.3">
      <c r="B31" s="48"/>
      <c r="C31" s="68"/>
      <c r="D31" s="68"/>
      <c r="E31" s="53"/>
      <c r="F31" s="53"/>
      <c r="G31" s="53"/>
      <c r="H31" s="60">
        <f>H23+H26+H28</f>
        <v>14</v>
      </c>
      <c r="I31" s="60">
        <f>I23+I26+I28</f>
        <v>70734500</v>
      </c>
      <c r="J31" s="71"/>
    </row>
    <row r="32" spans="2:14" ht="9.75" customHeight="1" x14ac:dyDescent="0.25">
      <c r="B32" s="48"/>
      <c r="C32" s="53"/>
      <c r="D32" s="53"/>
      <c r="E32" s="53"/>
      <c r="F32" s="53"/>
      <c r="G32" s="75"/>
      <c r="H32" s="76"/>
      <c r="I32" s="77"/>
      <c r="J32" s="71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13.5" thickBot="1" x14ac:dyDescent="0.35">
      <c r="B37" s="48"/>
      <c r="C37" s="78"/>
      <c r="D37" s="79"/>
      <c r="E37" s="53"/>
      <c r="F37" s="53"/>
      <c r="G37" s="53"/>
      <c r="H37" s="80"/>
      <c r="I37" s="81"/>
      <c r="J37" s="71"/>
    </row>
    <row r="38" spans="2:10" ht="13" x14ac:dyDescent="0.3">
      <c r="B38" s="48"/>
      <c r="C38" s="68" t="s">
        <v>105</v>
      </c>
      <c r="D38" s="75"/>
      <c r="E38" s="53"/>
      <c r="F38" s="53"/>
      <c r="G38" s="53"/>
      <c r="H38" s="82" t="s">
        <v>106</v>
      </c>
      <c r="I38" s="75"/>
      <c r="J38" s="71"/>
    </row>
    <row r="39" spans="2:10" ht="13" x14ac:dyDescent="0.3">
      <c r="B39" s="48"/>
      <c r="C39" s="68" t="s">
        <v>134</v>
      </c>
      <c r="D39" s="53"/>
      <c r="E39" s="53"/>
      <c r="F39" s="53"/>
      <c r="G39" s="53"/>
      <c r="H39" s="68" t="s">
        <v>107</v>
      </c>
      <c r="I39" s="75"/>
      <c r="J39" s="71"/>
    </row>
    <row r="40" spans="2:10" ht="13" x14ac:dyDescent="0.3">
      <c r="B40" s="48"/>
      <c r="C40" s="53"/>
      <c r="D40" s="53"/>
      <c r="E40" s="53"/>
      <c r="F40" s="53"/>
      <c r="G40" s="53"/>
      <c r="H40" s="68" t="s">
        <v>108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68"/>
      <c r="H41" s="75"/>
      <c r="I41" s="75"/>
      <c r="J41" s="71"/>
    </row>
    <row r="42" spans="2:10" x14ac:dyDescent="0.25">
      <c r="B42" s="48"/>
      <c r="C42" s="126" t="s">
        <v>109</v>
      </c>
      <c r="D42" s="126"/>
      <c r="E42" s="126"/>
      <c r="F42" s="126"/>
      <c r="G42" s="126"/>
      <c r="H42" s="126"/>
      <c r="I42" s="126"/>
      <c r="J42" s="71"/>
    </row>
    <row r="43" spans="2:10" x14ac:dyDescent="0.25">
      <c r="B43" s="48"/>
      <c r="C43" s="126"/>
      <c r="D43" s="126"/>
      <c r="E43" s="126"/>
      <c r="F43" s="126"/>
      <c r="G43" s="126"/>
      <c r="H43" s="126"/>
      <c r="I43" s="126"/>
      <c r="J43" s="71"/>
    </row>
    <row r="44" spans="2:10" ht="7.5" customHeight="1" thickBot="1" x14ac:dyDescent="0.3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9" sqref="E1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27"/>
      <c r="B1" s="128"/>
      <c r="C1" s="131" t="s">
        <v>120</v>
      </c>
      <c r="D1" s="132"/>
      <c r="E1" s="132"/>
      <c r="F1" s="132"/>
      <c r="G1" s="132"/>
      <c r="H1" s="133"/>
      <c r="I1" s="108" t="s">
        <v>87</v>
      </c>
    </row>
    <row r="2" spans="1:9" ht="53.5" customHeight="1" thickBot="1" x14ac:dyDescent="0.4">
      <c r="A2" s="129"/>
      <c r="B2" s="130"/>
      <c r="C2" s="134" t="s">
        <v>121</v>
      </c>
      <c r="D2" s="135"/>
      <c r="E2" s="135"/>
      <c r="F2" s="135"/>
      <c r="G2" s="135"/>
      <c r="H2" s="136"/>
      <c r="I2" s="109" t="s">
        <v>122</v>
      </c>
    </row>
    <row r="3" spans="1:9" x14ac:dyDescent="0.35">
      <c r="A3" s="110"/>
      <c r="B3" s="53"/>
      <c r="C3" s="53"/>
      <c r="D3" s="53"/>
      <c r="E3" s="53"/>
      <c r="F3" s="53"/>
      <c r="G3" s="53"/>
      <c r="H3" s="53"/>
      <c r="I3" s="71"/>
    </row>
    <row r="4" spans="1:9" x14ac:dyDescent="0.35">
      <c r="A4" s="110"/>
      <c r="B4" s="53"/>
      <c r="C4" s="53"/>
      <c r="D4" s="53"/>
      <c r="E4" s="53"/>
      <c r="F4" s="53"/>
      <c r="G4" s="53"/>
      <c r="H4" s="53"/>
      <c r="I4" s="71"/>
    </row>
    <row r="5" spans="1:9" x14ac:dyDescent="0.35">
      <c r="A5" s="110"/>
      <c r="B5" s="50" t="s">
        <v>118</v>
      </c>
      <c r="C5" s="111"/>
      <c r="D5" s="112"/>
      <c r="E5" s="53"/>
      <c r="F5" s="53"/>
      <c r="G5" s="53"/>
      <c r="H5" s="53"/>
      <c r="I5" s="71"/>
    </row>
    <row r="6" spans="1:9" x14ac:dyDescent="0.35">
      <c r="A6" s="110"/>
      <c r="B6" s="29"/>
      <c r="C6" s="53"/>
      <c r="D6" s="53"/>
      <c r="E6" s="53"/>
      <c r="F6" s="53"/>
      <c r="G6" s="53"/>
      <c r="H6" s="53"/>
      <c r="I6" s="71"/>
    </row>
    <row r="7" spans="1:9" x14ac:dyDescent="0.35">
      <c r="A7" s="110"/>
      <c r="B7" s="50" t="s">
        <v>116</v>
      </c>
      <c r="C7" s="53"/>
      <c r="D7" s="53"/>
      <c r="E7" s="53"/>
      <c r="F7" s="53"/>
      <c r="G7" s="53"/>
      <c r="H7" s="53"/>
      <c r="I7" s="71"/>
    </row>
    <row r="8" spans="1:9" x14ac:dyDescent="0.35">
      <c r="A8" s="110"/>
      <c r="B8" s="50" t="s">
        <v>117</v>
      </c>
      <c r="C8" s="53"/>
      <c r="D8" s="53"/>
      <c r="E8" s="53"/>
      <c r="F8" s="53"/>
      <c r="G8" s="53"/>
      <c r="H8" s="53"/>
      <c r="I8" s="71"/>
    </row>
    <row r="9" spans="1:9" x14ac:dyDescent="0.35">
      <c r="A9" s="110"/>
      <c r="B9" s="53"/>
      <c r="C9" s="53"/>
      <c r="D9" s="53"/>
      <c r="E9" s="53"/>
      <c r="F9" s="53"/>
      <c r="G9" s="53"/>
      <c r="H9" s="53"/>
      <c r="I9" s="71"/>
    </row>
    <row r="10" spans="1:9" x14ac:dyDescent="0.35">
      <c r="A10" s="110"/>
      <c r="B10" s="53" t="s">
        <v>123</v>
      </c>
      <c r="C10" s="53"/>
      <c r="D10" s="53"/>
      <c r="E10" s="53"/>
      <c r="F10" s="53"/>
      <c r="G10" s="53"/>
      <c r="H10" s="53"/>
      <c r="I10" s="71"/>
    </row>
    <row r="11" spans="1:9" x14ac:dyDescent="0.35">
      <c r="A11" s="110"/>
      <c r="B11" s="113"/>
      <c r="C11" s="53"/>
      <c r="D11" s="53"/>
      <c r="E11" s="53"/>
      <c r="F11" s="53"/>
      <c r="G11" s="53"/>
      <c r="H11" s="53"/>
      <c r="I11" s="71"/>
    </row>
    <row r="12" spans="1:9" x14ac:dyDescent="0.35">
      <c r="A12" s="110"/>
      <c r="B12" s="29" t="s">
        <v>119</v>
      </c>
      <c r="C12" s="112"/>
      <c r="D12" s="53"/>
      <c r="E12" s="53"/>
      <c r="F12" s="53"/>
      <c r="G12" s="55" t="s">
        <v>124</v>
      </c>
      <c r="H12" s="55" t="s">
        <v>125</v>
      </c>
      <c r="I12" s="71"/>
    </row>
    <row r="13" spans="1:9" x14ac:dyDescent="0.35">
      <c r="A13" s="110"/>
      <c r="B13" s="68" t="s">
        <v>92</v>
      </c>
      <c r="C13" s="68"/>
      <c r="D13" s="68"/>
      <c r="E13" s="68"/>
      <c r="F13" s="53"/>
      <c r="G13" s="114">
        <f>G19</f>
        <v>4</v>
      </c>
      <c r="H13" s="115">
        <f>H19</f>
        <v>11795050</v>
      </c>
      <c r="I13" s="71"/>
    </row>
    <row r="14" spans="1:9" x14ac:dyDescent="0.35">
      <c r="A14" s="110"/>
      <c r="B14" s="53" t="s">
        <v>93</v>
      </c>
      <c r="C14" s="53"/>
      <c r="D14" s="53"/>
      <c r="E14" s="53"/>
      <c r="F14" s="53"/>
      <c r="G14" s="116">
        <v>0</v>
      </c>
      <c r="H14" s="117">
        <v>0</v>
      </c>
      <c r="I14" s="71"/>
    </row>
    <row r="15" spans="1:9" x14ac:dyDescent="0.35">
      <c r="A15" s="110"/>
      <c r="B15" s="53" t="s">
        <v>94</v>
      </c>
      <c r="C15" s="53"/>
      <c r="D15" s="53"/>
      <c r="E15" s="53"/>
      <c r="F15" s="53"/>
      <c r="G15" s="116">
        <v>0</v>
      </c>
      <c r="H15" s="117">
        <v>0</v>
      </c>
      <c r="I15" s="71"/>
    </row>
    <row r="16" spans="1:9" x14ac:dyDescent="0.35">
      <c r="A16" s="110"/>
      <c r="B16" s="53" t="s">
        <v>95</v>
      </c>
      <c r="C16" s="53"/>
      <c r="D16" s="53"/>
      <c r="E16" s="53"/>
      <c r="F16" s="53"/>
      <c r="G16" s="116">
        <v>0</v>
      </c>
      <c r="H16" s="117">
        <v>0</v>
      </c>
      <c r="I16" s="71"/>
    </row>
    <row r="17" spans="1:9" x14ac:dyDescent="0.35">
      <c r="A17" s="110"/>
      <c r="B17" s="53" t="s">
        <v>96</v>
      </c>
      <c r="C17" s="53"/>
      <c r="D17" s="53"/>
      <c r="E17" s="53"/>
      <c r="F17" s="53"/>
      <c r="G17" s="116">
        <v>0</v>
      </c>
      <c r="H17" s="117">
        <v>0</v>
      </c>
      <c r="I17" s="71"/>
    </row>
    <row r="18" spans="1:9" x14ac:dyDescent="0.35">
      <c r="A18" s="110"/>
      <c r="B18" s="53" t="s">
        <v>126</v>
      </c>
      <c r="C18" s="53"/>
      <c r="D18" s="53"/>
      <c r="E18" s="53"/>
      <c r="F18" s="53"/>
      <c r="G18" s="118">
        <v>4</v>
      </c>
      <c r="H18" s="119">
        <v>11795050</v>
      </c>
      <c r="I18" s="71"/>
    </row>
    <row r="19" spans="1:9" x14ac:dyDescent="0.35">
      <c r="A19" s="110"/>
      <c r="B19" s="68" t="s">
        <v>127</v>
      </c>
      <c r="C19" s="68"/>
      <c r="D19" s="68"/>
      <c r="E19" s="68"/>
      <c r="F19" s="53"/>
      <c r="G19" s="116">
        <f>SUM(G14:G18)</f>
        <v>4</v>
      </c>
      <c r="H19" s="115">
        <f>(H14+H15+H16+H17+H18)</f>
        <v>11795050</v>
      </c>
      <c r="I19" s="71"/>
    </row>
    <row r="20" spans="1:9" ht="15" thickBot="1" x14ac:dyDescent="0.4">
      <c r="A20" s="110"/>
      <c r="B20" s="68"/>
      <c r="C20" s="68"/>
      <c r="D20" s="53"/>
      <c r="E20" s="53"/>
      <c r="F20" s="53"/>
      <c r="G20" s="120"/>
      <c r="H20" s="121"/>
      <c r="I20" s="71"/>
    </row>
    <row r="21" spans="1:9" ht="15" thickTop="1" x14ac:dyDescent="0.35">
      <c r="A21" s="110"/>
      <c r="B21" s="68"/>
      <c r="C21" s="68"/>
      <c r="D21" s="53"/>
      <c r="E21" s="53"/>
      <c r="F21" s="53"/>
      <c r="G21" s="75"/>
      <c r="H21" s="122"/>
      <c r="I21" s="71"/>
    </row>
    <row r="22" spans="1:9" x14ac:dyDescent="0.35">
      <c r="A22" s="110"/>
      <c r="B22" s="53"/>
      <c r="C22" s="53"/>
      <c r="D22" s="53"/>
      <c r="E22" s="53"/>
      <c r="F22" s="75"/>
      <c r="G22" s="75"/>
      <c r="H22" s="75"/>
      <c r="I22" s="71"/>
    </row>
    <row r="23" spans="1:9" ht="15" thickBot="1" x14ac:dyDescent="0.4">
      <c r="A23" s="110"/>
      <c r="B23" s="79"/>
      <c r="C23" s="79"/>
      <c r="D23" s="53"/>
      <c r="E23" s="53"/>
      <c r="F23" s="79"/>
      <c r="G23" s="79"/>
      <c r="H23" s="75"/>
      <c r="I23" s="71"/>
    </row>
    <row r="24" spans="1:9" x14ac:dyDescent="0.35">
      <c r="A24" s="110"/>
      <c r="B24" s="75" t="s">
        <v>128</v>
      </c>
      <c r="C24" s="75"/>
      <c r="D24" s="53"/>
      <c r="E24" s="53"/>
      <c r="F24" s="75"/>
      <c r="G24" s="75"/>
      <c r="H24" s="75"/>
      <c r="I24" s="71"/>
    </row>
    <row r="25" spans="1:9" x14ac:dyDescent="0.35">
      <c r="A25" s="110"/>
      <c r="B25" s="75" t="s">
        <v>129</v>
      </c>
      <c r="C25" s="75"/>
      <c r="D25" s="53"/>
      <c r="E25" s="53"/>
      <c r="F25" s="75" t="s">
        <v>130</v>
      </c>
      <c r="G25" s="75"/>
      <c r="H25" s="75"/>
      <c r="I25" s="71"/>
    </row>
    <row r="26" spans="1:9" x14ac:dyDescent="0.35">
      <c r="A26" s="110"/>
      <c r="B26" s="75" t="s">
        <v>134</v>
      </c>
      <c r="C26" s="75"/>
      <c r="D26" s="53"/>
      <c r="E26" s="53"/>
      <c r="F26" s="75" t="s">
        <v>131</v>
      </c>
      <c r="G26" s="75"/>
      <c r="H26" s="75"/>
      <c r="I26" s="71"/>
    </row>
    <row r="27" spans="1:9" x14ac:dyDescent="0.35">
      <c r="A27" s="110"/>
      <c r="B27" s="75"/>
      <c r="C27" s="75"/>
      <c r="D27" s="53"/>
      <c r="E27" s="53"/>
      <c r="F27" s="75"/>
      <c r="G27" s="75"/>
      <c r="H27" s="75"/>
      <c r="I27" s="71"/>
    </row>
    <row r="28" spans="1:9" ht="18.5" customHeight="1" x14ac:dyDescent="0.35">
      <c r="A28" s="110"/>
      <c r="B28" s="137" t="s">
        <v>132</v>
      </c>
      <c r="C28" s="137"/>
      <c r="D28" s="137"/>
      <c r="E28" s="137"/>
      <c r="F28" s="137"/>
      <c r="G28" s="137"/>
      <c r="H28" s="137"/>
      <c r="I28" s="71"/>
    </row>
    <row r="29" spans="1:9" ht="15" thickBot="1" x14ac:dyDescent="0.4">
      <c r="A29" s="123"/>
      <c r="B29" s="124"/>
      <c r="C29" s="124"/>
      <c r="D29" s="124"/>
      <c r="E29" s="124"/>
      <c r="F29" s="79"/>
      <c r="G29" s="79"/>
      <c r="H29" s="79"/>
      <c r="I29" s="12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2024-11-13T15:52:51Z</cp:lastPrinted>
  <dcterms:created xsi:type="dcterms:W3CDTF">2022-06-01T14:39:12Z</dcterms:created>
  <dcterms:modified xsi:type="dcterms:W3CDTF">2024-11-13T15:59:55Z</dcterms:modified>
</cp:coreProperties>
</file>