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900848340 CLÍNICA CENTRAL DEL QUINDIO\"/>
    </mc:Choice>
  </mc:AlternateContent>
  <bookViews>
    <workbookView xWindow="0" yWindow="0" windowWidth="19200" windowHeight="731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FACTURA'!$A$2:$AS$8</definedName>
    <definedName name="_xlnm._FilterDatabase" localSheetId="0" hidden="1">'INFO IPS'!$A$7:$F$8</definedName>
  </definedNames>
  <calcPr calcId="152511"/>
  <pivotCaches>
    <pivotCache cacheId="19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/>
  <c r="H28" i="3"/>
  <c r="I26" i="3"/>
  <c r="H26" i="3"/>
  <c r="I23" i="3"/>
  <c r="I31" i="3" s="1"/>
  <c r="H23" i="3"/>
  <c r="H31" i="3" s="1"/>
  <c r="N2" i="2" l="1"/>
  <c r="AG1" i="2" l="1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O1" i="2"/>
  <c r="K1" i="2" l="1"/>
  <c r="F4" i="1"/>
  <c r="A4" i="1"/>
</calcChain>
</file>

<file path=xl/sharedStrings.xml><?xml version="1.0" encoding="utf-8"?>
<sst xmlns="http://schemas.openxmlformats.org/spreadsheetml/2006/main" count="182" uniqueCount="119">
  <si>
    <t>TIPO DE DOCUMENTO: FORMATO</t>
  </si>
  <si>
    <t>PAGINA 1 DE 1</t>
  </si>
  <si>
    <t>CODIGO:GF-CAR-FR-001</t>
  </si>
  <si>
    <t>TÍTULO: FORMATO ANÁLISIS DE ESTADO DE CARTERA.</t>
  </si>
  <si>
    <t>Versión: 001</t>
  </si>
  <si>
    <t>CLINICA CENTRAL DEL QUINDIO SAS NIT-900848340</t>
  </si>
  <si>
    <t>CORTE 31 OCTUBRE 2024</t>
  </si>
  <si>
    <t>NIT</t>
  </si>
  <si>
    <t>Tercero</t>
  </si>
  <si>
    <t>Prefijo</t>
  </si>
  <si>
    <t>Factura</t>
  </si>
  <si>
    <t>Fecha Factura</t>
  </si>
  <si>
    <t>Saldo</t>
  </si>
  <si>
    <t>890303093</t>
  </si>
  <si>
    <t>CAJA DE COMPENSACION FAMILIAR DEL VALLE DEL C</t>
  </si>
  <si>
    <t>FECQ</t>
  </si>
  <si>
    <t>TOTAL</t>
  </si>
  <si>
    <t>Saldo IPS</t>
  </si>
  <si>
    <t xml:space="preserve">Fecha de radicación EPS </t>
  </si>
  <si>
    <t>Alf+Fac</t>
  </si>
  <si>
    <t>7668</t>
  </si>
  <si>
    <t>54825</t>
  </si>
  <si>
    <t>68366</t>
  </si>
  <si>
    <t>69020</t>
  </si>
  <si>
    <t>FECQ530135</t>
  </si>
  <si>
    <t>FECQ590499</t>
  </si>
  <si>
    <t>Llave</t>
  </si>
  <si>
    <t>PRESTADOR</t>
  </si>
  <si>
    <t>CLÍNICA CENTRAL DEL QUINDIO</t>
  </si>
  <si>
    <t>900848340_7668</t>
  </si>
  <si>
    <t>900848340_54825</t>
  </si>
  <si>
    <t>900848340_68366</t>
  </si>
  <si>
    <t>900848340_69020</t>
  </si>
  <si>
    <t>900848340_FECQ530135</t>
  </si>
  <si>
    <t>900848340_FECQ590499</t>
  </si>
  <si>
    <t>Estado de Factura EPS 22/11/2024</t>
  </si>
  <si>
    <t>Boxalud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</si>
  <si>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</si>
  <si>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</si>
  <si>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</si>
  <si>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</si>
  <si>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</si>
  <si>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</si>
  <si>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</si>
  <si>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</si>
  <si>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</si>
  <si>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</si>
  <si>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</si>
  <si>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</si>
  <si>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</si>
  <si>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</si>
  <si>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</si>
  <si>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</si>
  <si>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</si>
  <si>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</si>
  <si>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</si>
  <si>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</si>
  <si>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</si>
  <si>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</si>
  <si>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</si>
  <si>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</si>
  <si>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</si>
  <si>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</si>
  <si>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</si>
  <si>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</si>
  <si>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</si>
  <si>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</si>
  <si>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</si>
  <si>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</si>
  <si>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 xml:space="preserve">FACTURA PENDIENTE EN PROGRAMACION DE PAGO </t>
  </si>
  <si>
    <t>Factura cerrada por extemporaneidad</t>
  </si>
  <si>
    <t>Factura no radicada</t>
  </si>
  <si>
    <t>N/A</t>
  </si>
  <si>
    <t>FACTURA CERRADA POR EXTEMPORANEIDAD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</si>
  <si>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</si>
  <si>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</si>
  <si>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</si>
  <si>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</si>
  <si>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</si>
  <si>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</si>
  <si>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</si>
  <si>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</si>
  <si>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</si>
  <si>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</si>
  <si>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</si>
  <si>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</si>
  <si>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</si>
  <si>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</si>
  <si>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</si>
  <si>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</si>
  <si>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</si>
  <si>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</si>
  <si>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</si>
  <si>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</si>
  <si>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</si>
  <si>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</si>
  <si>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</si>
  <si>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</si>
  <si>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>Suma de Saldo IPS</t>
  </si>
  <si>
    <t xml:space="preserve">Cant. Facturas </t>
  </si>
  <si>
    <t>Señores: CLÍNICA CENTRAL DEL QUINDIO</t>
  </si>
  <si>
    <t>NIT: 900848340</t>
  </si>
  <si>
    <t>Santiago de Cali, Noviembre 22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</si>
  <si>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</si>
  <si>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</si>
  <si>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</si>
  <si>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</si>
  <si>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</si>
  <si>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</si>
  <si>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</si>
  <si>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</si>
  <si>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</si>
  <si>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</si>
  <si>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</si>
  <si>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</si>
  <si>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</si>
  <si>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21/11/2024</t>
  </si>
  <si>
    <t xml:space="preserve">Cristian Camio Martinez </t>
  </si>
  <si>
    <t>Auxiliar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</si>
</sst>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 * #,##0.00_ ;_ * \-#,##0.00_ ;_ * &quot;-&quot;??_ ;_ @_ "/>
    <numFmt numFmtId="166" formatCode="m/d/yyyy;@"/>
    <numFmt numFmtId="167" formatCode="_ * #,##0_ ;_ * \-#,##0_ ;_ * &quot;-&quot;??_ ;_ @_ 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0"/>
      <color theme="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47A9A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165" fontId="5" fillId="0" borderId="0" applyFont="0" applyFill="0" applyBorder="0" applyAlignment="0" applyProtection="0">
      <alignment vertical="center"/>
    </xf>
    <xf numFmtId="164" fontId="5" fillId="0" borderId="0" applyFont="0" applyFill="0" applyBorder="0" applyAlignment="0" applyProtection="0">
      <alignment vertical="center"/>
    </xf>
    <xf numFmtId="0" fontId="10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0">
    <xf numFmtId="0" fontId="0" fillId="0" borderId="0" xfId="0">
      <alignment vertical="center"/>
    </xf>
    <xf numFmtId="43" fontId="2" fillId="0" borderId="1" xfId="1" applyNumberFormat="1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vertical="center"/>
    </xf>
    <xf numFmtId="43" fontId="4" fillId="2" borderId="1" xfId="1" applyNumberFormat="1" applyFont="1" applyFill="1" applyBorder="1" applyAlignment="1">
      <alignment vertical="center"/>
    </xf>
    <xf numFmtId="0" fontId="0" fillId="0" borderId="1" xfId="0" applyBorder="1">
      <alignment vertical="center"/>
    </xf>
    <xf numFmtId="166" fontId="0" fillId="0" borderId="1" xfId="0" applyNumberFormat="1" applyBorder="1">
      <alignment vertical="center"/>
    </xf>
    <xf numFmtId="164" fontId="0" fillId="0" borderId="1" xfId="2" applyFont="1" applyBorder="1">
      <alignment vertical="center"/>
    </xf>
    <xf numFmtId="0" fontId="0" fillId="0" borderId="1" xfId="0" applyBorder="1">
      <alignment vertical="center"/>
    </xf>
    <xf numFmtId="164" fontId="0" fillId="0" borderId="1" xfId="2" applyFont="1" applyBorder="1">
      <alignment vertical="center"/>
    </xf>
    <xf numFmtId="164" fontId="0" fillId="0" borderId="1" xfId="0" applyNumberFormat="1" applyBorder="1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66" fontId="1" fillId="0" borderId="1" xfId="0" applyNumberFormat="1" applyFont="1" applyBorder="1">
      <alignment vertical="center"/>
    </xf>
    <xf numFmtId="167" fontId="1" fillId="0" borderId="1" xfId="1" applyNumberFormat="1" applyFont="1" applyBorder="1">
      <alignment vertical="center"/>
    </xf>
    <xf numFmtId="167" fontId="1" fillId="0" borderId="0" xfId="1" applyNumberFormat="1" applyFont="1">
      <alignment vertical="center"/>
    </xf>
    <xf numFmtId="167" fontId="8" fillId="0" borderId="0" xfId="1" applyNumberFormat="1" applyFont="1">
      <alignment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6" fillId="5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6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6" fillId="6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8" fillId="7" borderId="1" xfId="1" applyNumberFormat="1" applyFont="1" applyFill="1" applyBorder="1" applyAlignment="1">
      <alignment horizontal="center" vertical="center" wrapText="1"/>
    </xf>
    <xf numFmtId="168" fontId="9" fillId="10" borderId="1" xfId="1" applyNumberFormat="1" applyFont="1" applyFill="1" applyBorder="1" applyAlignment="1">
      <alignment horizontal="center" vertical="center" wrapText="1"/>
    </xf>
    <xf numFmtId="168" fontId="9" fillId="11" borderId="1" xfId="1" applyNumberFormat="1" applyFont="1" applyFill="1" applyBorder="1" applyAlignment="1">
      <alignment horizontal="center" vertical="center" wrapText="1"/>
    </xf>
    <xf numFmtId="168" fontId="9" fillId="4" borderId="1" xfId="1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>
      <alignment vertical="center"/>
    </xf>
    <xf numFmtId="167" fontId="8" fillId="9" borderId="1" xfId="1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5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/>
    </xf>
    <xf numFmtId="0" fontId="11" fillId="0" borderId="9" xfId="3" applyFont="1" applyBorder="1"/>
    <xf numFmtId="0" fontId="11" fillId="0" borderId="10" xfId="3" applyFont="1" applyBorder="1"/>
    <xf numFmtId="0" fontId="12" fillId="0" borderId="0" xfId="3" applyFont="1"/>
    <xf numFmtId="14" fontId="11" fillId="0" borderId="0" xfId="3" applyNumberFormat="1" applyFont="1"/>
    <xf numFmtId="169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1" fontId="13" fillId="0" borderId="0" xfId="4" applyNumberFormat="1" applyFont="1" applyAlignment="1">
      <alignment horizontal="center"/>
    </xf>
    <xf numFmtId="172" fontId="13" fillId="0" borderId="0" xfId="5" applyNumberFormat="1" applyFont="1" applyAlignment="1">
      <alignment horizontal="right"/>
    </xf>
    <xf numFmtId="172" fontId="11" fillId="0" borderId="0" xfId="5" applyNumberFormat="1" applyFont="1"/>
    <xf numFmtId="171" fontId="10" fillId="0" borderId="0" xfId="4" applyNumberFormat="1" applyFont="1" applyAlignment="1">
      <alignment horizontal="center"/>
    </xf>
    <xf numFmtId="172" fontId="10" fillId="0" borderId="0" xfId="5" applyNumberFormat="1" applyFont="1" applyAlignment="1">
      <alignment horizontal="right"/>
    </xf>
    <xf numFmtId="171" fontId="11" fillId="0" borderId="0" xfId="4" applyNumberFormat="1" applyFont="1" applyAlignment="1">
      <alignment horizontal="center"/>
    </xf>
    <xf numFmtId="172" fontId="11" fillId="0" borderId="0" xfId="5" applyNumberFormat="1" applyFont="1" applyAlignment="1">
      <alignment horizontal="right"/>
    </xf>
    <xf numFmtId="172" fontId="11" fillId="0" borderId="0" xfId="3" applyNumberFormat="1" applyFont="1"/>
    <xf numFmtId="171" fontId="11" fillId="0" borderId="12" xfId="4" applyNumberFormat="1" applyFont="1" applyBorder="1" applyAlignment="1">
      <alignment horizontal="center"/>
    </xf>
    <xf numFmtId="172" fontId="11" fillId="0" borderId="12" xfId="5" applyNumberFormat="1" applyFont="1" applyBorder="1" applyAlignment="1">
      <alignment horizontal="right"/>
    </xf>
    <xf numFmtId="171" fontId="12" fillId="0" borderId="0" xfId="5" applyNumberFormat="1" applyFont="1" applyAlignment="1">
      <alignment horizontal="right"/>
    </xf>
    <xf numFmtId="172" fontId="12" fillId="0" borderId="0" xfId="5" applyNumberFormat="1" applyFont="1" applyAlignment="1">
      <alignment horizontal="right"/>
    </xf>
    <xf numFmtId="0" fontId="13" fillId="0" borderId="0" xfId="3" applyFont="1"/>
    <xf numFmtId="171" fontId="10" fillId="0" borderId="12" xfId="4" applyNumberFormat="1" applyFont="1" applyBorder="1" applyAlignment="1">
      <alignment horizontal="center"/>
    </xf>
    <xf numFmtId="172" fontId="10" fillId="0" borderId="12" xfId="5" applyNumberFormat="1" applyFont="1" applyBorder="1" applyAlignment="1">
      <alignment horizontal="right"/>
    </xf>
    <xf numFmtId="0" fontId="10" fillId="0" borderId="10" xfId="3" applyFont="1" applyBorder="1"/>
    <xf numFmtId="171" fontId="10" fillId="0" borderId="0" xfId="5" applyNumberFormat="1" applyFont="1" applyAlignment="1">
      <alignment horizontal="right"/>
    </xf>
    <xf numFmtId="171" fontId="13" fillId="0" borderId="16" xfId="4" applyNumberFormat="1" applyFont="1" applyBorder="1" applyAlignment="1">
      <alignment horizontal="center"/>
    </xf>
    <xf numFmtId="172" fontId="13" fillId="0" borderId="16" xfId="5" applyNumberFormat="1" applyFont="1" applyBorder="1" applyAlignment="1">
      <alignment horizontal="right"/>
    </xf>
    <xf numFmtId="173" fontId="10" fillId="0" borderId="0" xfId="3" applyNumberFormat="1" applyFont="1"/>
    <xf numFmtId="170" fontId="10" fillId="0" borderId="0" xfId="4" applyFont="1"/>
    <xf numFmtId="172" fontId="10" fillId="0" borderId="0" xfId="5" applyNumberFormat="1" applyFont="1"/>
    <xf numFmtId="173" fontId="13" fillId="0" borderId="12" xfId="3" applyNumberFormat="1" applyFont="1" applyBorder="1"/>
    <xf numFmtId="173" fontId="10" fillId="0" borderId="12" xfId="3" applyNumberFormat="1" applyFont="1" applyBorder="1"/>
    <xf numFmtId="170" fontId="13" fillId="0" borderId="12" xfId="4" applyFont="1" applyBorder="1"/>
    <xf numFmtId="172" fontId="10" fillId="0" borderId="12" xfId="5" applyNumberFormat="1" applyFont="1" applyBorder="1"/>
    <xf numFmtId="173" fontId="13" fillId="0" borderId="0" xfId="3" applyNumberFormat="1" applyFont="1"/>
    <xf numFmtId="0" fontId="11" fillId="0" borderId="11" xfId="3" applyFont="1" applyBorder="1"/>
    <xf numFmtId="0" fontId="11" fillId="0" borderId="12" xfId="3" applyFont="1" applyBorder="1"/>
    <xf numFmtId="173" fontId="11" fillId="0" borderId="12" xfId="3" applyNumberFormat="1" applyFont="1" applyBorder="1"/>
    <xf numFmtId="0" fontId="11" fillId="0" borderId="13" xfId="3" applyFont="1" applyBorder="1"/>
    <xf numFmtId="167" fontId="0" fillId="0" borderId="0" xfId="1" applyNumberFormat="1" applyFont="1">
      <alignment vertical="center"/>
    </xf>
    <xf numFmtId="167" fontId="0" fillId="0" borderId="10" xfId="1" applyNumberFormat="1" applyFont="1" applyBorder="1">
      <alignment vertical="center"/>
    </xf>
    <xf numFmtId="0" fontId="0" fillId="0" borderId="10" xfId="0" applyNumberFormat="1" applyBorder="1">
      <alignment vertical="center"/>
    </xf>
    <xf numFmtId="0" fontId="0" fillId="0" borderId="15" xfId="0" applyBorder="1" applyAlignment="1">
      <alignment horizontal="left" vertical="center"/>
    </xf>
    <xf numFmtId="0" fontId="0" fillId="0" borderId="17" xfId="0" pivotButton="1" applyBorder="1">
      <alignment vertical="center"/>
    </xf>
    <xf numFmtId="0" fontId="0" fillId="0" borderId="18" xfId="0" applyBorder="1">
      <alignment vertical="center"/>
    </xf>
    <xf numFmtId="167" fontId="0" fillId="0" borderId="18" xfId="1" applyNumberFormat="1" applyFont="1" applyBorder="1">
      <alignment vertical="center"/>
    </xf>
    <xf numFmtId="0" fontId="0" fillId="0" borderId="17" xfId="0" applyBorder="1" applyAlignment="1">
      <alignment horizontal="left" vertical="center"/>
    </xf>
    <xf numFmtId="0" fontId="0" fillId="0" borderId="18" xfId="0" applyNumberFormat="1" applyBorder="1">
      <alignment vertical="center"/>
    </xf>
    <xf numFmtId="0" fontId="13" fillId="0" borderId="8" xfId="3" applyFont="1" applyBorder="1" applyAlignment="1">
      <alignment horizontal="center" vertical="center"/>
    </xf>
    <xf numFmtId="0" fontId="1" fillId="0" borderId="0" xfId="6"/>
    <xf numFmtId="0" fontId="13" fillId="0" borderId="17" xfId="3" applyFont="1" applyBorder="1" applyAlignment="1">
      <alignment horizontal="center" vertical="center"/>
    </xf>
    <xf numFmtId="0" fontId="10" fillId="0" borderId="9" xfId="3" applyFont="1" applyBorder="1"/>
    <xf numFmtId="169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8" fontId="13" fillId="0" borderId="0" xfId="7" applyNumberFormat="1" applyFont="1"/>
    <xf numFmtId="174" fontId="13" fillId="0" borderId="0" xfId="7" applyNumberFormat="1" applyFont="1" applyAlignment="1">
      <alignment horizontal="right"/>
    </xf>
    <xf numFmtId="168" fontId="10" fillId="0" borderId="0" xfId="7" applyNumberFormat="1" applyFont="1" applyAlignment="1">
      <alignment horizontal="center"/>
    </xf>
    <xf numFmtId="174" fontId="10" fillId="0" borderId="0" xfId="7" applyNumberFormat="1" applyFont="1" applyAlignment="1">
      <alignment horizontal="right"/>
    </xf>
    <xf numFmtId="168" fontId="10" fillId="0" borderId="21" xfId="7" applyNumberFormat="1" applyFont="1" applyBorder="1" applyAlignment="1">
      <alignment horizontal="center"/>
    </xf>
    <xf numFmtId="174" fontId="10" fillId="0" borderId="21" xfId="7" applyNumberFormat="1" applyFont="1" applyBorder="1" applyAlignment="1">
      <alignment horizontal="right"/>
    </xf>
    <xf numFmtId="168" fontId="10" fillId="0" borderId="16" xfId="7" applyNumberFormat="1" applyFont="1" applyBorder="1" applyAlignment="1">
      <alignment horizontal="center"/>
    </xf>
    <xf numFmtId="174" fontId="10" fillId="0" borderId="16" xfId="7" applyNumberFormat="1" applyFont="1" applyBorder="1" applyAlignment="1">
      <alignment horizontal="right"/>
    </xf>
    <xf numFmtId="173" fontId="10" fillId="0" borderId="0" xfId="3" applyNumberFormat="1" applyFont="1" applyAlignment="1">
      <alignment horizontal="right"/>
    </xf>
    <xf numFmtId="0" fontId="10" fillId="0" borderId="11" xfId="3" applyFont="1" applyBorder="1"/>
    <xf numFmtId="0" fontId="10" fillId="0" borderId="12" xfId="3" applyFont="1" applyBorder="1"/>
    <xf numFmtId="0" fontId="10" fillId="0" borderId="13" xfId="3" applyFont="1" applyBorder="1"/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0" xfId="3" applyFont="1" applyAlignment="1">
      <alignment horizontal="center" vertical="center" wrapText="1"/>
    </xf>
    <xf numFmtId="0" fontId="10" fillId="0" borderId="5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0" fillId="0" borderId="13" xfId="3" applyFont="1" applyBorder="1" applyAlignment="1">
      <alignment horizontal="center"/>
    </xf>
    <xf numFmtId="0" fontId="13" fillId="0" borderId="5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9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4" fillId="0" borderId="0" xfId="6" applyFont="1" applyAlignment="1">
      <alignment horizontal="center" vertical="center" wrapText="1"/>
    </xf>
  </cellXfs>
  <cellStyles count="8">
    <cellStyle name="Millares" xfId="1" builtinId="3"/>
    <cellStyle name="Millares 2" xfId="4"/>
    <cellStyle name="Millares 3" xfId="7"/>
    <cellStyle name="Moneda" xfId="2" builtinId="4"/>
    <cellStyle name="Moneda 2" xfId="5"/>
    <cellStyle name="Normal" xfId="0" builtinId="0"/>
    <cellStyle name="Normal 2" xfId="6"/>
    <cellStyle name="Normal 2 2" xfId="3"/>
  </cellStyles>
  <dxfs count="34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 * #,##0_ ;_ * \-#,##0_ ;_ * &quot;-&quot;??_ ;_ @_ "/>
    </dxf>
    <dxf>
      <numFmt numFmtId="167" formatCode="_ * #,##0_ ;_ * \-#,##0_ ;_ * &quot;-&quot;??_ ;_ @_ "/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33"/>
      <tableStyleElement type="headerRow" dxfId="32"/>
      <tableStyleElement type="totalRow" dxfId="31"/>
      <tableStyleElement type="firstColumn" dxfId="30"/>
      <tableStyleElement type="lastColumn" dxfId="29"/>
      <tableStyleElement type="firstRowStripe" dxfId="28"/>
      <tableStyleElement type="firstColumnStripe" dxfId="27"/>
    </tableStyle>
    <tableStyle name="PivotStylePreset2_Accent1" table="0" count="10">
      <tableStyleElement type="headerRow" dxfId="26"/>
      <tableStyleElement type="totalRow" dxfId="25"/>
      <tableStyleElement type="firstRowStripe" dxfId="24"/>
      <tableStyleElement type="firstColumnStripe" dxfId="23"/>
      <tableStyleElement type="firstSubtotalRow" dxfId="22"/>
      <tableStyleElement type="secondSubtotalRow" dxfId="21"/>
      <tableStyleElement type="firstRowSubheading" dxfId="20"/>
      <tableStyleElement type="secondRowSubheading" dxfId="19"/>
      <tableStyleElement type="pageFieldLabels" dxfId="18"/>
      <tableStyleElement type="pageFieldValues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</xdr:col>
      <xdr:colOff>9525</xdr:colOff>
      <xdr:row>3</xdr:row>
      <xdr:rowOff>19050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525" y="0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8.734840740741" createdVersion="5" refreshedVersion="5" minRefreshableVersion="3" recordCount="6">
  <cacheSource type="worksheet">
    <worksheetSource ref="A2:AS8" sheet="ESTADO DE CADA FACTURA"/>
  </cacheSource>
  <cacheFields count="45">
    <cacheField name="NIT" numFmtId="0">
      <sharedItems containsSemiMixedTypes="0" containsString="0" containsNumber="1" containsInteger="1" minValue="900848340" maxValue="900848340"/>
    </cacheField>
    <cacheField name="PRESTADOR" numFmtId="0">
      <sharedItems/>
    </cacheField>
    <cacheField name="NIT2" numFmtId="0">
      <sharedItems/>
    </cacheField>
    <cacheField name="Tercero" numFmtId="0">
      <sharedItems/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7668" maxValue="590499"/>
    </cacheField>
    <cacheField name="Alf+Fac" numFmtId="0">
      <sharedItems/>
    </cacheField>
    <cacheField name="Llave" numFmtId="0">
      <sharedItems/>
    </cacheField>
    <cacheField name="Fecha Factura" numFmtId="166">
      <sharedItems containsSemiMixedTypes="0" containsNonDate="0" containsDate="1" containsString="0" minDate="2016-01-19T00:00:00" maxDate="2024-09-12T15:42:41"/>
    </cacheField>
    <cacheField name="Fecha de radicación EPS " numFmtId="166">
      <sharedItems containsSemiMixedTypes="0" containsNonDate="0" containsDate="1" containsString="0" minDate="2016-02-03T00:00:00" maxDate="2024-10-02T00:00:00"/>
    </cacheField>
    <cacheField name="Saldo IPS" numFmtId="167">
      <sharedItems containsSemiMixedTypes="0" containsString="0" containsNumber="1" minValue="317906.56" maxValue="15810101.859999999"/>
    </cacheField>
    <cacheField name="Estado de Factura EPS 22/11/2024" numFmtId="0">
      <sharedItems count="2">
        <s v="FACTURA CERRADA POR EXTEMPORANEIDAD"/>
        <s v="FACTURA PENDIENTE EN PROGRAMACION DE PAGO "/>
      </sharedItems>
    </cacheField>
    <cacheField name="Boxalud" numFmtId="0">
      <sharedItems/>
    </cacheField>
    <cacheField name="ESTADO EPS viernes-11-22" numFmtId="0">
      <sharedItems/>
    </cacheField>
    <cacheField name="Por pagar SAP" numFmtId="167">
      <sharedItems containsSemiMixedTypes="0" containsString="0" containsNumber="1" containsInteger="1" minValue="0" maxValue="5305363"/>
    </cacheField>
    <cacheField name="P. abiertas doc" numFmtId="0">
      <sharedItems containsString="0" containsBlank="1" containsNumber="1" containsInteger="1" minValue="136697450" maxValue="1222531958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7">
      <sharedItems containsSemiMixedTypes="0" containsString="0" containsNumber="1" containsInteger="1" minValue="0" maxValue="0"/>
    </cacheField>
    <cacheField name="Valor devuelto " numFmtId="167">
      <sharedItems containsSemiMixedTypes="0" containsString="0" containsNumber="1" containsInteger="1" minValue="0" maxValue="0"/>
    </cacheField>
    <cacheField name="Valor no radicado" numFmtId="167">
      <sharedItems containsSemiMixedTypes="0" containsString="0" containsNumber="1" containsInteger="1" minValue="0" maxValue="0"/>
    </cacheField>
    <cacheField name="Valor aceptado IPS " numFmtId="167">
      <sharedItems containsSemiMixedTypes="0" containsString="0" containsNumber="1" containsInteger="1" minValue="0" maxValue="0"/>
    </cacheField>
    <cacheField name="Valor extemporaneo" numFmtId="167">
      <sharedItems containsSemiMixedTypes="0" containsString="0" containsNumber="1" minValue="0" maxValue="15810101.859999999"/>
    </cacheField>
    <cacheField name="Valor glosa por contestar " numFmtId="167">
      <sharedItems containsSemiMixedTypes="0" containsString="0" containsNumber="1" containsInteger="1" minValue="0" maxValue="0"/>
    </cacheField>
    <cacheField name="Valor pendiente de pago " numFmtId="167">
      <sharedItems containsSemiMixedTypes="0" containsString="0" containsNumber="1" containsInteger="1" minValue="0" maxValue="5305363"/>
    </cacheField>
    <cacheField name="Valor proceso interno" numFmtId="167">
      <sharedItems containsSemiMixedTypes="0" containsString="0" containsNumber="1" containsInteger="1" minValue="0" maxValue="0"/>
    </cacheField>
    <cacheField name="Valor Covid-19" numFmtId="167">
      <sharedItems containsSemiMixedTypes="0" containsString="0" containsNumber="1" containsInteger="1" minValue="0" maxValue="0"/>
    </cacheField>
    <cacheField name="Valor Total Bruto" numFmtId="167">
      <sharedItems containsSemiMixedTypes="0" containsString="0" containsNumber="1" containsInteger="1" minValue="2325089" maxValue="68126657"/>
    </cacheField>
    <cacheField name="Valor Radicado" numFmtId="167">
      <sharedItems containsSemiMixedTypes="0" containsString="0" containsNumber="1" containsInteger="1" minValue="2325089" maxValue="68126657"/>
    </cacheField>
    <cacheField name="Valor Glosa Aceptada" numFmtId="167">
      <sharedItems containsSemiMixedTypes="0" containsString="0" containsNumber="1" containsInteger="1" minValue="0" maxValue="16132757"/>
    </cacheField>
    <cacheField name="Valor Nota Credito" numFmtId="167">
      <sharedItems containsSemiMixedTypes="0" containsString="0" containsNumber="1" containsInteger="1" minValue="0" maxValue="0"/>
    </cacheField>
    <cacheField name="Valor Devolucion" numFmtId="167">
      <sharedItems containsSemiMixedTypes="0" containsString="0" containsNumber="1" containsInteger="1" minValue="0" maxValue="0"/>
    </cacheField>
    <cacheField name="Valor Glosa Pendiente" numFmtId="167">
      <sharedItems containsSemiMixedTypes="0" containsString="0" containsNumber="1" containsInteger="1" minValue="0" maxValue="0"/>
    </cacheField>
    <cacheField name="Observación objeccion " numFmtId="167">
      <sharedItems containsNonDate="0" containsString="0" containsBlank="1"/>
    </cacheField>
    <cacheField name="Tipificación objección " numFmtId="167">
      <sharedItems containsNonDate="0" containsString="0" containsBlank="1"/>
    </cacheField>
    <cacheField name="Tipo servicio" numFmtId="167">
      <sharedItems containsNonDate="0" containsString="0" containsBlank="1"/>
    </cacheField>
    <cacheField name="Ambito " numFmtId="167">
      <sharedItems containsNonDate="0" containsString="0" containsBlank="1"/>
    </cacheField>
    <cacheField name="Valor Pagar" numFmtId="167">
      <sharedItems containsSemiMixedTypes="0" containsString="0" containsNumber="1" containsInteger="1" minValue="0" maxValue="66192257"/>
    </cacheField>
    <cacheField name="Valor compensacion SAP " numFmtId="167">
      <sharedItems containsSemiMixedTypes="0" containsString="0" containsNumber="1" containsInteger="1" minValue="0" maxValue="0"/>
    </cacheField>
    <cacheField name="Retención 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Observación pago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167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848340"/>
    <s v="CLÍNICA CENTRAL DEL QUINDIO"/>
    <s v="890303093"/>
    <s v="CAJA DE COMPENSACION FAMILIAR DEL VALLE DEL C"/>
    <m/>
    <n v="7668"/>
    <s v="7668"/>
    <s v="900848340_7668"/>
    <d v="2016-01-19T00:00:00"/>
    <d v="2016-02-03T00:00:00"/>
    <n v="317906.56"/>
    <x v="0"/>
    <s v="Finalizada"/>
    <s v="Factura cerrada por extemporaneidad"/>
    <n v="0"/>
    <m/>
    <m/>
    <m/>
    <n v="0"/>
    <n v="0"/>
    <n v="0"/>
    <n v="0"/>
    <n v="317906.56"/>
    <n v="0"/>
    <n v="0"/>
    <n v="0"/>
    <n v="0"/>
    <n v="4092172"/>
    <n v="4092172"/>
    <n v="399750"/>
    <n v="0"/>
    <n v="0"/>
    <n v="0"/>
    <m/>
    <m/>
    <m/>
    <m/>
    <n v="3494549"/>
    <n v="0"/>
    <n v="0"/>
    <m/>
    <m/>
    <m/>
    <n v="0"/>
    <d v="2024-10-31T00:00:00"/>
  </r>
  <r>
    <n v="900848340"/>
    <s v="CLÍNICA CENTRAL DEL QUINDIO"/>
    <s v="890303093"/>
    <s v="CAJA DE COMPENSACION FAMILIAR DEL VALLE DEL C"/>
    <m/>
    <n v="54825"/>
    <s v="54825"/>
    <s v="900848340_54825"/>
    <d v="2017-06-30T00:00:00"/>
    <d v="2017-11-16T00:00:00"/>
    <n v="1043131.26"/>
    <x v="0"/>
    <s v="Finalizada"/>
    <s v="Factura cerrada por extemporaneidad"/>
    <n v="0"/>
    <m/>
    <m/>
    <m/>
    <n v="0"/>
    <n v="0"/>
    <n v="0"/>
    <n v="0"/>
    <n v="1043131.26"/>
    <n v="0"/>
    <n v="0"/>
    <n v="0"/>
    <n v="0"/>
    <n v="13593437"/>
    <n v="13593437"/>
    <n v="1315000"/>
    <n v="0"/>
    <n v="0"/>
    <n v="0"/>
    <m/>
    <m/>
    <m/>
    <m/>
    <n v="12278437"/>
    <n v="0"/>
    <n v="0"/>
    <m/>
    <m/>
    <m/>
    <n v="0"/>
    <d v="2024-10-31T00:00:00"/>
  </r>
  <r>
    <n v="900848340"/>
    <s v="CLÍNICA CENTRAL DEL QUINDIO"/>
    <s v="890303093"/>
    <s v="CAJA DE COMPENSACION FAMILIAR DEL VALLE DEL C"/>
    <m/>
    <n v="68366"/>
    <s v="68366"/>
    <s v="900848340_68366"/>
    <d v="2017-10-26T00:00:00"/>
    <d v="2017-11-16T00:00:00"/>
    <n v="571866.86"/>
    <x v="0"/>
    <s v="Finalizada"/>
    <s v="Factura cerrada por extemporaneidad"/>
    <n v="0"/>
    <m/>
    <m/>
    <m/>
    <n v="0"/>
    <n v="0"/>
    <n v="0"/>
    <n v="0"/>
    <n v="571866.86"/>
    <n v="0"/>
    <n v="0"/>
    <n v="0"/>
    <n v="0"/>
    <n v="68126657"/>
    <n v="68126657"/>
    <n v="1934400"/>
    <n v="0"/>
    <n v="0"/>
    <n v="0"/>
    <m/>
    <m/>
    <m/>
    <m/>
    <n v="66192257"/>
    <n v="0"/>
    <n v="0"/>
    <m/>
    <m/>
    <m/>
    <n v="0"/>
    <d v="2024-10-31T00:00:00"/>
  </r>
  <r>
    <n v="900848340"/>
    <s v="CLÍNICA CENTRAL DEL QUINDIO"/>
    <s v="890303093"/>
    <s v="CAJA DE COMPENSACION FAMILIAR DEL VALLE DEL C"/>
    <m/>
    <n v="69020"/>
    <s v="69020"/>
    <s v="900848340_69020"/>
    <d v="2017-11-01T00:00:00"/>
    <d v="2018-03-06T00:00:00"/>
    <n v="15810101.859999999"/>
    <x v="0"/>
    <s v="Finalizada"/>
    <s v="Factura cerrada por extemporaneidad"/>
    <n v="0"/>
    <m/>
    <m/>
    <m/>
    <n v="0"/>
    <n v="0"/>
    <n v="0"/>
    <n v="0"/>
    <n v="15810101.859999999"/>
    <n v="0"/>
    <n v="0"/>
    <n v="0"/>
    <n v="0"/>
    <n v="16132757"/>
    <n v="16132757"/>
    <n v="16132757"/>
    <n v="0"/>
    <n v="0"/>
    <n v="0"/>
    <m/>
    <m/>
    <m/>
    <m/>
    <n v="0"/>
    <n v="0"/>
    <n v="0"/>
    <m/>
    <m/>
    <m/>
    <n v="0"/>
    <d v="2024-10-31T00:00:00"/>
  </r>
  <r>
    <n v="900848340"/>
    <s v="CLÍNICA CENTRAL DEL QUINDIO"/>
    <s v="890303093"/>
    <s v="CAJA DE COMPENSACION FAMILIAR DEL VALLE DEL C"/>
    <s v="FECQ"/>
    <n v="530135"/>
    <s v="FECQ530135"/>
    <s v="900848340_FECQ530135"/>
    <d v="2023-11-24T08:01:32"/>
    <d v="2024-10-01T00:00:00"/>
    <n v="5305363"/>
    <x v="1"/>
    <s v="Finalizada"/>
    <s v="Factura no radicada"/>
    <n v="5305363"/>
    <n v="136697450"/>
    <m/>
    <m/>
    <n v="0"/>
    <n v="0"/>
    <n v="0"/>
    <n v="0"/>
    <n v="0"/>
    <n v="0"/>
    <n v="5305363"/>
    <n v="0"/>
    <n v="0"/>
    <n v="5413636"/>
    <n v="5413636"/>
    <n v="0"/>
    <n v="0"/>
    <n v="0"/>
    <n v="0"/>
    <m/>
    <m/>
    <m/>
    <m/>
    <n v="5305363"/>
    <n v="0"/>
    <n v="0"/>
    <m/>
    <m/>
    <m/>
    <n v="0"/>
    <d v="2024-10-31T00:00:00"/>
  </r>
  <r>
    <n v="900848340"/>
    <s v="CLÍNICA CENTRAL DEL QUINDIO"/>
    <s v="890303093"/>
    <s v="CAJA DE COMPENSACION FAMILIAR DEL VALLE DEL C"/>
    <s v="FECQ"/>
    <n v="590499"/>
    <s v="FECQ590499"/>
    <s v="900848340_FECQ590499"/>
    <d v="2024-09-12T15:42:41"/>
    <d v="2024-10-01T00:00:00"/>
    <n v="2325089"/>
    <x v="1"/>
    <s v="Finalizada"/>
    <s v="N/A"/>
    <n v="2278587"/>
    <n v="1222531958"/>
    <m/>
    <m/>
    <n v="0"/>
    <n v="0"/>
    <n v="0"/>
    <n v="0"/>
    <n v="0"/>
    <n v="0"/>
    <n v="2325089"/>
    <n v="0"/>
    <n v="0"/>
    <n v="2325089"/>
    <n v="2325089"/>
    <n v="0"/>
    <n v="0"/>
    <n v="0"/>
    <n v="0"/>
    <m/>
    <m/>
    <m/>
    <m/>
    <n v="2278587"/>
    <n v="0"/>
    <n v="0"/>
    <m/>
    <m/>
    <m/>
    <n v="0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dataField="1" numFmtId="167" showAll="0"/>
    <pivotField axis="axisRow" dataField="1" showAll="0">
      <items count="3">
        <item x="0"/>
        <item x="1"/>
        <item t="default"/>
      </items>
    </pivotField>
    <pivotField showAll="0"/>
    <pivotField showAll="0"/>
    <pivotField numFmtId="167"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numFmtId="167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uma de Saldo IPS" fld="10" baseField="0" baseItem="0" numFmtId="167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Preset2_Accen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B15" sqref="B15"/>
    </sheetView>
  </sheetViews>
  <sheetFormatPr baseColWidth="10" defaultColWidth="9.1796875" defaultRowHeight="14.5"/>
  <cols>
    <col min="1" max="1" width="10.54296875" customWidth="1"/>
    <col min="2" max="2" width="51.7265625" customWidth="1"/>
    <col min="3" max="3" width="11.453125" customWidth="1"/>
    <col min="4" max="4" width="13.7265625" customWidth="1"/>
    <col min="5" max="5" width="22.453125" customWidth="1"/>
    <col min="6" max="6" width="22.1796875" customWidth="1"/>
  </cols>
  <sheetData>
    <row r="1" spans="1:6">
      <c r="A1" s="122"/>
      <c r="B1" s="122" t="s">
        <v>0</v>
      </c>
      <c r="C1" s="122"/>
      <c r="D1" s="122"/>
      <c r="E1" s="122"/>
      <c r="F1" s="1" t="s">
        <v>1</v>
      </c>
    </row>
    <row r="2" spans="1:6">
      <c r="A2" s="122"/>
      <c r="B2" s="122"/>
      <c r="C2" s="122"/>
      <c r="D2" s="122"/>
      <c r="E2" s="122"/>
      <c r="F2" s="1" t="s">
        <v>2</v>
      </c>
    </row>
    <row r="3" spans="1:6">
      <c r="A3" s="122"/>
      <c r="B3" s="121" t="s">
        <v>3</v>
      </c>
      <c r="C3" s="121"/>
      <c r="D3" s="122"/>
      <c r="E3" s="122"/>
      <c r="F3" s="1" t="s">
        <v>4</v>
      </c>
    </row>
    <row r="4" spans="1:6">
      <c r="A4" s="123" t="str">
        <f>B8</f>
        <v>CAJA DE COMPENSACION FAMILIAR DEL VALLE DEL C</v>
      </c>
      <c r="B4" s="124"/>
      <c r="C4" s="124"/>
      <c r="D4" s="124"/>
      <c r="E4" s="124"/>
      <c r="F4" s="2" t="str">
        <f>A8</f>
        <v>890303093</v>
      </c>
    </row>
    <row r="5" spans="1:6">
      <c r="A5" s="123" t="s">
        <v>5</v>
      </c>
      <c r="B5" s="124"/>
      <c r="C5" s="124"/>
      <c r="D5" s="124"/>
      <c r="E5" s="124"/>
      <c r="F5" s="125"/>
    </row>
    <row r="6" spans="1:6">
      <c r="A6" s="126" t="s">
        <v>6</v>
      </c>
      <c r="B6" s="126"/>
      <c r="C6" s="126"/>
      <c r="D6" s="126"/>
      <c r="E6" s="126"/>
      <c r="F6" s="126"/>
    </row>
    <row r="7" spans="1:6">
      <c r="A7" s="3" t="s">
        <v>7</v>
      </c>
      <c r="B7" s="3" t="s">
        <v>8</v>
      </c>
      <c r="C7" s="3" t="s">
        <v>9</v>
      </c>
      <c r="D7" s="3" t="s">
        <v>10</v>
      </c>
      <c r="E7" s="4" t="s">
        <v>11</v>
      </c>
      <c r="F7" s="5" t="s">
        <v>12</v>
      </c>
    </row>
    <row r="8" spans="1:6">
      <c r="A8" s="6" t="s">
        <v>13</v>
      </c>
      <c r="B8" s="6" t="s">
        <v>14</v>
      </c>
      <c r="C8" s="6"/>
      <c r="D8" s="6">
        <v>7668</v>
      </c>
      <c r="E8" s="7">
        <v>42388</v>
      </c>
      <c r="F8" s="8">
        <v>317906.56</v>
      </c>
    </row>
    <row r="9" spans="1:6">
      <c r="A9" s="6" t="s">
        <v>13</v>
      </c>
      <c r="B9" s="6" t="s">
        <v>14</v>
      </c>
      <c r="C9" s="9"/>
      <c r="D9" s="9">
        <v>54825</v>
      </c>
      <c r="E9" s="7">
        <v>42916</v>
      </c>
      <c r="F9" s="10">
        <v>1043131.26</v>
      </c>
    </row>
    <row r="10" spans="1:6">
      <c r="A10" s="6" t="s">
        <v>13</v>
      </c>
      <c r="B10" s="6" t="s">
        <v>14</v>
      </c>
      <c r="C10" s="9"/>
      <c r="D10" s="9">
        <v>68366</v>
      </c>
      <c r="E10" s="7">
        <v>43034</v>
      </c>
      <c r="F10" s="10">
        <v>571866.86</v>
      </c>
    </row>
    <row r="11" spans="1:6">
      <c r="A11" s="6" t="s">
        <v>13</v>
      </c>
      <c r="B11" s="6" t="s">
        <v>14</v>
      </c>
      <c r="C11" s="9"/>
      <c r="D11" s="9">
        <v>69020</v>
      </c>
      <c r="E11" s="7">
        <v>43040</v>
      </c>
      <c r="F11" s="10">
        <v>15810101.859999999</v>
      </c>
    </row>
    <row r="12" spans="1:6">
      <c r="A12" s="6" t="s">
        <v>13</v>
      </c>
      <c r="B12" s="6" t="s">
        <v>14</v>
      </c>
      <c r="C12" s="9" t="s">
        <v>15</v>
      </c>
      <c r="D12" s="9">
        <v>530135</v>
      </c>
      <c r="E12" s="7">
        <v>45254.334398148101</v>
      </c>
      <c r="F12" s="10">
        <v>5305363</v>
      </c>
    </row>
    <row r="13" spans="1:6">
      <c r="A13" s="6" t="s">
        <v>13</v>
      </c>
      <c r="B13" s="6" t="s">
        <v>14</v>
      </c>
      <c r="C13" s="9" t="s">
        <v>15</v>
      </c>
      <c r="D13" s="9">
        <v>590499</v>
      </c>
      <c r="E13" s="7">
        <v>45547.654641203699</v>
      </c>
      <c r="F13" s="10">
        <v>2325089</v>
      </c>
    </row>
    <row r="14" spans="1:6">
      <c r="A14" s="127" t="s">
        <v>16</v>
      </c>
      <c r="B14" s="127"/>
      <c r="C14" s="127"/>
      <c r="D14" s="127"/>
      <c r="E14" s="127"/>
      <c r="F14" s="11">
        <v>25373458.539999999</v>
      </c>
    </row>
  </sheetData>
  <autoFilter ref="A7:F8"/>
  <mergeCells count="7">
    <mergeCell ref="B3:E3"/>
    <mergeCell ref="A4:E4"/>
    <mergeCell ref="A5:F5"/>
    <mergeCell ref="A6:F6"/>
    <mergeCell ref="A14:E14"/>
    <mergeCell ref="A1:A3"/>
    <mergeCell ref="B1:E2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/>
  <cols>
    <col min="1" max="1" width="44.7265625" bestFit="1" customWidth="1"/>
    <col min="2" max="2" width="13.26953125" bestFit="1" customWidth="1"/>
    <col min="3" max="3" width="17.90625" style="93" bestFit="1" customWidth="1"/>
  </cols>
  <sheetData>
    <row r="2" spans="1:3" ht="15" thickBot="1"/>
    <row r="3" spans="1:3" ht="15" thickBot="1">
      <c r="A3" s="97" t="s">
        <v>96</v>
      </c>
      <c r="B3" s="98" t="s">
        <v>99</v>
      </c>
      <c r="C3" s="99" t="s">
        <v>98</v>
      </c>
    </row>
    <row r="4" spans="1:3">
      <c r="A4" s="96" t="s">
        <v>73</v>
      </c>
      <c r="B4" s="95">
        <v>4</v>
      </c>
      <c r="C4" s="94">
        <v>17743006.539999999</v>
      </c>
    </row>
    <row r="5" spans="1:3" ht="15" thickBot="1">
      <c r="A5" s="96" t="s">
        <v>69</v>
      </c>
      <c r="B5" s="95">
        <v>2</v>
      </c>
      <c r="C5" s="94">
        <v>7630452</v>
      </c>
    </row>
    <row r="6" spans="1:3" ht="15" thickBot="1">
      <c r="A6" s="100" t="s">
        <v>97</v>
      </c>
      <c r="B6" s="101">
        <v>6</v>
      </c>
      <c r="C6" s="99">
        <v>25373458.539999999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"/>
  <sheetViews>
    <sheetView showGridLines="0" zoomScale="80" zoomScaleNormal="80" workbookViewId="0">
      <selection activeCell="A5" sqref="A5"/>
    </sheetView>
  </sheetViews>
  <sheetFormatPr baseColWidth="10" defaultColWidth="9.1796875" defaultRowHeight="14.5"/>
  <cols>
    <col min="1" max="1" width="10.1796875" style="12" bestFit="1" customWidth="1"/>
    <col min="2" max="2" width="28.26953125" style="12" bestFit="1" customWidth="1"/>
    <col min="3" max="3" width="10.54296875" style="12" customWidth="1"/>
    <col min="4" max="4" width="46" style="12" bestFit="1" customWidth="1"/>
    <col min="5" max="5" width="6.7265625" style="12" bestFit="1" customWidth="1"/>
    <col min="6" max="6" width="7.36328125" style="12" bestFit="1" customWidth="1"/>
    <col min="7" max="7" width="11.54296875" style="12" bestFit="1" customWidth="1"/>
    <col min="8" max="8" width="22" style="12" bestFit="1" customWidth="1"/>
    <col min="9" max="9" width="12.81640625" style="12" bestFit="1" customWidth="1"/>
    <col min="10" max="10" width="17.7265625" style="12" customWidth="1"/>
    <col min="11" max="11" width="11.26953125" style="16" bestFit="1" customWidth="1"/>
    <col min="12" max="12" width="20.1796875" style="12" customWidth="1"/>
    <col min="13" max="13" width="9.1796875" style="12"/>
    <col min="14" max="14" width="15.08984375" style="12" customWidth="1"/>
    <col min="15" max="15" width="12.7265625" style="16" bestFit="1" customWidth="1"/>
    <col min="16" max="16" width="11.26953125" style="12" bestFit="1" customWidth="1"/>
    <col min="17" max="18" width="9.1796875" style="12"/>
    <col min="19" max="19" width="11.90625" style="12" customWidth="1"/>
    <col min="20" max="22" width="9.1796875" style="12"/>
    <col min="23" max="23" width="15" style="12" customWidth="1"/>
    <col min="24" max="24" width="9.1796875" style="12"/>
    <col min="25" max="25" width="10.1796875" style="12" bestFit="1" customWidth="1"/>
    <col min="26" max="27" width="9.1796875" style="12"/>
    <col min="28" max="30" width="13.7265625" style="12" bestFit="1" customWidth="1"/>
    <col min="31" max="31" width="9.26953125" style="12" bestFit="1" customWidth="1"/>
    <col min="32" max="32" width="12.36328125" style="12" customWidth="1"/>
    <col min="33" max="33" width="10.90625" style="12" customWidth="1"/>
    <col min="34" max="34" width="12" style="12" customWidth="1"/>
    <col min="35" max="35" width="14.453125" style="12" customWidth="1"/>
    <col min="36" max="37" width="9.1796875" style="12"/>
    <col min="38" max="38" width="13.7265625" style="12" bestFit="1" customWidth="1"/>
    <col min="39" max="39" width="16.36328125" style="12" customWidth="1"/>
    <col min="40" max="40" width="13.6328125" style="12" customWidth="1"/>
    <col min="41" max="41" width="13.36328125" style="12" customWidth="1"/>
    <col min="42" max="42" width="13.1796875" style="12" customWidth="1"/>
    <col min="43" max="43" width="15.1796875" style="12" customWidth="1"/>
    <col min="44" max="44" width="9.1796875" style="12"/>
    <col min="45" max="45" width="13.26953125" style="12" bestFit="1" customWidth="1"/>
    <col min="46" max="16384" width="9.1796875" style="12"/>
  </cols>
  <sheetData>
    <row r="1" spans="1:45">
      <c r="K1" s="17">
        <f>SUBTOTAL(9,K3:K8)</f>
        <v>25373458.539999999</v>
      </c>
      <c r="O1" s="17">
        <f>SUBTOTAL(9,O3:O8)</f>
        <v>7583950</v>
      </c>
      <c r="S1" s="17">
        <f t="shared" ref="S1:AG1" si="0">SUBTOTAL(9,S3:S8)</f>
        <v>0</v>
      </c>
      <c r="T1" s="17">
        <f t="shared" si="0"/>
        <v>0</v>
      </c>
      <c r="U1" s="17">
        <f t="shared" si="0"/>
        <v>0</v>
      </c>
      <c r="V1" s="17">
        <f t="shared" si="0"/>
        <v>0</v>
      </c>
      <c r="W1" s="17">
        <f t="shared" si="0"/>
        <v>17743006.539999999</v>
      </c>
      <c r="X1" s="17">
        <f t="shared" si="0"/>
        <v>0</v>
      </c>
      <c r="Y1" s="17">
        <f t="shared" si="0"/>
        <v>7630452</v>
      </c>
      <c r="Z1" s="17">
        <f t="shared" si="0"/>
        <v>0</v>
      </c>
      <c r="AA1" s="17">
        <f t="shared" si="0"/>
        <v>0</v>
      </c>
      <c r="AB1" s="17">
        <f t="shared" si="0"/>
        <v>109683748</v>
      </c>
      <c r="AC1" s="17">
        <f t="shared" si="0"/>
        <v>109683748</v>
      </c>
      <c r="AD1" s="17">
        <f t="shared" si="0"/>
        <v>19781907</v>
      </c>
      <c r="AE1" s="17">
        <f t="shared" si="0"/>
        <v>0</v>
      </c>
      <c r="AF1" s="17">
        <f t="shared" si="0"/>
        <v>0</v>
      </c>
      <c r="AG1" s="17">
        <f t="shared" si="0"/>
        <v>0</v>
      </c>
    </row>
    <row r="2" spans="1:45" s="21" customFormat="1" ht="43.5">
      <c r="A2" s="19" t="s">
        <v>7</v>
      </c>
      <c r="B2" s="19" t="s">
        <v>27</v>
      </c>
      <c r="C2" s="19" t="s">
        <v>7</v>
      </c>
      <c r="D2" s="19" t="s">
        <v>8</v>
      </c>
      <c r="E2" s="19" t="s">
        <v>9</v>
      </c>
      <c r="F2" s="19" t="s">
        <v>10</v>
      </c>
      <c r="G2" s="19" t="s">
        <v>19</v>
      </c>
      <c r="H2" s="25" t="s">
        <v>26</v>
      </c>
      <c r="I2" s="18" t="s">
        <v>11</v>
      </c>
      <c r="J2" s="22" t="s">
        <v>18</v>
      </c>
      <c r="K2" s="20" t="s">
        <v>17</v>
      </c>
      <c r="L2" s="26" t="s">
        <v>35</v>
      </c>
      <c r="M2" s="18" t="s">
        <v>36</v>
      </c>
      <c r="N2" s="18" t="str">
        <f ca="1">+CONCATENATE("ESTADO EPS ",TEXT(TODAY(),"AAAA-MM-DD"))</f>
        <v>ESTADO EPS sábado-11-23</v>
      </c>
      <c r="O2" s="34" t="s">
        <v>38</v>
      </c>
      <c r="P2" s="27" t="s">
        <v>39</v>
      </c>
      <c r="Q2" s="28" t="s">
        <v>40</v>
      </c>
      <c r="R2" s="28" t="s">
        <v>41</v>
      </c>
      <c r="S2" s="29" t="s">
        <v>42</v>
      </c>
      <c r="T2" s="29" t="s">
        <v>43</v>
      </c>
      <c r="U2" s="29" t="s">
        <v>44</v>
      </c>
      <c r="V2" s="29" t="s">
        <v>45</v>
      </c>
      <c r="W2" s="29" t="s">
        <v>46</v>
      </c>
      <c r="X2" s="29" t="s">
        <v>47</v>
      </c>
      <c r="Y2" s="29" t="s">
        <v>48</v>
      </c>
      <c r="Z2" s="29" t="s">
        <v>49</v>
      </c>
      <c r="AA2" s="29" t="s">
        <v>50</v>
      </c>
      <c r="AB2" s="30" t="s">
        <v>51</v>
      </c>
      <c r="AC2" s="30" t="s">
        <v>52</v>
      </c>
      <c r="AD2" s="31" t="s">
        <v>53</v>
      </c>
      <c r="AE2" s="31" t="s">
        <v>54</v>
      </c>
      <c r="AF2" s="31" t="s">
        <v>55</v>
      </c>
      <c r="AG2" s="31" t="s">
        <v>56</v>
      </c>
      <c r="AH2" s="31" t="s">
        <v>57</v>
      </c>
      <c r="AI2" s="31" t="s">
        <v>58</v>
      </c>
      <c r="AJ2" s="31" t="s">
        <v>59</v>
      </c>
      <c r="AK2" s="31" t="s">
        <v>60</v>
      </c>
      <c r="AL2" s="30" t="s">
        <v>61</v>
      </c>
      <c r="AM2" s="32" t="s">
        <v>62</v>
      </c>
      <c r="AN2" s="32" t="s">
        <v>63</v>
      </c>
      <c r="AO2" s="32" t="s">
        <v>64</v>
      </c>
      <c r="AP2" s="32" t="s">
        <v>65</v>
      </c>
      <c r="AQ2" s="32" t="s">
        <v>66</v>
      </c>
      <c r="AR2" s="32" t="s">
        <v>67</v>
      </c>
      <c r="AS2" s="19" t="s">
        <v>68</v>
      </c>
    </row>
    <row r="3" spans="1:45">
      <c r="A3" s="23">
        <v>900848340</v>
      </c>
      <c r="B3" s="24" t="s">
        <v>28</v>
      </c>
      <c r="C3" s="13" t="s">
        <v>13</v>
      </c>
      <c r="D3" s="13" t="s">
        <v>14</v>
      </c>
      <c r="E3" s="13"/>
      <c r="F3" s="13">
        <v>7668</v>
      </c>
      <c r="G3" s="13" t="s">
        <v>20</v>
      </c>
      <c r="H3" s="13" t="s">
        <v>29</v>
      </c>
      <c r="I3" s="14">
        <v>42388</v>
      </c>
      <c r="J3" s="14">
        <v>42403</v>
      </c>
      <c r="K3" s="15">
        <v>317906.56</v>
      </c>
      <c r="L3" s="13" t="s">
        <v>73</v>
      </c>
      <c r="M3" s="13" t="s">
        <v>37</v>
      </c>
      <c r="N3" s="13" t="s">
        <v>70</v>
      </c>
      <c r="O3" s="15">
        <v>0</v>
      </c>
      <c r="P3" s="13"/>
      <c r="Q3" s="13"/>
      <c r="R3" s="13"/>
      <c r="S3" s="15">
        <v>0</v>
      </c>
      <c r="T3" s="15">
        <v>0</v>
      </c>
      <c r="U3" s="15">
        <v>0</v>
      </c>
      <c r="V3" s="15">
        <v>0</v>
      </c>
      <c r="W3" s="15">
        <v>317906.56</v>
      </c>
      <c r="X3" s="15">
        <v>0</v>
      </c>
      <c r="Y3" s="15">
        <v>0</v>
      </c>
      <c r="Z3" s="15">
        <v>0</v>
      </c>
      <c r="AA3" s="15">
        <v>0</v>
      </c>
      <c r="AB3" s="15">
        <v>4092172</v>
      </c>
      <c r="AC3" s="15">
        <v>4092172</v>
      </c>
      <c r="AD3" s="15">
        <v>399750</v>
      </c>
      <c r="AE3" s="15">
        <v>0</v>
      </c>
      <c r="AF3" s="15">
        <v>0</v>
      </c>
      <c r="AG3" s="15">
        <v>0</v>
      </c>
      <c r="AH3" s="15"/>
      <c r="AI3" s="15"/>
      <c r="AJ3" s="15"/>
      <c r="AK3" s="15"/>
      <c r="AL3" s="15">
        <v>3494549</v>
      </c>
      <c r="AM3" s="15">
        <v>0</v>
      </c>
      <c r="AN3" s="15">
        <v>0</v>
      </c>
      <c r="AO3" s="13"/>
      <c r="AP3" s="13"/>
      <c r="AQ3" s="13"/>
      <c r="AR3" s="15">
        <v>0</v>
      </c>
      <c r="AS3" s="33">
        <v>45596</v>
      </c>
    </row>
    <row r="4" spans="1:45">
      <c r="A4" s="23">
        <v>900848340</v>
      </c>
      <c r="B4" s="24" t="s">
        <v>28</v>
      </c>
      <c r="C4" s="13" t="s">
        <v>13</v>
      </c>
      <c r="D4" s="13" t="s">
        <v>14</v>
      </c>
      <c r="E4" s="13"/>
      <c r="F4" s="13">
        <v>54825</v>
      </c>
      <c r="G4" s="13" t="s">
        <v>21</v>
      </c>
      <c r="H4" s="13" t="s">
        <v>30</v>
      </c>
      <c r="I4" s="14">
        <v>42916</v>
      </c>
      <c r="J4" s="14">
        <v>43055</v>
      </c>
      <c r="K4" s="15">
        <v>1043131.26</v>
      </c>
      <c r="L4" s="13" t="s">
        <v>73</v>
      </c>
      <c r="M4" s="13" t="s">
        <v>37</v>
      </c>
      <c r="N4" s="13" t="s">
        <v>70</v>
      </c>
      <c r="O4" s="15">
        <v>0</v>
      </c>
      <c r="P4" s="13"/>
      <c r="Q4" s="13"/>
      <c r="R4" s="13"/>
      <c r="S4" s="15">
        <v>0</v>
      </c>
      <c r="T4" s="15">
        <v>0</v>
      </c>
      <c r="U4" s="15">
        <v>0</v>
      </c>
      <c r="V4" s="15">
        <v>0</v>
      </c>
      <c r="W4" s="15">
        <v>1043131.26</v>
      </c>
      <c r="X4" s="15">
        <v>0</v>
      </c>
      <c r="Y4" s="15">
        <v>0</v>
      </c>
      <c r="Z4" s="15">
        <v>0</v>
      </c>
      <c r="AA4" s="15">
        <v>0</v>
      </c>
      <c r="AB4" s="15">
        <v>13593437</v>
      </c>
      <c r="AC4" s="15">
        <v>13593437</v>
      </c>
      <c r="AD4" s="15">
        <v>1315000</v>
      </c>
      <c r="AE4" s="15">
        <v>0</v>
      </c>
      <c r="AF4" s="15">
        <v>0</v>
      </c>
      <c r="AG4" s="15">
        <v>0</v>
      </c>
      <c r="AH4" s="15"/>
      <c r="AI4" s="15"/>
      <c r="AJ4" s="15"/>
      <c r="AK4" s="15"/>
      <c r="AL4" s="15">
        <v>12278437</v>
      </c>
      <c r="AM4" s="15">
        <v>0</v>
      </c>
      <c r="AN4" s="15">
        <v>0</v>
      </c>
      <c r="AO4" s="13"/>
      <c r="AP4" s="13"/>
      <c r="AQ4" s="13"/>
      <c r="AR4" s="15">
        <v>0</v>
      </c>
      <c r="AS4" s="33">
        <v>45596</v>
      </c>
    </row>
    <row r="5" spans="1:45">
      <c r="A5" s="23">
        <v>900848340</v>
      </c>
      <c r="B5" s="24" t="s">
        <v>28</v>
      </c>
      <c r="C5" s="13" t="s">
        <v>13</v>
      </c>
      <c r="D5" s="13" t="s">
        <v>14</v>
      </c>
      <c r="E5" s="13"/>
      <c r="F5" s="13">
        <v>68366</v>
      </c>
      <c r="G5" s="13" t="s">
        <v>22</v>
      </c>
      <c r="H5" s="13" t="s">
        <v>31</v>
      </c>
      <c r="I5" s="14">
        <v>43034</v>
      </c>
      <c r="J5" s="14">
        <v>43055</v>
      </c>
      <c r="K5" s="15">
        <v>571866.86</v>
      </c>
      <c r="L5" s="13" t="s">
        <v>73</v>
      </c>
      <c r="M5" s="13" t="s">
        <v>37</v>
      </c>
      <c r="N5" s="13" t="s">
        <v>70</v>
      </c>
      <c r="O5" s="15">
        <v>0</v>
      </c>
      <c r="P5" s="13"/>
      <c r="Q5" s="13"/>
      <c r="R5" s="13"/>
      <c r="S5" s="15">
        <v>0</v>
      </c>
      <c r="T5" s="15">
        <v>0</v>
      </c>
      <c r="U5" s="15">
        <v>0</v>
      </c>
      <c r="V5" s="15">
        <v>0</v>
      </c>
      <c r="W5" s="15">
        <v>571866.86</v>
      </c>
      <c r="X5" s="15">
        <v>0</v>
      </c>
      <c r="Y5" s="15">
        <v>0</v>
      </c>
      <c r="Z5" s="15">
        <v>0</v>
      </c>
      <c r="AA5" s="15">
        <v>0</v>
      </c>
      <c r="AB5" s="15">
        <v>68126657</v>
      </c>
      <c r="AC5" s="15">
        <v>68126657</v>
      </c>
      <c r="AD5" s="15">
        <v>1934400</v>
      </c>
      <c r="AE5" s="15">
        <v>0</v>
      </c>
      <c r="AF5" s="15">
        <v>0</v>
      </c>
      <c r="AG5" s="15">
        <v>0</v>
      </c>
      <c r="AH5" s="15"/>
      <c r="AI5" s="15"/>
      <c r="AJ5" s="15"/>
      <c r="AK5" s="15"/>
      <c r="AL5" s="15">
        <v>66192257</v>
      </c>
      <c r="AM5" s="15">
        <v>0</v>
      </c>
      <c r="AN5" s="15">
        <v>0</v>
      </c>
      <c r="AO5" s="13"/>
      <c r="AP5" s="13"/>
      <c r="AQ5" s="13"/>
      <c r="AR5" s="15">
        <v>0</v>
      </c>
      <c r="AS5" s="33">
        <v>45596</v>
      </c>
    </row>
    <row r="6" spans="1:45">
      <c r="A6" s="23">
        <v>900848340</v>
      </c>
      <c r="B6" s="24" t="s">
        <v>28</v>
      </c>
      <c r="C6" s="13" t="s">
        <v>13</v>
      </c>
      <c r="D6" s="13" t="s">
        <v>14</v>
      </c>
      <c r="E6" s="13"/>
      <c r="F6" s="13">
        <v>69020</v>
      </c>
      <c r="G6" s="13" t="s">
        <v>23</v>
      </c>
      <c r="H6" s="13" t="s">
        <v>32</v>
      </c>
      <c r="I6" s="14">
        <v>43040</v>
      </c>
      <c r="J6" s="14">
        <v>43165</v>
      </c>
      <c r="K6" s="15">
        <v>15810101.859999999</v>
      </c>
      <c r="L6" s="13" t="s">
        <v>73</v>
      </c>
      <c r="M6" s="13" t="s">
        <v>37</v>
      </c>
      <c r="N6" s="13" t="s">
        <v>70</v>
      </c>
      <c r="O6" s="15">
        <v>0</v>
      </c>
      <c r="P6" s="13"/>
      <c r="Q6" s="13"/>
      <c r="R6" s="13"/>
      <c r="S6" s="15">
        <v>0</v>
      </c>
      <c r="T6" s="15">
        <v>0</v>
      </c>
      <c r="U6" s="15">
        <v>0</v>
      </c>
      <c r="V6" s="15">
        <v>0</v>
      </c>
      <c r="W6" s="15">
        <v>15810101.859999999</v>
      </c>
      <c r="X6" s="15">
        <v>0</v>
      </c>
      <c r="Y6" s="15">
        <v>0</v>
      </c>
      <c r="Z6" s="15">
        <v>0</v>
      </c>
      <c r="AA6" s="15">
        <v>0</v>
      </c>
      <c r="AB6" s="15">
        <v>16132757</v>
      </c>
      <c r="AC6" s="15">
        <v>16132757</v>
      </c>
      <c r="AD6" s="15">
        <v>16132757</v>
      </c>
      <c r="AE6" s="15">
        <v>0</v>
      </c>
      <c r="AF6" s="15">
        <v>0</v>
      </c>
      <c r="AG6" s="15">
        <v>0</v>
      </c>
      <c r="AH6" s="15"/>
      <c r="AI6" s="15"/>
      <c r="AJ6" s="15"/>
      <c r="AK6" s="15"/>
      <c r="AL6" s="15">
        <v>0</v>
      </c>
      <c r="AM6" s="15">
        <v>0</v>
      </c>
      <c r="AN6" s="15">
        <v>0</v>
      </c>
      <c r="AO6" s="13"/>
      <c r="AP6" s="13"/>
      <c r="AQ6" s="13"/>
      <c r="AR6" s="15">
        <v>0</v>
      </c>
      <c r="AS6" s="33">
        <v>45596</v>
      </c>
    </row>
    <row r="7" spans="1:45">
      <c r="A7" s="23">
        <v>900848340</v>
      </c>
      <c r="B7" s="24" t="s">
        <v>28</v>
      </c>
      <c r="C7" s="13" t="s">
        <v>13</v>
      </c>
      <c r="D7" s="13" t="s">
        <v>14</v>
      </c>
      <c r="E7" s="13" t="s">
        <v>15</v>
      </c>
      <c r="F7" s="13">
        <v>530135</v>
      </c>
      <c r="G7" s="13" t="s">
        <v>24</v>
      </c>
      <c r="H7" s="13" t="s">
        <v>33</v>
      </c>
      <c r="I7" s="14">
        <v>45254.334398148101</v>
      </c>
      <c r="J7" s="14">
        <v>45566</v>
      </c>
      <c r="K7" s="15">
        <v>5305363</v>
      </c>
      <c r="L7" s="13" t="s">
        <v>69</v>
      </c>
      <c r="M7" s="13" t="s">
        <v>37</v>
      </c>
      <c r="N7" s="13" t="s">
        <v>71</v>
      </c>
      <c r="O7" s="15">
        <v>5305363</v>
      </c>
      <c r="P7" s="13">
        <v>136697450</v>
      </c>
      <c r="Q7" s="13"/>
      <c r="R7" s="13"/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5305363</v>
      </c>
      <c r="Z7" s="15">
        <v>0</v>
      </c>
      <c r="AA7" s="15">
        <v>0</v>
      </c>
      <c r="AB7" s="15">
        <v>5413636</v>
      </c>
      <c r="AC7" s="15">
        <v>5413636</v>
      </c>
      <c r="AD7" s="15">
        <v>0</v>
      </c>
      <c r="AE7" s="15">
        <v>0</v>
      </c>
      <c r="AF7" s="15">
        <v>0</v>
      </c>
      <c r="AG7" s="15">
        <v>0</v>
      </c>
      <c r="AH7" s="15"/>
      <c r="AI7" s="15"/>
      <c r="AJ7" s="15"/>
      <c r="AK7" s="15"/>
      <c r="AL7" s="15">
        <v>5305363</v>
      </c>
      <c r="AM7" s="15">
        <v>0</v>
      </c>
      <c r="AN7" s="15">
        <v>0</v>
      </c>
      <c r="AO7" s="13"/>
      <c r="AP7" s="13"/>
      <c r="AQ7" s="13"/>
      <c r="AR7" s="15">
        <v>0</v>
      </c>
      <c r="AS7" s="33">
        <v>45596</v>
      </c>
    </row>
    <row r="8" spans="1:45">
      <c r="A8" s="23">
        <v>900848340</v>
      </c>
      <c r="B8" s="24" t="s">
        <v>28</v>
      </c>
      <c r="C8" s="13" t="s">
        <v>13</v>
      </c>
      <c r="D8" s="13" t="s">
        <v>14</v>
      </c>
      <c r="E8" s="13" t="s">
        <v>15</v>
      </c>
      <c r="F8" s="13">
        <v>590499</v>
      </c>
      <c r="G8" s="13" t="s">
        <v>25</v>
      </c>
      <c r="H8" s="13" t="s">
        <v>34</v>
      </c>
      <c r="I8" s="14">
        <v>45547.654641203699</v>
      </c>
      <c r="J8" s="14">
        <v>45566</v>
      </c>
      <c r="K8" s="15">
        <v>2325089</v>
      </c>
      <c r="L8" s="13" t="s">
        <v>69</v>
      </c>
      <c r="M8" s="13" t="s">
        <v>37</v>
      </c>
      <c r="N8" s="13" t="s">
        <v>72</v>
      </c>
      <c r="O8" s="15">
        <v>2278587</v>
      </c>
      <c r="P8" s="13">
        <v>1222531958</v>
      </c>
      <c r="Q8" s="13"/>
      <c r="R8" s="13"/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2325089</v>
      </c>
      <c r="Z8" s="15">
        <v>0</v>
      </c>
      <c r="AA8" s="15">
        <v>0</v>
      </c>
      <c r="AB8" s="15">
        <v>2325089</v>
      </c>
      <c r="AC8" s="15">
        <v>2325089</v>
      </c>
      <c r="AD8" s="15">
        <v>0</v>
      </c>
      <c r="AE8" s="15">
        <v>0</v>
      </c>
      <c r="AF8" s="15">
        <v>0</v>
      </c>
      <c r="AG8" s="15">
        <v>0</v>
      </c>
      <c r="AH8" s="15"/>
      <c r="AI8" s="15"/>
      <c r="AJ8" s="15"/>
      <c r="AK8" s="15"/>
      <c r="AL8" s="15">
        <v>2278587</v>
      </c>
      <c r="AM8" s="15">
        <v>0</v>
      </c>
      <c r="AN8" s="15">
        <v>0</v>
      </c>
      <c r="AO8" s="13"/>
      <c r="AP8" s="13"/>
      <c r="AQ8" s="13"/>
      <c r="AR8" s="15">
        <v>0</v>
      </c>
      <c r="AS8" s="33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9"/>
  </protectedRanges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4" sqref="N24"/>
    </sheetView>
  </sheetViews>
  <sheetFormatPr baseColWidth="10" defaultRowHeight="12.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/>
    <row r="2" spans="2:10" ht="19.5" customHeight="1">
      <c r="B2" s="36"/>
      <c r="C2" s="37"/>
      <c r="D2" s="38" t="s">
        <v>74</v>
      </c>
      <c r="E2" s="39"/>
      <c r="F2" s="39"/>
      <c r="G2" s="39"/>
      <c r="H2" s="39"/>
      <c r="I2" s="40"/>
      <c r="J2" s="41" t="s">
        <v>75</v>
      </c>
    </row>
    <row r="3" spans="2:10" ht="4.5" customHeight="1" thickBot="1">
      <c r="B3" s="42"/>
      <c r="C3" s="43"/>
      <c r="D3" s="44"/>
      <c r="E3" s="45"/>
      <c r="F3" s="45"/>
      <c r="G3" s="45"/>
      <c r="H3" s="45"/>
      <c r="I3" s="46"/>
      <c r="J3" s="47"/>
    </row>
    <row r="4" spans="2:10" ht="13">
      <c r="B4" s="42"/>
      <c r="C4" s="43"/>
      <c r="D4" s="38" t="s">
        <v>76</v>
      </c>
      <c r="E4" s="39"/>
      <c r="F4" s="39"/>
      <c r="G4" s="39"/>
      <c r="H4" s="39"/>
      <c r="I4" s="40"/>
      <c r="J4" s="41" t="s">
        <v>77</v>
      </c>
    </row>
    <row r="5" spans="2:10" ht="5.25" customHeight="1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>
      <c r="B7" s="54"/>
      <c r="J7" s="55"/>
    </row>
    <row r="8" spans="2:10" ht="9" customHeight="1">
      <c r="B8" s="54"/>
      <c r="J8" s="55"/>
    </row>
    <row r="9" spans="2:10" ht="13">
      <c r="B9" s="54"/>
      <c r="C9" s="56" t="s">
        <v>102</v>
      </c>
      <c r="E9" s="57"/>
      <c r="H9" s="58"/>
      <c r="J9" s="55"/>
    </row>
    <row r="10" spans="2:10" ht="8.25" customHeight="1">
      <c r="B10" s="54"/>
      <c r="J10" s="55"/>
    </row>
    <row r="11" spans="2:10" ht="13">
      <c r="B11" s="54"/>
      <c r="C11" s="56" t="s">
        <v>100</v>
      </c>
      <c r="J11" s="55"/>
    </row>
    <row r="12" spans="2:10" ht="13">
      <c r="B12" s="54"/>
      <c r="C12" s="56" t="s">
        <v>101</v>
      </c>
      <c r="J12" s="55"/>
    </row>
    <row r="13" spans="2:10">
      <c r="B13" s="54"/>
      <c r="J13" s="55"/>
    </row>
    <row r="14" spans="2:10">
      <c r="B14" s="54"/>
      <c r="C14" s="35" t="s">
        <v>116</v>
      </c>
      <c r="G14" s="59"/>
      <c r="H14" s="59"/>
      <c r="I14" s="59"/>
      <c r="J14" s="55"/>
    </row>
    <row r="15" spans="2:10" ht="9" customHeight="1">
      <c r="B15" s="54"/>
      <c r="C15" s="60"/>
      <c r="G15" s="59"/>
      <c r="H15" s="59"/>
      <c r="I15" s="59"/>
      <c r="J15" s="55"/>
    </row>
    <row r="16" spans="2:10" ht="13">
      <c r="B16" s="54"/>
      <c r="C16" s="35" t="s">
        <v>103</v>
      </c>
      <c r="D16" s="57"/>
      <c r="G16" s="59"/>
      <c r="H16" s="61" t="s">
        <v>78</v>
      </c>
      <c r="I16" s="61" t="s">
        <v>79</v>
      </c>
      <c r="J16" s="55"/>
    </row>
    <row r="17" spans="2:14" ht="13">
      <c r="B17" s="54"/>
      <c r="C17" s="56" t="s">
        <v>80</v>
      </c>
      <c r="D17" s="56"/>
      <c r="E17" s="56"/>
      <c r="F17" s="56"/>
      <c r="G17" s="59"/>
      <c r="H17" s="62">
        <v>6</v>
      </c>
      <c r="I17" s="63">
        <v>25373458.539999999</v>
      </c>
      <c r="J17" s="55"/>
    </row>
    <row r="18" spans="2:14">
      <c r="B18" s="54"/>
      <c r="C18" s="35" t="s">
        <v>81</v>
      </c>
      <c r="G18" s="59"/>
      <c r="H18" s="65">
        <v>0</v>
      </c>
      <c r="I18" s="66">
        <v>0</v>
      </c>
      <c r="J18" s="55"/>
    </row>
    <row r="19" spans="2:14">
      <c r="B19" s="54"/>
      <c r="C19" s="35" t="s">
        <v>82</v>
      </c>
      <c r="G19" s="59"/>
      <c r="H19" s="65">
        <v>0</v>
      </c>
      <c r="I19" s="66">
        <v>0</v>
      </c>
      <c r="J19" s="55"/>
    </row>
    <row r="20" spans="2:14">
      <c r="B20" s="54"/>
      <c r="C20" s="35" t="s">
        <v>83</v>
      </c>
      <c r="H20" s="67">
        <v>0</v>
      </c>
      <c r="I20" s="68">
        <v>0</v>
      </c>
      <c r="J20" s="55"/>
    </row>
    <row r="21" spans="2:14">
      <c r="B21" s="54"/>
      <c r="C21" s="35" t="s">
        <v>73</v>
      </c>
      <c r="H21" s="67">
        <v>4</v>
      </c>
      <c r="I21" s="68">
        <v>17743006.539999999</v>
      </c>
      <c r="J21" s="55"/>
      <c r="N21" s="69"/>
    </row>
    <row r="22" spans="2:14" ht="13" thickBot="1">
      <c r="B22" s="54"/>
      <c r="C22" s="35" t="s">
        <v>84</v>
      </c>
      <c r="H22" s="70">
        <v>0</v>
      </c>
      <c r="I22" s="71">
        <v>0</v>
      </c>
      <c r="J22" s="55"/>
    </row>
    <row r="23" spans="2:14" ht="13">
      <c r="B23" s="54"/>
      <c r="C23" s="56" t="s">
        <v>85</v>
      </c>
      <c r="D23" s="56"/>
      <c r="E23" s="56"/>
      <c r="F23" s="56"/>
      <c r="H23" s="72">
        <f>H18+H19+H20+H21+H22</f>
        <v>4</v>
      </c>
      <c r="I23" s="73">
        <f>I18+I19+I20+I21+I22</f>
        <v>17743006.539999999</v>
      </c>
      <c r="J23" s="55"/>
    </row>
    <row r="24" spans="2:14">
      <c r="B24" s="54"/>
      <c r="C24" s="35" t="s">
        <v>86</v>
      </c>
      <c r="H24" s="67">
        <v>2</v>
      </c>
      <c r="I24" s="68">
        <v>7630452</v>
      </c>
      <c r="J24" s="55"/>
    </row>
    <row r="25" spans="2:14" ht="13" thickBot="1">
      <c r="B25" s="54"/>
      <c r="C25" s="35" t="s">
        <v>87</v>
      </c>
      <c r="H25" s="70">
        <v>0</v>
      </c>
      <c r="I25" s="71">
        <v>0</v>
      </c>
      <c r="J25" s="55"/>
    </row>
    <row r="26" spans="2:14" ht="13">
      <c r="B26" s="54"/>
      <c r="C26" s="56" t="s">
        <v>88</v>
      </c>
      <c r="D26" s="56"/>
      <c r="E26" s="56"/>
      <c r="F26" s="56"/>
      <c r="H26" s="72">
        <f>H24+H25</f>
        <v>2</v>
      </c>
      <c r="I26" s="73">
        <f>I24+I25</f>
        <v>7630452</v>
      </c>
      <c r="J26" s="55"/>
    </row>
    <row r="27" spans="2:14" ht="13.5" thickBot="1">
      <c r="B27" s="54"/>
      <c r="C27" s="59" t="s">
        <v>89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>
      <c r="B28" s="54"/>
      <c r="C28" s="74" t="s">
        <v>90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>
      <c r="B30" s="54"/>
      <c r="C30" s="74" t="s">
        <v>91</v>
      </c>
      <c r="D30" s="74"/>
      <c r="E30" s="59"/>
      <c r="F30" s="59"/>
      <c r="G30" s="59"/>
      <c r="H30" s="79"/>
      <c r="I30" s="80"/>
      <c r="J30" s="77"/>
    </row>
    <row r="31" spans="2:14" ht="13.5" thickTop="1">
      <c r="B31" s="54"/>
      <c r="C31" s="74"/>
      <c r="D31" s="74"/>
      <c r="E31" s="59"/>
      <c r="F31" s="59"/>
      <c r="G31" s="59"/>
      <c r="H31" s="66">
        <f>H23+H26+H28</f>
        <v>6</v>
      </c>
      <c r="I31" s="66">
        <f>I23+I26+I28</f>
        <v>25373458.539999999</v>
      </c>
      <c r="J31" s="77"/>
    </row>
    <row r="32" spans="2:14" ht="9.75" customHeight="1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>
      <c r="B38" s="54"/>
      <c r="C38" s="74" t="s">
        <v>117</v>
      </c>
      <c r="D38" s="81"/>
      <c r="E38" s="59"/>
      <c r="F38" s="59"/>
      <c r="G38" s="59"/>
      <c r="H38" s="88" t="s">
        <v>92</v>
      </c>
      <c r="I38" s="81"/>
      <c r="J38" s="77"/>
    </row>
    <row r="39" spans="2:10" ht="13">
      <c r="B39" s="54"/>
      <c r="C39" s="74" t="s">
        <v>118</v>
      </c>
      <c r="D39" s="59"/>
      <c r="E39" s="59"/>
      <c r="F39" s="59"/>
      <c r="G39" s="59"/>
      <c r="H39" s="74" t="s">
        <v>93</v>
      </c>
      <c r="I39" s="81"/>
      <c r="J39" s="77"/>
    </row>
    <row r="40" spans="2:10" ht="13">
      <c r="B40" s="54"/>
      <c r="C40" s="59"/>
      <c r="D40" s="59"/>
      <c r="E40" s="59"/>
      <c r="F40" s="59"/>
      <c r="G40" s="59"/>
      <c r="H40" s="74" t="s">
        <v>94</v>
      </c>
      <c r="I40" s="81"/>
      <c r="J40" s="77"/>
    </row>
    <row r="41" spans="2:10" ht="13">
      <c r="B41" s="54"/>
      <c r="C41" s="59"/>
      <c r="D41" s="59"/>
      <c r="E41" s="59"/>
      <c r="F41" s="59"/>
      <c r="G41" s="74"/>
      <c r="H41" s="81"/>
      <c r="I41" s="81"/>
      <c r="J41" s="77"/>
    </row>
    <row r="42" spans="2:10">
      <c r="B42" s="54"/>
      <c r="C42" s="128" t="s">
        <v>95</v>
      </c>
      <c r="D42" s="128"/>
      <c r="E42" s="128"/>
      <c r="F42" s="128"/>
      <c r="G42" s="128"/>
      <c r="H42" s="128"/>
      <c r="I42" s="128"/>
      <c r="J42" s="77"/>
    </row>
    <row r="43" spans="2:10">
      <c r="B43" s="54"/>
      <c r="C43" s="128"/>
      <c r="D43" s="128"/>
      <c r="E43" s="128"/>
      <c r="F43" s="128"/>
      <c r="G43" s="128"/>
      <c r="H43" s="128"/>
      <c r="I43" s="128"/>
      <c r="J43" s="77"/>
    </row>
    <row r="44" spans="2:10" ht="7.5" customHeight="1" thickBot="1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1" sqref="H11"/>
    </sheetView>
  </sheetViews>
  <sheetFormatPr baseColWidth="10" defaultRowHeight="14.5"/>
  <cols>
    <col min="1" max="7" width="10.90625" style="103"/>
    <col min="8" max="8" width="11.54296875" style="103" bestFit="1" customWidth="1"/>
    <col min="9" max="9" width="25.81640625" style="103" customWidth="1"/>
    <col min="10" max="16384" width="10.90625" style="103"/>
  </cols>
  <sheetData>
    <row r="1" spans="1:9" ht="15" thickBot="1">
      <c r="A1" s="129"/>
      <c r="B1" s="130"/>
      <c r="C1" s="133" t="s">
        <v>104</v>
      </c>
      <c r="D1" s="134"/>
      <c r="E1" s="134"/>
      <c r="F1" s="134"/>
      <c r="G1" s="134"/>
      <c r="H1" s="135"/>
      <c r="I1" s="102" t="s">
        <v>75</v>
      </c>
    </row>
    <row r="2" spans="1:9" ht="53.5" customHeight="1" thickBot="1">
      <c r="A2" s="131"/>
      <c r="B2" s="132"/>
      <c r="C2" s="136" t="s">
        <v>105</v>
      </c>
      <c r="D2" s="137"/>
      <c r="E2" s="137"/>
      <c r="F2" s="137"/>
      <c r="G2" s="137"/>
      <c r="H2" s="138"/>
      <c r="I2" s="104" t="s">
        <v>106</v>
      </c>
    </row>
    <row r="3" spans="1:9">
      <c r="A3" s="105"/>
      <c r="B3" s="59"/>
      <c r="C3" s="59"/>
      <c r="D3" s="59"/>
      <c r="E3" s="59"/>
      <c r="F3" s="59"/>
      <c r="G3" s="59"/>
      <c r="H3" s="59"/>
      <c r="I3" s="77"/>
    </row>
    <row r="4" spans="1:9">
      <c r="A4" s="105"/>
      <c r="B4" s="59"/>
      <c r="C4" s="59"/>
      <c r="D4" s="59"/>
      <c r="E4" s="59"/>
      <c r="F4" s="59"/>
      <c r="G4" s="59"/>
      <c r="H4" s="59"/>
      <c r="I4" s="77"/>
    </row>
    <row r="5" spans="1:9">
      <c r="A5" s="105"/>
      <c r="B5" s="56" t="s">
        <v>102</v>
      </c>
      <c r="C5" s="106"/>
      <c r="D5" s="107"/>
      <c r="E5" s="59"/>
      <c r="F5" s="59"/>
      <c r="G5" s="59"/>
      <c r="H5" s="59"/>
      <c r="I5" s="77"/>
    </row>
    <row r="6" spans="1:9">
      <c r="A6" s="105"/>
      <c r="B6" s="35"/>
      <c r="C6" s="59"/>
      <c r="D6" s="59"/>
      <c r="E6" s="59"/>
      <c r="F6" s="59"/>
      <c r="G6" s="59"/>
      <c r="H6" s="59"/>
      <c r="I6" s="77"/>
    </row>
    <row r="7" spans="1:9">
      <c r="A7" s="105"/>
      <c r="B7" s="56" t="s">
        <v>100</v>
      </c>
      <c r="C7" s="59"/>
      <c r="D7" s="59"/>
      <c r="E7" s="59"/>
      <c r="F7" s="59"/>
      <c r="G7" s="59"/>
      <c r="H7" s="59"/>
      <c r="I7" s="77"/>
    </row>
    <row r="8" spans="1:9">
      <c r="A8" s="105"/>
      <c r="B8" s="56" t="s">
        <v>101</v>
      </c>
      <c r="C8" s="59"/>
      <c r="D8" s="59"/>
      <c r="E8" s="59"/>
      <c r="F8" s="59"/>
      <c r="G8" s="59"/>
      <c r="H8" s="59"/>
      <c r="I8" s="77"/>
    </row>
    <row r="9" spans="1:9">
      <c r="A9" s="105"/>
      <c r="B9" s="59"/>
      <c r="C9" s="59"/>
      <c r="D9" s="59"/>
      <c r="E9" s="59"/>
      <c r="F9" s="59"/>
      <c r="G9" s="59"/>
      <c r="H9" s="59"/>
      <c r="I9" s="77"/>
    </row>
    <row r="10" spans="1:9">
      <c r="A10" s="105"/>
      <c r="B10" s="59" t="s">
        <v>107</v>
      </c>
      <c r="C10" s="59"/>
      <c r="D10" s="59"/>
      <c r="E10" s="59"/>
      <c r="F10" s="59"/>
      <c r="G10" s="59"/>
      <c r="H10" s="59"/>
      <c r="I10" s="77"/>
    </row>
    <row r="11" spans="1:9">
      <c r="A11" s="105"/>
      <c r="B11" s="108"/>
      <c r="C11" s="59"/>
      <c r="D11" s="59"/>
      <c r="E11" s="59"/>
      <c r="F11" s="59"/>
      <c r="G11" s="59"/>
      <c r="H11" s="59"/>
      <c r="I11" s="77"/>
    </row>
    <row r="12" spans="1:9">
      <c r="A12" s="105"/>
      <c r="B12" s="35" t="s">
        <v>103</v>
      </c>
      <c r="C12" s="107"/>
      <c r="D12" s="59"/>
      <c r="E12" s="59"/>
      <c r="F12" s="59"/>
      <c r="G12" s="61" t="s">
        <v>108</v>
      </c>
      <c r="H12" s="61" t="s">
        <v>109</v>
      </c>
      <c r="I12" s="77"/>
    </row>
    <row r="13" spans="1:9">
      <c r="A13" s="105"/>
      <c r="B13" s="74" t="s">
        <v>80</v>
      </c>
      <c r="C13" s="74"/>
      <c r="D13" s="74"/>
      <c r="E13" s="74"/>
      <c r="F13" s="59"/>
      <c r="G13" s="109">
        <f>G19</f>
        <v>4</v>
      </c>
      <c r="H13" s="110">
        <f>H19</f>
        <v>17743006.539999999</v>
      </c>
      <c r="I13" s="77"/>
    </row>
    <row r="14" spans="1:9">
      <c r="A14" s="105"/>
      <c r="B14" s="59" t="s">
        <v>81</v>
      </c>
      <c r="C14" s="59"/>
      <c r="D14" s="59"/>
      <c r="E14" s="59"/>
      <c r="F14" s="59"/>
      <c r="G14" s="111">
        <v>0</v>
      </c>
      <c r="H14" s="112">
        <v>0</v>
      </c>
      <c r="I14" s="77"/>
    </row>
    <row r="15" spans="1:9">
      <c r="A15" s="105"/>
      <c r="B15" s="59" t="s">
        <v>82</v>
      </c>
      <c r="C15" s="59"/>
      <c r="D15" s="59"/>
      <c r="E15" s="59"/>
      <c r="F15" s="59"/>
      <c r="G15" s="111">
        <v>0</v>
      </c>
      <c r="H15" s="112">
        <v>0</v>
      </c>
      <c r="I15" s="77"/>
    </row>
    <row r="16" spans="1:9">
      <c r="A16" s="105"/>
      <c r="B16" s="59" t="s">
        <v>83</v>
      </c>
      <c r="C16" s="59"/>
      <c r="D16" s="59"/>
      <c r="E16" s="59"/>
      <c r="F16" s="59"/>
      <c r="G16" s="111">
        <v>0</v>
      </c>
      <c r="H16" s="112">
        <v>0</v>
      </c>
      <c r="I16" s="77"/>
    </row>
    <row r="17" spans="1:9">
      <c r="A17" s="105"/>
      <c r="B17" s="35" t="s">
        <v>73</v>
      </c>
      <c r="C17" s="59"/>
      <c r="D17" s="59"/>
      <c r="E17" s="59"/>
      <c r="F17" s="59"/>
      <c r="G17" s="111">
        <v>4</v>
      </c>
      <c r="H17" s="112">
        <v>17743006.539999999</v>
      </c>
      <c r="I17" s="77"/>
    </row>
    <row r="18" spans="1:9">
      <c r="A18" s="105"/>
      <c r="B18" s="59" t="s">
        <v>110</v>
      </c>
      <c r="C18" s="59"/>
      <c r="D18" s="59"/>
      <c r="E18" s="59"/>
      <c r="F18" s="59"/>
      <c r="G18" s="113">
        <v>0</v>
      </c>
      <c r="H18" s="114">
        <v>0</v>
      </c>
      <c r="I18" s="77"/>
    </row>
    <row r="19" spans="1:9">
      <c r="A19" s="105"/>
      <c r="B19" s="74" t="s">
        <v>111</v>
      </c>
      <c r="C19" s="74"/>
      <c r="D19" s="74"/>
      <c r="E19" s="74"/>
      <c r="F19" s="59"/>
      <c r="G19" s="111">
        <f>SUM(G14:G18)</f>
        <v>4</v>
      </c>
      <c r="H19" s="110">
        <f>(H14+H15+H16+H17+H18)</f>
        <v>17743006.539999999</v>
      </c>
      <c r="I19" s="77"/>
    </row>
    <row r="20" spans="1:9" ht="15" thickBot="1">
      <c r="A20" s="105"/>
      <c r="B20" s="74"/>
      <c r="C20" s="74"/>
      <c r="D20" s="59"/>
      <c r="E20" s="59"/>
      <c r="F20" s="59"/>
      <c r="G20" s="115"/>
      <c r="H20" s="116"/>
      <c r="I20" s="77"/>
    </row>
    <row r="21" spans="1:9" ht="15" thickTop="1">
      <c r="A21" s="105"/>
      <c r="B21" s="74"/>
      <c r="C21" s="74"/>
      <c r="D21" s="59"/>
      <c r="E21" s="59"/>
      <c r="F21" s="59"/>
      <c r="G21" s="81"/>
      <c r="H21" s="117"/>
      <c r="I21" s="77"/>
    </row>
    <row r="22" spans="1:9">
      <c r="A22" s="105"/>
      <c r="B22" s="59"/>
      <c r="C22" s="59"/>
      <c r="D22" s="59"/>
      <c r="E22" s="59"/>
      <c r="F22" s="81"/>
      <c r="G22" s="81"/>
      <c r="H22" s="81"/>
      <c r="I22" s="77"/>
    </row>
    <row r="23" spans="1:9" ht="15" thickBot="1">
      <c r="A23" s="105"/>
      <c r="B23" s="85"/>
      <c r="C23" s="85"/>
      <c r="D23" s="59"/>
      <c r="E23" s="59"/>
      <c r="F23" s="85"/>
      <c r="G23" s="85"/>
      <c r="H23" s="81"/>
      <c r="I23" s="77"/>
    </row>
    <row r="24" spans="1:9">
      <c r="A24" s="105"/>
      <c r="B24" s="81" t="s">
        <v>112</v>
      </c>
      <c r="C24" s="81"/>
      <c r="D24" s="59"/>
      <c r="E24" s="59"/>
      <c r="F24" s="81"/>
      <c r="G24" s="81"/>
      <c r="H24" s="81"/>
      <c r="I24" s="77"/>
    </row>
    <row r="25" spans="1:9">
      <c r="A25" s="105"/>
      <c r="B25" s="81" t="s">
        <v>117</v>
      </c>
      <c r="C25" s="81"/>
      <c r="D25" s="59"/>
      <c r="E25" s="59"/>
      <c r="F25" s="81" t="s">
        <v>113</v>
      </c>
      <c r="G25" s="81"/>
      <c r="H25" s="81"/>
      <c r="I25" s="77"/>
    </row>
    <row r="26" spans="1:9">
      <c r="A26" s="105"/>
      <c r="B26" s="81" t="s">
        <v>118</v>
      </c>
      <c r="C26" s="81"/>
      <c r="D26" s="59"/>
      <c r="E26" s="59"/>
      <c r="F26" s="81" t="s">
        <v>114</v>
      </c>
      <c r="G26" s="81"/>
      <c r="H26" s="81"/>
      <c r="I26" s="77"/>
    </row>
    <row r="27" spans="1:9">
      <c r="A27" s="105"/>
      <c r="B27" s="81"/>
      <c r="C27" s="81"/>
      <c r="D27" s="59"/>
      <c r="E27" s="59"/>
      <c r="F27" s="81"/>
      <c r="G27" s="81"/>
      <c r="H27" s="81"/>
      <c r="I27" s="77"/>
    </row>
    <row r="28" spans="1:9" ht="18.5" customHeight="1">
      <c r="A28" s="105"/>
      <c r="B28" s="139" t="s">
        <v>115</v>
      </c>
      <c r="C28" s="139"/>
      <c r="D28" s="139"/>
      <c r="E28" s="139"/>
      <c r="F28" s="139"/>
      <c r="G28" s="139"/>
      <c r="H28" s="139"/>
      <c r="I28" s="77"/>
    </row>
    <row r="29" spans="1:9" ht="15" thickBot="1">
      <c r="A29" s="118"/>
      <c r="B29" s="119"/>
      <c r="C29" s="119"/>
      <c r="D29" s="119"/>
      <c r="E29" s="119"/>
      <c r="F29" s="85"/>
      <c r="G29" s="85"/>
      <c r="H29" s="85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CARTERA</dc:creator>
  <cp:lastModifiedBy>Paola Andrea Jimenez Prado</cp:lastModifiedBy>
  <cp:lastPrinted>2024-11-23T13:15:04Z</cp:lastPrinted>
  <dcterms:created xsi:type="dcterms:W3CDTF">2024-05-21T19:39:00Z</dcterms:created>
  <dcterms:modified xsi:type="dcterms:W3CDTF">2024-11-23T13:26:01Z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AF77F00766CF47ECB809D1233B821DC7_13</vt:lpwstr>
  </property>
  <property fmtid="{D5CDD505-2E9C-101B-9397-08002B2CF9AE}" pid="3" name="KSOProductBuildVer">
    <vt:lpwstr>2058-12.2.0.18911</vt:lpwstr>
  </property>
</Properties>
</file>