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9003590 UNIDAD DE SALUD DE IBAGUE ESE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FACTURA'!$A$2:$Y$46</definedName>
    <definedName name="_xlnm._FilterDatabase" localSheetId="0" hidden="1">'INFO IPS'!$A$1:$K$46</definedName>
  </definedNames>
  <calcPr calcId="152511"/>
  <pivotCaches>
    <pivotCache cacheId="4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H23" i="4"/>
  <c r="X7" i="2"/>
  <c r="X6" i="2"/>
  <c r="X5" i="2"/>
  <c r="X4" i="2"/>
  <c r="X3" i="2"/>
  <c r="H31" i="4" l="1"/>
  <c r="I31" i="4"/>
  <c r="N1" i="2" l="1"/>
  <c r="Q1" i="2"/>
  <c r="P1" i="2"/>
  <c r="R1" i="2"/>
  <c r="K1" i="2" l="1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46" i="1" l="1"/>
  <c r="G46" i="1"/>
</calcChain>
</file>

<file path=xl/sharedStrings.xml><?xml version="1.0" encoding="utf-8"?>
<sst xmlns="http://schemas.openxmlformats.org/spreadsheetml/2006/main" count="512" uniqueCount="134">
  <si>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</si>
  <si>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</si>
  <si>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</si>
  <si>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</si>
  <si>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</si>
  <si>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</si>
  <si>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</si>
  <si>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</si>
  <si>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</si>
  <si>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</si>
  <si>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</si>
  <si>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N/A</t>
  </si>
  <si>
    <t>EVENTO</t>
  </si>
  <si>
    <t>IBAGUE</t>
  </si>
  <si>
    <t>USIE</t>
  </si>
  <si>
    <t>USI</t>
  </si>
  <si>
    <t>UNIDAD DE SALUD DE IBAGUE USI-ESE</t>
  </si>
  <si>
    <t>TOTAL</t>
  </si>
  <si>
    <t>Alf+Fac</t>
  </si>
  <si>
    <t>Llave</t>
  </si>
  <si>
    <t>809003590_USI320740</t>
  </si>
  <si>
    <t>809003590_USI427868</t>
  </si>
  <si>
    <t>809003590_USI449673</t>
  </si>
  <si>
    <t>809003590_USI466098</t>
  </si>
  <si>
    <t>809003590_USI630883</t>
  </si>
  <si>
    <t>809003590_USIE55447</t>
  </si>
  <si>
    <t>809003590_USIE156242</t>
  </si>
  <si>
    <t>809003590_USIE162399</t>
  </si>
  <si>
    <t>809003590_USIE164339</t>
  </si>
  <si>
    <t>809003590_USIE169835</t>
  </si>
  <si>
    <t>809003590_USIE173622</t>
  </si>
  <si>
    <t>809003590_USIE155523</t>
  </si>
  <si>
    <t>809003590_USIE194342</t>
  </si>
  <si>
    <t>809003590_USIE200795</t>
  </si>
  <si>
    <t>809003590_USIE205859</t>
  </si>
  <si>
    <t>809003590_USIE212356</t>
  </si>
  <si>
    <t>809003590_USIE224685</t>
  </si>
  <si>
    <t>809003590_USIE237748</t>
  </si>
  <si>
    <t>809003590_USIE270493</t>
  </si>
  <si>
    <t>809003590_USIE279660</t>
  </si>
  <si>
    <t>809003590_USIE282674</t>
  </si>
  <si>
    <t>809003590_USIE323597</t>
  </si>
  <si>
    <t>809003590_USIE323508</t>
  </si>
  <si>
    <t>809003590_USI615616</t>
  </si>
  <si>
    <t>809003590_USIE64941</t>
  </si>
  <si>
    <t>809003590_USIE58492</t>
  </si>
  <si>
    <t>809003590_USIE150019</t>
  </si>
  <si>
    <t>809003590_USIE162756</t>
  </si>
  <si>
    <t>809003590_USIE167681</t>
  </si>
  <si>
    <t>809003590_USIE196322</t>
  </si>
  <si>
    <t>809003590_USIE190132</t>
  </si>
  <si>
    <t>809003590_USIE196510</t>
  </si>
  <si>
    <t>809003590_USIE197195</t>
  </si>
  <si>
    <t>809003590_USIE198307</t>
  </si>
  <si>
    <t>809003590_USIE200706</t>
  </si>
  <si>
    <t>809003590_USIE216123</t>
  </si>
  <si>
    <t>809003590_USIE225419</t>
  </si>
  <si>
    <t>809003590_USIE227403</t>
  </si>
  <si>
    <t>809003590_USIE227982</t>
  </si>
  <si>
    <t>809003590_USIE236067</t>
  </si>
  <si>
    <t>809003590_USIE245617</t>
  </si>
  <si>
    <t>809003590_USIE271376</t>
  </si>
  <si>
    <t>809003590_USIE293588</t>
  </si>
  <si>
    <t>809003590_USIE314389</t>
  </si>
  <si>
    <t>Fecha de radicacion EPS</t>
  </si>
  <si>
    <t>Estado de Factura EPS Mayo 09</t>
  </si>
  <si>
    <t>Boxalud</t>
  </si>
  <si>
    <t>Finalizada</t>
  </si>
  <si>
    <t>Devuelta</t>
  </si>
  <si>
    <t>Para auditoria de pertinencia</t>
  </si>
  <si>
    <t>Valor Radicado</t>
  </si>
  <si>
    <t>Valor Pagar</t>
  </si>
  <si>
    <t>Valor Total Bruto</t>
  </si>
  <si>
    <t>Valor Devolucion</t>
  </si>
  <si>
    <t>Observacion objeccion</t>
  </si>
  <si>
    <t>Por pagar SAP</t>
  </si>
  <si>
    <t>P. abiertas doc</t>
  </si>
  <si>
    <t>FACTURA PENDIENTE EN PROGRAMACION DE PAGO</t>
  </si>
  <si>
    <t>Valor compensacion SAP</t>
  </si>
  <si>
    <t xml:space="preserve">Doc compensacion </t>
  </si>
  <si>
    <t>Fecha de compensacion</t>
  </si>
  <si>
    <t>Valor TF</t>
  </si>
  <si>
    <t>Fecha de corte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</si>
  <si>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</si>
  <si>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AUT: SE REALIZA DEVOLUCIÓN DE FACTURA CON SOPORTES COMPLETOS, FACTURA NO CUENTA CON AUTORIZACIÓN PARA LOS SERVICIOS FACTURADOS, LA AUTORIZACIÓN # 122300145192 SE ENCUENTRA EN ESTADO ANULADO, FAVOR COMUNICARSE CON EL ÁREA ENCARGADA, SOLICITARLA A LA capautorizaciones@epsdelagente.com.co</t>
  </si>
  <si>
    <t>FACTURA DEVUELTA</t>
  </si>
  <si>
    <t>FACTURA CANCELADA</t>
  </si>
  <si>
    <t>FACTURA EN PROCESO INTERNO</t>
  </si>
  <si>
    <t>FACTURA NO RADICADA</t>
  </si>
  <si>
    <t>Total general</t>
  </si>
  <si>
    <t>Cant. Facturas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</si>
  <si>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</si>
  <si>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</si>
  <si>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</si>
  <si>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</si>
  <si>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</si>
  <si>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</si>
  <si>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</si>
  <si>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</si>
  <si>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</si>
  <si>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</si>
  <si>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</si>
  <si>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</si>
  <si>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</si>
  <si>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</si>
  <si>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</si>
  <si>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</si>
  <si>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</si>
  <si>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</si>
  <si>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</si>
  <si>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</si>
  <si>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</si>
  <si>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</si>
  <si>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</si>
  <si>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</si>
  <si>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UNIDAD DE SALUD DE IBAGUE USI-ESE</t>
  </si>
  <si>
    <t>NIT: 809003590</t>
  </si>
  <si>
    <t>Santiago de Cali, Myo 09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</si>
  <si>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</si>
  <si>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</si>
  <si>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</si>
  <si>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</si>
  <si>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</si>
  <si>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</si>
  <si>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</si>
  <si>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</si>
  <si>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</si>
  <si>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</si>
  <si>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</si>
  <si>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01/05/2024</t>
  </si>
  <si>
    <t>Con Corte al dia:31/03/2024</t>
  </si>
  <si>
    <t>Con Corte al dia: 31/03/2024</t>
  </si>
  <si>
    <t>María del Carmen Ordoñez</t>
  </si>
  <si>
    <t>Profesional universitario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</si>
</sst>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8" fontId="3" fillId="0" borderId="0" applyFont="0" applyFill="0" applyBorder="0" applyAlignment="0" applyProtection="0"/>
  </cellStyleXfs>
  <cellXfs count="1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 applyAlignment="1">
      <alignment vertical="center" wrapText="1" shrinkToFit="1" readingOrder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164" fontId="2" fillId="2" borderId="1" xfId="0" applyNumberFormat="1" applyFont="1" applyFill="1" applyBorder="1" applyAlignment="1">
      <alignment horizontal="center" vertical="center" wrapText="1" readingOrder="1"/>
    </xf>
    <xf numFmtId="49" fontId="2" fillId="2" borderId="1" xfId="0" applyNumberFormat="1" applyFont="1" applyFill="1" applyBorder="1" applyAlignment="1">
      <alignment horizontal="center" vertical="center" wrapText="1" readingOrder="1"/>
    </xf>
    <xf numFmtId="3" fontId="2" fillId="2" borderId="1" xfId="0" applyNumberFormat="1" applyFont="1" applyFill="1" applyBorder="1" applyAlignment="1">
      <alignment horizontal="right" vertical="center" wrapText="1" readingOrder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1" fillId="0" borderId="1" xfId="1" applyNumberFormat="1" applyFont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right" vertical="center" wrapText="1" readingOrder="1"/>
    </xf>
    <xf numFmtId="166" fontId="0" fillId="0" borderId="1" xfId="1" applyNumberFormat="1" applyFont="1" applyBorder="1"/>
    <xf numFmtId="166" fontId="1" fillId="0" borderId="0" xfId="1" applyNumberFormat="1" applyFont="1" applyAlignment="1">
      <alignment horizontal="right"/>
    </xf>
    <xf numFmtId="166" fontId="0" fillId="0" borderId="1" xfId="1" applyNumberFormat="1" applyFont="1" applyBorder="1" applyAlignment="1">
      <alignment horizontal="right"/>
    </xf>
    <xf numFmtId="166" fontId="2" fillId="0" borderId="1" xfId="1" applyNumberFormat="1" applyFont="1" applyBorder="1" applyAlignment="1">
      <alignment horizontal="right" vertical="center" wrapText="1" shrinkToFit="1"/>
    </xf>
    <xf numFmtId="166" fontId="0" fillId="0" borderId="0" xfId="1" applyNumberFormat="1" applyFont="1" applyAlignment="1">
      <alignment horizontal="right"/>
    </xf>
    <xf numFmtId="166" fontId="4" fillId="0" borderId="1" xfId="1" applyNumberFormat="1" applyFont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/>
    </xf>
    <xf numFmtId="14" fontId="0" fillId="0" borderId="0" xfId="0" applyNumberFormat="1" applyFont="1"/>
    <xf numFmtId="14" fontId="1" fillId="4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 readingOrder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6" fontId="0" fillId="2" borderId="1" xfId="0" applyNumberFormat="1" applyFont="1" applyFill="1" applyBorder="1" applyAlignment="1">
      <alignment horizontal="center"/>
    </xf>
    <xf numFmtId="166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 applyAlignment="1">
      <alignment horizontal="center"/>
    </xf>
    <xf numFmtId="0" fontId="0" fillId="0" borderId="3" xfId="0" pivotButton="1" applyBorder="1"/>
    <xf numFmtId="0" fontId="0" fillId="0" borderId="3" xfId="0" applyBorder="1" applyAlignment="1">
      <alignment horizontal="center"/>
    </xf>
    <xf numFmtId="166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/>
    </xf>
    <xf numFmtId="0" fontId="6" fillId="0" borderId="0" xfId="3" applyFont="1"/>
    <xf numFmtId="0" fontId="6" fillId="0" borderId="4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6" fillId="0" borderId="0" xfId="2" applyNumberFormat="1" applyFont="1"/>
    <xf numFmtId="169" fontId="5" fillId="0" borderId="0" xfId="4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0" xfId="3" applyNumberFormat="1" applyFont="1"/>
    <xf numFmtId="169" fontId="6" fillId="0" borderId="10" xfId="4" applyNumberFormat="1" applyFont="1" applyBorder="1" applyAlignment="1">
      <alignment horizontal="center"/>
    </xf>
    <xf numFmtId="170" fontId="6" fillId="0" borderId="10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170" fontId="7" fillId="0" borderId="0" xfId="2" applyNumberFormat="1" applyFont="1" applyAlignment="1">
      <alignment horizontal="right"/>
    </xf>
    <xf numFmtId="0" fontId="8" fillId="0" borderId="0" xfId="3" applyFont="1"/>
    <xf numFmtId="169" fontId="5" fillId="0" borderId="10" xfId="4" applyNumberFormat="1" applyFont="1" applyBorder="1" applyAlignment="1">
      <alignment horizontal="center"/>
    </xf>
    <xf numFmtId="170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9" fontId="5" fillId="0" borderId="0" xfId="2" applyNumberFormat="1" applyFont="1" applyAlignment="1">
      <alignment horizontal="right"/>
    </xf>
    <xf numFmtId="169" fontId="8" fillId="0" borderId="16" xfId="4" applyNumberFormat="1" applyFont="1" applyBorder="1" applyAlignment="1">
      <alignment horizontal="center"/>
    </xf>
    <xf numFmtId="170" fontId="8" fillId="0" borderId="16" xfId="2" applyNumberFormat="1" applyFont="1" applyBorder="1" applyAlignment="1">
      <alignment horizontal="right"/>
    </xf>
    <xf numFmtId="171" fontId="5" fillId="0" borderId="0" xfId="3" applyNumberFormat="1" applyFont="1"/>
    <xf numFmtId="168" fontId="5" fillId="0" borderId="0" xfId="4" applyFont="1"/>
    <xf numFmtId="170" fontId="5" fillId="0" borderId="0" xfId="2" applyNumberFormat="1" applyFont="1"/>
    <xf numFmtId="171" fontId="8" fillId="0" borderId="10" xfId="3" applyNumberFormat="1" applyFont="1" applyBorder="1"/>
    <xf numFmtId="171" fontId="5" fillId="0" borderId="10" xfId="3" applyNumberFormat="1" applyFont="1" applyBorder="1"/>
    <xf numFmtId="168" fontId="8" fillId="0" borderId="10" xfId="4" applyFont="1" applyBorder="1"/>
    <xf numFmtId="170" fontId="5" fillId="0" borderId="10" xfId="2" applyNumberFormat="1" applyFont="1" applyBorder="1"/>
    <xf numFmtId="171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171" fontId="6" fillId="0" borderId="10" xfId="3" applyNumberFormat="1" applyFont="1" applyBorder="1"/>
    <xf numFmtId="0" fontId="6" fillId="0" borderId="11" xfId="3" applyFont="1" applyBorder="1"/>
    <xf numFmtId="0" fontId="5" fillId="0" borderId="4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/>
    </xf>
    <xf numFmtId="0" fontId="5" fillId="0" borderId="7" xfId="3" applyFont="1" applyBorder="1"/>
    <xf numFmtId="167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6" fontId="8" fillId="0" borderId="0" xfId="1" applyNumberFormat="1" applyFont="1"/>
    <xf numFmtId="172" fontId="8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center"/>
    </xf>
    <xf numFmtId="172" fontId="5" fillId="0" borderId="0" xfId="1" applyNumberFormat="1" applyFont="1" applyAlignment="1">
      <alignment horizontal="right"/>
    </xf>
    <xf numFmtId="166" fontId="5" fillId="0" borderId="2" xfId="1" applyNumberFormat="1" applyFont="1" applyBorder="1" applyAlignment="1">
      <alignment horizontal="center"/>
    </xf>
    <xf numFmtId="172" fontId="5" fillId="0" borderId="2" xfId="1" applyNumberFormat="1" applyFont="1" applyBorder="1" applyAlignment="1">
      <alignment horizontal="right"/>
    </xf>
    <xf numFmtId="166" fontId="5" fillId="0" borderId="16" xfId="1" applyNumberFormat="1" applyFont="1" applyBorder="1" applyAlignment="1">
      <alignment horizontal="center"/>
    </xf>
    <xf numFmtId="172" fontId="5" fillId="0" borderId="16" xfId="1" applyNumberFormat="1" applyFont="1" applyBorder="1" applyAlignment="1">
      <alignment horizontal="right"/>
    </xf>
    <xf numFmtId="171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9</xdr:row>
      <xdr:rowOff>72189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xmlns="" id="{889BA8C3-95DB-420D-9283-63B6FA02C2A4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14</xdr:row>
      <xdr:rowOff>72691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xmlns="" id="{D2CA1777-963F-498D-A147-2AEF7BC03055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14</xdr:row>
      <xdr:rowOff>72691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EDC3AD0C-D6F2-4A09-88FF-A6E8A53F4DF8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19</xdr:row>
      <xdr:rowOff>111292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xmlns="" id="{555DAA6E-F1B2-479B-AE52-D7D64E506F5A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15</xdr:row>
      <xdr:rowOff>72690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EDC3AD0C-D6F2-4A09-88FF-A6E8A53F4DF8}"/>
            </a:ext>
          </a:extLst>
        </xdr:cNvPr>
        <xdr:cNvSpPr txBox="1">
          <a:spLocks noChangeArrowheads="1"/>
        </xdr:cNvSpPr>
      </xdr:nvSpPr>
      <xdr:spPr bwMode="auto">
        <a:xfrm>
          <a:off x="2057400" y="368300"/>
          <a:ext cx="76200" cy="2466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20</xdr:row>
      <xdr:rowOff>111291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xmlns="" id="{555DAA6E-F1B2-479B-AE52-D7D64E506F5A}"/>
            </a:ext>
          </a:extLst>
        </xdr:cNvPr>
        <xdr:cNvSpPr txBox="1">
          <a:spLocks noChangeArrowheads="1"/>
        </xdr:cNvSpPr>
      </xdr:nvSpPr>
      <xdr:spPr bwMode="auto">
        <a:xfrm>
          <a:off x="2057400" y="368300"/>
          <a:ext cx="76200" cy="34259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3.%20MARZO/NIT%20809003590%20UNIDAD%20DE%20SALUD%20DE%20IBAGUE%20EMPRESA%20SOCIAL/ESTADO%20DE%20CARTERA%20UNIDAD%20DE%20SALUD%20DE%20IBAGUE%20(marz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ESTADO DE CADA FACTURA"/>
      <sheetName val="FOR-CSA-018 "/>
      <sheetName val="CIRCULAR 030"/>
    </sheetNames>
    <sheetDataSet>
      <sheetData sheetId="0" refreshError="1"/>
      <sheetData sheetId="1">
        <row r="1">
          <cell r="K1">
            <v>11071879</v>
          </cell>
          <cell r="N1">
            <v>449435</v>
          </cell>
          <cell r="O1">
            <v>449435</v>
          </cell>
          <cell r="P1">
            <v>449435</v>
          </cell>
          <cell r="Q1">
            <v>449435</v>
          </cell>
        </row>
        <row r="2"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>Fecha de radicacion EPS</v>
          </cell>
          <cell r="J2" t="str">
            <v>IPS Valor Factura</v>
          </cell>
          <cell r="K2" t="str">
            <v>IPS Saldo Factura</v>
          </cell>
          <cell r="L2" t="str">
            <v>Estado de Factura EPS Marzo 11</v>
          </cell>
          <cell r="M2" t="str">
            <v>box</v>
          </cell>
          <cell r="N2" t="str">
            <v>Valor Total Bruto</v>
          </cell>
          <cell r="O2" t="str">
            <v>Valor Radicado</v>
          </cell>
          <cell r="P2" t="str">
            <v>Valor Pagar</v>
          </cell>
          <cell r="Q2" t="str">
            <v>Valor compensacion SAP</v>
          </cell>
          <cell r="R2" t="str">
            <v xml:space="preserve">Doc compensacion </v>
          </cell>
          <cell r="S2" t="str">
            <v>Valor TF</v>
          </cell>
          <cell r="T2" t="str">
            <v xml:space="preserve">Fecha de compensacion </v>
          </cell>
        </row>
        <row r="3">
          <cell r="F3" t="str">
            <v>809003590_USI320740</v>
          </cell>
          <cell r="G3">
            <v>43692</v>
          </cell>
          <cell r="H3">
            <v>43772</v>
          </cell>
          <cell r="I3">
            <v>43777</v>
          </cell>
          <cell r="J3">
            <v>54400</v>
          </cell>
          <cell r="K3">
            <v>54400</v>
          </cell>
          <cell r="L3" t="str">
            <v>FACTURA CANCELADA</v>
          </cell>
          <cell r="M3" t="str">
            <v>Finalizada</v>
          </cell>
          <cell r="N3">
            <v>54400</v>
          </cell>
          <cell r="O3">
            <v>54400</v>
          </cell>
          <cell r="P3">
            <v>54400</v>
          </cell>
          <cell r="Q3">
            <v>54400</v>
          </cell>
          <cell r="R3">
            <v>4800038186</v>
          </cell>
          <cell r="S3">
            <v>449435</v>
          </cell>
          <cell r="T3" t="str">
            <v>14.05.2020</v>
          </cell>
        </row>
        <row r="4">
          <cell r="F4" t="str">
            <v>809003590_USI427868</v>
          </cell>
          <cell r="G4">
            <v>43739.395335648151</v>
          </cell>
          <cell r="H4">
            <v>43772</v>
          </cell>
          <cell r="I4">
            <v>43777</v>
          </cell>
          <cell r="J4">
            <v>55501</v>
          </cell>
          <cell r="K4">
            <v>55501</v>
          </cell>
          <cell r="L4" t="str">
            <v>FACTURA CANCELADA</v>
          </cell>
          <cell r="M4" t="str">
            <v>Finalizada</v>
          </cell>
          <cell r="N4">
            <v>55501</v>
          </cell>
          <cell r="O4">
            <v>55501</v>
          </cell>
          <cell r="P4">
            <v>55501</v>
          </cell>
          <cell r="Q4">
            <v>55501</v>
          </cell>
          <cell r="R4">
            <v>4800038186</v>
          </cell>
          <cell r="S4">
            <v>449435</v>
          </cell>
          <cell r="T4" t="str">
            <v>14.05.2020</v>
          </cell>
        </row>
        <row r="5">
          <cell r="F5" t="str">
            <v>809003590_USI449673</v>
          </cell>
          <cell r="G5">
            <v>43749.638541666667</v>
          </cell>
          <cell r="H5">
            <v>43805</v>
          </cell>
          <cell r="I5">
            <v>43805</v>
          </cell>
          <cell r="J5">
            <v>182390</v>
          </cell>
          <cell r="K5">
            <v>182390</v>
          </cell>
          <cell r="L5" t="str">
            <v>FACTURA CANCELADA</v>
          </cell>
          <cell r="M5" t="str">
            <v>Finalizada</v>
          </cell>
          <cell r="N5">
            <v>182390</v>
          </cell>
          <cell r="O5">
            <v>182390</v>
          </cell>
          <cell r="P5">
            <v>182390</v>
          </cell>
          <cell r="Q5">
            <v>182390</v>
          </cell>
          <cell r="R5">
            <v>4800038186</v>
          </cell>
          <cell r="S5">
            <v>449435</v>
          </cell>
          <cell r="T5" t="str">
            <v>14.05.2020</v>
          </cell>
        </row>
        <row r="6">
          <cell r="F6" t="str">
            <v>809003590_USI466098</v>
          </cell>
          <cell r="G6">
            <v>43760.297210648147</v>
          </cell>
          <cell r="H6">
            <v>43805</v>
          </cell>
          <cell r="I6">
            <v>43805</v>
          </cell>
          <cell r="J6">
            <v>151044</v>
          </cell>
          <cell r="K6">
            <v>151044</v>
          </cell>
          <cell r="L6" t="str">
            <v>FACTURA CANCELADA</v>
          </cell>
          <cell r="M6" t="str">
            <v>Finalizada</v>
          </cell>
          <cell r="N6">
            <v>151044</v>
          </cell>
          <cell r="O6">
            <v>151044</v>
          </cell>
          <cell r="P6">
            <v>151044</v>
          </cell>
          <cell r="Q6">
            <v>151044</v>
          </cell>
          <cell r="R6">
            <v>4800038186</v>
          </cell>
          <cell r="S6">
            <v>449435</v>
          </cell>
          <cell r="T6" t="str">
            <v>14.05.2020</v>
          </cell>
        </row>
        <row r="7">
          <cell r="F7" t="str">
            <v>809003590_USI630883</v>
          </cell>
          <cell r="G7">
            <v>43858.448814780088</v>
          </cell>
          <cell r="H7">
            <v>43902</v>
          </cell>
          <cell r="I7">
            <v>43902</v>
          </cell>
          <cell r="J7">
            <v>6100</v>
          </cell>
          <cell r="K7">
            <v>6100</v>
          </cell>
          <cell r="L7" t="str">
            <v>FACTURA CANCELADA</v>
          </cell>
          <cell r="M7" t="str">
            <v>Finalizada</v>
          </cell>
          <cell r="N7">
            <v>6100</v>
          </cell>
          <cell r="O7">
            <v>6100</v>
          </cell>
          <cell r="P7">
            <v>6100</v>
          </cell>
          <cell r="Q7">
            <v>6100</v>
          </cell>
          <cell r="R7">
            <v>4800038186</v>
          </cell>
          <cell r="S7">
            <v>449435</v>
          </cell>
          <cell r="T7" t="str">
            <v>14.05.2020</v>
          </cell>
        </row>
        <row r="8">
          <cell r="F8" t="str">
            <v>809003590_USIE55447</v>
          </cell>
          <cell r="G8">
            <v>44270.545293368057</v>
          </cell>
          <cell r="H8">
            <v>44294</v>
          </cell>
          <cell r="I8" t="e">
            <v>#N/A</v>
          </cell>
          <cell r="J8">
            <v>6400</v>
          </cell>
          <cell r="K8">
            <v>6400</v>
          </cell>
          <cell r="L8" t="str">
            <v>FACTURA NO RADICADA</v>
          </cell>
          <cell r="M8" t="e">
            <v>#N/A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F9" t="str">
            <v>809003590_USIE156242</v>
          </cell>
          <cell r="G9">
            <v>44650.01458333333</v>
          </cell>
          <cell r="H9">
            <v>44700.583333333336</v>
          </cell>
          <cell r="I9" t="e">
            <v>#N/A</v>
          </cell>
          <cell r="J9">
            <v>68062</v>
          </cell>
          <cell r="K9">
            <v>68062</v>
          </cell>
          <cell r="L9" t="str">
            <v>FACTURA NO RADICADA</v>
          </cell>
          <cell r="M9" t="e">
            <v>#N/A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F10" t="str">
            <v>809003590_USIE162399</v>
          </cell>
          <cell r="G10">
            <v>44670.966666666667</v>
          </cell>
          <cell r="H10">
            <v>44700.583333333336</v>
          </cell>
          <cell r="I10" t="e">
            <v>#N/A</v>
          </cell>
          <cell r="J10">
            <v>73766</v>
          </cell>
          <cell r="K10">
            <v>73766</v>
          </cell>
          <cell r="L10" t="str">
            <v>FACTURA NO RADICADA</v>
          </cell>
          <cell r="M10" t="e">
            <v>#N/A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F11" t="str">
            <v>809003590_USIE164339</v>
          </cell>
          <cell r="G11">
            <v>44677.612500000003</v>
          </cell>
          <cell r="H11">
            <v>44700.583333333336</v>
          </cell>
          <cell r="I11" t="e">
            <v>#N/A</v>
          </cell>
          <cell r="J11">
            <v>143046</v>
          </cell>
          <cell r="K11">
            <v>143046</v>
          </cell>
          <cell r="L11" t="str">
            <v>FACTURA NO RADICADA</v>
          </cell>
          <cell r="M11" t="e">
            <v>#N/A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F12" t="str">
            <v>809003590_USIE169835</v>
          </cell>
          <cell r="G12">
            <v>44699.023611111108</v>
          </cell>
          <cell r="H12">
            <v>44721.583333333336</v>
          </cell>
          <cell r="I12" t="e">
            <v>#N/A</v>
          </cell>
          <cell r="J12">
            <v>67300</v>
          </cell>
          <cell r="K12">
            <v>67300</v>
          </cell>
          <cell r="L12" t="str">
            <v>FACTURA NO RADICADA</v>
          </cell>
          <cell r="M12" t="e">
            <v>#N/A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F13" t="str">
            <v>809003590_USIE173622</v>
          </cell>
          <cell r="G13">
            <v>44712.370833333334</v>
          </cell>
          <cell r="H13">
            <v>44753.496527777781</v>
          </cell>
          <cell r="I13" t="e">
            <v>#N/A</v>
          </cell>
          <cell r="J13">
            <v>65700</v>
          </cell>
          <cell r="K13">
            <v>65700</v>
          </cell>
          <cell r="L13" t="str">
            <v>FACTURA NO RADICADA</v>
          </cell>
          <cell r="M13" t="e">
            <v>#N/A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F14" t="str">
            <v>809003590_USIE155523</v>
          </cell>
          <cell r="G14">
            <v>44648.416666666664</v>
          </cell>
          <cell r="H14">
            <v>44812.6875</v>
          </cell>
          <cell r="I14" t="e">
            <v>#N/A</v>
          </cell>
          <cell r="J14">
            <v>27600</v>
          </cell>
          <cell r="K14">
            <v>27600</v>
          </cell>
          <cell r="L14" t="str">
            <v>FACTURA NO RADICADA</v>
          </cell>
          <cell r="M14" t="e">
            <v>#N/A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F15" t="str">
            <v>809003590_USIE194342</v>
          </cell>
          <cell r="G15">
            <v>44791.988194444442</v>
          </cell>
          <cell r="H15">
            <v>44844.583333333336</v>
          </cell>
          <cell r="I15" t="e">
            <v>#N/A</v>
          </cell>
          <cell r="J15">
            <v>65700</v>
          </cell>
          <cell r="K15">
            <v>65700</v>
          </cell>
          <cell r="L15" t="str">
            <v>FACTURA NO RADICADA</v>
          </cell>
          <cell r="M15" t="e">
            <v>#N/A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 t="str">
            <v>809003590_USIE200795</v>
          </cell>
          <cell r="G16">
            <v>44818.934027777781</v>
          </cell>
          <cell r="H16">
            <v>44844.583333333336</v>
          </cell>
          <cell r="I16" t="e">
            <v>#N/A</v>
          </cell>
          <cell r="J16">
            <v>65700</v>
          </cell>
          <cell r="K16">
            <v>65700</v>
          </cell>
          <cell r="L16" t="str">
            <v>FACTURA NO RADICADA</v>
          </cell>
          <cell r="M16" t="e">
            <v>#N/A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F17" t="str">
            <v>809003590_USIE205859</v>
          </cell>
          <cell r="G17">
            <v>44840.387499999997</v>
          </cell>
          <cell r="H17">
            <v>44867.583333333336</v>
          </cell>
          <cell r="I17" t="e">
            <v>#N/A</v>
          </cell>
          <cell r="J17">
            <v>6900</v>
          </cell>
          <cell r="K17">
            <v>6900</v>
          </cell>
          <cell r="L17" t="str">
            <v>FACTURA NO RADICADA</v>
          </cell>
          <cell r="M17" t="e">
            <v>#N/A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F18" t="str">
            <v>809003590_USIE212356</v>
          </cell>
          <cell r="G18">
            <v>44868.531944444447</v>
          </cell>
          <cell r="H18">
            <v>44902.583333333336</v>
          </cell>
          <cell r="I18" t="e">
            <v>#N/A</v>
          </cell>
          <cell r="J18">
            <v>186500</v>
          </cell>
          <cell r="K18">
            <v>186500</v>
          </cell>
          <cell r="L18" t="str">
            <v>FACTURA NO RADICADA</v>
          </cell>
          <cell r="M18" t="e">
            <v>#N/A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F19" t="str">
            <v>809003590_USIE224685</v>
          </cell>
          <cell r="G19">
            <v>44918.536111111112</v>
          </cell>
          <cell r="H19">
            <v>44931.583333333336</v>
          </cell>
          <cell r="I19" t="e">
            <v>#N/A</v>
          </cell>
          <cell r="J19">
            <v>148100</v>
          </cell>
          <cell r="K19">
            <v>148100</v>
          </cell>
          <cell r="L19" t="str">
            <v>FACTURA NO RADICADA</v>
          </cell>
          <cell r="M19" t="e">
            <v>#N/A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F20" t="str">
            <v>809003590_USIE237748</v>
          </cell>
          <cell r="G20">
            <v>44966.387499999997</v>
          </cell>
          <cell r="H20">
            <v>44993.583333333336</v>
          </cell>
          <cell r="I20" t="e">
            <v>#N/A</v>
          </cell>
          <cell r="J20">
            <v>8000</v>
          </cell>
          <cell r="K20">
            <v>8000</v>
          </cell>
          <cell r="L20" t="str">
            <v>FACTURA NO RADICADA</v>
          </cell>
          <cell r="M20" t="e">
            <v>#N/A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F21" t="str">
            <v>809003590_USI615616</v>
          </cell>
          <cell r="G21">
            <v>43848.051389780092</v>
          </cell>
          <cell r="H21">
            <v>43994</v>
          </cell>
          <cell r="I21" t="e">
            <v>#N/A</v>
          </cell>
          <cell r="J21">
            <v>59512</v>
          </cell>
          <cell r="K21">
            <v>59512</v>
          </cell>
          <cell r="L21" t="str">
            <v>FACTURA NO RADICADA</v>
          </cell>
          <cell r="M21" t="e">
            <v>#N/A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F22" t="str">
            <v>809003590_USIE64941</v>
          </cell>
          <cell r="G22">
            <v>44313.516368020828</v>
          </cell>
          <cell r="H22">
            <v>44323</v>
          </cell>
          <cell r="I22" t="e">
            <v>#N/A</v>
          </cell>
          <cell r="J22">
            <v>6762748</v>
          </cell>
          <cell r="K22">
            <v>6762748</v>
          </cell>
          <cell r="L22" t="str">
            <v>FACTURA NO RADICADA</v>
          </cell>
          <cell r="M22" t="e">
            <v>#N/A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F23" t="str">
            <v>809003590_USIE58492</v>
          </cell>
          <cell r="G23">
            <v>44282.640453356478</v>
          </cell>
          <cell r="H23">
            <v>44323</v>
          </cell>
          <cell r="I23" t="e">
            <v>#N/A</v>
          </cell>
          <cell r="J23">
            <v>113548</v>
          </cell>
          <cell r="K23">
            <v>113548</v>
          </cell>
          <cell r="L23" t="str">
            <v>FACTURA NO RADICADA</v>
          </cell>
          <cell r="M23" t="e">
            <v>#N/A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F24" t="str">
            <v>809003590_USIE150019</v>
          </cell>
          <cell r="G24">
            <v>44627.685416666667</v>
          </cell>
          <cell r="H24">
            <v>44700.583333333336</v>
          </cell>
          <cell r="I24" t="e">
            <v>#N/A</v>
          </cell>
          <cell r="J24">
            <v>733985</v>
          </cell>
          <cell r="K24">
            <v>733985</v>
          </cell>
          <cell r="L24" t="str">
            <v>FACTURA NO RADICADA</v>
          </cell>
          <cell r="M24" t="e">
            <v>#N/A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F25" t="str">
            <v>809003590_USIE162756</v>
          </cell>
          <cell r="G25">
            <v>44671.896527777775</v>
          </cell>
          <cell r="H25">
            <v>44700.583333333336</v>
          </cell>
          <cell r="I25" t="e">
            <v>#N/A</v>
          </cell>
          <cell r="J25">
            <v>220905</v>
          </cell>
          <cell r="K25">
            <v>220905</v>
          </cell>
          <cell r="L25" t="str">
            <v>FACTURA NO RADICADA</v>
          </cell>
          <cell r="M25" t="e">
            <v>#N/A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F26" t="str">
            <v>809003590_USIE167681</v>
          </cell>
          <cell r="G26">
            <v>44690.883333333331</v>
          </cell>
          <cell r="H26">
            <v>44721.583333333336</v>
          </cell>
          <cell r="I26" t="e">
            <v>#N/A</v>
          </cell>
          <cell r="J26">
            <v>68329</v>
          </cell>
          <cell r="K26">
            <v>68329</v>
          </cell>
          <cell r="L26" t="str">
            <v>FACTURA NO RADICADA</v>
          </cell>
          <cell r="M26" t="e">
            <v>#N/A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F27" t="str">
            <v>809003590_USIE196322</v>
          </cell>
          <cell r="G27">
            <v>44800.090277777781</v>
          </cell>
          <cell r="H27">
            <v>44812.69027777778</v>
          </cell>
          <cell r="I27" t="e">
            <v>#N/A</v>
          </cell>
          <cell r="J27">
            <v>70254</v>
          </cell>
          <cell r="K27">
            <v>70254</v>
          </cell>
          <cell r="L27" t="str">
            <v>FACTURA NO RADICADA</v>
          </cell>
          <cell r="M27" t="e">
            <v>#N/A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F28" t="str">
            <v>809003590_USIE190132</v>
          </cell>
          <cell r="G28">
            <v>44774.379861111112</v>
          </cell>
          <cell r="H28">
            <v>44844.583333333336</v>
          </cell>
          <cell r="I28" t="e">
            <v>#N/A</v>
          </cell>
          <cell r="J28">
            <v>34500</v>
          </cell>
          <cell r="K28">
            <v>34500</v>
          </cell>
          <cell r="L28" t="str">
            <v>FACTURA NO RADICADA</v>
          </cell>
          <cell r="M28" t="e">
            <v>#N/A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F29" t="str">
            <v>809003590_USIE196510</v>
          </cell>
          <cell r="G29">
            <v>44801.484027777777</v>
          </cell>
          <cell r="H29">
            <v>44844.583333333336</v>
          </cell>
          <cell r="I29" t="e">
            <v>#N/A</v>
          </cell>
          <cell r="J29">
            <v>541957</v>
          </cell>
          <cell r="K29">
            <v>541957</v>
          </cell>
          <cell r="L29" t="str">
            <v>FACTURA NO RADICADA</v>
          </cell>
          <cell r="M29" t="e">
            <v>#N/A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F30" t="str">
            <v>809003590_USIE197195</v>
          </cell>
          <cell r="G30">
            <v>44803.925694444442</v>
          </cell>
          <cell r="H30">
            <v>44844.583333333336</v>
          </cell>
          <cell r="I30" t="e">
            <v>#N/A</v>
          </cell>
          <cell r="J30">
            <v>139100</v>
          </cell>
          <cell r="K30">
            <v>139100</v>
          </cell>
          <cell r="L30" t="str">
            <v>FACTURA NO RADICADA</v>
          </cell>
          <cell r="M30" t="e">
            <v>#N/A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F31" t="str">
            <v>809003590_USIE198307</v>
          </cell>
          <cell r="G31">
            <v>44808.697222222225</v>
          </cell>
          <cell r="H31">
            <v>44844.583333333336</v>
          </cell>
          <cell r="I31" t="e">
            <v>#N/A</v>
          </cell>
          <cell r="J31">
            <v>73300</v>
          </cell>
          <cell r="K31">
            <v>73300</v>
          </cell>
          <cell r="L31" t="str">
            <v>FACTURA NO RADICADA</v>
          </cell>
          <cell r="M31" t="e">
            <v>#N/A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F32" t="str">
            <v>809003590_USIE200706</v>
          </cell>
          <cell r="G32">
            <v>44818.637499999997</v>
          </cell>
          <cell r="H32">
            <v>44844.583333333336</v>
          </cell>
          <cell r="I32" t="e">
            <v>#N/A</v>
          </cell>
          <cell r="J32">
            <v>215250</v>
          </cell>
          <cell r="K32">
            <v>215250</v>
          </cell>
          <cell r="L32" t="str">
            <v>FACTURA NO RADICADA</v>
          </cell>
          <cell r="M32" t="e">
            <v>#N/A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F33" t="str">
            <v>809003590_USIE216123</v>
          </cell>
          <cell r="G33">
            <v>44885.700694444444</v>
          </cell>
          <cell r="H33">
            <v>44901.583333333336</v>
          </cell>
          <cell r="I33" t="e">
            <v>#N/A</v>
          </cell>
          <cell r="J33">
            <v>140300</v>
          </cell>
          <cell r="K33">
            <v>140300</v>
          </cell>
          <cell r="L33" t="str">
            <v>FACTURA NO RADICADA</v>
          </cell>
          <cell r="M33" t="e">
            <v>#N/A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F34" t="str">
            <v>809003590_USIE225419</v>
          </cell>
          <cell r="G34">
            <v>44926.070138888892</v>
          </cell>
          <cell r="H34">
            <v>44961.583333333336</v>
          </cell>
          <cell r="I34" t="e">
            <v>#N/A</v>
          </cell>
          <cell r="J34">
            <v>65700</v>
          </cell>
          <cell r="K34">
            <v>65700</v>
          </cell>
          <cell r="L34" t="str">
            <v>FACTURA NO RADICADA</v>
          </cell>
          <cell r="M34" t="e">
            <v>#N/A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F35" t="str">
            <v>809003590_USIE227403</v>
          </cell>
          <cell r="G35">
            <v>44932.398611111108</v>
          </cell>
          <cell r="H35">
            <v>44961.583333333336</v>
          </cell>
          <cell r="I35" t="e">
            <v>#N/A</v>
          </cell>
          <cell r="J35">
            <v>6900</v>
          </cell>
          <cell r="K35">
            <v>6900</v>
          </cell>
          <cell r="L35" t="str">
            <v>FACTURA NO RADICADA</v>
          </cell>
          <cell r="M35" t="e">
            <v>#N/A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F36" t="str">
            <v>809003590_USIE227982</v>
          </cell>
          <cell r="G36">
            <v>44933.866666666669</v>
          </cell>
          <cell r="H36">
            <v>44961.583333333336</v>
          </cell>
          <cell r="I36" t="e">
            <v>#N/A</v>
          </cell>
          <cell r="J36">
            <v>79564</v>
          </cell>
          <cell r="K36">
            <v>79564</v>
          </cell>
          <cell r="L36" t="str">
            <v>FACTURA NO RADICADA</v>
          </cell>
          <cell r="M36" t="e">
            <v>#N/A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F37" t="str">
            <v>809003590_USIE236067</v>
          </cell>
          <cell r="G37">
            <v>44959.958333333336</v>
          </cell>
          <cell r="H37">
            <v>44993.583333333336</v>
          </cell>
          <cell r="I37" t="e">
            <v>#N/A</v>
          </cell>
          <cell r="J37">
            <v>78056</v>
          </cell>
          <cell r="K37">
            <v>78056</v>
          </cell>
          <cell r="L37" t="str">
            <v>FACTURA NO RADICADA</v>
          </cell>
          <cell r="M37" t="e">
            <v>#N/A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F38" t="str">
            <v>809003590_USIE245617</v>
          </cell>
          <cell r="G38">
            <v>44993.142361111109</v>
          </cell>
          <cell r="H38">
            <v>45036.408333333333</v>
          </cell>
          <cell r="I38" t="e">
            <v>#N/A</v>
          </cell>
          <cell r="J38">
            <v>285762</v>
          </cell>
          <cell r="K38">
            <v>285762</v>
          </cell>
          <cell r="L38" t="str">
            <v>FACTURA NO RADICADA</v>
          </cell>
          <cell r="M38" t="e">
            <v>#N/A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1.491410300929" createdVersion="5" refreshedVersion="5" minRefreshableVersion="3" recordCount="44">
  <cacheSource type="worksheet">
    <worksheetSource ref="A2:Y46" sheet="ESTADO DE CADA FACTURA"/>
  </cacheSource>
  <cacheFields count="25">
    <cacheField name="NIT IPS" numFmtId="0">
      <sharedItems containsSemiMixedTypes="0" containsString="0" containsNumber="1" containsInteger="1" minValue="809003590" maxValue="809003590"/>
    </cacheField>
    <cacheField name="Nombre IPS" numFmtId="0">
      <sharedItems/>
    </cacheField>
    <cacheField name="Prefijo Factura" numFmtId="0">
      <sharedItems/>
    </cacheField>
    <cacheField name="Numero Factura" numFmtId="49">
      <sharedItems containsSemiMixedTypes="0" containsString="0" containsNumber="1" containsInteger="1" minValue="55447" maxValue="630883"/>
    </cacheField>
    <cacheField name="Alf+Fac" numFmtId="0">
      <sharedItems/>
    </cacheField>
    <cacheField name="Llave" numFmtId="0">
      <sharedItems/>
    </cacheField>
    <cacheField name="IPS Fecha factura" numFmtId="164">
      <sharedItems containsSemiMixedTypes="0" containsNonDate="0" containsDate="1" containsString="0" minDate="2019-08-15T00:00:00" maxDate="2024-01-19T00:46:00"/>
    </cacheField>
    <cacheField name="IPS Fecha radicado" numFmtId="164">
      <sharedItems containsSemiMixedTypes="0" containsNonDate="0" containsDate="1" containsString="0" minDate="2019-11-03T00:00:00" maxDate="2024-02-28T14:00:00"/>
    </cacheField>
    <cacheField name="Fecha de radicacion EPS" numFmtId="14">
      <sharedItems containsDate="1" containsMixedTypes="1" minDate="2019-11-08T00:00:00" maxDate="2024-05-02T07:00:00"/>
    </cacheField>
    <cacheField name="IPS Valor Factura" numFmtId="166">
      <sharedItems containsSemiMixedTypes="0" containsString="0" containsNumber="1" containsInteger="1" minValue="6100" maxValue="6762748"/>
    </cacheField>
    <cacheField name="IPS Saldo Factura" numFmtId="166">
      <sharedItems containsSemiMixedTypes="0" containsString="0" containsNumber="1" containsInteger="1" minValue="6100" maxValue="6762748"/>
    </cacheField>
    <cacheField name="Estado de Factura EPS Mayo 09" numFmtId="0">
      <sharedItems count="5">
        <s v="FACTURA CANCELADA"/>
        <s v="FACTURA NO RADICADA"/>
        <s v="FACTURA PENDIENTE EN PROGRAMACION DE PAGO"/>
        <s v="FACTURA DEVUELTA"/>
        <s v="FACTURA EN PROCESO INTERNO"/>
      </sharedItems>
    </cacheField>
    <cacheField name="Boxalud" numFmtId="0">
      <sharedItems/>
    </cacheField>
    <cacheField name="Valor Devolucion" numFmtId="0">
      <sharedItems containsString="0" containsBlank="1" containsNumber="1" containsInteger="1" minValue="76200" maxValue="2218848"/>
    </cacheField>
    <cacheField name="Observacion objeccion" numFmtId="0">
      <sharedItems containsBlank="1" longText="1"/>
    </cacheField>
    <cacheField name="Valor Total Bruto" numFmtId="166">
      <sharedItems containsSemiMixedTypes="0" containsString="0" containsNumber="1" containsInteger="1" minValue="0" maxValue="182390"/>
    </cacheField>
    <cacheField name="Valor Radicado" numFmtId="166">
      <sharedItems containsSemiMixedTypes="0" containsString="0" containsNumber="1" containsInteger="1" minValue="0" maxValue="182390"/>
    </cacheField>
    <cacheField name="Valor Pagar" numFmtId="166">
      <sharedItems containsSemiMixedTypes="0" containsString="0" containsNumber="1" containsInteger="1" minValue="0" maxValue="182390"/>
    </cacheField>
    <cacheField name="Por pagar SAP" numFmtId="0">
      <sharedItems containsString="0" containsBlank="1" containsNumber="1" containsInteger="1" minValue="76200" maxValue="76200"/>
    </cacheField>
    <cacheField name="P. abiertas doc" numFmtId="0">
      <sharedItems containsString="0" containsBlank="1" containsNumber="1" containsInteger="1" minValue="1222403277" maxValue="1222403277"/>
    </cacheField>
    <cacheField name="Valor compensacion SAP" numFmtId="166">
      <sharedItems containsSemiMixedTypes="0" containsString="0" containsNumber="1" containsInteger="1" minValue="0" maxValue="182390"/>
    </cacheField>
    <cacheField name="Doc compensacion " numFmtId="0">
      <sharedItems containsString="0" containsBlank="1" containsNumber="1" containsInteger="1" minValue="4800038186" maxValue="4800038186"/>
    </cacheField>
    <cacheField name="Valor TF" numFmtId="0">
      <sharedItems containsString="0" containsBlank="1" containsNumber="1" containsInteger="1" minValue="449435" maxValue="449435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n v="809003590"/>
    <s v="UNIDAD DE SALUD DE IBAGUE USI-ESE"/>
    <s v="USI"/>
    <n v="320740"/>
    <s v="USI320740"/>
    <s v="809003590_USI320740"/>
    <d v="2019-08-15T00:00:00"/>
    <d v="2019-11-03T00:00:00"/>
    <d v="2019-11-08T00:00:00"/>
    <n v="54400"/>
    <n v="54400"/>
    <x v="0"/>
    <s v="Finalizada"/>
    <m/>
    <m/>
    <n v="54400"/>
    <n v="54400"/>
    <n v="54400"/>
    <m/>
    <m/>
    <n v="54400"/>
    <n v="4800038186"/>
    <n v="449435"/>
    <s v="14.05.2020"/>
    <d v="2024-04-30T00:00:00"/>
  </r>
  <r>
    <n v="809003590"/>
    <s v="UNIDAD DE SALUD DE IBAGUE USI-ESE"/>
    <s v="USI"/>
    <n v="427868"/>
    <s v="USI427868"/>
    <s v="809003590_USI427868"/>
    <d v="2019-10-01T09:29:17"/>
    <d v="2019-11-03T00:00:00"/>
    <d v="2019-11-08T00:00:00"/>
    <n v="55501"/>
    <n v="55501"/>
    <x v="0"/>
    <s v="Finalizada"/>
    <m/>
    <m/>
    <n v="55501"/>
    <n v="55501"/>
    <n v="55501"/>
    <m/>
    <m/>
    <n v="55501"/>
    <n v="4800038186"/>
    <n v="449435"/>
    <s v="14.05.2020"/>
    <d v="2024-04-30T00:00:00"/>
  </r>
  <r>
    <n v="809003590"/>
    <s v="UNIDAD DE SALUD DE IBAGUE USI-ESE"/>
    <s v="USI"/>
    <n v="449673"/>
    <s v="USI449673"/>
    <s v="809003590_USI449673"/>
    <d v="2019-10-11T15:19:30"/>
    <d v="2019-12-06T00:00:00"/>
    <d v="2019-12-06T00:00:00"/>
    <n v="182390"/>
    <n v="182390"/>
    <x v="0"/>
    <s v="Finalizada"/>
    <m/>
    <m/>
    <n v="182390"/>
    <n v="182390"/>
    <n v="182390"/>
    <m/>
    <m/>
    <n v="182390"/>
    <n v="4800038186"/>
    <n v="449435"/>
    <s v="14.05.2020"/>
    <d v="2024-04-30T00:00:00"/>
  </r>
  <r>
    <n v="809003590"/>
    <s v="UNIDAD DE SALUD DE IBAGUE USI-ESE"/>
    <s v="USI"/>
    <n v="466098"/>
    <s v="USI466098"/>
    <s v="809003590_USI466098"/>
    <d v="2019-10-22T07:07:59"/>
    <d v="2019-12-06T00:00:00"/>
    <d v="2019-12-06T00:00:00"/>
    <n v="151044"/>
    <n v="151044"/>
    <x v="0"/>
    <s v="Finalizada"/>
    <m/>
    <m/>
    <n v="151044"/>
    <n v="151044"/>
    <n v="151044"/>
    <m/>
    <m/>
    <n v="151044"/>
    <n v="4800038186"/>
    <n v="449435"/>
    <s v="14.05.2020"/>
    <d v="2024-04-30T00:00:00"/>
  </r>
  <r>
    <n v="809003590"/>
    <s v="UNIDAD DE SALUD DE IBAGUE USI-ESE"/>
    <s v="USI"/>
    <n v="630883"/>
    <s v="USI630883"/>
    <s v="809003590_USI630883"/>
    <d v="2020-01-28T10:46:18"/>
    <d v="2020-03-12T00:00:00"/>
    <d v="2020-03-12T00:00:00"/>
    <n v="6100"/>
    <n v="6100"/>
    <x v="0"/>
    <s v="Finalizada"/>
    <m/>
    <m/>
    <n v="6100"/>
    <n v="6100"/>
    <n v="6100"/>
    <m/>
    <m/>
    <n v="6100"/>
    <n v="4800038186"/>
    <n v="449435"/>
    <s v="14.05.2020"/>
    <d v="2024-04-30T00:00:00"/>
  </r>
  <r>
    <n v="809003590"/>
    <s v="UNIDAD DE SALUD DE IBAGUE USI-ESE"/>
    <s v="USIE"/>
    <n v="55447"/>
    <s v="USIE55447"/>
    <s v="809003590_USIE55447"/>
    <d v="2021-03-15T13:05:13"/>
    <d v="2021-04-08T00:00:00"/>
    <e v="#N/A"/>
    <n v="6400"/>
    <n v="64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56242"/>
    <s v="USIE156242"/>
    <s v="809003590_USIE156242"/>
    <d v="2022-03-30T00:21:00"/>
    <d v="2022-05-19T14:00:00"/>
    <e v="#N/A"/>
    <n v="68062"/>
    <n v="68062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62399"/>
    <s v="USIE162399"/>
    <s v="809003590_USIE162399"/>
    <d v="2022-04-19T23:12:00"/>
    <d v="2022-05-19T14:00:00"/>
    <e v="#N/A"/>
    <n v="73766"/>
    <n v="73766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64339"/>
    <s v="USIE164339"/>
    <s v="809003590_USIE164339"/>
    <d v="2022-04-26T14:42:00"/>
    <d v="2022-05-19T14:00:00"/>
    <e v="#N/A"/>
    <n v="143046"/>
    <n v="143046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69835"/>
    <s v="USIE169835"/>
    <s v="809003590_USIE169835"/>
    <d v="2022-05-18T00:34:00"/>
    <d v="2022-06-09T14:00:00"/>
    <e v="#N/A"/>
    <n v="67300"/>
    <n v="673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73622"/>
    <s v="USIE173622"/>
    <s v="809003590_USIE173622"/>
    <d v="2022-05-31T08:54:00"/>
    <d v="2022-07-11T11:55:00"/>
    <e v="#N/A"/>
    <n v="65700"/>
    <n v="657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55523"/>
    <s v="USIE155523"/>
    <s v="809003590_USIE155523"/>
    <d v="2022-03-28T10:00:00"/>
    <d v="2022-09-08T16:30:00"/>
    <e v="#N/A"/>
    <n v="27600"/>
    <n v="276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94342"/>
    <s v="USIE194342"/>
    <s v="809003590_USIE194342"/>
    <d v="2022-08-18T23:43:00"/>
    <d v="2022-10-10T14:00:00"/>
    <e v="#N/A"/>
    <n v="65700"/>
    <n v="657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00795"/>
    <s v="USIE200795"/>
    <s v="809003590_USIE200795"/>
    <d v="2022-09-14T22:25:00"/>
    <d v="2022-10-10T14:00:00"/>
    <e v="#N/A"/>
    <n v="65700"/>
    <n v="657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05859"/>
    <s v="USIE205859"/>
    <s v="809003590_USIE205859"/>
    <d v="2022-10-06T09:18:00"/>
    <d v="2022-11-02T14:00:00"/>
    <e v="#N/A"/>
    <n v="6900"/>
    <n v="69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12356"/>
    <s v="USIE212356"/>
    <s v="809003590_USIE212356"/>
    <d v="2022-11-03T12:46:00"/>
    <d v="2022-12-07T14:00:00"/>
    <e v="#N/A"/>
    <n v="186500"/>
    <n v="1865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24685"/>
    <s v="USIE224685"/>
    <s v="809003590_USIE224685"/>
    <d v="2022-12-23T12:52:00"/>
    <d v="2023-01-05T14:00:00"/>
    <e v="#N/A"/>
    <n v="148100"/>
    <n v="1481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37748"/>
    <s v="USIE237748"/>
    <s v="809003590_USIE237748"/>
    <d v="2023-02-09T09:18:00"/>
    <d v="2023-03-08T14:00:00"/>
    <e v="#N/A"/>
    <n v="8000"/>
    <n v="80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70493"/>
    <s v="USIE270493"/>
    <s v="809003590_USIE270493"/>
    <d v="2023-06-12T05:57:00"/>
    <d v="2024-02-28T14:00:00"/>
    <d v="2024-03-01T07:00:00"/>
    <n v="77300"/>
    <n v="77300"/>
    <x v="2"/>
    <s v="Finalizada"/>
    <m/>
    <m/>
    <n v="77300"/>
    <n v="77300"/>
    <n v="77300"/>
    <m/>
    <m/>
    <n v="0"/>
    <m/>
    <m/>
    <m/>
    <d v="2024-04-30T00:00:00"/>
  </r>
  <r>
    <n v="809003590"/>
    <s v="UNIDAD DE SALUD DE IBAGUE USI-ESE"/>
    <s v="USIE"/>
    <n v="279660"/>
    <s v="USIE279660"/>
    <s v="809003590_USIE279660"/>
    <d v="2023-07-23T20:22:00"/>
    <d v="2024-02-28T14:00:00"/>
    <d v="2024-03-01T07:00:00"/>
    <n v="145876"/>
    <n v="145876"/>
    <x v="2"/>
    <s v="Finalizada"/>
    <m/>
    <m/>
    <n v="145876"/>
    <n v="145876"/>
    <n v="145876"/>
    <m/>
    <m/>
    <n v="0"/>
    <m/>
    <m/>
    <m/>
    <d v="2024-04-30T00:00:00"/>
  </r>
  <r>
    <n v="809003590"/>
    <s v="UNIDAD DE SALUD DE IBAGUE USI-ESE"/>
    <s v="USIE"/>
    <n v="282674"/>
    <s v="USIE282674"/>
    <s v="809003590_USIE282674"/>
    <d v="2023-08-03T22:18:00"/>
    <d v="2024-02-28T14:00:00"/>
    <d v="2024-03-01T07:00:00"/>
    <n v="2496048"/>
    <n v="2218848"/>
    <x v="3"/>
    <s v="Devuelta"/>
    <n v="2218848"/>
    <s v="AUT: SE REALIZA DEVOLUCIÓN DE FACTURA CON SOPORTES COMPLETOS, FACTURA NO CUENTA CON AUTORIZACIÓN PARA LOS SERVICIOS FACTURADOS, FAVOR COMUNICARSE CON EL ÁREA ENCARGADA, SOLICITARLA A LA capautorizaciones@epsdelagente.com.co"/>
    <n v="0"/>
    <n v="0"/>
    <n v="0"/>
    <m/>
    <m/>
    <n v="0"/>
    <m/>
    <m/>
    <m/>
    <d v="2024-04-30T00:00:00"/>
  </r>
  <r>
    <n v="809003590"/>
    <s v="UNIDAD DE SALUD DE IBAGUE USI-ESE"/>
    <s v="USIE"/>
    <n v="323597"/>
    <s v="USIE323597"/>
    <s v="809003590_USIE323597"/>
    <d v="2024-01-19T00:46:00"/>
    <d v="2024-02-28T14:00:00"/>
    <d v="2024-03-01T07:00:00"/>
    <n v="85400"/>
    <n v="85400"/>
    <x v="3"/>
    <s v="Devuelta"/>
    <n v="85400"/>
    <s v="AUT: SE REALIZA DEVOLUCIÓN DE FACTURA CON SOPORTES COMPLETOS, FACTURA NO CUENTA CON AUTORIZACIÓN PARA LOS SERVICIOS FACTURADOS, FAVOR COMUNICARSE CON EL ÁREA ENCARGADA, SOLICITARLA A LA capautorizaciones@epsdelagente.com.co"/>
    <n v="0"/>
    <n v="0"/>
    <n v="0"/>
    <m/>
    <m/>
    <n v="0"/>
    <m/>
    <m/>
    <m/>
    <d v="2024-04-30T00:00:00"/>
  </r>
  <r>
    <n v="809003590"/>
    <s v="UNIDAD DE SALUD DE IBAGUE USI-ESE"/>
    <s v="USIE"/>
    <n v="323508"/>
    <s v="USIE323508"/>
    <s v="809003590_USIE323508"/>
    <d v="2024-01-18T20:38:00"/>
    <d v="2024-02-28T14:00:00"/>
    <d v="2024-05-02T07:00:00"/>
    <n v="227800"/>
    <n v="227800"/>
    <x v="4"/>
    <s v="Para auditoria de pertinencia"/>
    <m/>
    <m/>
    <n v="0"/>
    <n v="0"/>
    <n v="0"/>
    <m/>
    <m/>
    <n v="0"/>
    <m/>
    <m/>
    <m/>
    <d v="2024-04-30T00:00:00"/>
  </r>
  <r>
    <n v="809003590"/>
    <s v="UNIDAD DE SALUD DE IBAGUE USI-ESE"/>
    <s v="USI"/>
    <n v="615616"/>
    <s v="USI615616"/>
    <s v="809003590_USI615616"/>
    <d v="2020-01-18T01:14:00"/>
    <d v="2020-06-12T00:00:00"/>
    <e v="#N/A"/>
    <n v="59512"/>
    <n v="59512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64941"/>
    <s v="USIE64941"/>
    <s v="809003590_USIE64941"/>
    <d v="2021-04-27T12:23:34"/>
    <d v="2021-05-07T00:00:00"/>
    <e v="#N/A"/>
    <n v="6762748"/>
    <n v="6762748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58492"/>
    <s v="USIE58492"/>
    <s v="809003590_USIE58492"/>
    <d v="2021-03-27T15:22:15"/>
    <d v="2021-05-07T00:00:00"/>
    <e v="#N/A"/>
    <n v="113548"/>
    <n v="113548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50019"/>
    <s v="USIE150019"/>
    <s v="809003590_USIE150019"/>
    <d v="2022-03-07T16:27:00"/>
    <d v="2022-05-19T14:00:00"/>
    <e v="#N/A"/>
    <n v="733985"/>
    <n v="733985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62756"/>
    <s v="USIE162756"/>
    <s v="809003590_USIE162756"/>
    <d v="2022-04-20T21:31:00"/>
    <d v="2022-05-19T14:00:00"/>
    <e v="#N/A"/>
    <n v="220905"/>
    <n v="220905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67681"/>
    <s v="USIE167681"/>
    <s v="809003590_USIE167681"/>
    <d v="2022-05-09T21:12:00"/>
    <d v="2022-06-09T14:00:00"/>
    <e v="#N/A"/>
    <n v="68329"/>
    <n v="68329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96322"/>
    <s v="USIE196322"/>
    <s v="809003590_USIE196322"/>
    <d v="2022-08-27T02:10:00"/>
    <d v="2022-09-08T16:34:00"/>
    <e v="#N/A"/>
    <n v="70254"/>
    <n v="70254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90132"/>
    <s v="USIE190132"/>
    <s v="809003590_USIE190132"/>
    <d v="2022-08-01T09:07:00"/>
    <d v="2022-10-10T14:00:00"/>
    <e v="#N/A"/>
    <n v="34500"/>
    <n v="345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96510"/>
    <s v="USIE196510"/>
    <s v="809003590_USIE196510"/>
    <d v="2022-08-28T11:37:00"/>
    <d v="2022-10-10T14:00:00"/>
    <e v="#N/A"/>
    <n v="541957"/>
    <n v="541957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97195"/>
    <s v="USIE197195"/>
    <s v="809003590_USIE197195"/>
    <d v="2022-08-30T22:13:00"/>
    <d v="2022-10-10T14:00:00"/>
    <e v="#N/A"/>
    <n v="139100"/>
    <n v="1391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198307"/>
    <s v="USIE198307"/>
    <s v="809003590_USIE198307"/>
    <d v="2022-09-04T16:44:00"/>
    <d v="2022-10-10T14:00:00"/>
    <e v="#N/A"/>
    <n v="73300"/>
    <n v="733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00706"/>
    <s v="USIE200706"/>
    <s v="809003590_USIE200706"/>
    <d v="2022-09-14T15:18:00"/>
    <d v="2022-10-10T14:00:00"/>
    <e v="#N/A"/>
    <n v="215250"/>
    <n v="21525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16123"/>
    <s v="USIE216123"/>
    <s v="809003590_USIE216123"/>
    <d v="2022-11-20T16:49:00"/>
    <d v="2022-12-06T14:00:00"/>
    <e v="#N/A"/>
    <n v="140300"/>
    <n v="1403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25419"/>
    <s v="USIE225419"/>
    <s v="809003590_USIE225419"/>
    <d v="2022-12-31T01:41:00"/>
    <d v="2023-02-04T14:00:00"/>
    <e v="#N/A"/>
    <n v="65700"/>
    <n v="657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27403"/>
    <s v="USIE227403"/>
    <s v="809003590_USIE227403"/>
    <d v="2023-01-06T09:34:00"/>
    <d v="2023-02-04T14:00:00"/>
    <e v="#N/A"/>
    <n v="6900"/>
    <n v="6900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27982"/>
    <s v="USIE227982"/>
    <s v="809003590_USIE227982"/>
    <d v="2023-01-07T20:48:00"/>
    <d v="2023-02-04T14:00:00"/>
    <e v="#N/A"/>
    <n v="79564"/>
    <n v="79564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36067"/>
    <s v="USIE236067"/>
    <s v="809003590_USIE236067"/>
    <d v="2023-02-02T23:00:00"/>
    <d v="2023-03-08T14:00:00"/>
    <e v="#N/A"/>
    <n v="78056"/>
    <n v="78056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45617"/>
    <s v="USIE245617"/>
    <s v="809003590_USIE245617"/>
    <d v="2023-03-08T03:25:00"/>
    <d v="2023-04-20T09:48:00"/>
    <e v="#N/A"/>
    <n v="285762"/>
    <n v="285762"/>
    <x v="1"/>
    <e v="#N/A"/>
    <m/>
    <m/>
    <n v="0"/>
    <n v="0"/>
    <n v="0"/>
    <m/>
    <m/>
    <n v="0"/>
    <m/>
    <m/>
    <m/>
    <d v="2024-04-30T00:00:00"/>
  </r>
  <r>
    <n v="809003590"/>
    <s v="UNIDAD DE SALUD DE IBAGUE USI-ESE"/>
    <s v="USIE"/>
    <n v="271376"/>
    <s v="USIE271376"/>
    <s v="809003590_USIE271376"/>
    <d v="2023-06-16T01:10:00"/>
    <d v="2024-02-28T14:00:00"/>
    <d v="2024-03-01T07:00:00"/>
    <n v="76200"/>
    <n v="76200"/>
    <x v="2"/>
    <s v="Finalizada"/>
    <m/>
    <m/>
    <n v="76200"/>
    <n v="76200"/>
    <n v="76200"/>
    <n v="76200"/>
    <n v="1222403277"/>
    <n v="0"/>
    <m/>
    <m/>
    <m/>
    <d v="2024-04-30T00:00:00"/>
  </r>
  <r>
    <n v="809003590"/>
    <s v="UNIDAD DE SALUD DE IBAGUE USI-ESE"/>
    <s v="USIE"/>
    <n v="293588"/>
    <s v="USIE293588"/>
    <s v="809003590_USIE293588"/>
    <d v="2023-09-15T17:54:00"/>
    <d v="2024-02-28T14:00:00"/>
    <d v="2024-03-01T07:00:00"/>
    <n v="184000"/>
    <n v="184000"/>
    <x v="3"/>
    <s v="Devuelta"/>
    <n v="184000"/>
    <s v="AUT: SE REALIZA DEVOLUCIÓN DE FACTURA CON SOPORTES COMPLETOS, FACTURA NO CUENTA CON AUTORIZACIÓN PARA LOS SERVICIOS FACTURADOS, FAVOR COMUNICARSE CON EL ÁREA ENCARGADA, SOLICITARLA A LA capautorizaciones@epsdelagente.com.co"/>
    <n v="0"/>
    <n v="0"/>
    <n v="0"/>
    <m/>
    <m/>
    <n v="0"/>
    <m/>
    <m/>
    <m/>
    <d v="2024-04-30T00:00:00"/>
  </r>
  <r>
    <n v="809003590"/>
    <s v="UNIDAD DE SALUD DE IBAGUE USI-ESE"/>
    <s v="USIE"/>
    <n v="314389"/>
    <s v="USIE314389"/>
    <s v="809003590_USIE314389"/>
    <d v="2023-12-06T21:00:00"/>
    <d v="2024-02-28T14:00:00"/>
    <d v="2024-03-01T07:00:00"/>
    <n v="76200"/>
    <n v="76200"/>
    <x v="3"/>
    <s v="Devuelta"/>
    <n v="76200"/>
    <s v="AUT: SE REALIZA DEVOLUCIÓN DE FACTURA CON SOPORTES COMPLETOS, FACTURA NO CUENTA CON AUTORIZACIÓN PARA LOS SERVICIOS FACTURADOS, LA AUTORIZACIÓN # 122300145192 SE ENCUENTRA EN ESTADO ANULADO, FAVOR COMUNICARSE CON EL ÁREA ENCARGADA, SOLICITARLA A LA capautorizaciones@epsdelagente.com.co"/>
    <n v="0"/>
    <n v="0"/>
    <n v="0"/>
    <m/>
    <m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25">
    <pivotField showAll="0"/>
    <pivotField showAll="0"/>
    <pivotField showAll="0"/>
    <pivotField numFmtId="49" showAll="0"/>
    <pivotField showAll="0"/>
    <pivotField showAll="0"/>
    <pivotField numFmtId="164" showAll="0"/>
    <pivotField numFmtId="164" showAll="0"/>
    <pivotField showAll="0"/>
    <pivotField numFmtId="166" showAll="0"/>
    <pivotField dataField="1" numFmtId="166" showAll="0"/>
    <pivotField axis="axisRow" dataField="1" showAll="0">
      <items count="6">
        <item x="0"/>
        <item x="3"/>
        <item x="4"/>
        <item x="1"/>
        <item x="2"/>
        <item t="default"/>
      </items>
    </pivotField>
    <pivotField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6"/>
  </dataFields>
  <formats count="19"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showGridLines="0" zoomScale="95" zoomScaleNormal="95" workbookViewId="0">
      <selection activeCell="C13" sqref="C13"/>
    </sheetView>
  </sheetViews>
  <sheetFormatPr baseColWidth="10" defaultRowHeight="14.5" x14ac:dyDescent="0.35"/>
  <cols>
    <col min="2" max="2" width="9.54296875" customWidth="1"/>
    <col min="3" max="3" width="9" style="14" customWidth="1"/>
    <col min="4" max="4" width="14.81640625" customWidth="1"/>
    <col min="5" max="5" width="11.1796875" customWidth="1"/>
    <col min="6" max="6" width="12" customWidth="1"/>
    <col min="7" max="7" width="10.81640625" customWidth="1"/>
    <col min="8" max="8" width="13.26953125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7">
        <v>809003590</v>
      </c>
      <c r="B2" s="3" t="s">
        <v>16</v>
      </c>
      <c r="C2" s="7" t="s">
        <v>15</v>
      </c>
      <c r="D2" s="11">
        <v>320740</v>
      </c>
      <c r="E2" s="10">
        <v>43692</v>
      </c>
      <c r="F2" s="10">
        <v>43772</v>
      </c>
      <c r="G2" s="12">
        <v>54400</v>
      </c>
      <c r="H2" s="4">
        <v>54400</v>
      </c>
      <c r="I2" s="6" t="s">
        <v>11</v>
      </c>
      <c r="J2" s="6" t="s">
        <v>13</v>
      </c>
      <c r="K2" s="6" t="s">
        <v>12</v>
      </c>
    </row>
    <row r="3" spans="1:11" x14ac:dyDescent="0.35">
      <c r="A3" s="7">
        <v>809003590</v>
      </c>
      <c r="B3" s="3" t="s">
        <v>16</v>
      </c>
      <c r="C3" s="7" t="s">
        <v>15</v>
      </c>
      <c r="D3" s="11">
        <v>427868</v>
      </c>
      <c r="E3" s="10">
        <v>43739.395335648151</v>
      </c>
      <c r="F3" s="10">
        <v>43772</v>
      </c>
      <c r="G3" s="12">
        <v>55501</v>
      </c>
      <c r="H3" s="4">
        <v>55501</v>
      </c>
      <c r="I3" s="6" t="s">
        <v>11</v>
      </c>
      <c r="J3" s="6" t="s">
        <v>13</v>
      </c>
      <c r="K3" s="6" t="s">
        <v>12</v>
      </c>
    </row>
    <row r="4" spans="1:11" x14ac:dyDescent="0.35">
      <c r="A4" s="7">
        <v>809003590</v>
      </c>
      <c r="B4" s="3" t="s">
        <v>16</v>
      </c>
      <c r="C4" s="7" t="s">
        <v>15</v>
      </c>
      <c r="D4" s="11">
        <v>449673</v>
      </c>
      <c r="E4" s="10">
        <v>43749.638541666667</v>
      </c>
      <c r="F4" s="10">
        <v>43805</v>
      </c>
      <c r="G4" s="12">
        <v>182390</v>
      </c>
      <c r="H4" s="4">
        <v>182390</v>
      </c>
      <c r="I4" s="6" t="s">
        <v>11</v>
      </c>
      <c r="J4" s="6" t="s">
        <v>13</v>
      </c>
      <c r="K4" s="6" t="s">
        <v>12</v>
      </c>
    </row>
    <row r="5" spans="1:11" x14ac:dyDescent="0.35">
      <c r="A5" s="7">
        <v>809003590</v>
      </c>
      <c r="B5" s="3" t="s">
        <v>16</v>
      </c>
      <c r="C5" s="7" t="s">
        <v>15</v>
      </c>
      <c r="D5" s="11">
        <v>466098</v>
      </c>
      <c r="E5" s="10">
        <v>43760.297210648147</v>
      </c>
      <c r="F5" s="10">
        <v>43805</v>
      </c>
      <c r="G5" s="12">
        <v>151044</v>
      </c>
      <c r="H5" s="4">
        <v>151044</v>
      </c>
      <c r="I5" s="6" t="s">
        <v>11</v>
      </c>
      <c r="J5" s="6" t="s">
        <v>13</v>
      </c>
      <c r="K5" s="6" t="s">
        <v>12</v>
      </c>
    </row>
    <row r="6" spans="1:11" x14ac:dyDescent="0.35">
      <c r="A6" s="7">
        <v>809003590</v>
      </c>
      <c r="B6" s="3" t="s">
        <v>16</v>
      </c>
      <c r="C6" s="7" t="s">
        <v>15</v>
      </c>
      <c r="D6" s="11">
        <v>630883</v>
      </c>
      <c r="E6" s="10">
        <v>43858.448814780088</v>
      </c>
      <c r="F6" s="10">
        <v>43902</v>
      </c>
      <c r="G6" s="12">
        <v>6100</v>
      </c>
      <c r="H6" s="5">
        <v>6100</v>
      </c>
      <c r="I6" s="6" t="s">
        <v>11</v>
      </c>
      <c r="J6" s="6" t="s">
        <v>13</v>
      </c>
      <c r="K6" s="6" t="s">
        <v>12</v>
      </c>
    </row>
    <row r="7" spans="1:11" x14ac:dyDescent="0.35">
      <c r="A7" s="7">
        <v>809003590</v>
      </c>
      <c r="B7" s="3" t="s">
        <v>16</v>
      </c>
      <c r="C7" s="7" t="s">
        <v>14</v>
      </c>
      <c r="D7" s="11">
        <v>55447</v>
      </c>
      <c r="E7" s="10">
        <v>44270.545293368057</v>
      </c>
      <c r="F7" s="10">
        <v>44294</v>
      </c>
      <c r="G7" s="12">
        <v>6400</v>
      </c>
      <c r="H7" s="5">
        <v>6400</v>
      </c>
      <c r="I7" s="6" t="s">
        <v>11</v>
      </c>
      <c r="J7" s="6" t="s">
        <v>13</v>
      </c>
      <c r="K7" s="6" t="s">
        <v>12</v>
      </c>
    </row>
    <row r="8" spans="1:11" x14ac:dyDescent="0.35">
      <c r="A8" s="7">
        <v>809003590</v>
      </c>
      <c r="B8" s="3" t="s">
        <v>16</v>
      </c>
      <c r="C8" s="7" t="s">
        <v>14</v>
      </c>
      <c r="D8" s="11">
        <v>156242</v>
      </c>
      <c r="E8" s="10">
        <v>44650.01458333333</v>
      </c>
      <c r="F8" s="10">
        <v>44700.583333333336</v>
      </c>
      <c r="G8" s="12">
        <v>68062</v>
      </c>
      <c r="H8" s="4">
        <v>68062</v>
      </c>
      <c r="I8" s="6" t="s">
        <v>11</v>
      </c>
      <c r="J8" s="6" t="s">
        <v>13</v>
      </c>
      <c r="K8" s="6" t="s">
        <v>12</v>
      </c>
    </row>
    <row r="9" spans="1:11" x14ac:dyDescent="0.35">
      <c r="A9" s="7">
        <v>809003590</v>
      </c>
      <c r="B9" s="3" t="s">
        <v>16</v>
      </c>
      <c r="C9" s="7" t="s">
        <v>14</v>
      </c>
      <c r="D9" s="11">
        <v>162399</v>
      </c>
      <c r="E9" s="10">
        <v>44670.966666666667</v>
      </c>
      <c r="F9" s="10">
        <v>44700.583333333336</v>
      </c>
      <c r="G9" s="12">
        <v>73766</v>
      </c>
      <c r="H9" s="4">
        <v>73766</v>
      </c>
      <c r="I9" s="6" t="s">
        <v>11</v>
      </c>
      <c r="J9" s="6" t="s">
        <v>13</v>
      </c>
      <c r="K9" s="6" t="s">
        <v>12</v>
      </c>
    </row>
    <row r="10" spans="1:11" x14ac:dyDescent="0.35">
      <c r="A10" s="7">
        <v>809003590</v>
      </c>
      <c r="B10" s="3" t="s">
        <v>16</v>
      </c>
      <c r="C10" s="7" t="s">
        <v>14</v>
      </c>
      <c r="D10" s="11">
        <v>164339</v>
      </c>
      <c r="E10" s="10">
        <v>44677.612500000003</v>
      </c>
      <c r="F10" s="10">
        <v>44700.583333333336</v>
      </c>
      <c r="G10" s="12">
        <v>143046</v>
      </c>
      <c r="H10" s="4">
        <v>143046</v>
      </c>
      <c r="I10" s="6" t="s">
        <v>11</v>
      </c>
      <c r="J10" s="6" t="s">
        <v>13</v>
      </c>
      <c r="K10" s="6" t="s">
        <v>12</v>
      </c>
    </row>
    <row r="11" spans="1:11" x14ac:dyDescent="0.35">
      <c r="A11" s="7">
        <v>809003590</v>
      </c>
      <c r="B11" s="3" t="s">
        <v>16</v>
      </c>
      <c r="C11" s="7" t="s">
        <v>14</v>
      </c>
      <c r="D11" s="11">
        <v>169835</v>
      </c>
      <c r="E11" s="10">
        <v>44699.023611111108</v>
      </c>
      <c r="F11" s="10">
        <v>44721.583333333336</v>
      </c>
      <c r="G11" s="12">
        <v>67300</v>
      </c>
      <c r="H11" s="4">
        <v>67300</v>
      </c>
      <c r="I11" s="6" t="s">
        <v>11</v>
      </c>
      <c r="J11" s="6" t="s">
        <v>13</v>
      </c>
      <c r="K11" s="6" t="s">
        <v>12</v>
      </c>
    </row>
    <row r="12" spans="1:11" x14ac:dyDescent="0.35">
      <c r="A12" s="7">
        <v>809003590</v>
      </c>
      <c r="B12" s="3" t="s">
        <v>16</v>
      </c>
      <c r="C12" s="7" t="s">
        <v>14</v>
      </c>
      <c r="D12" s="11">
        <v>173622</v>
      </c>
      <c r="E12" s="10">
        <v>44712.370833333334</v>
      </c>
      <c r="F12" s="10">
        <v>44753.496527777781</v>
      </c>
      <c r="G12" s="12">
        <v>65700</v>
      </c>
      <c r="H12" s="4">
        <v>65700</v>
      </c>
      <c r="I12" s="6" t="s">
        <v>11</v>
      </c>
      <c r="J12" s="6" t="s">
        <v>13</v>
      </c>
      <c r="K12" s="6" t="s">
        <v>12</v>
      </c>
    </row>
    <row r="13" spans="1:11" x14ac:dyDescent="0.35">
      <c r="A13" s="7">
        <v>809003590</v>
      </c>
      <c r="B13" s="3" t="s">
        <v>16</v>
      </c>
      <c r="C13" s="7" t="s">
        <v>14</v>
      </c>
      <c r="D13" s="11">
        <v>155523</v>
      </c>
      <c r="E13" s="10">
        <v>44648.416666666664</v>
      </c>
      <c r="F13" s="10">
        <v>44812.6875</v>
      </c>
      <c r="G13" s="12">
        <v>27600</v>
      </c>
      <c r="H13" s="4">
        <v>27600</v>
      </c>
      <c r="I13" s="6" t="s">
        <v>11</v>
      </c>
      <c r="J13" s="6" t="s">
        <v>13</v>
      </c>
      <c r="K13" s="6" t="s">
        <v>12</v>
      </c>
    </row>
    <row r="14" spans="1:11" x14ac:dyDescent="0.35">
      <c r="A14" s="7">
        <v>809003590</v>
      </c>
      <c r="B14" s="3" t="s">
        <v>16</v>
      </c>
      <c r="C14" s="7" t="s">
        <v>14</v>
      </c>
      <c r="D14" s="11">
        <v>194342</v>
      </c>
      <c r="E14" s="10">
        <v>44791.988194444442</v>
      </c>
      <c r="F14" s="10">
        <v>44844.583333333336</v>
      </c>
      <c r="G14" s="12">
        <v>65700</v>
      </c>
      <c r="H14" s="4">
        <v>65700</v>
      </c>
      <c r="I14" s="6" t="s">
        <v>11</v>
      </c>
      <c r="J14" s="6" t="s">
        <v>13</v>
      </c>
      <c r="K14" s="6" t="s">
        <v>12</v>
      </c>
    </row>
    <row r="15" spans="1:11" x14ac:dyDescent="0.35">
      <c r="A15" s="7">
        <v>809003590</v>
      </c>
      <c r="B15" s="3" t="s">
        <v>16</v>
      </c>
      <c r="C15" s="7" t="s">
        <v>14</v>
      </c>
      <c r="D15" s="11">
        <v>200795</v>
      </c>
      <c r="E15" s="10">
        <v>44818.934027777781</v>
      </c>
      <c r="F15" s="10">
        <v>44844.583333333336</v>
      </c>
      <c r="G15" s="12">
        <v>65700</v>
      </c>
      <c r="H15" s="4">
        <v>65700</v>
      </c>
      <c r="I15" s="6" t="s">
        <v>11</v>
      </c>
      <c r="J15" s="6" t="s">
        <v>13</v>
      </c>
      <c r="K15" s="6" t="s">
        <v>12</v>
      </c>
    </row>
    <row r="16" spans="1:11" x14ac:dyDescent="0.35">
      <c r="A16" s="7">
        <v>809003590</v>
      </c>
      <c r="B16" s="3" t="s">
        <v>16</v>
      </c>
      <c r="C16" s="7" t="s">
        <v>14</v>
      </c>
      <c r="D16" s="11">
        <v>205859</v>
      </c>
      <c r="E16" s="10">
        <v>44840.387499999997</v>
      </c>
      <c r="F16" s="10">
        <v>44867.583333333336</v>
      </c>
      <c r="G16" s="12">
        <v>6900</v>
      </c>
      <c r="H16" s="4">
        <v>6900</v>
      </c>
      <c r="I16" s="6" t="s">
        <v>11</v>
      </c>
      <c r="J16" s="6" t="s">
        <v>13</v>
      </c>
      <c r="K16" s="6" t="s">
        <v>12</v>
      </c>
    </row>
    <row r="17" spans="1:11" x14ac:dyDescent="0.35">
      <c r="A17" s="7">
        <v>809003590</v>
      </c>
      <c r="B17" s="3" t="s">
        <v>16</v>
      </c>
      <c r="C17" s="7" t="s">
        <v>14</v>
      </c>
      <c r="D17" s="11">
        <v>212356</v>
      </c>
      <c r="E17" s="10">
        <v>44868.531944444447</v>
      </c>
      <c r="F17" s="10">
        <v>44902.583333333336</v>
      </c>
      <c r="G17" s="12">
        <v>186500</v>
      </c>
      <c r="H17" s="4">
        <v>186500</v>
      </c>
      <c r="I17" s="6" t="s">
        <v>11</v>
      </c>
      <c r="J17" s="6" t="s">
        <v>13</v>
      </c>
      <c r="K17" s="6" t="s">
        <v>12</v>
      </c>
    </row>
    <row r="18" spans="1:11" x14ac:dyDescent="0.35">
      <c r="A18" s="7">
        <v>809003590</v>
      </c>
      <c r="B18" s="3" t="s">
        <v>16</v>
      </c>
      <c r="C18" s="7" t="s">
        <v>14</v>
      </c>
      <c r="D18" s="11">
        <v>224685</v>
      </c>
      <c r="E18" s="10">
        <v>44918.536111111112</v>
      </c>
      <c r="F18" s="10">
        <v>44931.583333333336</v>
      </c>
      <c r="G18" s="12">
        <v>148100</v>
      </c>
      <c r="H18" s="4">
        <v>148100</v>
      </c>
      <c r="I18" s="6" t="s">
        <v>11</v>
      </c>
      <c r="J18" s="6" t="s">
        <v>13</v>
      </c>
      <c r="K18" s="6" t="s">
        <v>12</v>
      </c>
    </row>
    <row r="19" spans="1:11" x14ac:dyDescent="0.35">
      <c r="A19" s="7">
        <v>809003590</v>
      </c>
      <c r="B19" s="3" t="s">
        <v>16</v>
      </c>
      <c r="C19" s="7" t="s">
        <v>14</v>
      </c>
      <c r="D19" s="11">
        <v>237748</v>
      </c>
      <c r="E19" s="10">
        <v>44966.387499999997</v>
      </c>
      <c r="F19" s="10">
        <v>44993.583333333336</v>
      </c>
      <c r="G19" s="12">
        <v>8000</v>
      </c>
      <c r="H19" s="4">
        <v>8000</v>
      </c>
      <c r="I19" s="6" t="s">
        <v>11</v>
      </c>
      <c r="J19" s="6" t="s">
        <v>13</v>
      </c>
      <c r="K19" s="6" t="s">
        <v>12</v>
      </c>
    </row>
    <row r="20" spans="1:11" x14ac:dyDescent="0.35">
      <c r="A20" s="7">
        <v>809003590</v>
      </c>
      <c r="B20" s="3" t="s">
        <v>16</v>
      </c>
      <c r="C20" s="7" t="s">
        <v>14</v>
      </c>
      <c r="D20" s="11">
        <v>270493</v>
      </c>
      <c r="E20" s="10">
        <v>45089.247916666667</v>
      </c>
      <c r="F20" s="10">
        <v>45350.583333333336</v>
      </c>
      <c r="G20" s="12">
        <v>77300</v>
      </c>
      <c r="H20" s="5">
        <v>77300</v>
      </c>
      <c r="I20" s="6" t="s">
        <v>11</v>
      </c>
      <c r="J20" s="6" t="s">
        <v>13</v>
      </c>
      <c r="K20" s="6" t="s">
        <v>12</v>
      </c>
    </row>
    <row r="21" spans="1:11" x14ac:dyDescent="0.35">
      <c r="A21" s="7">
        <v>809003590</v>
      </c>
      <c r="B21" s="3" t="s">
        <v>16</v>
      </c>
      <c r="C21" s="7" t="s">
        <v>14</v>
      </c>
      <c r="D21" s="11">
        <v>279660</v>
      </c>
      <c r="E21" s="10">
        <v>45130.848611111112</v>
      </c>
      <c r="F21" s="10">
        <v>45350.583333333336</v>
      </c>
      <c r="G21" s="12">
        <v>145876</v>
      </c>
      <c r="H21" s="5">
        <v>145876</v>
      </c>
      <c r="I21" s="6" t="s">
        <v>11</v>
      </c>
      <c r="J21" s="6" t="s">
        <v>13</v>
      </c>
      <c r="K21" s="6" t="s">
        <v>12</v>
      </c>
    </row>
    <row r="22" spans="1:11" x14ac:dyDescent="0.35">
      <c r="A22" s="7">
        <v>809003590</v>
      </c>
      <c r="B22" s="3" t="s">
        <v>16</v>
      </c>
      <c r="C22" s="7" t="s">
        <v>14</v>
      </c>
      <c r="D22" s="11">
        <v>282674</v>
      </c>
      <c r="E22" s="10">
        <v>45141.929166666669</v>
      </c>
      <c r="F22" s="10">
        <v>45350.583333333336</v>
      </c>
      <c r="G22" s="12">
        <v>2496048</v>
      </c>
      <c r="H22" s="5">
        <v>2218848</v>
      </c>
      <c r="I22" s="6" t="s">
        <v>11</v>
      </c>
      <c r="J22" s="6" t="s">
        <v>13</v>
      </c>
      <c r="K22" s="6" t="s">
        <v>12</v>
      </c>
    </row>
    <row r="23" spans="1:11" x14ac:dyDescent="0.35">
      <c r="A23" s="7">
        <v>809003590</v>
      </c>
      <c r="B23" s="3" t="s">
        <v>16</v>
      </c>
      <c r="C23" s="7" t="s">
        <v>14</v>
      </c>
      <c r="D23" s="11">
        <v>323597</v>
      </c>
      <c r="E23" s="10">
        <v>45310.031944444447</v>
      </c>
      <c r="F23" s="10">
        <v>45350.583333333336</v>
      </c>
      <c r="G23" s="12">
        <v>85400</v>
      </c>
      <c r="H23" s="4">
        <v>85400</v>
      </c>
      <c r="I23" s="6" t="s">
        <v>11</v>
      </c>
      <c r="J23" s="6" t="s">
        <v>13</v>
      </c>
      <c r="K23" s="6" t="s">
        <v>12</v>
      </c>
    </row>
    <row r="24" spans="1:11" x14ac:dyDescent="0.35">
      <c r="A24" s="7">
        <v>809003590</v>
      </c>
      <c r="B24" s="3" t="s">
        <v>16</v>
      </c>
      <c r="C24" s="7" t="s">
        <v>14</v>
      </c>
      <c r="D24" s="11">
        <v>323508</v>
      </c>
      <c r="E24" s="10">
        <v>45309.859722222223</v>
      </c>
      <c r="F24" s="10">
        <v>45350.583333333336</v>
      </c>
      <c r="G24" s="12">
        <v>227800</v>
      </c>
      <c r="H24" s="4">
        <v>227800</v>
      </c>
      <c r="I24" s="6" t="s">
        <v>11</v>
      </c>
      <c r="J24" s="6" t="s">
        <v>13</v>
      </c>
      <c r="K24" s="6" t="s">
        <v>12</v>
      </c>
    </row>
    <row r="25" spans="1:11" x14ac:dyDescent="0.35">
      <c r="A25" s="7">
        <v>809003590</v>
      </c>
      <c r="B25" s="3" t="s">
        <v>16</v>
      </c>
      <c r="C25" s="7" t="s">
        <v>15</v>
      </c>
      <c r="D25" s="11">
        <v>615616</v>
      </c>
      <c r="E25" s="10">
        <v>43848.051389780092</v>
      </c>
      <c r="F25" s="10">
        <v>43994</v>
      </c>
      <c r="G25" s="12">
        <v>59512</v>
      </c>
      <c r="H25" s="4">
        <v>59512</v>
      </c>
      <c r="I25" s="6" t="s">
        <v>11</v>
      </c>
      <c r="J25" s="6" t="s">
        <v>13</v>
      </c>
      <c r="K25" s="6" t="s">
        <v>12</v>
      </c>
    </row>
    <row r="26" spans="1:11" x14ac:dyDescent="0.35">
      <c r="A26" s="7">
        <v>809003590</v>
      </c>
      <c r="B26" s="3" t="s">
        <v>16</v>
      </c>
      <c r="C26" s="7" t="s">
        <v>14</v>
      </c>
      <c r="D26" s="11">
        <v>64941</v>
      </c>
      <c r="E26" s="10">
        <v>44313.516368020828</v>
      </c>
      <c r="F26" s="10">
        <v>44323</v>
      </c>
      <c r="G26" s="12">
        <v>6762748</v>
      </c>
      <c r="H26" s="4">
        <v>6762748</v>
      </c>
      <c r="I26" s="6" t="s">
        <v>11</v>
      </c>
      <c r="J26" s="6" t="s">
        <v>13</v>
      </c>
      <c r="K26" s="6" t="s">
        <v>12</v>
      </c>
    </row>
    <row r="27" spans="1:11" x14ac:dyDescent="0.35">
      <c r="A27" s="7">
        <v>809003590</v>
      </c>
      <c r="B27" s="3" t="s">
        <v>16</v>
      </c>
      <c r="C27" s="7" t="s">
        <v>14</v>
      </c>
      <c r="D27" s="11">
        <v>58492</v>
      </c>
      <c r="E27" s="10">
        <v>44282.640453356478</v>
      </c>
      <c r="F27" s="10">
        <v>44323</v>
      </c>
      <c r="G27" s="12">
        <v>113548</v>
      </c>
      <c r="H27" s="4">
        <v>113548</v>
      </c>
      <c r="I27" s="6" t="s">
        <v>11</v>
      </c>
      <c r="J27" s="6" t="s">
        <v>13</v>
      </c>
      <c r="K27" s="6" t="s">
        <v>12</v>
      </c>
    </row>
    <row r="28" spans="1:11" x14ac:dyDescent="0.35">
      <c r="A28" s="7">
        <v>809003590</v>
      </c>
      <c r="B28" s="3" t="s">
        <v>16</v>
      </c>
      <c r="C28" s="7" t="s">
        <v>14</v>
      </c>
      <c r="D28" s="11">
        <v>150019</v>
      </c>
      <c r="E28" s="10">
        <v>44627.685416666667</v>
      </c>
      <c r="F28" s="10">
        <v>44700.583333333336</v>
      </c>
      <c r="G28" s="12">
        <v>733985</v>
      </c>
      <c r="H28" s="4">
        <v>733985</v>
      </c>
      <c r="I28" s="6" t="s">
        <v>11</v>
      </c>
      <c r="J28" s="6" t="s">
        <v>13</v>
      </c>
      <c r="K28" s="6" t="s">
        <v>12</v>
      </c>
    </row>
    <row r="29" spans="1:11" x14ac:dyDescent="0.35">
      <c r="A29" s="7">
        <v>809003590</v>
      </c>
      <c r="B29" s="3" t="s">
        <v>16</v>
      </c>
      <c r="C29" s="7" t="s">
        <v>14</v>
      </c>
      <c r="D29" s="11">
        <v>162756</v>
      </c>
      <c r="E29" s="10">
        <v>44671.896527777775</v>
      </c>
      <c r="F29" s="10">
        <v>44700.583333333336</v>
      </c>
      <c r="G29" s="12">
        <v>220905</v>
      </c>
      <c r="H29" s="4">
        <v>220905</v>
      </c>
      <c r="I29" s="6" t="s">
        <v>11</v>
      </c>
      <c r="J29" s="6" t="s">
        <v>13</v>
      </c>
      <c r="K29" s="6" t="s">
        <v>12</v>
      </c>
    </row>
    <row r="30" spans="1:11" x14ac:dyDescent="0.35">
      <c r="A30" s="7">
        <v>809003590</v>
      </c>
      <c r="B30" s="3" t="s">
        <v>16</v>
      </c>
      <c r="C30" s="7" t="s">
        <v>14</v>
      </c>
      <c r="D30" s="11">
        <v>167681</v>
      </c>
      <c r="E30" s="10">
        <v>44690.883333333331</v>
      </c>
      <c r="F30" s="10">
        <v>44721.583333333336</v>
      </c>
      <c r="G30" s="12">
        <v>68329</v>
      </c>
      <c r="H30" s="4">
        <v>68329</v>
      </c>
      <c r="I30" s="6" t="s">
        <v>11</v>
      </c>
      <c r="J30" s="6" t="s">
        <v>13</v>
      </c>
      <c r="K30" s="6" t="s">
        <v>12</v>
      </c>
    </row>
    <row r="31" spans="1:11" x14ac:dyDescent="0.35">
      <c r="A31" s="7">
        <v>809003590</v>
      </c>
      <c r="B31" s="3" t="s">
        <v>16</v>
      </c>
      <c r="C31" s="7" t="s">
        <v>14</v>
      </c>
      <c r="D31" s="11">
        <v>196322</v>
      </c>
      <c r="E31" s="10">
        <v>44800.090277777781</v>
      </c>
      <c r="F31" s="10">
        <v>44812.69027777778</v>
      </c>
      <c r="G31" s="12">
        <v>70254</v>
      </c>
      <c r="H31" s="4">
        <v>70254</v>
      </c>
      <c r="I31" s="6" t="s">
        <v>11</v>
      </c>
      <c r="J31" s="6" t="s">
        <v>13</v>
      </c>
      <c r="K31" s="6" t="s">
        <v>12</v>
      </c>
    </row>
    <row r="32" spans="1:11" x14ac:dyDescent="0.35">
      <c r="A32" s="7">
        <v>809003590</v>
      </c>
      <c r="B32" s="3" t="s">
        <v>16</v>
      </c>
      <c r="C32" s="7" t="s">
        <v>14</v>
      </c>
      <c r="D32" s="11">
        <v>190132</v>
      </c>
      <c r="E32" s="10">
        <v>44774.379861111112</v>
      </c>
      <c r="F32" s="10">
        <v>44844.583333333336</v>
      </c>
      <c r="G32" s="12">
        <v>34500</v>
      </c>
      <c r="H32" s="4">
        <v>34500</v>
      </c>
      <c r="I32" s="6" t="s">
        <v>11</v>
      </c>
      <c r="J32" s="6" t="s">
        <v>13</v>
      </c>
      <c r="K32" s="6" t="s">
        <v>12</v>
      </c>
    </row>
    <row r="33" spans="1:11" x14ac:dyDescent="0.35">
      <c r="A33" s="7">
        <v>809003590</v>
      </c>
      <c r="B33" s="3" t="s">
        <v>16</v>
      </c>
      <c r="C33" s="7" t="s">
        <v>14</v>
      </c>
      <c r="D33" s="11">
        <v>196510</v>
      </c>
      <c r="E33" s="10">
        <v>44801.484027777777</v>
      </c>
      <c r="F33" s="10">
        <v>44844.583333333336</v>
      </c>
      <c r="G33" s="12">
        <v>541957</v>
      </c>
      <c r="H33" s="4">
        <v>541957</v>
      </c>
      <c r="I33" s="6" t="s">
        <v>11</v>
      </c>
      <c r="J33" s="6" t="s">
        <v>13</v>
      </c>
      <c r="K33" s="6" t="s">
        <v>12</v>
      </c>
    </row>
    <row r="34" spans="1:11" x14ac:dyDescent="0.35">
      <c r="A34" s="7">
        <v>809003590</v>
      </c>
      <c r="B34" s="3" t="s">
        <v>16</v>
      </c>
      <c r="C34" s="7" t="s">
        <v>14</v>
      </c>
      <c r="D34" s="11">
        <v>197195</v>
      </c>
      <c r="E34" s="10">
        <v>44803.925694444442</v>
      </c>
      <c r="F34" s="10">
        <v>44844.583333333336</v>
      </c>
      <c r="G34" s="12">
        <v>139100</v>
      </c>
      <c r="H34" s="4">
        <v>139100</v>
      </c>
      <c r="I34" s="6" t="s">
        <v>11</v>
      </c>
      <c r="J34" s="6" t="s">
        <v>13</v>
      </c>
      <c r="K34" s="6" t="s">
        <v>12</v>
      </c>
    </row>
    <row r="35" spans="1:11" x14ac:dyDescent="0.35">
      <c r="A35" s="7">
        <v>809003590</v>
      </c>
      <c r="B35" s="3" t="s">
        <v>16</v>
      </c>
      <c r="C35" s="7" t="s">
        <v>14</v>
      </c>
      <c r="D35" s="11">
        <v>198307</v>
      </c>
      <c r="E35" s="10">
        <v>44808.697222222225</v>
      </c>
      <c r="F35" s="10">
        <v>44844.583333333336</v>
      </c>
      <c r="G35" s="12">
        <v>73300</v>
      </c>
      <c r="H35" s="4">
        <v>73300</v>
      </c>
      <c r="I35" s="6" t="s">
        <v>11</v>
      </c>
      <c r="J35" s="6" t="s">
        <v>13</v>
      </c>
      <c r="K35" s="6" t="s">
        <v>12</v>
      </c>
    </row>
    <row r="36" spans="1:11" x14ac:dyDescent="0.35">
      <c r="A36" s="7">
        <v>809003590</v>
      </c>
      <c r="B36" s="3" t="s">
        <v>16</v>
      </c>
      <c r="C36" s="7" t="s">
        <v>14</v>
      </c>
      <c r="D36" s="11">
        <v>200706</v>
      </c>
      <c r="E36" s="10">
        <v>44818.637499999997</v>
      </c>
      <c r="F36" s="10">
        <v>44844.583333333336</v>
      </c>
      <c r="G36" s="12">
        <v>215250</v>
      </c>
      <c r="H36" s="4">
        <v>215250</v>
      </c>
      <c r="I36" s="6" t="s">
        <v>11</v>
      </c>
      <c r="J36" s="6" t="s">
        <v>13</v>
      </c>
      <c r="K36" s="6" t="s">
        <v>12</v>
      </c>
    </row>
    <row r="37" spans="1:11" x14ac:dyDescent="0.35">
      <c r="A37" s="7">
        <v>809003590</v>
      </c>
      <c r="B37" s="3" t="s">
        <v>16</v>
      </c>
      <c r="C37" s="7" t="s">
        <v>14</v>
      </c>
      <c r="D37" s="11">
        <v>216123</v>
      </c>
      <c r="E37" s="10">
        <v>44885.700694444444</v>
      </c>
      <c r="F37" s="10">
        <v>44901.583333333336</v>
      </c>
      <c r="G37" s="12">
        <v>140300</v>
      </c>
      <c r="H37" s="4">
        <v>140300</v>
      </c>
      <c r="I37" s="6" t="s">
        <v>11</v>
      </c>
      <c r="J37" s="6" t="s">
        <v>13</v>
      </c>
      <c r="K37" s="6" t="s">
        <v>12</v>
      </c>
    </row>
    <row r="38" spans="1:11" x14ac:dyDescent="0.35">
      <c r="A38" s="7">
        <v>809003590</v>
      </c>
      <c r="B38" s="3" t="s">
        <v>16</v>
      </c>
      <c r="C38" s="7" t="s">
        <v>14</v>
      </c>
      <c r="D38" s="11">
        <v>225419</v>
      </c>
      <c r="E38" s="10">
        <v>44926.070138888892</v>
      </c>
      <c r="F38" s="10">
        <v>44961.583333333336</v>
      </c>
      <c r="G38" s="12">
        <v>65700</v>
      </c>
      <c r="H38" s="3">
        <v>65700</v>
      </c>
      <c r="I38" s="6" t="s">
        <v>11</v>
      </c>
      <c r="J38" s="6" t="s">
        <v>13</v>
      </c>
      <c r="K38" s="6" t="s">
        <v>12</v>
      </c>
    </row>
    <row r="39" spans="1:11" x14ac:dyDescent="0.35">
      <c r="A39" s="7">
        <v>809003590</v>
      </c>
      <c r="B39" s="3" t="s">
        <v>16</v>
      </c>
      <c r="C39" s="7" t="s">
        <v>14</v>
      </c>
      <c r="D39" s="11">
        <v>227403</v>
      </c>
      <c r="E39" s="10">
        <v>44932.398611111108</v>
      </c>
      <c r="F39" s="10">
        <v>44961.583333333336</v>
      </c>
      <c r="G39" s="12">
        <v>6900</v>
      </c>
      <c r="H39" s="3">
        <v>6900</v>
      </c>
      <c r="I39" s="6" t="s">
        <v>11</v>
      </c>
      <c r="J39" s="6" t="s">
        <v>13</v>
      </c>
      <c r="K39" s="6" t="s">
        <v>12</v>
      </c>
    </row>
    <row r="40" spans="1:11" x14ac:dyDescent="0.35">
      <c r="A40" s="7">
        <v>809003590</v>
      </c>
      <c r="B40" s="3" t="s">
        <v>16</v>
      </c>
      <c r="C40" s="7" t="s">
        <v>14</v>
      </c>
      <c r="D40" s="11">
        <v>227982</v>
      </c>
      <c r="E40" s="10">
        <v>44933.866666666669</v>
      </c>
      <c r="F40" s="10">
        <v>44961.583333333336</v>
      </c>
      <c r="G40" s="12">
        <v>79564</v>
      </c>
      <c r="H40" s="3">
        <v>79564</v>
      </c>
      <c r="I40" s="6" t="s">
        <v>11</v>
      </c>
      <c r="J40" s="6" t="s">
        <v>13</v>
      </c>
      <c r="K40" s="6" t="s">
        <v>12</v>
      </c>
    </row>
    <row r="41" spans="1:11" x14ac:dyDescent="0.35">
      <c r="A41" s="7">
        <v>809003590</v>
      </c>
      <c r="B41" s="3" t="s">
        <v>16</v>
      </c>
      <c r="C41" s="7" t="s">
        <v>14</v>
      </c>
      <c r="D41" s="11">
        <v>236067</v>
      </c>
      <c r="E41" s="10">
        <v>44959.958333333336</v>
      </c>
      <c r="F41" s="10">
        <v>44993.583333333336</v>
      </c>
      <c r="G41" s="12">
        <v>78056</v>
      </c>
      <c r="H41" s="3">
        <v>78056</v>
      </c>
      <c r="I41" s="6" t="s">
        <v>11</v>
      </c>
      <c r="J41" s="6" t="s">
        <v>13</v>
      </c>
      <c r="K41" s="6" t="s">
        <v>12</v>
      </c>
    </row>
    <row r="42" spans="1:11" x14ac:dyDescent="0.35">
      <c r="A42" s="7">
        <v>809003590</v>
      </c>
      <c r="B42" s="3" t="s">
        <v>16</v>
      </c>
      <c r="C42" s="7" t="s">
        <v>14</v>
      </c>
      <c r="D42" s="11">
        <v>245617</v>
      </c>
      <c r="E42" s="10">
        <v>44993.142361111109</v>
      </c>
      <c r="F42" s="10">
        <v>45036.408333333333</v>
      </c>
      <c r="G42" s="12">
        <v>285762</v>
      </c>
      <c r="H42" s="3">
        <v>285762</v>
      </c>
      <c r="I42" s="6" t="s">
        <v>11</v>
      </c>
      <c r="J42" s="6" t="s">
        <v>13</v>
      </c>
      <c r="K42" s="6" t="s">
        <v>12</v>
      </c>
    </row>
    <row r="43" spans="1:11" x14ac:dyDescent="0.35">
      <c r="A43" s="7">
        <v>809003590</v>
      </c>
      <c r="B43" s="3" t="s">
        <v>16</v>
      </c>
      <c r="C43" s="7" t="s">
        <v>14</v>
      </c>
      <c r="D43" s="11">
        <v>271376</v>
      </c>
      <c r="E43" s="10">
        <v>45093.048611111109</v>
      </c>
      <c r="F43" s="10">
        <v>45350.583333333336</v>
      </c>
      <c r="G43" s="12">
        <v>76200</v>
      </c>
      <c r="H43" s="3">
        <v>76200</v>
      </c>
      <c r="I43" s="6" t="s">
        <v>11</v>
      </c>
      <c r="J43" s="6" t="s">
        <v>13</v>
      </c>
      <c r="K43" s="6" t="s">
        <v>12</v>
      </c>
    </row>
    <row r="44" spans="1:11" x14ac:dyDescent="0.35">
      <c r="A44" s="7">
        <v>809003590</v>
      </c>
      <c r="B44" s="3" t="s">
        <v>16</v>
      </c>
      <c r="C44" s="7" t="s">
        <v>14</v>
      </c>
      <c r="D44" s="11">
        <v>293588</v>
      </c>
      <c r="E44" s="10">
        <v>45184.745833333334</v>
      </c>
      <c r="F44" s="10">
        <v>45350.583333333336</v>
      </c>
      <c r="G44" s="12">
        <v>184000</v>
      </c>
      <c r="H44" s="3">
        <v>184000</v>
      </c>
      <c r="I44" s="6" t="s">
        <v>11</v>
      </c>
      <c r="J44" s="6" t="s">
        <v>13</v>
      </c>
      <c r="K44" s="6" t="s">
        <v>12</v>
      </c>
    </row>
    <row r="45" spans="1:11" x14ac:dyDescent="0.35">
      <c r="A45" s="7">
        <v>809003590</v>
      </c>
      <c r="B45" s="3" t="s">
        <v>16</v>
      </c>
      <c r="C45" s="7" t="s">
        <v>14</v>
      </c>
      <c r="D45" s="11">
        <v>314389</v>
      </c>
      <c r="E45" s="10">
        <v>45266.875</v>
      </c>
      <c r="F45" s="10">
        <v>45350.583333333336</v>
      </c>
      <c r="G45" s="12">
        <v>76200</v>
      </c>
      <c r="H45" s="3">
        <v>76200</v>
      </c>
      <c r="I45" s="6" t="s">
        <v>11</v>
      </c>
      <c r="J45" s="6" t="s">
        <v>13</v>
      </c>
      <c r="K45" s="6" t="s">
        <v>12</v>
      </c>
    </row>
    <row r="46" spans="1:11" x14ac:dyDescent="0.35">
      <c r="A46" s="8"/>
      <c r="B46" s="8"/>
      <c r="C46" s="13"/>
      <c r="D46" s="8"/>
      <c r="E46" s="8"/>
      <c r="F46" s="8" t="s">
        <v>17</v>
      </c>
      <c r="G46" s="9">
        <f>SUM(G2:G45)</f>
        <v>14440703</v>
      </c>
      <c r="H46" s="9">
        <f>SUM(H2:H45)</f>
        <v>14163503</v>
      </c>
      <c r="I46" s="8"/>
      <c r="J46" s="8"/>
      <c r="K46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showGridLines="0" zoomScale="80" zoomScaleNormal="80" workbookViewId="0">
      <selection activeCell="C8" sqref="C8:D8"/>
    </sheetView>
  </sheetViews>
  <sheetFormatPr baseColWidth="10" defaultRowHeight="14.5" x14ac:dyDescent="0.35"/>
  <cols>
    <col min="1" max="1" width="4" customWidth="1"/>
    <col min="2" max="2" width="44.26953125" bestFit="1" customWidth="1"/>
    <col min="3" max="3" width="12.81640625" bestFit="1" customWidth="1"/>
    <col min="4" max="4" width="13.7265625" style="22" bestFit="1" customWidth="1"/>
  </cols>
  <sheetData>
    <row r="2" spans="2:4" ht="15" thickBot="1" x14ac:dyDescent="0.4"/>
    <row r="3" spans="2:4" ht="15" thickBot="1" x14ac:dyDescent="0.4">
      <c r="B3" s="43" t="s">
        <v>92</v>
      </c>
      <c r="C3" s="44" t="s">
        <v>90</v>
      </c>
      <c r="D3" s="45" t="s">
        <v>91</v>
      </c>
    </row>
    <row r="4" spans="2:4" x14ac:dyDescent="0.35">
      <c r="B4" s="41" t="s">
        <v>86</v>
      </c>
      <c r="C4" s="42">
        <v>5</v>
      </c>
      <c r="D4" s="40">
        <v>449435</v>
      </c>
    </row>
    <row r="5" spans="2:4" x14ac:dyDescent="0.35">
      <c r="B5" s="41" t="s">
        <v>85</v>
      </c>
      <c r="C5" s="42">
        <v>4</v>
      </c>
      <c r="D5" s="40">
        <v>2564448</v>
      </c>
    </row>
    <row r="6" spans="2:4" x14ac:dyDescent="0.35">
      <c r="B6" s="41" t="s">
        <v>87</v>
      </c>
      <c r="C6" s="42">
        <v>1</v>
      </c>
      <c r="D6" s="40">
        <v>227800</v>
      </c>
    </row>
    <row r="7" spans="2:4" x14ac:dyDescent="0.35">
      <c r="B7" s="41" t="s">
        <v>88</v>
      </c>
      <c r="C7" s="42">
        <v>31</v>
      </c>
      <c r="D7" s="40">
        <v>10622444</v>
      </c>
    </row>
    <row r="8" spans="2:4" ht="15" thickBot="1" x14ac:dyDescent="0.4">
      <c r="B8" s="41" t="s">
        <v>77</v>
      </c>
      <c r="C8" s="42">
        <v>3</v>
      </c>
      <c r="D8" s="40">
        <v>299376</v>
      </c>
    </row>
    <row r="9" spans="2:4" ht="15" thickBot="1" x14ac:dyDescent="0.4">
      <c r="B9" s="46" t="s">
        <v>89</v>
      </c>
      <c r="C9" s="47">
        <v>44</v>
      </c>
      <c r="D9" s="45">
        <v>14163503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16"/>
    <col min="2" max="2" width="9.54296875" style="16" customWidth="1"/>
    <col min="3" max="3" width="9" style="17" customWidth="1"/>
    <col min="4" max="4" width="14.81640625" style="16" customWidth="1"/>
    <col min="5" max="5" width="10.90625" style="16"/>
    <col min="6" max="6" width="21.36328125" style="16" bestFit="1" customWidth="1"/>
    <col min="7" max="7" width="11.1796875" style="16" customWidth="1"/>
    <col min="8" max="8" width="12" style="16" customWidth="1"/>
    <col min="9" max="9" width="12" style="33" customWidth="1"/>
    <col min="10" max="10" width="10.81640625" style="22" customWidth="1"/>
    <col min="11" max="11" width="13.26953125" style="30" customWidth="1"/>
    <col min="12" max="12" width="21.1796875" style="16" customWidth="1"/>
    <col min="13" max="15" width="11.453125" style="16" customWidth="1"/>
    <col min="16" max="18" width="11.7265625" style="22" bestFit="1" customWidth="1"/>
    <col min="19" max="20" width="10.90625" style="16"/>
    <col min="21" max="23" width="14" style="16" customWidth="1"/>
    <col min="24" max="24" width="13.6328125" style="16" customWidth="1"/>
    <col min="25" max="16384" width="10.90625" style="16"/>
  </cols>
  <sheetData>
    <row r="1" spans="1:25" x14ac:dyDescent="0.35">
      <c r="K1" s="27">
        <f>SUBTOTAL(9,K3:K46)</f>
        <v>14163503</v>
      </c>
      <c r="N1" s="27">
        <f>SUBTOTAL(9,N3:N46)</f>
        <v>2564448</v>
      </c>
      <c r="P1" s="27">
        <f t="shared" ref="P1:R1" si="0">SUBTOTAL(9,P3:P46)</f>
        <v>748811</v>
      </c>
      <c r="Q1" s="27">
        <f t="shared" si="0"/>
        <v>748811</v>
      </c>
      <c r="R1" s="27">
        <f t="shared" si="0"/>
        <v>748811</v>
      </c>
    </row>
    <row r="2" spans="1:25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18</v>
      </c>
      <c r="F2" s="15" t="s">
        <v>19</v>
      </c>
      <c r="G2" s="1" t="s">
        <v>2</v>
      </c>
      <c r="H2" s="1" t="s">
        <v>3</v>
      </c>
      <c r="I2" s="34" t="s">
        <v>64</v>
      </c>
      <c r="J2" s="23" t="s">
        <v>4</v>
      </c>
      <c r="K2" s="24" t="s">
        <v>5</v>
      </c>
      <c r="L2" s="21" t="s">
        <v>65</v>
      </c>
      <c r="M2" s="1" t="s">
        <v>66</v>
      </c>
      <c r="N2" s="36" t="s">
        <v>73</v>
      </c>
      <c r="O2" s="36" t="s">
        <v>74</v>
      </c>
      <c r="P2" s="31" t="s">
        <v>72</v>
      </c>
      <c r="Q2" s="31" t="s">
        <v>70</v>
      </c>
      <c r="R2" s="31" t="s">
        <v>71</v>
      </c>
      <c r="S2" s="21" t="s">
        <v>75</v>
      </c>
      <c r="T2" s="21" t="s">
        <v>76</v>
      </c>
      <c r="U2" s="37" t="s">
        <v>78</v>
      </c>
      <c r="V2" s="37" t="s">
        <v>79</v>
      </c>
      <c r="W2" s="37" t="s">
        <v>81</v>
      </c>
      <c r="X2" s="37" t="s">
        <v>80</v>
      </c>
      <c r="Y2" s="1" t="s">
        <v>82</v>
      </c>
    </row>
    <row r="3" spans="1:25" x14ac:dyDescent="0.35">
      <c r="A3" s="18">
        <v>809003590</v>
      </c>
      <c r="B3" s="19" t="s">
        <v>16</v>
      </c>
      <c r="C3" s="18" t="s">
        <v>15</v>
      </c>
      <c r="D3" s="11">
        <v>320740</v>
      </c>
      <c r="E3" s="19" t="str">
        <f>CONCATENATE(C3,D3)</f>
        <v>USI320740</v>
      </c>
      <c r="F3" s="19" t="s">
        <v>20</v>
      </c>
      <c r="G3" s="10">
        <v>43692</v>
      </c>
      <c r="H3" s="10">
        <v>43772</v>
      </c>
      <c r="I3" s="35">
        <v>43777</v>
      </c>
      <c r="J3" s="25">
        <v>54400</v>
      </c>
      <c r="K3" s="28">
        <v>54400</v>
      </c>
      <c r="L3" s="20" t="s">
        <v>86</v>
      </c>
      <c r="M3" s="20" t="s">
        <v>67</v>
      </c>
      <c r="N3" s="20"/>
      <c r="O3" s="20"/>
      <c r="P3" s="32">
        <v>54400</v>
      </c>
      <c r="Q3" s="26">
        <v>54400</v>
      </c>
      <c r="R3" s="26">
        <v>54400</v>
      </c>
      <c r="S3" s="19"/>
      <c r="T3" s="19"/>
      <c r="U3" s="26">
        <v>54400</v>
      </c>
      <c r="V3" s="19">
        <v>4800038186</v>
      </c>
      <c r="W3" s="26">
        <v>449435</v>
      </c>
      <c r="X3" s="19" t="str">
        <f>VLOOKUP(F3,'[1]ESTADO DE CADA FACTURA'!$F:$T,15,0)</f>
        <v>14.05.2020</v>
      </c>
      <c r="Y3" s="38">
        <v>45412</v>
      </c>
    </row>
    <row r="4" spans="1:25" x14ac:dyDescent="0.35">
      <c r="A4" s="18">
        <v>809003590</v>
      </c>
      <c r="B4" s="19" t="s">
        <v>16</v>
      </c>
      <c r="C4" s="18" t="s">
        <v>15</v>
      </c>
      <c r="D4" s="11">
        <v>427868</v>
      </c>
      <c r="E4" s="19" t="str">
        <f>CONCATENATE(C4,D4)</f>
        <v>USI427868</v>
      </c>
      <c r="F4" s="19" t="s">
        <v>21</v>
      </c>
      <c r="G4" s="10">
        <v>43739.395335648151</v>
      </c>
      <c r="H4" s="10">
        <v>43772</v>
      </c>
      <c r="I4" s="35">
        <v>43777</v>
      </c>
      <c r="J4" s="25">
        <v>55501</v>
      </c>
      <c r="K4" s="28">
        <v>55501</v>
      </c>
      <c r="L4" s="20" t="s">
        <v>86</v>
      </c>
      <c r="M4" s="20" t="s">
        <v>67</v>
      </c>
      <c r="N4" s="20"/>
      <c r="O4" s="20"/>
      <c r="P4" s="32">
        <v>55501</v>
      </c>
      <c r="Q4" s="26">
        <v>55501</v>
      </c>
      <c r="R4" s="26">
        <v>55501</v>
      </c>
      <c r="S4" s="19"/>
      <c r="T4" s="19"/>
      <c r="U4" s="26">
        <v>55501</v>
      </c>
      <c r="V4" s="19">
        <v>4800038186</v>
      </c>
      <c r="W4" s="26">
        <v>449435</v>
      </c>
      <c r="X4" s="19" t="str">
        <f>VLOOKUP(F4,'[1]ESTADO DE CADA FACTURA'!$F:$T,15,0)</f>
        <v>14.05.2020</v>
      </c>
      <c r="Y4" s="38">
        <v>45412</v>
      </c>
    </row>
    <row r="5" spans="1:25" x14ac:dyDescent="0.35">
      <c r="A5" s="18">
        <v>809003590</v>
      </c>
      <c r="B5" s="19" t="s">
        <v>16</v>
      </c>
      <c r="C5" s="18" t="s">
        <v>15</v>
      </c>
      <c r="D5" s="11">
        <v>449673</v>
      </c>
      <c r="E5" s="19" t="str">
        <f>CONCATENATE(C5,D5)</f>
        <v>USI449673</v>
      </c>
      <c r="F5" s="19" t="s">
        <v>22</v>
      </c>
      <c r="G5" s="10">
        <v>43749.638541666667</v>
      </c>
      <c r="H5" s="10">
        <v>43805</v>
      </c>
      <c r="I5" s="35">
        <v>43805</v>
      </c>
      <c r="J5" s="25">
        <v>182390</v>
      </c>
      <c r="K5" s="28">
        <v>182390</v>
      </c>
      <c r="L5" s="20" t="s">
        <v>86</v>
      </c>
      <c r="M5" s="20" t="s">
        <v>67</v>
      </c>
      <c r="N5" s="20"/>
      <c r="O5" s="20"/>
      <c r="P5" s="32">
        <v>182390</v>
      </c>
      <c r="Q5" s="26">
        <v>182390</v>
      </c>
      <c r="R5" s="26">
        <v>182390</v>
      </c>
      <c r="S5" s="19"/>
      <c r="T5" s="19"/>
      <c r="U5" s="26">
        <v>182390</v>
      </c>
      <c r="V5" s="19">
        <v>4800038186</v>
      </c>
      <c r="W5" s="26">
        <v>449435</v>
      </c>
      <c r="X5" s="19" t="str">
        <f>VLOOKUP(F5,'[1]ESTADO DE CADA FACTURA'!$F:$T,15,0)</f>
        <v>14.05.2020</v>
      </c>
      <c r="Y5" s="38">
        <v>45412</v>
      </c>
    </row>
    <row r="6" spans="1:25" x14ac:dyDescent="0.35">
      <c r="A6" s="18">
        <v>809003590</v>
      </c>
      <c r="B6" s="19" t="s">
        <v>16</v>
      </c>
      <c r="C6" s="18" t="s">
        <v>15</v>
      </c>
      <c r="D6" s="11">
        <v>466098</v>
      </c>
      <c r="E6" s="19" t="str">
        <f>CONCATENATE(C6,D6)</f>
        <v>USI466098</v>
      </c>
      <c r="F6" s="19" t="s">
        <v>23</v>
      </c>
      <c r="G6" s="10">
        <v>43760.297210648147</v>
      </c>
      <c r="H6" s="10">
        <v>43805</v>
      </c>
      <c r="I6" s="35">
        <v>43805</v>
      </c>
      <c r="J6" s="25">
        <v>151044</v>
      </c>
      <c r="K6" s="28">
        <v>151044</v>
      </c>
      <c r="L6" s="20" t="s">
        <v>86</v>
      </c>
      <c r="M6" s="20" t="s">
        <v>67</v>
      </c>
      <c r="N6" s="20"/>
      <c r="O6" s="20"/>
      <c r="P6" s="32">
        <v>151044</v>
      </c>
      <c r="Q6" s="26">
        <v>151044</v>
      </c>
      <c r="R6" s="26">
        <v>151044</v>
      </c>
      <c r="S6" s="19"/>
      <c r="T6" s="19"/>
      <c r="U6" s="26">
        <v>151044</v>
      </c>
      <c r="V6" s="19">
        <v>4800038186</v>
      </c>
      <c r="W6" s="26">
        <v>449435</v>
      </c>
      <c r="X6" s="19" t="str">
        <f>VLOOKUP(F6,'[1]ESTADO DE CADA FACTURA'!$F:$T,15,0)</f>
        <v>14.05.2020</v>
      </c>
      <c r="Y6" s="38">
        <v>45412</v>
      </c>
    </row>
    <row r="7" spans="1:25" x14ac:dyDescent="0.35">
      <c r="A7" s="18">
        <v>809003590</v>
      </c>
      <c r="B7" s="19" t="s">
        <v>16</v>
      </c>
      <c r="C7" s="18" t="s">
        <v>15</v>
      </c>
      <c r="D7" s="11">
        <v>630883</v>
      </c>
      <c r="E7" s="19" t="str">
        <f>CONCATENATE(C7,D7)</f>
        <v>USI630883</v>
      </c>
      <c r="F7" s="19" t="s">
        <v>24</v>
      </c>
      <c r="G7" s="10">
        <v>43858.448814780088</v>
      </c>
      <c r="H7" s="10">
        <v>43902</v>
      </c>
      <c r="I7" s="35">
        <v>43902</v>
      </c>
      <c r="J7" s="25">
        <v>6100</v>
      </c>
      <c r="K7" s="29">
        <v>6100</v>
      </c>
      <c r="L7" s="20" t="s">
        <v>86</v>
      </c>
      <c r="M7" s="20" t="s">
        <v>67</v>
      </c>
      <c r="N7" s="20"/>
      <c r="O7" s="20"/>
      <c r="P7" s="32">
        <v>6100</v>
      </c>
      <c r="Q7" s="26">
        <v>6100</v>
      </c>
      <c r="R7" s="26">
        <v>6100</v>
      </c>
      <c r="S7" s="19"/>
      <c r="T7" s="19"/>
      <c r="U7" s="26">
        <v>6100</v>
      </c>
      <c r="V7" s="19">
        <v>4800038186</v>
      </c>
      <c r="W7" s="26">
        <v>449435</v>
      </c>
      <c r="X7" s="19" t="str">
        <f>VLOOKUP(F7,'[1]ESTADO DE CADA FACTURA'!$F:$T,15,0)</f>
        <v>14.05.2020</v>
      </c>
      <c r="Y7" s="38">
        <v>45412</v>
      </c>
    </row>
    <row r="8" spans="1:25" x14ac:dyDescent="0.35">
      <c r="A8" s="18">
        <v>809003590</v>
      </c>
      <c r="B8" s="19" t="s">
        <v>16</v>
      </c>
      <c r="C8" s="18" t="s">
        <v>14</v>
      </c>
      <c r="D8" s="11">
        <v>55447</v>
      </c>
      <c r="E8" s="19" t="str">
        <f>CONCATENATE(C8,D8)</f>
        <v>USIE55447</v>
      </c>
      <c r="F8" s="19" t="s">
        <v>25</v>
      </c>
      <c r="G8" s="10">
        <v>44270.545293368057</v>
      </c>
      <c r="H8" s="10">
        <v>44294</v>
      </c>
      <c r="I8" s="35" t="e">
        <v>#N/A</v>
      </c>
      <c r="J8" s="25">
        <v>6400</v>
      </c>
      <c r="K8" s="29">
        <v>6400</v>
      </c>
      <c r="L8" s="20" t="s">
        <v>88</v>
      </c>
      <c r="M8" s="20" t="e">
        <v>#N/A</v>
      </c>
      <c r="N8" s="20"/>
      <c r="O8" s="20"/>
      <c r="P8" s="32">
        <v>0</v>
      </c>
      <c r="Q8" s="26">
        <v>0</v>
      </c>
      <c r="R8" s="26">
        <v>0</v>
      </c>
      <c r="S8" s="19"/>
      <c r="T8" s="19"/>
      <c r="U8" s="26">
        <v>0</v>
      </c>
      <c r="V8" s="19"/>
      <c r="W8" s="19"/>
      <c r="X8" s="19"/>
      <c r="Y8" s="38">
        <v>45412</v>
      </c>
    </row>
    <row r="9" spans="1:25" x14ac:dyDescent="0.35">
      <c r="A9" s="18">
        <v>809003590</v>
      </c>
      <c r="B9" s="19" t="s">
        <v>16</v>
      </c>
      <c r="C9" s="18" t="s">
        <v>14</v>
      </c>
      <c r="D9" s="11">
        <v>156242</v>
      </c>
      <c r="E9" s="19" t="str">
        <f>CONCATENATE(C9,D9)</f>
        <v>USIE156242</v>
      </c>
      <c r="F9" s="19" t="s">
        <v>26</v>
      </c>
      <c r="G9" s="10">
        <v>44650.01458333333</v>
      </c>
      <c r="H9" s="10">
        <v>44700.583333333336</v>
      </c>
      <c r="I9" s="35" t="e">
        <v>#N/A</v>
      </c>
      <c r="J9" s="25">
        <v>68062</v>
      </c>
      <c r="K9" s="28">
        <v>68062</v>
      </c>
      <c r="L9" s="20" t="s">
        <v>88</v>
      </c>
      <c r="M9" s="20" t="e">
        <v>#N/A</v>
      </c>
      <c r="N9" s="20"/>
      <c r="O9" s="20"/>
      <c r="P9" s="32">
        <v>0</v>
      </c>
      <c r="Q9" s="26">
        <v>0</v>
      </c>
      <c r="R9" s="26">
        <v>0</v>
      </c>
      <c r="S9" s="19"/>
      <c r="T9" s="19"/>
      <c r="U9" s="26">
        <v>0</v>
      </c>
      <c r="V9" s="19"/>
      <c r="W9" s="19"/>
      <c r="X9" s="19"/>
      <c r="Y9" s="38">
        <v>45412</v>
      </c>
    </row>
    <row r="10" spans="1:25" x14ac:dyDescent="0.35">
      <c r="A10" s="18">
        <v>809003590</v>
      </c>
      <c r="B10" s="19" t="s">
        <v>16</v>
      </c>
      <c r="C10" s="18" t="s">
        <v>14</v>
      </c>
      <c r="D10" s="11">
        <v>162399</v>
      </c>
      <c r="E10" s="19" t="str">
        <f>CONCATENATE(C10,D10)</f>
        <v>USIE162399</v>
      </c>
      <c r="F10" s="19" t="s">
        <v>27</v>
      </c>
      <c r="G10" s="10">
        <v>44670.966666666667</v>
      </c>
      <c r="H10" s="10">
        <v>44700.583333333336</v>
      </c>
      <c r="I10" s="35" t="e">
        <v>#N/A</v>
      </c>
      <c r="J10" s="25">
        <v>73766</v>
      </c>
      <c r="K10" s="28">
        <v>73766</v>
      </c>
      <c r="L10" s="20" t="s">
        <v>88</v>
      </c>
      <c r="M10" s="20" t="e">
        <v>#N/A</v>
      </c>
      <c r="N10" s="20"/>
      <c r="O10" s="20"/>
      <c r="P10" s="32">
        <v>0</v>
      </c>
      <c r="Q10" s="26">
        <v>0</v>
      </c>
      <c r="R10" s="26">
        <v>0</v>
      </c>
      <c r="S10" s="19"/>
      <c r="T10" s="19"/>
      <c r="U10" s="26">
        <v>0</v>
      </c>
      <c r="V10" s="19"/>
      <c r="W10" s="19"/>
      <c r="X10" s="19"/>
      <c r="Y10" s="38">
        <v>45412</v>
      </c>
    </row>
    <row r="11" spans="1:25" x14ac:dyDescent="0.35">
      <c r="A11" s="18">
        <v>809003590</v>
      </c>
      <c r="B11" s="19" t="s">
        <v>16</v>
      </c>
      <c r="C11" s="18" t="s">
        <v>14</v>
      </c>
      <c r="D11" s="11">
        <v>164339</v>
      </c>
      <c r="E11" s="19" t="str">
        <f>CONCATENATE(C11,D11)</f>
        <v>USIE164339</v>
      </c>
      <c r="F11" s="19" t="s">
        <v>28</v>
      </c>
      <c r="G11" s="10">
        <v>44677.612500000003</v>
      </c>
      <c r="H11" s="10">
        <v>44700.583333333336</v>
      </c>
      <c r="I11" s="35" t="e">
        <v>#N/A</v>
      </c>
      <c r="J11" s="25">
        <v>143046</v>
      </c>
      <c r="K11" s="28">
        <v>143046</v>
      </c>
      <c r="L11" s="20" t="s">
        <v>88</v>
      </c>
      <c r="M11" s="20" t="e">
        <v>#N/A</v>
      </c>
      <c r="N11" s="20"/>
      <c r="O11" s="20"/>
      <c r="P11" s="32">
        <v>0</v>
      </c>
      <c r="Q11" s="26">
        <v>0</v>
      </c>
      <c r="R11" s="26">
        <v>0</v>
      </c>
      <c r="S11" s="19"/>
      <c r="T11" s="19"/>
      <c r="U11" s="26">
        <v>0</v>
      </c>
      <c r="V11" s="19"/>
      <c r="W11" s="19"/>
      <c r="X11" s="19"/>
      <c r="Y11" s="38">
        <v>45412</v>
      </c>
    </row>
    <row r="12" spans="1:25" x14ac:dyDescent="0.35">
      <c r="A12" s="18">
        <v>809003590</v>
      </c>
      <c r="B12" s="19" t="s">
        <v>16</v>
      </c>
      <c r="C12" s="18" t="s">
        <v>14</v>
      </c>
      <c r="D12" s="11">
        <v>169835</v>
      </c>
      <c r="E12" s="19" t="str">
        <f>CONCATENATE(C12,D12)</f>
        <v>USIE169835</v>
      </c>
      <c r="F12" s="19" t="s">
        <v>29</v>
      </c>
      <c r="G12" s="10">
        <v>44699.023611111108</v>
      </c>
      <c r="H12" s="10">
        <v>44721.583333333336</v>
      </c>
      <c r="I12" s="35" t="e">
        <v>#N/A</v>
      </c>
      <c r="J12" s="25">
        <v>67300</v>
      </c>
      <c r="K12" s="28">
        <v>67300</v>
      </c>
      <c r="L12" s="20" t="s">
        <v>88</v>
      </c>
      <c r="M12" s="20" t="e">
        <v>#N/A</v>
      </c>
      <c r="N12" s="20"/>
      <c r="O12" s="20"/>
      <c r="P12" s="32">
        <v>0</v>
      </c>
      <c r="Q12" s="26">
        <v>0</v>
      </c>
      <c r="R12" s="26">
        <v>0</v>
      </c>
      <c r="S12" s="19"/>
      <c r="T12" s="19"/>
      <c r="U12" s="26">
        <v>0</v>
      </c>
      <c r="V12" s="19"/>
      <c r="W12" s="19"/>
      <c r="X12" s="19"/>
      <c r="Y12" s="38">
        <v>45412</v>
      </c>
    </row>
    <row r="13" spans="1:25" x14ac:dyDescent="0.35">
      <c r="A13" s="18">
        <v>809003590</v>
      </c>
      <c r="B13" s="19" t="s">
        <v>16</v>
      </c>
      <c r="C13" s="18" t="s">
        <v>14</v>
      </c>
      <c r="D13" s="11">
        <v>173622</v>
      </c>
      <c r="E13" s="19" t="str">
        <f>CONCATENATE(C13,D13)</f>
        <v>USIE173622</v>
      </c>
      <c r="F13" s="19" t="s">
        <v>30</v>
      </c>
      <c r="G13" s="10">
        <v>44712.370833333334</v>
      </c>
      <c r="H13" s="10">
        <v>44753.496527777781</v>
      </c>
      <c r="I13" s="35" t="e">
        <v>#N/A</v>
      </c>
      <c r="J13" s="25">
        <v>65700</v>
      </c>
      <c r="K13" s="28">
        <v>65700</v>
      </c>
      <c r="L13" s="20" t="s">
        <v>88</v>
      </c>
      <c r="M13" s="20" t="e">
        <v>#N/A</v>
      </c>
      <c r="N13" s="20"/>
      <c r="O13" s="20"/>
      <c r="P13" s="32">
        <v>0</v>
      </c>
      <c r="Q13" s="26">
        <v>0</v>
      </c>
      <c r="R13" s="26">
        <v>0</v>
      </c>
      <c r="S13" s="19"/>
      <c r="T13" s="19"/>
      <c r="U13" s="26">
        <v>0</v>
      </c>
      <c r="V13" s="19"/>
      <c r="W13" s="19"/>
      <c r="X13" s="19"/>
      <c r="Y13" s="38">
        <v>45412</v>
      </c>
    </row>
    <row r="14" spans="1:25" x14ac:dyDescent="0.35">
      <c r="A14" s="18">
        <v>809003590</v>
      </c>
      <c r="B14" s="19" t="s">
        <v>16</v>
      </c>
      <c r="C14" s="18" t="s">
        <v>14</v>
      </c>
      <c r="D14" s="11">
        <v>155523</v>
      </c>
      <c r="E14" s="19" t="str">
        <f>CONCATENATE(C14,D14)</f>
        <v>USIE155523</v>
      </c>
      <c r="F14" s="19" t="s">
        <v>31</v>
      </c>
      <c r="G14" s="10">
        <v>44648.416666666664</v>
      </c>
      <c r="H14" s="10">
        <v>44812.6875</v>
      </c>
      <c r="I14" s="35" t="e">
        <v>#N/A</v>
      </c>
      <c r="J14" s="25">
        <v>27600</v>
      </c>
      <c r="K14" s="28">
        <v>27600</v>
      </c>
      <c r="L14" s="20" t="s">
        <v>88</v>
      </c>
      <c r="M14" s="20" t="e">
        <v>#N/A</v>
      </c>
      <c r="N14" s="20"/>
      <c r="O14" s="20"/>
      <c r="P14" s="32">
        <v>0</v>
      </c>
      <c r="Q14" s="26">
        <v>0</v>
      </c>
      <c r="R14" s="26">
        <v>0</v>
      </c>
      <c r="S14" s="19"/>
      <c r="T14" s="19"/>
      <c r="U14" s="26">
        <v>0</v>
      </c>
      <c r="V14" s="19"/>
      <c r="W14" s="19"/>
      <c r="X14" s="19"/>
      <c r="Y14" s="38">
        <v>45412</v>
      </c>
    </row>
    <row r="15" spans="1:25" x14ac:dyDescent="0.35">
      <c r="A15" s="18">
        <v>809003590</v>
      </c>
      <c r="B15" s="19" t="s">
        <v>16</v>
      </c>
      <c r="C15" s="18" t="s">
        <v>14</v>
      </c>
      <c r="D15" s="11">
        <v>194342</v>
      </c>
      <c r="E15" s="19" t="str">
        <f>CONCATENATE(C15,D15)</f>
        <v>USIE194342</v>
      </c>
      <c r="F15" s="19" t="s">
        <v>32</v>
      </c>
      <c r="G15" s="10">
        <v>44791.988194444442</v>
      </c>
      <c r="H15" s="10">
        <v>44844.583333333336</v>
      </c>
      <c r="I15" s="35" t="e">
        <v>#N/A</v>
      </c>
      <c r="J15" s="25">
        <v>65700</v>
      </c>
      <c r="K15" s="28">
        <v>65700</v>
      </c>
      <c r="L15" s="20" t="s">
        <v>88</v>
      </c>
      <c r="M15" s="20" t="e">
        <v>#N/A</v>
      </c>
      <c r="N15" s="20"/>
      <c r="O15" s="20"/>
      <c r="P15" s="32">
        <v>0</v>
      </c>
      <c r="Q15" s="26">
        <v>0</v>
      </c>
      <c r="R15" s="26">
        <v>0</v>
      </c>
      <c r="S15" s="19"/>
      <c r="T15" s="19"/>
      <c r="U15" s="26">
        <v>0</v>
      </c>
      <c r="V15" s="19"/>
      <c r="W15" s="19"/>
      <c r="X15" s="19"/>
      <c r="Y15" s="38">
        <v>45412</v>
      </c>
    </row>
    <row r="16" spans="1:25" x14ac:dyDescent="0.35">
      <c r="A16" s="18">
        <v>809003590</v>
      </c>
      <c r="B16" s="19" t="s">
        <v>16</v>
      </c>
      <c r="C16" s="18" t="s">
        <v>14</v>
      </c>
      <c r="D16" s="11">
        <v>200795</v>
      </c>
      <c r="E16" s="19" t="str">
        <f>CONCATENATE(C16,D16)</f>
        <v>USIE200795</v>
      </c>
      <c r="F16" s="19" t="s">
        <v>33</v>
      </c>
      <c r="G16" s="10">
        <v>44818.934027777781</v>
      </c>
      <c r="H16" s="10">
        <v>44844.583333333336</v>
      </c>
      <c r="I16" s="35" t="e">
        <v>#N/A</v>
      </c>
      <c r="J16" s="25">
        <v>65700</v>
      </c>
      <c r="K16" s="28">
        <v>65700</v>
      </c>
      <c r="L16" s="20" t="s">
        <v>88</v>
      </c>
      <c r="M16" s="20" t="e">
        <v>#N/A</v>
      </c>
      <c r="N16" s="20"/>
      <c r="O16" s="20"/>
      <c r="P16" s="32">
        <v>0</v>
      </c>
      <c r="Q16" s="26">
        <v>0</v>
      </c>
      <c r="R16" s="26">
        <v>0</v>
      </c>
      <c r="S16" s="19"/>
      <c r="T16" s="19"/>
      <c r="U16" s="26">
        <v>0</v>
      </c>
      <c r="V16" s="19"/>
      <c r="W16" s="19"/>
      <c r="X16" s="19"/>
      <c r="Y16" s="38">
        <v>45412</v>
      </c>
    </row>
    <row r="17" spans="1:25" x14ac:dyDescent="0.35">
      <c r="A17" s="18">
        <v>809003590</v>
      </c>
      <c r="B17" s="19" t="s">
        <v>16</v>
      </c>
      <c r="C17" s="18" t="s">
        <v>14</v>
      </c>
      <c r="D17" s="11">
        <v>205859</v>
      </c>
      <c r="E17" s="19" t="str">
        <f>CONCATENATE(C17,D17)</f>
        <v>USIE205859</v>
      </c>
      <c r="F17" s="19" t="s">
        <v>34</v>
      </c>
      <c r="G17" s="10">
        <v>44840.387499999997</v>
      </c>
      <c r="H17" s="10">
        <v>44867.583333333336</v>
      </c>
      <c r="I17" s="35" t="e">
        <v>#N/A</v>
      </c>
      <c r="J17" s="25">
        <v>6900</v>
      </c>
      <c r="K17" s="28">
        <v>6900</v>
      </c>
      <c r="L17" s="20" t="s">
        <v>88</v>
      </c>
      <c r="M17" s="20" t="e">
        <v>#N/A</v>
      </c>
      <c r="N17" s="20"/>
      <c r="O17" s="20"/>
      <c r="P17" s="32">
        <v>0</v>
      </c>
      <c r="Q17" s="26">
        <v>0</v>
      </c>
      <c r="R17" s="26">
        <v>0</v>
      </c>
      <c r="S17" s="19"/>
      <c r="T17" s="19"/>
      <c r="U17" s="26">
        <v>0</v>
      </c>
      <c r="V17" s="19"/>
      <c r="W17" s="19"/>
      <c r="X17" s="19"/>
      <c r="Y17" s="38">
        <v>45412</v>
      </c>
    </row>
    <row r="18" spans="1:25" x14ac:dyDescent="0.35">
      <c r="A18" s="18">
        <v>809003590</v>
      </c>
      <c r="B18" s="19" t="s">
        <v>16</v>
      </c>
      <c r="C18" s="18" t="s">
        <v>14</v>
      </c>
      <c r="D18" s="11">
        <v>212356</v>
      </c>
      <c r="E18" s="19" t="str">
        <f>CONCATENATE(C18,D18)</f>
        <v>USIE212356</v>
      </c>
      <c r="F18" s="19" t="s">
        <v>35</v>
      </c>
      <c r="G18" s="10">
        <v>44868.531944444447</v>
      </c>
      <c r="H18" s="10">
        <v>44902.583333333336</v>
      </c>
      <c r="I18" s="35" t="e">
        <v>#N/A</v>
      </c>
      <c r="J18" s="25">
        <v>186500</v>
      </c>
      <c r="K18" s="28">
        <v>186500</v>
      </c>
      <c r="L18" s="20" t="s">
        <v>88</v>
      </c>
      <c r="M18" s="20" t="e">
        <v>#N/A</v>
      </c>
      <c r="N18" s="20"/>
      <c r="O18" s="20"/>
      <c r="P18" s="32">
        <v>0</v>
      </c>
      <c r="Q18" s="26">
        <v>0</v>
      </c>
      <c r="R18" s="26">
        <v>0</v>
      </c>
      <c r="S18" s="19"/>
      <c r="T18" s="19"/>
      <c r="U18" s="26">
        <v>0</v>
      </c>
      <c r="V18" s="19"/>
      <c r="W18" s="19"/>
      <c r="X18" s="19"/>
      <c r="Y18" s="38">
        <v>45412</v>
      </c>
    </row>
    <row r="19" spans="1:25" x14ac:dyDescent="0.35">
      <c r="A19" s="18">
        <v>809003590</v>
      </c>
      <c r="B19" s="19" t="s">
        <v>16</v>
      </c>
      <c r="C19" s="18" t="s">
        <v>14</v>
      </c>
      <c r="D19" s="11">
        <v>224685</v>
      </c>
      <c r="E19" s="19" t="str">
        <f>CONCATENATE(C19,D19)</f>
        <v>USIE224685</v>
      </c>
      <c r="F19" s="19" t="s">
        <v>36</v>
      </c>
      <c r="G19" s="10">
        <v>44918.536111111112</v>
      </c>
      <c r="H19" s="10">
        <v>44931.583333333336</v>
      </c>
      <c r="I19" s="35" t="e">
        <v>#N/A</v>
      </c>
      <c r="J19" s="25">
        <v>148100</v>
      </c>
      <c r="K19" s="28">
        <v>148100</v>
      </c>
      <c r="L19" s="20" t="s">
        <v>88</v>
      </c>
      <c r="M19" s="20" t="e">
        <v>#N/A</v>
      </c>
      <c r="N19" s="20"/>
      <c r="O19" s="20"/>
      <c r="P19" s="32">
        <v>0</v>
      </c>
      <c r="Q19" s="26">
        <v>0</v>
      </c>
      <c r="R19" s="26">
        <v>0</v>
      </c>
      <c r="S19" s="19"/>
      <c r="T19" s="19"/>
      <c r="U19" s="26">
        <v>0</v>
      </c>
      <c r="V19" s="19"/>
      <c r="W19" s="19"/>
      <c r="X19" s="19"/>
      <c r="Y19" s="38">
        <v>45412</v>
      </c>
    </row>
    <row r="20" spans="1:25" x14ac:dyDescent="0.35">
      <c r="A20" s="18">
        <v>809003590</v>
      </c>
      <c r="B20" s="19" t="s">
        <v>16</v>
      </c>
      <c r="C20" s="18" t="s">
        <v>14</v>
      </c>
      <c r="D20" s="11">
        <v>237748</v>
      </c>
      <c r="E20" s="19" t="str">
        <f>CONCATENATE(C20,D20)</f>
        <v>USIE237748</v>
      </c>
      <c r="F20" s="19" t="s">
        <v>37</v>
      </c>
      <c r="G20" s="10">
        <v>44966.387499999997</v>
      </c>
      <c r="H20" s="10">
        <v>44993.583333333336</v>
      </c>
      <c r="I20" s="35" t="e">
        <v>#N/A</v>
      </c>
      <c r="J20" s="25">
        <v>8000</v>
      </c>
      <c r="K20" s="28">
        <v>8000</v>
      </c>
      <c r="L20" s="20" t="s">
        <v>88</v>
      </c>
      <c r="M20" s="20" t="e">
        <v>#N/A</v>
      </c>
      <c r="N20" s="20"/>
      <c r="O20" s="20"/>
      <c r="P20" s="32">
        <v>0</v>
      </c>
      <c r="Q20" s="26">
        <v>0</v>
      </c>
      <c r="R20" s="26">
        <v>0</v>
      </c>
      <c r="S20" s="19"/>
      <c r="T20" s="19"/>
      <c r="U20" s="26">
        <v>0</v>
      </c>
      <c r="V20" s="19"/>
      <c r="W20" s="19"/>
      <c r="X20" s="19"/>
      <c r="Y20" s="38">
        <v>45412</v>
      </c>
    </row>
    <row r="21" spans="1:25" x14ac:dyDescent="0.35">
      <c r="A21" s="18">
        <v>809003590</v>
      </c>
      <c r="B21" s="19" t="s">
        <v>16</v>
      </c>
      <c r="C21" s="18" t="s">
        <v>14</v>
      </c>
      <c r="D21" s="11">
        <v>270493</v>
      </c>
      <c r="E21" s="19" t="str">
        <f>CONCATENATE(C21,D21)</f>
        <v>USIE270493</v>
      </c>
      <c r="F21" s="19" t="s">
        <v>38</v>
      </c>
      <c r="G21" s="10">
        <v>45089.247916666667</v>
      </c>
      <c r="H21" s="10">
        <v>45350.583333333336</v>
      </c>
      <c r="I21" s="35">
        <v>45352.291666666664</v>
      </c>
      <c r="J21" s="25">
        <v>77300</v>
      </c>
      <c r="K21" s="29">
        <v>77300</v>
      </c>
      <c r="L21" s="20" t="s">
        <v>77</v>
      </c>
      <c r="M21" s="20" t="s">
        <v>67</v>
      </c>
      <c r="N21" s="20"/>
      <c r="O21" s="20"/>
      <c r="P21" s="32">
        <v>77300</v>
      </c>
      <c r="Q21" s="26">
        <v>77300</v>
      </c>
      <c r="R21" s="26">
        <v>77300</v>
      </c>
      <c r="S21" s="19"/>
      <c r="T21" s="19"/>
      <c r="U21" s="26">
        <v>0</v>
      </c>
      <c r="V21" s="19"/>
      <c r="W21" s="19"/>
      <c r="X21" s="19"/>
      <c r="Y21" s="38">
        <v>45412</v>
      </c>
    </row>
    <row r="22" spans="1:25" x14ac:dyDescent="0.35">
      <c r="A22" s="18">
        <v>809003590</v>
      </c>
      <c r="B22" s="19" t="s">
        <v>16</v>
      </c>
      <c r="C22" s="18" t="s">
        <v>14</v>
      </c>
      <c r="D22" s="11">
        <v>279660</v>
      </c>
      <c r="E22" s="19" t="str">
        <f>CONCATENATE(C22,D22)</f>
        <v>USIE279660</v>
      </c>
      <c r="F22" s="19" t="s">
        <v>39</v>
      </c>
      <c r="G22" s="10">
        <v>45130.848611111112</v>
      </c>
      <c r="H22" s="10">
        <v>45350.583333333336</v>
      </c>
      <c r="I22" s="35">
        <v>45352.291666666664</v>
      </c>
      <c r="J22" s="25">
        <v>145876</v>
      </c>
      <c r="K22" s="29">
        <v>145876</v>
      </c>
      <c r="L22" s="20" t="s">
        <v>77</v>
      </c>
      <c r="M22" s="20" t="s">
        <v>67</v>
      </c>
      <c r="N22" s="20"/>
      <c r="O22" s="20"/>
      <c r="P22" s="32">
        <v>145876</v>
      </c>
      <c r="Q22" s="26">
        <v>145876</v>
      </c>
      <c r="R22" s="26">
        <v>145876</v>
      </c>
      <c r="S22" s="19"/>
      <c r="T22" s="19"/>
      <c r="U22" s="26">
        <v>0</v>
      </c>
      <c r="V22" s="19"/>
      <c r="W22" s="19"/>
      <c r="X22" s="19"/>
      <c r="Y22" s="38">
        <v>45412</v>
      </c>
    </row>
    <row r="23" spans="1:25" x14ac:dyDescent="0.35">
      <c r="A23" s="18">
        <v>809003590</v>
      </c>
      <c r="B23" s="19" t="s">
        <v>16</v>
      </c>
      <c r="C23" s="18" t="s">
        <v>14</v>
      </c>
      <c r="D23" s="11">
        <v>282674</v>
      </c>
      <c r="E23" s="19" t="str">
        <f>CONCATENATE(C23,D23)</f>
        <v>USIE282674</v>
      </c>
      <c r="F23" s="19" t="s">
        <v>40</v>
      </c>
      <c r="G23" s="10">
        <v>45141.929166666669</v>
      </c>
      <c r="H23" s="10">
        <v>45350.583333333336</v>
      </c>
      <c r="I23" s="35">
        <v>45352.291666666664</v>
      </c>
      <c r="J23" s="25">
        <v>2496048</v>
      </c>
      <c r="K23" s="29">
        <v>2218848</v>
      </c>
      <c r="L23" s="20" t="s">
        <v>85</v>
      </c>
      <c r="M23" s="20" t="s">
        <v>68</v>
      </c>
      <c r="N23" s="39">
        <v>2218848</v>
      </c>
      <c r="O23" s="20" t="s">
        <v>83</v>
      </c>
      <c r="P23" s="32">
        <v>0</v>
      </c>
      <c r="Q23" s="26">
        <v>0</v>
      </c>
      <c r="R23" s="26">
        <v>0</v>
      </c>
      <c r="S23" s="19"/>
      <c r="T23" s="19"/>
      <c r="U23" s="26">
        <v>0</v>
      </c>
      <c r="V23" s="19"/>
      <c r="W23" s="19"/>
      <c r="X23" s="19"/>
      <c r="Y23" s="38">
        <v>45412</v>
      </c>
    </row>
    <row r="24" spans="1:25" x14ac:dyDescent="0.35">
      <c r="A24" s="18">
        <v>809003590</v>
      </c>
      <c r="B24" s="19" t="s">
        <v>16</v>
      </c>
      <c r="C24" s="18" t="s">
        <v>14</v>
      </c>
      <c r="D24" s="11">
        <v>323597</v>
      </c>
      <c r="E24" s="19" t="str">
        <f>CONCATENATE(C24,D24)</f>
        <v>USIE323597</v>
      </c>
      <c r="F24" s="19" t="s">
        <v>41</v>
      </c>
      <c r="G24" s="10">
        <v>45310.031944444447</v>
      </c>
      <c r="H24" s="10">
        <v>45350.583333333336</v>
      </c>
      <c r="I24" s="35">
        <v>45352.291666666664</v>
      </c>
      <c r="J24" s="25">
        <v>85400</v>
      </c>
      <c r="K24" s="28">
        <v>85400</v>
      </c>
      <c r="L24" s="20" t="s">
        <v>85</v>
      </c>
      <c r="M24" s="20" t="s">
        <v>68</v>
      </c>
      <c r="N24" s="39">
        <v>85400</v>
      </c>
      <c r="O24" s="20" t="s">
        <v>83</v>
      </c>
      <c r="P24" s="32">
        <v>0</v>
      </c>
      <c r="Q24" s="26">
        <v>0</v>
      </c>
      <c r="R24" s="26">
        <v>0</v>
      </c>
      <c r="S24" s="19"/>
      <c r="T24" s="19"/>
      <c r="U24" s="26">
        <v>0</v>
      </c>
      <c r="V24" s="19"/>
      <c r="W24" s="19"/>
      <c r="X24" s="19"/>
      <c r="Y24" s="38">
        <v>45412</v>
      </c>
    </row>
    <row r="25" spans="1:25" x14ac:dyDescent="0.35">
      <c r="A25" s="18">
        <v>809003590</v>
      </c>
      <c r="B25" s="19" t="s">
        <v>16</v>
      </c>
      <c r="C25" s="18" t="s">
        <v>14</v>
      </c>
      <c r="D25" s="11">
        <v>323508</v>
      </c>
      <c r="E25" s="19" t="str">
        <f>CONCATENATE(C25,D25)</f>
        <v>USIE323508</v>
      </c>
      <c r="F25" s="19" t="s">
        <v>42</v>
      </c>
      <c r="G25" s="10">
        <v>45309.859722222223</v>
      </c>
      <c r="H25" s="10">
        <v>45350.583333333336</v>
      </c>
      <c r="I25" s="35">
        <v>45414.291666666664</v>
      </c>
      <c r="J25" s="25">
        <v>227800</v>
      </c>
      <c r="K25" s="28">
        <v>227800</v>
      </c>
      <c r="L25" s="20" t="s">
        <v>87</v>
      </c>
      <c r="M25" s="20" t="s">
        <v>69</v>
      </c>
      <c r="N25" s="20"/>
      <c r="O25" s="20"/>
      <c r="P25" s="32">
        <v>0</v>
      </c>
      <c r="Q25" s="26">
        <v>0</v>
      </c>
      <c r="R25" s="26">
        <v>0</v>
      </c>
      <c r="S25" s="19"/>
      <c r="T25" s="19"/>
      <c r="U25" s="26">
        <v>0</v>
      </c>
      <c r="V25" s="19"/>
      <c r="W25" s="19"/>
      <c r="X25" s="19"/>
      <c r="Y25" s="38">
        <v>45412</v>
      </c>
    </row>
    <row r="26" spans="1:25" x14ac:dyDescent="0.35">
      <c r="A26" s="18">
        <v>809003590</v>
      </c>
      <c r="B26" s="19" t="s">
        <v>16</v>
      </c>
      <c r="C26" s="18" t="s">
        <v>15</v>
      </c>
      <c r="D26" s="11">
        <v>615616</v>
      </c>
      <c r="E26" s="19" t="str">
        <f>CONCATENATE(C26,D26)</f>
        <v>USI615616</v>
      </c>
      <c r="F26" s="19" t="s">
        <v>43</v>
      </c>
      <c r="G26" s="10">
        <v>43848.051389780092</v>
      </c>
      <c r="H26" s="10">
        <v>43994</v>
      </c>
      <c r="I26" s="35" t="e">
        <v>#N/A</v>
      </c>
      <c r="J26" s="25">
        <v>59512</v>
      </c>
      <c r="K26" s="28">
        <v>59512</v>
      </c>
      <c r="L26" s="20" t="s">
        <v>88</v>
      </c>
      <c r="M26" s="20" t="e">
        <v>#N/A</v>
      </c>
      <c r="N26" s="20"/>
      <c r="O26" s="20"/>
      <c r="P26" s="32">
        <v>0</v>
      </c>
      <c r="Q26" s="26">
        <v>0</v>
      </c>
      <c r="R26" s="26">
        <v>0</v>
      </c>
      <c r="S26" s="19"/>
      <c r="T26" s="19"/>
      <c r="U26" s="26">
        <v>0</v>
      </c>
      <c r="V26" s="19"/>
      <c r="W26" s="19"/>
      <c r="X26" s="19"/>
      <c r="Y26" s="38">
        <v>45412</v>
      </c>
    </row>
    <row r="27" spans="1:25" x14ac:dyDescent="0.35">
      <c r="A27" s="18">
        <v>809003590</v>
      </c>
      <c r="B27" s="19" t="s">
        <v>16</v>
      </c>
      <c r="C27" s="18" t="s">
        <v>14</v>
      </c>
      <c r="D27" s="11">
        <v>64941</v>
      </c>
      <c r="E27" s="19" t="str">
        <f>CONCATENATE(C27,D27)</f>
        <v>USIE64941</v>
      </c>
      <c r="F27" s="19" t="s">
        <v>44</v>
      </c>
      <c r="G27" s="10">
        <v>44313.516368020828</v>
      </c>
      <c r="H27" s="10">
        <v>44323</v>
      </c>
      <c r="I27" s="35" t="e">
        <v>#N/A</v>
      </c>
      <c r="J27" s="25">
        <v>6762748</v>
      </c>
      <c r="K27" s="28">
        <v>6762748</v>
      </c>
      <c r="L27" s="20" t="s">
        <v>88</v>
      </c>
      <c r="M27" s="20" t="e">
        <v>#N/A</v>
      </c>
      <c r="N27" s="20"/>
      <c r="O27" s="20"/>
      <c r="P27" s="32">
        <v>0</v>
      </c>
      <c r="Q27" s="26">
        <v>0</v>
      </c>
      <c r="R27" s="26">
        <v>0</v>
      </c>
      <c r="S27" s="19"/>
      <c r="T27" s="19"/>
      <c r="U27" s="26">
        <v>0</v>
      </c>
      <c r="V27" s="19"/>
      <c r="W27" s="19"/>
      <c r="X27" s="19"/>
      <c r="Y27" s="38">
        <v>45412</v>
      </c>
    </row>
    <row r="28" spans="1:25" x14ac:dyDescent="0.35">
      <c r="A28" s="18">
        <v>809003590</v>
      </c>
      <c r="B28" s="19" t="s">
        <v>16</v>
      </c>
      <c r="C28" s="18" t="s">
        <v>14</v>
      </c>
      <c r="D28" s="11">
        <v>58492</v>
      </c>
      <c r="E28" s="19" t="str">
        <f>CONCATENATE(C28,D28)</f>
        <v>USIE58492</v>
      </c>
      <c r="F28" s="19" t="s">
        <v>45</v>
      </c>
      <c r="G28" s="10">
        <v>44282.640453356478</v>
      </c>
      <c r="H28" s="10">
        <v>44323</v>
      </c>
      <c r="I28" s="35" t="e">
        <v>#N/A</v>
      </c>
      <c r="J28" s="25">
        <v>113548</v>
      </c>
      <c r="K28" s="28">
        <v>113548</v>
      </c>
      <c r="L28" s="20" t="s">
        <v>88</v>
      </c>
      <c r="M28" s="20" t="e">
        <v>#N/A</v>
      </c>
      <c r="N28" s="20"/>
      <c r="O28" s="20"/>
      <c r="P28" s="32">
        <v>0</v>
      </c>
      <c r="Q28" s="26">
        <v>0</v>
      </c>
      <c r="R28" s="26">
        <v>0</v>
      </c>
      <c r="S28" s="19"/>
      <c r="T28" s="19"/>
      <c r="U28" s="26">
        <v>0</v>
      </c>
      <c r="V28" s="19"/>
      <c r="W28" s="19"/>
      <c r="X28" s="19"/>
      <c r="Y28" s="38">
        <v>45412</v>
      </c>
    </row>
    <row r="29" spans="1:25" x14ac:dyDescent="0.35">
      <c r="A29" s="18">
        <v>809003590</v>
      </c>
      <c r="B29" s="19" t="s">
        <v>16</v>
      </c>
      <c r="C29" s="18" t="s">
        <v>14</v>
      </c>
      <c r="D29" s="11">
        <v>150019</v>
      </c>
      <c r="E29" s="19" t="str">
        <f>CONCATENATE(C29,D29)</f>
        <v>USIE150019</v>
      </c>
      <c r="F29" s="19" t="s">
        <v>46</v>
      </c>
      <c r="G29" s="10">
        <v>44627.685416666667</v>
      </c>
      <c r="H29" s="10">
        <v>44700.583333333336</v>
      </c>
      <c r="I29" s="35" t="e">
        <v>#N/A</v>
      </c>
      <c r="J29" s="25">
        <v>733985</v>
      </c>
      <c r="K29" s="28">
        <v>733985</v>
      </c>
      <c r="L29" s="20" t="s">
        <v>88</v>
      </c>
      <c r="M29" s="20" t="e">
        <v>#N/A</v>
      </c>
      <c r="N29" s="20"/>
      <c r="O29" s="20"/>
      <c r="P29" s="32">
        <v>0</v>
      </c>
      <c r="Q29" s="26">
        <v>0</v>
      </c>
      <c r="R29" s="26">
        <v>0</v>
      </c>
      <c r="S29" s="19"/>
      <c r="T29" s="19"/>
      <c r="U29" s="26">
        <v>0</v>
      </c>
      <c r="V29" s="19"/>
      <c r="W29" s="19"/>
      <c r="X29" s="19"/>
      <c r="Y29" s="38">
        <v>45412</v>
      </c>
    </row>
    <row r="30" spans="1:25" x14ac:dyDescent="0.35">
      <c r="A30" s="18">
        <v>809003590</v>
      </c>
      <c r="B30" s="19" t="s">
        <v>16</v>
      </c>
      <c r="C30" s="18" t="s">
        <v>14</v>
      </c>
      <c r="D30" s="11">
        <v>162756</v>
      </c>
      <c r="E30" s="19" t="str">
        <f>CONCATENATE(C30,D30)</f>
        <v>USIE162756</v>
      </c>
      <c r="F30" s="19" t="s">
        <v>47</v>
      </c>
      <c r="G30" s="10">
        <v>44671.896527777775</v>
      </c>
      <c r="H30" s="10">
        <v>44700.583333333336</v>
      </c>
      <c r="I30" s="35" t="e">
        <v>#N/A</v>
      </c>
      <c r="J30" s="25">
        <v>220905</v>
      </c>
      <c r="K30" s="28">
        <v>220905</v>
      </c>
      <c r="L30" s="20" t="s">
        <v>88</v>
      </c>
      <c r="M30" s="20" t="e">
        <v>#N/A</v>
      </c>
      <c r="N30" s="20"/>
      <c r="O30" s="20"/>
      <c r="P30" s="32">
        <v>0</v>
      </c>
      <c r="Q30" s="26">
        <v>0</v>
      </c>
      <c r="R30" s="26">
        <v>0</v>
      </c>
      <c r="S30" s="19"/>
      <c r="T30" s="19"/>
      <c r="U30" s="26">
        <v>0</v>
      </c>
      <c r="V30" s="19"/>
      <c r="W30" s="19"/>
      <c r="X30" s="19"/>
      <c r="Y30" s="38">
        <v>45412</v>
      </c>
    </row>
    <row r="31" spans="1:25" x14ac:dyDescent="0.35">
      <c r="A31" s="18">
        <v>809003590</v>
      </c>
      <c r="B31" s="19" t="s">
        <v>16</v>
      </c>
      <c r="C31" s="18" t="s">
        <v>14</v>
      </c>
      <c r="D31" s="11">
        <v>167681</v>
      </c>
      <c r="E31" s="19" t="str">
        <f>CONCATENATE(C31,D31)</f>
        <v>USIE167681</v>
      </c>
      <c r="F31" s="19" t="s">
        <v>48</v>
      </c>
      <c r="G31" s="10">
        <v>44690.883333333331</v>
      </c>
      <c r="H31" s="10">
        <v>44721.583333333336</v>
      </c>
      <c r="I31" s="35" t="e">
        <v>#N/A</v>
      </c>
      <c r="J31" s="25">
        <v>68329</v>
      </c>
      <c r="K31" s="28">
        <v>68329</v>
      </c>
      <c r="L31" s="20" t="s">
        <v>88</v>
      </c>
      <c r="M31" s="20" t="e">
        <v>#N/A</v>
      </c>
      <c r="N31" s="20"/>
      <c r="O31" s="20"/>
      <c r="P31" s="32">
        <v>0</v>
      </c>
      <c r="Q31" s="26">
        <v>0</v>
      </c>
      <c r="R31" s="26">
        <v>0</v>
      </c>
      <c r="S31" s="19"/>
      <c r="T31" s="19"/>
      <c r="U31" s="26">
        <v>0</v>
      </c>
      <c r="V31" s="19"/>
      <c r="W31" s="19"/>
      <c r="X31" s="19"/>
      <c r="Y31" s="38">
        <v>45412</v>
      </c>
    </row>
    <row r="32" spans="1:25" x14ac:dyDescent="0.35">
      <c r="A32" s="18">
        <v>809003590</v>
      </c>
      <c r="B32" s="19" t="s">
        <v>16</v>
      </c>
      <c r="C32" s="18" t="s">
        <v>14</v>
      </c>
      <c r="D32" s="11">
        <v>196322</v>
      </c>
      <c r="E32" s="19" t="str">
        <f>CONCATENATE(C32,D32)</f>
        <v>USIE196322</v>
      </c>
      <c r="F32" s="19" t="s">
        <v>49</v>
      </c>
      <c r="G32" s="10">
        <v>44800.090277777781</v>
      </c>
      <c r="H32" s="10">
        <v>44812.69027777778</v>
      </c>
      <c r="I32" s="35" t="e">
        <v>#N/A</v>
      </c>
      <c r="J32" s="25">
        <v>70254</v>
      </c>
      <c r="K32" s="28">
        <v>70254</v>
      </c>
      <c r="L32" s="20" t="s">
        <v>88</v>
      </c>
      <c r="M32" s="20" t="e">
        <v>#N/A</v>
      </c>
      <c r="N32" s="20"/>
      <c r="O32" s="20"/>
      <c r="P32" s="32">
        <v>0</v>
      </c>
      <c r="Q32" s="26">
        <v>0</v>
      </c>
      <c r="R32" s="26">
        <v>0</v>
      </c>
      <c r="S32" s="19"/>
      <c r="T32" s="19"/>
      <c r="U32" s="26">
        <v>0</v>
      </c>
      <c r="V32" s="19"/>
      <c r="W32" s="19"/>
      <c r="X32" s="19"/>
      <c r="Y32" s="38">
        <v>45412</v>
      </c>
    </row>
    <row r="33" spans="1:25" x14ac:dyDescent="0.35">
      <c r="A33" s="18">
        <v>809003590</v>
      </c>
      <c r="B33" s="19" t="s">
        <v>16</v>
      </c>
      <c r="C33" s="18" t="s">
        <v>14</v>
      </c>
      <c r="D33" s="11">
        <v>190132</v>
      </c>
      <c r="E33" s="19" t="str">
        <f>CONCATENATE(C33,D33)</f>
        <v>USIE190132</v>
      </c>
      <c r="F33" s="19" t="s">
        <v>50</v>
      </c>
      <c r="G33" s="10">
        <v>44774.379861111112</v>
      </c>
      <c r="H33" s="10">
        <v>44844.583333333336</v>
      </c>
      <c r="I33" s="35" t="e">
        <v>#N/A</v>
      </c>
      <c r="J33" s="25">
        <v>34500</v>
      </c>
      <c r="K33" s="28">
        <v>34500</v>
      </c>
      <c r="L33" s="20" t="s">
        <v>88</v>
      </c>
      <c r="M33" s="20" t="e">
        <v>#N/A</v>
      </c>
      <c r="N33" s="20"/>
      <c r="O33" s="20"/>
      <c r="P33" s="32">
        <v>0</v>
      </c>
      <c r="Q33" s="26">
        <v>0</v>
      </c>
      <c r="R33" s="26">
        <v>0</v>
      </c>
      <c r="S33" s="19"/>
      <c r="T33" s="19"/>
      <c r="U33" s="26">
        <v>0</v>
      </c>
      <c r="V33" s="19"/>
      <c r="W33" s="19"/>
      <c r="X33" s="19"/>
      <c r="Y33" s="38">
        <v>45412</v>
      </c>
    </row>
    <row r="34" spans="1:25" x14ac:dyDescent="0.35">
      <c r="A34" s="18">
        <v>809003590</v>
      </c>
      <c r="B34" s="19" t="s">
        <v>16</v>
      </c>
      <c r="C34" s="18" t="s">
        <v>14</v>
      </c>
      <c r="D34" s="11">
        <v>196510</v>
      </c>
      <c r="E34" s="19" t="str">
        <f>CONCATENATE(C34,D34)</f>
        <v>USIE196510</v>
      </c>
      <c r="F34" s="19" t="s">
        <v>51</v>
      </c>
      <c r="G34" s="10">
        <v>44801.484027777777</v>
      </c>
      <c r="H34" s="10">
        <v>44844.583333333336</v>
      </c>
      <c r="I34" s="35" t="e">
        <v>#N/A</v>
      </c>
      <c r="J34" s="25">
        <v>541957</v>
      </c>
      <c r="K34" s="28">
        <v>541957</v>
      </c>
      <c r="L34" s="20" t="s">
        <v>88</v>
      </c>
      <c r="M34" s="20" t="e">
        <v>#N/A</v>
      </c>
      <c r="N34" s="20"/>
      <c r="O34" s="20"/>
      <c r="P34" s="32">
        <v>0</v>
      </c>
      <c r="Q34" s="26">
        <v>0</v>
      </c>
      <c r="R34" s="26">
        <v>0</v>
      </c>
      <c r="S34" s="19"/>
      <c r="T34" s="19"/>
      <c r="U34" s="26">
        <v>0</v>
      </c>
      <c r="V34" s="19"/>
      <c r="W34" s="19"/>
      <c r="X34" s="19"/>
      <c r="Y34" s="38">
        <v>45412</v>
      </c>
    </row>
    <row r="35" spans="1:25" x14ac:dyDescent="0.35">
      <c r="A35" s="18">
        <v>809003590</v>
      </c>
      <c r="B35" s="19" t="s">
        <v>16</v>
      </c>
      <c r="C35" s="18" t="s">
        <v>14</v>
      </c>
      <c r="D35" s="11">
        <v>197195</v>
      </c>
      <c r="E35" s="19" t="str">
        <f>CONCATENATE(C35,D35)</f>
        <v>USIE197195</v>
      </c>
      <c r="F35" s="19" t="s">
        <v>52</v>
      </c>
      <c r="G35" s="10">
        <v>44803.925694444442</v>
      </c>
      <c r="H35" s="10">
        <v>44844.583333333336</v>
      </c>
      <c r="I35" s="35" t="e">
        <v>#N/A</v>
      </c>
      <c r="J35" s="25">
        <v>139100</v>
      </c>
      <c r="K35" s="28">
        <v>139100</v>
      </c>
      <c r="L35" s="20" t="s">
        <v>88</v>
      </c>
      <c r="M35" s="20" t="e">
        <v>#N/A</v>
      </c>
      <c r="N35" s="20"/>
      <c r="O35" s="20"/>
      <c r="P35" s="32">
        <v>0</v>
      </c>
      <c r="Q35" s="26">
        <v>0</v>
      </c>
      <c r="R35" s="26">
        <v>0</v>
      </c>
      <c r="S35" s="19"/>
      <c r="T35" s="19"/>
      <c r="U35" s="26">
        <v>0</v>
      </c>
      <c r="V35" s="19"/>
      <c r="W35" s="19"/>
      <c r="X35" s="19"/>
      <c r="Y35" s="38">
        <v>45412</v>
      </c>
    </row>
    <row r="36" spans="1:25" x14ac:dyDescent="0.35">
      <c r="A36" s="18">
        <v>809003590</v>
      </c>
      <c r="B36" s="19" t="s">
        <v>16</v>
      </c>
      <c r="C36" s="18" t="s">
        <v>14</v>
      </c>
      <c r="D36" s="11">
        <v>198307</v>
      </c>
      <c r="E36" s="19" t="str">
        <f>CONCATENATE(C36,D36)</f>
        <v>USIE198307</v>
      </c>
      <c r="F36" s="19" t="s">
        <v>53</v>
      </c>
      <c r="G36" s="10">
        <v>44808.697222222225</v>
      </c>
      <c r="H36" s="10">
        <v>44844.583333333336</v>
      </c>
      <c r="I36" s="35" t="e">
        <v>#N/A</v>
      </c>
      <c r="J36" s="25">
        <v>73300</v>
      </c>
      <c r="K36" s="28">
        <v>73300</v>
      </c>
      <c r="L36" s="20" t="s">
        <v>88</v>
      </c>
      <c r="M36" s="20" t="e">
        <v>#N/A</v>
      </c>
      <c r="N36" s="20"/>
      <c r="O36" s="20"/>
      <c r="P36" s="32">
        <v>0</v>
      </c>
      <c r="Q36" s="26">
        <v>0</v>
      </c>
      <c r="R36" s="26">
        <v>0</v>
      </c>
      <c r="S36" s="19"/>
      <c r="T36" s="19"/>
      <c r="U36" s="26">
        <v>0</v>
      </c>
      <c r="V36" s="19"/>
      <c r="W36" s="19"/>
      <c r="X36" s="19"/>
      <c r="Y36" s="38">
        <v>45412</v>
      </c>
    </row>
    <row r="37" spans="1:25" x14ac:dyDescent="0.35">
      <c r="A37" s="18">
        <v>809003590</v>
      </c>
      <c r="B37" s="19" t="s">
        <v>16</v>
      </c>
      <c r="C37" s="18" t="s">
        <v>14</v>
      </c>
      <c r="D37" s="11">
        <v>200706</v>
      </c>
      <c r="E37" s="19" t="str">
        <f>CONCATENATE(C37,D37)</f>
        <v>USIE200706</v>
      </c>
      <c r="F37" s="19" t="s">
        <v>54</v>
      </c>
      <c r="G37" s="10">
        <v>44818.637499999997</v>
      </c>
      <c r="H37" s="10">
        <v>44844.583333333336</v>
      </c>
      <c r="I37" s="35" t="e">
        <v>#N/A</v>
      </c>
      <c r="J37" s="25">
        <v>215250</v>
      </c>
      <c r="K37" s="28">
        <v>215250</v>
      </c>
      <c r="L37" s="20" t="s">
        <v>88</v>
      </c>
      <c r="M37" s="20" t="e">
        <v>#N/A</v>
      </c>
      <c r="N37" s="20"/>
      <c r="O37" s="20"/>
      <c r="P37" s="32">
        <v>0</v>
      </c>
      <c r="Q37" s="26">
        <v>0</v>
      </c>
      <c r="R37" s="26">
        <v>0</v>
      </c>
      <c r="S37" s="19"/>
      <c r="T37" s="19"/>
      <c r="U37" s="26">
        <v>0</v>
      </c>
      <c r="V37" s="19"/>
      <c r="W37" s="19"/>
      <c r="X37" s="19"/>
      <c r="Y37" s="38">
        <v>45412</v>
      </c>
    </row>
    <row r="38" spans="1:25" x14ac:dyDescent="0.35">
      <c r="A38" s="18">
        <v>809003590</v>
      </c>
      <c r="B38" s="19" t="s">
        <v>16</v>
      </c>
      <c r="C38" s="18" t="s">
        <v>14</v>
      </c>
      <c r="D38" s="11">
        <v>216123</v>
      </c>
      <c r="E38" s="19" t="str">
        <f>CONCATENATE(C38,D38)</f>
        <v>USIE216123</v>
      </c>
      <c r="F38" s="19" t="s">
        <v>55</v>
      </c>
      <c r="G38" s="10">
        <v>44885.700694444444</v>
      </c>
      <c r="H38" s="10">
        <v>44901.583333333336</v>
      </c>
      <c r="I38" s="35" t="e">
        <v>#N/A</v>
      </c>
      <c r="J38" s="25">
        <v>140300</v>
      </c>
      <c r="K38" s="28">
        <v>140300</v>
      </c>
      <c r="L38" s="20" t="s">
        <v>88</v>
      </c>
      <c r="M38" s="20" t="e">
        <v>#N/A</v>
      </c>
      <c r="N38" s="20"/>
      <c r="O38" s="20"/>
      <c r="P38" s="32">
        <v>0</v>
      </c>
      <c r="Q38" s="26">
        <v>0</v>
      </c>
      <c r="R38" s="26">
        <v>0</v>
      </c>
      <c r="S38" s="19"/>
      <c r="T38" s="19"/>
      <c r="U38" s="26">
        <v>0</v>
      </c>
      <c r="V38" s="19"/>
      <c r="W38" s="19"/>
      <c r="X38" s="19"/>
      <c r="Y38" s="38">
        <v>45412</v>
      </c>
    </row>
    <row r="39" spans="1:25" x14ac:dyDescent="0.35">
      <c r="A39" s="18">
        <v>809003590</v>
      </c>
      <c r="B39" s="19" t="s">
        <v>16</v>
      </c>
      <c r="C39" s="18" t="s">
        <v>14</v>
      </c>
      <c r="D39" s="11">
        <v>225419</v>
      </c>
      <c r="E39" s="19" t="str">
        <f>CONCATENATE(C39,D39)</f>
        <v>USIE225419</v>
      </c>
      <c r="F39" s="19" t="s">
        <v>56</v>
      </c>
      <c r="G39" s="10">
        <v>44926.070138888892</v>
      </c>
      <c r="H39" s="10">
        <v>44961.583333333336</v>
      </c>
      <c r="I39" s="35" t="e">
        <v>#N/A</v>
      </c>
      <c r="J39" s="25">
        <v>65700</v>
      </c>
      <c r="K39" s="28">
        <v>65700</v>
      </c>
      <c r="L39" s="20" t="s">
        <v>88</v>
      </c>
      <c r="M39" s="20" t="e">
        <v>#N/A</v>
      </c>
      <c r="N39" s="20"/>
      <c r="O39" s="20"/>
      <c r="P39" s="32">
        <v>0</v>
      </c>
      <c r="Q39" s="26">
        <v>0</v>
      </c>
      <c r="R39" s="26">
        <v>0</v>
      </c>
      <c r="S39" s="19"/>
      <c r="T39" s="19"/>
      <c r="U39" s="26">
        <v>0</v>
      </c>
      <c r="V39" s="19"/>
      <c r="W39" s="19"/>
      <c r="X39" s="19"/>
      <c r="Y39" s="38">
        <v>45412</v>
      </c>
    </row>
    <row r="40" spans="1:25" x14ac:dyDescent="0.35">
      <c r="A40" s="18">
        <v>809003590</v>
      </c>
      <c r="B40" s="19" t="s">
        <v>16</v>
      </c>
      <c r="C40" s="18" t="s">
        <v>14</v>
      </c>
      <c r="D40" s="11">
        <v>227403</v>
      </c>
      <c r="E40" s="19" t="str">
        <f>CONCATENATE(C40,D40)</f>
        <v>USIE227403</v>
      </c>
      <c r="F40" s="19" t="s">
        <v>57</v>
      </c>
      <c r="G40" s="10">
        <v>44932.398611111108</v>
      </c>
      <c r="H40" s="10">
        <v>44961.583333333336</v>
      </c>
      <c r="I40" s="35" t="e">
        <v>#N/A</v>
      </c>
      <c r="J40" s="25">
        <v>6900</v>
      </c>
      <c r="K40" s="28">
        <v>6900</v>
      </c>
      <c r="L40" s="20" t="s">
        <v>88</v>
      </c>
      <c r="M40" s="20" t="e">
        <v>#N/A</v>
      </c>
      <c r="N40" s="20"/>
      <c r="O40" s="20"/>
      <c r="P40" s="32">
        <v>0</v>
      </c>
      <c r="Q40" s="26">
        <v>0</v>
      </c>
      <c r="R40" s="26">
        <v>0</v>
      </c>
      <c r="S40" s="19"/>
      <c r="T40" s="19"/>
      <c r="U40" s="26">
        <v>0</v>
      </c>
      <c r="V40" s="19"/>
      <c r="W40" s="19"/>
      <c r="X40" s="19"/>
      <c r="Y40" s="38">
        <v>45412</v>
      </c>
    </row>
    <row r="41" spans="1:25" x14ac:dyDescent="0.35">
      <c r="A41" s="18">
        <v>809003590</v>
      </c>
      <c r="B41" s="19" t="s">
        <v>16</v>
      </c>
      <c r="C41" s="18" t="s">
        <v>14</v>
      </c>
      <c r="D41" s="11">
        <v>227982</v>
      </c>
      <c r="E41" s="19" t="str">
        <f>CONCATENATE(C41,D41)</f>
        <v>USIE227982</v>
      </c>
      <c r="F41" s="19" t="s">
        <v>58</v>
      </c>
      <c r="G41" s="10">
        <v>44933.866666666669</v>
      </c>
      <c r="H41" s="10">
        <v>44961.583333333336</v>
      </c>
      <c r="I41" s="35" t="e">
        <v>#N/A</v>
      </c>
      <c r="J41" s="25">
        <v>79564</v>
      </c>
      <c r="K41" s="28">
        <v>79564</v>
      </c>
      <c r="L41" s="20" t="s">
        <v>88</v>
      </c>
      <c r="M41" s="20" t="e">
        <v>#N/A</v>
      </c>
      <c r="N41" s="20"/>
      <c r="O41" s="20"/>
      <c r="P41" s="32">
        <v>0</v>
      </c>
      <c r="Q41" s="26">
        <v>0</v>
      </c>
      <c r="R41" s="26">
        <v>0</v>
      </c>
      <c r="S41" s="19"/>
      <c r="T41" s="19"/>
      <c r="U41" s="26">
        <v>0</v>
      </c>
      <c r="V41" s="19"/>
      <c r="W41" s="19"/>
      <c r="X41" s="19"/>
      <c r="Y41" s="38">
        <v>45412</v>
      </c>
    </row>
    <row r="42" spans="1:25" x14ac:dyDescent="0.35">
      <c r="A42" s="18">
        <v>809003590</v>
      </c>
      <c r="B42" s="19" t="s">
        <v>16</v>
      </c>
      <c r="C42" s="18" t="s">
        <v>14</v>
      </c>
      <c r="D42" s="11">
        <v>236067</v>
      </c>
      <c r="E42" s="19" t="str">
        <f>CONCATENATE(C42,D42)</f>
        <v>USIE236067</v>
      </c>
      <c r="F42" s="19" t="s">
        <v>59</v>
      </c>
      <c r="G42" s="10">
        <v>44959.958333333336</v>
      </c>
      <c r="H42" s="10">
        <v>44993.583333333336</v>
      </c>
      <c r="I42" s="35" t="e">
        <v>#N/A</v>
      </c>
      <c r="J42" s="25">
        <v>78056</v>
      </c>
      <c r="K42" s="28">
        <v>78056</v>
      </c>
      <c r="L42" s="20" t="s">
        <v>88</v>
      </c>
      <c r="M42" s="20" t="e">
        <v>#N/A</v>
      </c>
      <c r="N42" s="20"/>
      <c r="O42" s="20"/>
      <c r="P42" s="32">
        <v>0</v>
      </c>
      <c r="Q42" s="26">
        <v>0</v>
      </c>
      <c r="R42" s="26">
        <v>0</v>
      </c>
      <c r="S42" s="19"/>
      <c r="T42" s="19"/>
      <c r="U42" s="26">
        <v>0</v>
      </c>
      <c r="V42" s="19"/>
      <c r="W42" s="19"/>
      <c r="X42" s="19"/>
      <c r="Y42" s="38">
        <v>45412</v>
      </c>
    </row>
    <row r="43" spans="1:25" x14ac:dyDescent="0.35">
      <c r="A43" s="18">
        <v>809003590</v>
      </c>
      <c r="B43" s="19" t="s">
        <v>16</v>
      </c>
      <c r="C43" s="18" t="s">
        <v>14</v>
      </c>
      <c r="D43" s="11">
        <v>245617</v>
      </c>
      <c r="E43" s="19" t="str">
        <f>CONCATENATE(C43,D43)</f>
        <v>USIE245617</v>
      </c>
      <c r="F43" s="19" t="s">
        <v>60</v>
      </c>
      <c r="G43" s="10">
        <v>44993.142361111109</v>
      </c>
      <c r="H43" s="10">
        <v>45036.408333333333</v>
      </c>
      <c r="I43" s="35" t="e">
        <v>#N/A</v>
      </c>
      <c r="J43" s="25">
        <v>285762</v>
      </c>
      <c r="K43" s="28">
        <v>285762</v>
      </c>
      <c r="L43" s="20" t="s">
        <v>88</v>
      </c>
      <c r="M43" s="20" t="e">
        <v>#N/A</v>
      </c>
      <c r="N43" s="20"/>
      <c r="O43" s="20"/>
      <c r="P43" s="32">
        <v>0</v>
      </c>
      <c r="Q43" s="26">
        <v>0</v>
      </c>
      <c r="R43" s="26">
        <v>0</v>
      </c>
      <c r="S43" s="19"/>
      <c r="T43" s="19"/>
      <c r="U43" s="26">
        <v>0</v>
      </c>
      <c r="V43" s="19"/>
      <c r="W43" s="19"/>
      <c r="X43" s="19"/>
      <c r="Y43" s="38">
        <v>45412</v>
      </c>
    </row>
    <row r="44" spans="1:25" x14ac:dyDescent="0.35">
      <c r="A44" s="18">
        <v>809003590</v>
      </c>
      <c r="B44" s="19" t="s">
        <v>16</v>
      </c>
      <c r="C44" s="18" t="s">
        <v>14</v>
      </c>
      <c r="D44" s="11">
        <v>271376</v>
      </c>
      <c r="E44" s="19" t="str">
        <f>CONCATENATE(C44,D44)</f>
        <v>USIE271376</v>
      </c>
      <c r="F44" s="19" t="s">
        <v>61</v>
      </c>
      <c r="G44" s="10">
        <v>45093.048611111109</v>
      </c>
      <c r="H44" s="10">
        <v>45350.583333333336</v>
      </c>
      <c r="I44" s="35">
        <v>45352.291666666664</v>
      </c>
      <c r="J44" s="25">
        <v>76200</v>
      </c>
      <c r="K44" s="28">
        <v>76200</v>
      </c>
      <c r="L44" s="20" t="s">
        <v>77</v>
      </c>
      <c r="M44" s="20" t="s">
        <v>67</v>
      </c>
      <c r="N44" s="20"/>
      <c r="O44" s="20"/>
      <c r="P44" s="32">
        <v>76200</v>
      </c>
      <c r="Q44" s="26">
        <v>76200</v>
      </c>
      <c r="R44" s="26">
        <v>76200</v>
      </c>
      <c r="S44" s="26">
        <v>76200</v>
      </c>
      <c r="T44" s="19">
        <v>1222403277</v>
      </c>
      <c r="U44" s="26">
        <v>0</v>
      </c>
      <c r="V44" s="19"/>
      <c r="W44" s="19"/>
      <c r="X44" s="19"/>
      <c r="Y44" s="38">
        <v>45412</v>
      </c>
    </row>
    <row r="45" spans="1:25" x14ac:dyDescent="0.35">
      <c r="A45" s="18">
        <v>809003590</v>
      </c>
      <c r="B45" s="19" t="s">
        <v>16</v>
      </c>
      <c r="C45" s="18" t="s">
        <v>14</v>
      </c>
      <c r="D45" s="11">
        <v>293588</v>
      </c>
      <c r="E45" s="19" t="str">
        <f>CONCATENATE(C45,D45)</f>
        <v>USIE293588</v>
      </c>
      <c r="F45" s="19" t="s">
        <v>62</v>
      </c>
      <c r="G45" s="10">
        <v>45184.745833333334</v>
      </c>
      <c r="H45" s="10">
        <v>45350.583333333336</v>
      </c>
      <c r="I45" s="35">
        <v>45352.291666666664</v>
      </c>
      <c r="J45" s="25">
        <v>184000</v>
      </c>
      <c r="K45" s="28">
        <v>184000</v>
      </c>
      <c r="L45" s="20" t="s">
        <v>85</v>
      </c>
      <c r="M45" s="20" t="s">
        <v>68</v>
      </c>
      <c r="N45" s="39">
        <v>184000</v>
      </c>
      <c r="O45" s="20" t="s">
        <v>83</v>
      </c>
      <c r="P45" s="32">
        <v>0</v>
      </c>
      <c r="Q45" s="26">
        <v>0</v>
      </c>
      <c r="R45" s="26">
        <v>0</v>
      </c>
      <c r="S45" s="19"/>
      <c r="T45" s="19"/>
      <c r="U45" s="26">
        <v>0</v>
      </c>
      <c r="V45" s="19"/>
      <c r="W45" s="19"/>
      <c r="X45" s="19"/>
      <c r="Y45" s="38">
        <v>45412</v>
      </c>
    </row>
    <row r="46" spans="1:25" x14ac:dyDescent="0.35">
      <c r="A46" s="18">
        <v>809003590</v>
      </c>
      <c r="B46" s="19" t="s">
        <v>16</v>
      </c>
      <c r="C46" s="18" t="s">
        <v>14</v>
      </c>
      <c r="D46" s="11">
        <v>314389</v>
      </c>
      <c r="E46" s="19" t="str">
        <f>CONCATENATE(C46,D46)</f>
        <v>USIE314389</v>
      </c>
      <c r="F46" s="19" t="s">
        <v>63</v>
      </c>
      <c r="G46" s="10">
        <v>45266.875</v>
      </c>
      <c r="H46" s="10">
        <v>45350.583333333336</v>
      </c>
      <c r="I46" s="35">
        <v>45352.291666666664</v>
      </c>
      <c r="J46" s="25">
        <v>76200</v>
      </c>
      <c r="K46" s="28">
        <v>76200</v>
      </c>
      <c r="L46" s="20" t="s">
        <v>85</v>
      </c>
      <c r="M46" s="20" t="s">
        <v>68</v>
      </c>
      <c r="N46" s="39">
        <v>76200</v>
      </c>
      <c r="O46" s="20" t="s">
        <v>84</v>
      </c>
      <c r="P46" s="32">
        <v>0</v>
      </c>
      <c r="Q46" s="26">
        <v>0</v>
      </c>
      <c r="R46" s="26">
        <v>0</v>
      </c>
      <c r="S46" s="19"/>
      <c r="T46" s="19"/>
      <c r="U46" s="26">
        <v>0</v>
      </c>
      <c r="V46" s="19"/>
      <c r="W46" s="19"/>
      <c r="X46" s="19"/>
      <c r="Y46" s="38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P1:R1 N1">
      <formula1>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16" sqref="N16"/>
    </sheetView>
  </sheetViews>
  <sheetFormatPr baseColWidth="10" defaultRowHeight="12.5" x14ac:dyDescent="0.25"/>
  <cols>
    <col min="1" max="1" width="1" style="48" customWidth="1"/>
    <col min="2" max="2" width="7.81640625" style="48" customWidth="1"/>
    <col min="3" max="3" width="17.54296875" style="48" customWidth="1"/>
    <col min="4" max="4" width="11.54296875" style="48" customWidth="1"/>
    <col min="5" max="6" width="11.453125" style="48" customWidth="1"/>
    <col min="7" max="7" width="8.1796875" style="48" customWidth="1"/>
    <col min="8" max="8" width="20.81640625" style="48" customWidth="1"/>
    <col min="9" max="9" width="25.453125" style="48" customWidth="1"/>
    <col min="10" max="10" width="12.453125" style="48" customWidth="1"/>
    <col min="11" max="11" width="1.7265625" style="48" customWidth="1"/>
    <col min="12" max="12" width="8.7265625" style="48" customWidth="1"/>
    <col min="13" max="13" width="16.54296875" style="77" bestFit="1" customWidth="1"/>
    <col min="14" max="14" width="13.81640625" style="48" bestFit="1" customWidth="1"/>
    <col min="15" max="15" width="7.453125" style="48" bestFit="1" customWidth="1"/>
    <col min="16" max="16" width="13.26953125" style="48" bestFit="1" customWidth="1"/>
    <col min="17" max="225" width="10.90625" style="48"/>
    <col min="226" max="226" width="4.453125" style="48" customWidth="1"/>
    <col min="227" max="227" width="10.90625" style="48"/>
    <col min="228" max="228" width="17.54296875" style="48" customWidth="1"/>
    <col min="229" max="229" width="11.54296875" style="48" customWidth="1"/>
    <col min="230" max="233" width="10.90625" style="48"/>
    <col min="234" max="234" width="22.54296875" style="48" customWidth="1"/>
    <col min="235" max="235" width="14" style="48" customWidth="1"/>
    <col min="236" max="236" width="1.7265625" style="48" customWidth="1"/>
    <col min="237" max="481" width="10.90625" style="48"/>
    <col min="482" max="482" width="4.453125" style="48" customWidth="1"/>
    <col min="483" max="483" width="10.90625" style="48"/>
    <col min="484" max="484" width="17.54296875" style="48" customWidth="1"/>
    <col min="485" max="485" width="11.54296875" style="48" customWidth="1"/>
    <col min="486" max="489" width="10.90625" style="48"/>
    <col min="490" max="490" width="22.54296875" style="48" customWidth="1"/>
    <col min="491" max="491" width="14" style="48" customWidth="1"/>
    <col min="492" max="492" width="1.7265625" style="48" customWidth="1"/>
    <col min="493" max="737" width="10.90625" style="48"/>
    <col min="738" max="738" width="4.453125" style="48" customWidth="1"/>
    <col min="739" max="739" width="10.90625" style="48"/>
    <col min="740" max="740" width="17.54296875" style="48" customWidth="1"/>
    <col min="741" max="741" width="11.54296875" style="48" customWidth="1"/>
    <col min="742" max="745" width="10.90625" style="48"/>
    <col min="746" max="746" width="22.54296875" style="48" customWidth="1"/>
    <col min="747" max="747" width="14" style="48" customWidth="1"/>
    <col min="748" max="748" width="1.7265625" style="48" customWidth="1"/>
    <col min="749" max="993" width="10.90625" style="48"/>
    <col min="994" max="994" width="4.453125" style="48" customWidth="1"/>
    <col min="995" max="995" width="10.90625" style="48"/>
    <col min="996" max="996" width="17.54296875" style="48" customWidth="1"/>
    <col min="997" max="997" width="11.54296875" style="48" customWidth="1"/>
    <col min="998" max="1001" width="10.90625" style="48"/>
    <col min="1002" max="1002" width="22.54296875" style="48" customWidth="1"/>
    <col min="1003" max="1003" width="14" style="48" customWidth="1"/>
    <col min="1004" max="1004" width="1.7265625" style="48" customWidth="1"/>
    <col min="1005" max="1249" width="10.90625" style="48"/>
    <col min="1250" max="1250" width="4.453125" style="48" customWidth="1"/>
    <col min="1251" max="1251" width="10.90625" style="48"/>
    <col min="1252" max="1252" width="17.54296875" style="48" customWidth="1"/>
    <col min="1253" max="1253" width="11.54296875" style="48" customWidth="1"/>
    <col min="1254" max="1257" width="10.90625" style="48"/>
    <col min="1258" max="1258" width="22.54296875" style="48" customWidth="1"/>
    <col min="1259" max="1259" width="14" style="48" customWidth="1"/>
    <col min="1260" max="1260" width="1.7265625" style="48" customWidth="1"/>
    <col min="1261" max="1505" width="10.90625" style="48"/>
    <col min="1506" max="1506" width="4.453125" style="48" customWidth="1"/>
    <col min="1507" max="1507" width="10.90625" style="48"/>
    <col min="1508" max="1508" width="17.54296875" style="48" customWidth="1"/>
    <col min="1509" max="1509" width="11.54296875" style="48" customWidth="1"/>
    <col min="1510" max="1513" width="10.90625" style="48"/>
    <col min="1514" max="1514" width="22.54296875" style="48" customWidth="1"/>
    <col min="1515" max="1515" width="14" style="48" customWidth="1"/>
    <col min="1516" max="1516" width="1.7265625" style="48" customWidth="1"/>
    <col min="1517" max="1761" width="10.90625" style="48"/>
    <col min="1762" max="1762" width="4.453125" style="48" customWidth="1"/>
    <col min="1763" max="1763" width="10.90625" style="48"/>
    <col min="1764" max="1764" width="17.54296875" style="48" customWidth="1"/>
    <col min="1765" max="1765" width="11.54296875" style="48" customWidth="1"/>
    <col min="1766" max="1769" width="10.90625" style="48"/>
    <col min="1770" max="1770" width="22.54296875" style="48" customWidth="1"/>
    <col min="1771" max="1771" width="14" style="48" customWidth="1"/>
    <col min="1772" max="1772" width="1.7265625" style="48" customWidth="1"/>
    <col min="1773" max="2017" width="10.90625" style="48"/>
    <col min="2018" max="2018" width="4.453125" style="48" customWidth="1"/>
    <col min="2019" max="2019" width="10.90625" style="48"/>
    <col min="2020" max="2020" width="17.54296875" style="48" customWidth="1"/>
    <col min="2021" max="2021" width="11.54296875" style="48" customWidth="1"/>
    <col min="2022" max="2025" width="10.90625" style="48"/>
    <col min="2026" max="2026" width="22.54296875" style="48" customWidth="1"/>
    <col min="2027" max="2027" width="14" style="48" customWidth="1"/>
    <col min="2028" max="2028" width="1.7265625" style="48" customWidth="1"/>
    <col min="2029" max="2273" width="10.90625" style="48"/>
    <col min="2274" max="2274" width="4.453125" style="48" customWidth="1"/>
    <col min="2275" max="2275" width="10.90625" style="48"/>
    <col min="2276" max="2276" width="17.54296875" style="48" customWidth="1"/>
    <col min="2277" max="2277" width="11.54296875" style="48" customWidth="1"/>
    <col min="2278" max="2281" width="10.90625" style="48"/>
    <col min="2282" max="2282" width="22.54296875" style="48" customWidth="1"/>
    <col min="2283" max="2283" width="14" style="48" customWidth="1"/>
    <col min="2284" max="2284" width="1.7265625" style="48" customWidth="1"/>
    <col min="2285" max="2529" width="10.90625" style="48"/>
    <col min="2530" max="2530" width="4.453125" style="48" customWidth="1"/>
    <col min="2531" max="2531" width="10.90625" style="48"/>
    <col min="2532" max="2532" width="17.54296875" style="48" customWidth="1"/>
    <col min="2533" max="2533" width="11.54296875" style="48" customWidth="1"/>
    <col min="2534" max="2537" width="10.90625" style="48"/>
    <col min="2538" max="2538" width="22.54296875" style="48" customWidth="1"/>
    <col min="2539" max="2539" width="14" style="48" customWidth="1"/>
    <col min="2540" max="2540" width="1.7265625" style="48" customWidth="1"/>
    <col min="2541" max="2785" width="10.90625" style="48"/>
    <col min="2786" max="2786" width="4.453125" style="48" customWidth="1"/>
    <col min="2787" max="2787" width="10.90625" style="48"/>
    <col min="2788" max="2788" width="17.54296875" style="48" customWidth="1"/>
    <col min="2789" max="2789" width="11.54296875" style="48" customWidth="1"/>
    <col min="2790" max="2793" width="10.90625" style="48"/>
    <col min="2794" max="2794" width="22.54296875" style="48" customWidth="1"/>
    <col min="2795" max="2795" width="14" style="48" customWidth="1"/>
    <col min="2796" max="2796" width="1.7265625" style="48" customWidth="1"/>
    <col min="2797" max="3041" width="10.90625" style="48"/>
    <col min="3042" max="3042" width="4.453125" style="48" customWidth="1"/>
    <col min="3043" max="3043" width="10.90625" style="48"/>
    <col min="3044" max="3044" width="17.54296875" style="48" customWidth="1"/>
    <col min="3045" max="3045" width="11.54296875" style="48" customWidth="1"/>
    <col min="3046" max="3049" width="10.90625" style="48"/>
    <col min="3050" max="3050" width="22.54296875" style="48" customWidth="1"/>
    <col min="3051" max="3051" width="14" style="48" customWidth="1"/>
    <col min="3052" max="3052" width="1.7265625" style="48" customWidth="1"/>
    <col min="3053" max="3297" width="10.90625" style="48"/>
    <col min="3298" max="3298" width="4.453125" style="48" customWidth="1"/>
    <col min="3299" max="3299" width="10.90625" style="48"/>
    <col min="3300" max="3300" width="17.54296875" style="48" customWidth="1"/>
    <col min="3301" max="3301" width="11.54296875" style="48" customWidth="1"/>
    <col min="3302" max="3305" width="10.90625" style="48"/>
    <col min="3306" max="3306" width="22.54296875" style="48" customWidth="1"/>
    <col min="3307" max="3307" width="14" style="48" customWidth="1"/>
    <col min="3308" max="3308" width="1.7265625" style="48" customWidth="1"/>
    <col min="3309" max="3553" width="10.90625" style="48"/>
    <col min="3554" max="3554" width="4.453125" style="48" customWidth="1"/>
    <col min="3555" max="3555" width="10.90625" style="48"/>
    <col min="3556" max="3556" width="17.54296875" style="48" customWidth="1"/>
    <col min="3557" max="3557" width="11.54296875" style="48" customWidth="1"/>
    <col min="3558" max="3561" width="10.90625" style="48"/>
    <col min="3562" max="3562" width="22.54296875" style="48" customWidth="1"/>
    <col min="3563" max="3563" width="14" style="48" customWidth="1"/>
    <col min="3564" max="3564" width="1.7265625" style="48" customWidth="1"/>
    <col min="3565" max="3809" width="10.90625" style="48"/>
    <col min="3810" max="3810" width="4.453125" style="48" customWidth="1"/>
    <col min="3811" max="3811" width="10.90625" style="48"/>
    <col min="3812" max="3812" width="17.54296875" style="48" customWidth="1"/>
    <col min="3813" max="3813" width="11.54296875" style="48" customWidth="1"/>
    <col min="3814" max="3817" width="10.90625" style="48"/>
    <col min="3818" max="3818" width="22.54296875" style="48" customWidth="1"/>
    <col min="3819" max="3819" width="14" style="48" customWidth="1"/>
    <col min="3820" max="3820" width="1.7265625" style="48" customWidth="1"/>
    <col min="3821" max="4065" width="10.90625" style="48"/>
    <col min="4066" max="4066" width="4.453125" style="48" customWidth="1"/>
    <col min="4067" max="4067" width="10.90625" style="48"/>
    <col min="4068" max="4068" width="17.54296875" style="48" customWidth="1"/>
    <col min="4069" max="4069" width="11.54296875" style="48" customWidth="1"/>
    <col min="4070" max="4073" width="10.90625" style="48"/>
    <col min="4074" max="4074" width="22.54296875" style="48" customWidth="1"/>
    <col min="4075" max="4075" width="14" style="48" customWidth="1"/>
    <col min="4076" max="4076" width="1.7265625" style="48" customWidth="1"/>
    <col min="4077" max="4321" width="10.90625" style="48"/>
    <col min="4322" max="4322" width="4.453125" style="48" customWidth="1"/>
    <col min="4323" max="4323" width="10.90625" style="48"/>
    <col min="4324" max="4324" width="17.54296875" style="48" customWidth="1"/>
    <col min="4325" max="4325" width="11.54296875" style="48" customWidth="1"/>
    <col min="4326" max="4329" width="10.90625" style="48"/>
    <col min="4330" max="4330" width="22.54296875" style="48" customWidth="1"/>
    <col min="4331" max="4331" width="14" style="48" customWidth="1"/>
    <col min="4332" max="4332" width="1.7265625" style="48" customWidth="1"/>
    <col min="4333" max="4577" width="10.90625" style="48"/>
    <col min="4578" max="4578" width="4.453125" style="48" customWidth="1"/>
    <col min="4579" max="4579" width="10.90625" style="48"/>
    <col min="4580" max="4580" width="17.54296875" style="48" customWidth="1"/>
    <col min="4581" max="4581" width="11.54296875" style="48" customWidth="1"/>
    <col min="4582" max="4585" width="10.90625" style="48"/>
    <col min="4586" max="4586" width="22.54296875" style="48" customWidth="1"/>
    <col min="4587" max="4587" width="14" style="48" customWidth="1"/>
    <col min="4588" max="4588" width="1.7265625" style="48" customWidth="1"/>
    <col min="4589" max="4833" width="10.90625" style="48"/>
    <col min="4834" max="4834" width="4.453125" style="48" customWidth="1"/>
    <col min="4835" max="4835" width="10.90625" style="48"/>
    <col min="4836" max="4836" width="17.54296875" style="48" customWidth="1"/>
    <col min="4837" max="4837" width="11.54296875" style="48" customWidth="1"/>
    <col min="4838" max="4841" width="10.90625" style="48"/>
    <col min="4842" max="4842" width="22.54296875" style="48" customWidth="1"/>
    <col min="4843" max="4843" width="14" style="48" customWidth="1"/>
    <col min="4844" max="4844" width="1.7265625" style="48" customWidth="1"/>
    <col min="4845" max="5089" width="10.90625" style="48"/>
    <col min="5090" max="5090" width="4.453125" style="48" customWidth="1"/>
    <col min="5091" max="5091" width="10.90625" style="48"/>
    <col min="5092" max="5092" width="17.54296875" style="48" customWidth="1"/>
    <col min="5093" max="5093" width="11.54296875" style="48" customWidth="1"/>
    <col min="5094" max="5097" width="10.90625" style="48"/>
    <col min="5098" max="5098" width="22.54296875" style="48" customWidth="1"/>
    <col min="5099" max="5099" width="14" style="48" customWidth="1"/>
    <col min="5100" max="5100" width="1.7265625" style="48" customWidth="1"/>
    <col min="5101" max="5345" width="10.90625" style="48"/>
    <col min="5346" max="5346" width="4.453125" style="48" customWidth="1"/>
    <col min="5347" max="5347" width="10.90625" style="48"/>
    <col min="5348" max="5348" width="17.54296875" style="48" customWidth="1"/>
    <col min="5349" max="5349" width="11.54296875" style="48" customWidth="1"/>
    <col min="5350" max="5353" width="10.90625" style="48"/>
    <col min="5354" max="5354" width="22.54296875" style="48" customWidth="1"/>
    <col min="5355" max="5355" width="14" style="48" customWidth="1"/>
    <col min="5356" max="5356" width="1.7265625" style="48" customWidth="1"/>
    <col min="5357" max="5601" width="10.90625" style="48"/>
    <col min="5602" max="5602" width="4.453125" style="48" customWidth="1"/>
    <col min="5603" max="5603" width="10.90625" style="48"/>
    <col min="5604" max="5604" width="17.54296875" style="48" customWidth="1"/>
    <col min="5605" max="5605" width="11.54296875" style="48" customWidth="1"/>
    <col min="5606" max="5609" width="10.90625" style="48"/>
    <col min="5610" max="5610" width="22.54296875" style="48" customWidth="1"/>
    <col min="5611" max="5611" width="14" style="48" customWidth="1"/>
    <col min="5612" max="5612" width="1.7265625" style="48" customWidth="1"/>
    <col min="5613" max="5857" width="10.90625" style="48"/>
    <col min="5858" max="5858" width="4.453125" style="48" customWidth="1"/>
    <col min="5859" max="5859" width="10.90625" style="48"/>
    <col min="5860" max="5860" width="17.54296875" style="48" customWidth="1"/>
    <col min="5861" max="5861" width="11.54296875" style="48" customWidth="1"/>
    <col min="5862" max="5865" width="10.90625" style="48"/>
    <col min="5866" max="5866" width="22.54296875" style="48" customWidth="1"/>
    <col min="5867" max="5867" width="14" style="48" customWidth="1"/>
    <col min="5868" max="5868" width="1.7265625" style="48" customWidth="1"/>
    <col min="5869" max="6113" width="10.90625" style="48"/>
    <col min="6114" max="6114" width="4.453125" style="48" customWidth="1"/>
    <col min="6115" max="6115" width="10.90625" style="48"/>
    <col min="6116" max="6116" width="17.54296875" style="48" customWidth="1"/>
    <col min="6117" max="6117" width="11.54296875" style="48" customWidth="1"/>
    <col min="6118" max="6121" width="10.90625" style="48"/>
    <col min="6122" max="6122" width="22.54296875" style="48" customWidth="1"/>
    <col min="6123" max="6123" width="14" style="48" customWidth="1"/>
    <col min="6124" max="6124" width="1.7265625" style="48" customWidth="1"/>
    <col min="6125" max="6369" width="10.90625" style="48"/>
    <col min="6370" max="6370" width="4.453125" style="48" customWidth="1"/>
    <col min="6371" max="6371" width="10.90625" style="48"/>
    <col min="6372" max="6372" width="17.54296875" style="48" customWidth="1"/>
    <col min="6373" max="6373" width="11.54296875" style="48" customWidth="1"/>
    <col min="6374" max="6377" width="10.90625" style="48"/>
    <col min="6378" max="6378" width="22.54296875" style="48" customWidth="1"/>
    <col min="6379" max="6379" width="14" style="48" customWidth="1"/>
    <col min="6380" max="6380" width="1.7265625" style="48" customWidth="1"/>
    <col min="6381" max="6625" width="10.90625" style="48"/>
    <col min="6626" max="6626" width="4.453125" style="48" customWidth="1"/>
    <col min="6627" max="6627" width="10.90625" style="48"/>
    <col min="6628" max="6628" width="17.54296875" style="48" customWidth="1"/>
    <col min="6629" max="6629" width="11.54296875" style="48" customWidth="1"/>
    <col min="6630" max="6633" width="10.90625" style="48"/>
    <col min="6634" max="6634" width="22.54296875" style="48" customWidth="1"/>
    <col min="6635" max="6635" width="14" style="48" customWidth="1"/>
    <col min="6636" max="6636" width="1.7265625" style="48" customWidth="1"/>
    <col min="6637" max="6881" width="10.90625" style="48"/>
    <col min="6882" max="6882" width="4.453125" style="48" customWidth="1"/>
    <col min="6883" max="6883" width="10.90625" style="48"/>
    <col min="6884" max="6884" width="17.54296875" style="48" customWidth="1"/>
    <col min="6885" max="6885" width="11.54296875" style="48" customWidth="1"/>
    <col min="6886" max="6889" width="10.90625" style="48"/>
    <col min="6890" max="6890" width="22.54296875" style="48" customWidth="1"/>
    <col min="6891" max="6891" width="14" style="48" customWidth="1"/>
    <col min="6892" max="6892" width="1.7265625" style="48" customWidth="1"/>
    <col min="6893" max="7137" width="10.90625" style="48"/>
    <col min="7138" max="7138" width="4.453125" style="48" customWidth="1"/>
    <col min="7139" max="7139" width="10.90625" style="48"/>
    <col min="7140" max="7140" width="17.54296875" style="48" customWidth="1"/>
    <col min="7141" max="7141" width="11.54296875" style="48" customWidth="1"/>
    <col min="7142" max="7145" width="10.90625" style="48"/>
    <col min="7146" max="7146" width="22.54296875" style="48" customWidth="1"/>
    <col min="7147" max="7147" width="14" style="48" customWidth="1"/>
    <col min="7148" max="7148" width="1.7265625" style="48" customWidth="1"/>
    <col min="7149" max="7393" width="10.90625" style="48"/>
    <col min="7394" max="7394" width="4.453125" style="48" customWidth="1"/>
    <col min="7395" max="7395" width="10.90625" style="48"/>
    <col min="7396" max="7396" width="17.54296875" style="48" customWidth="1"/>
    <col min="7397" max="7397" width="11.54296875" style="48" customWidth="1"/>
    <col min="7398" max="7401" width="10.90625" style="48"/>
    <col min="7402" max="7402" width="22.54296875" style="48" customWidth="1"/>
    <col min="7403" max="7403" width="14" style="48" customWidth="1"/>
    <col min="7404" max="7404" width="1.7265625" style="48" customWidth="1"/>
    <col min="7405" max="7649" width="10.90625" style="48"/>
    <col min="7650" max="7650" width="4.453125" style="48" customWidth="1"/>
    <col min="7651" max="7651" width="10.90625" style="48"/>
    <col min="7652" max="7652" width="17.54296875" style="48" customWidth="1"/>
    <col min="7653" max="7653" width="11.54296875" style="48" customWidth="1"/>
    <col min="7654" max="7657" width="10.90625" style="48"/>
    <col min="7658" max="7658" width="22.54296875" style="48" customWidth="1"/>
    <col min="7659" max="7659" width="14" style="48" customWidth="1"/>
    <col min="7660" max="7660" width="1.7265625" style="48" customWidth="1"/>
    <col min="7661" max="7905" width="10.90625" style="48"/>
    <col min="7906" max="7906" width="4.453125" style="48" customWidth="1"/>
    <col min="7907" max="7907" width="10.90625" style="48"/>
    <col min="7908" max="7908" width="17.54296875" style="48" customWidth="1"/>
    <col min="7909" max="7909" width="11.54296875" style="48" customWidth="1"/>
    <col min="7910" max="7913" width="10.90625" style="48"/>
    <col min="7914" max="7914" width="22.54296875" style="48" customWidth="1"/>
    <col min="7915" max="7915" width="14" style="48" customWidth="1"/>
    <col min="7916" max="7916" width="1.7265625" style="48" customWidth="1"/>
    <col min="7917" max="8161" width="10.90625" style="48"/>
    <col min="8162" max="8162" width="4.453125" style="48" customWidth="1"/>
    <col min="8163" max="8163" width="10.90625" style="48"/>
    <col min="8164" max="8164" width="17.54296875" style="48" customWidth="1"/>
    <col min="8165" max="8165" width="11.54296875" style="48" customWidth="1"/>
    <col min="8166" max="8169" width="10.90625" style="48"/>
    <col min="8170" max="8170" width="22.54296875" style="48" customWidth="1"/>
    <col min="8171" max="8171" width="14" style="48" customWidth="1"/>
    <col min="8172" max="8172" width="1.7265625" style="48" customWidth="1"/>
    <col min="8173" max="8417" width="10.90625" style="48"/>
    <col min="8418" max="8418" width="4.453125" style="48" customWidth="1"/>
    <col min="8419" max="8419" width="10.90625" style="48"/>
    <col min="8420" max="8420" width="17.54296875" style="48" customWidth="1"/>
    <col min="8421" max="8421" width="11.54296875" style="48" customWidth="1"/>
    <col min="8422" max="8425" width="10.90625" style="48"/>
    <col min="8426" max="8426" width="22.54296875" style="48" customWidth="1"/>
    <col min="8427" max="8427" width="14" style="48" customWidth="1"/>
    <col min="8428" max="8428" width="1.7265625" style="48" customWidth="1"/>
    <col min="8429" max="8673" width="10.90625" style="48"/>
    <col min="8674" max="8674" width="4.453125" style="48" customWidth="1"/>
    <col min="8675" max="8675" width="10.90625" style="48"/>
    <col min="8676" max="8676" width="17.54296875" style="48" customWidth="1"/>
    <col min="8677" max="8677" width="11.54296875" style="48" customWidth="1"/>
    <col min="8678" max="8681" width="10.90625" style="48"/>
    <col min="8682" max="8682" width="22.54296875" style="48" customWidth="1"/>
    <col min="8683" max="8683" width="14" style="48" customWidth="1"/>
    <col min="8684" max="8684" width="1.7265625" style="48" customWidth="1"/>
    <col min="8685" max="8929" width="10.90625" style="48"/>
    <col min="8930" max="8930" width="4.453125" style="48" customWidth="1"/>
    <col min="8931" max="8931" width="10.90625" style="48"/>
    <col min="8932" max="8932" width="17.54296875" style="48" customWidth="1"/>
    <col min="8933" max="8933" width="11.54296875" style="48" customWidth="1"/>
    <col min="8934" max="8937" width="10.90625" style="48"/>
    <col min="8938" max="8938" width="22.54296875" style="48" customWidth="1"/>
    <col min="8939" max="8939" width="14" style="48" customWidth="1"/>
    <col min="8940" max="8940" width="1.7265625" style="48" customWidth="1"/>
    <col min="8941" max="9185" width="10.90625" style="48"/>
    <col min="9186" max="9186" width="4.453125" style="48" customWidth="1"/>
    <col min="9187" max="9187" width="10.90625" style="48"/>
    <col min="9188" max="9188" width="17.54296875" style="48" customWidth="1"/>
    <col min="9189" max="9189" width="11.54296875" style="48" customWidth="1"/>
    <col min="9190" max="9193" width="10.90625" style="48"/>
    <col min="9194" max="9194" width="22.54296875" style="48" customWidth="1"/>
    <col min="9195" max="9195" width="14" style="48" customWidth="1"/>
    <col min="9196" max="9196" width="1.7265625" style="48" customWidth="1"/>
    <col min="9197" max="9441" width="10.90625" style="48"/>
    <col min="9442" max="9442" width="4.453125" style="48" customWidth="1"/>
    <col min="9443" max="9443" width="10.90625" style="48"/>
    <col min="9444" max="9444" width="17.54296875" style="48" customWidth="1"/>
    <col min="9445" max="9445" width="11.54296875" style="48" customWidth="1"/>
    <col min="9446" max="9449" width="10.90625" style="48"/>
    <col min="9450" max="9450" width="22.54296875" style="48" customWidth="1"/>
    <col min="9451" max="9451" width="14" style="48" customWidth="1"/>
    <col min="9452" max="9452" width="1.7265625" style="48" customWidth="1"/>
    <col min="9453" max="9697" width="10.90625" style="48"/>
    <col min="9698" max="9698" width="4.453125" style="48" customWidth="1"/>
    <col min="9699" max="9699" width="10.90625" style="48"/>
    <col min="9700" max="9700" width="17.54296875" style="48" customWidth="1"/>
    <col min="9701" max="9701" width="11.54296875" style="48" customWidth="1"/>
    <col min="9702" max="9705" width="10.90625" style="48"/>
    <col min="9706" max="9706" width="22.54296875" style="48" customWidth="1"/>
    <col min="9707" max="9707" width="14" style="48" customWidth="1"/>
    <col min="9708" max="9708" width="1.7265625" style="48" customWidth="1"/>
    <col min="9709" max="9953" width="10.90625" style="48"/>
    <col min="9954" max="9954" width="4.453125" style="48" customWidth="1"/>
    <col min="9955" max="9955" width="10.90625" style="48"/>
    <col min="9956" max="9956" width="17.54296875" style="48" customWidth="1"/>
    <col min="9957" max="9957" width="11.54296875" style="48" customWidth="1"/>
    <col min="9958" max="9961" width="10.90625" style="48"/>
    <col min="9962" max="9962" width="22.54296875" style="48" customWidth="1"/>
    <col min="9963" max="9963" width="14" style="48" customWidth="1"/>
    <col min="9964" max="9964" width="1.7265625" style="48" customWidth="1"/>
    <col min="9965" max="10209" width="10.90625" style="48"/>
    <col min="10210" max="10210" width="4.453125" style="48" customWidth="1"/>
    <col min="10211" max="10211" width="10.90625" style="48"/>
    <col min="10212" max="10212" width="17.54296875" style="48" customWidth="1"/>
    <col min="10213" max="10213" width="11.54296875" style="48" customWidth="1"/>
    <col min="10214" max="10217" width="10.90625" style="48"/>
    <col min="10218" max="10218" width="22.54296875" style="48" customWidth="1"/>
    <col min="10219" max="10219" width="14" style="48" customWidth="1"/>
    <col min="10220" max="10220" width="1.7265625" style="48" customWidth="1"/>
    <col min="10221" max="10465" width="10.90625" style="48"/>
    <col min="10466" max="10466" width="4.453125" style="48" customWidth="1"/>
    <col min="10467" max="10467" width="10.90625" style="48"/>
    <col min="10468" max="10468" width="17.54296875" style="48" customWidth="1"/>
    <col min="10469" max="10469" width="11.54296875" style="48" customWidth="1"/>
    <col min="10470" max="10473" width="10.90625" style="48"/>
    <col min="10474" max="10474" width="22.54296875" style="48" customWidth="1"/>
    <col min="10475" max="10475" width="14" style="48" customWidth="1"/>
    <col min="10476" max="10476" width="1.7265625" style="48" customWidth="1"/>
    <col min="10477" max="10721" width="10.90625" style="48"/>
    <col min="10722" max="10722" width="4.453125" style="48" customWidth="1"/>
    <col min="10723" max="10723" width="10.90625" style="48"/>
    <col min="10724" max="10724" width="17.54296875" style="48" customWidth="1"/>
    <col min="10725" max="10725" width="11.54296875" style="48" customWidth="1"/>
    <col min="10726" max="10729" width="10.90625" style="48"/>
    <col min="10730" max="10730" width="22.54296875" style="48" customWidth="1"/>
    <col min="10731" max="10731" width="14" style="48" customWidth="1"/>
    <col min="10732" max="10732" width="1.7265625" style="48" customWidth="1"/>
    <col min="10733" max="10977" width="10.90625" style="48"/>
    <col min="10978" max="10978" width="4.453125" style="48" customWidth="1"/>
    <col min="10979" max="10979" width="10.90625" style="48"/>
    <col min="10980" max="10980" width="17.54296875" style="48" customWidth="1"/>
    <col min="10981" max="10981" width="11.54296875" style="48" customWidth="1"/>
    <col min="10982" max="10985" width="10.90625" style="48"/>
    <col min="10986" max="10986" width="22.54296875" style="48" customWidth="1"/>
    <col min="10987" max="10987" width="14" style="48" customWidth="1"/>
    <col min="10988" max="10988" width="1.7265625" style="48" customWidth="1"/>
    <col min="10989" max="11233" width="10.90625" style="48"/>
    <col min="11234" max="11234" width="4.453125" style="48" customWidth="1"/>
    <col min="11235" max="11235" width="10.90625" style="48"/>
    <col min="11236" max="11236" width="17.54296875" style="48" customWidth="1"/>
    <col min="11237" max="11237" width="11.54296875" style="48" customWidth="1"/>
    <col min="11238" max="11241" width="10.90625" style="48"/>
    <col min="11242" max="11242" width="22.54296875" style="48" customWidth="1"/>
    <col min="11243" max="11243" width="14" style="48" customWidth="1"/>
    <col min="11244" max="11244" width="1.7265625" style="48" customWidth="1"/>
    <col min="11245" max="11489" width="10.90625" style="48"/>
    <col min="11490" max="11490" width="4.453125" style="48" customWidth="1"/>
    <col min="11491" max="11491" width="10.90625" style="48"/>
    <col min="11492" max="11492" width="17.54296875" style="48" customWidth="1"/>
    <col min="11493" max="11493" width="11.54296875" style="48" customWidth="1"/>
    <col min="11494" max="11497" width="10.90625" style="48"/>
    <col min="11498" max="11498" width="22.54296875" style="48" customWidth="1"/>
    <col min="11499" max="11499" width="14" style="48" customWidth="1"/>
    <col min="11500" max="11500" width="1.7265625" style="48" customWidth="1"/>
    <col min="11501" max="11745" width="10.90625" style="48"/>
    <col min="11746" max="11746" width="4.453125" style="48" customWidth="1"/>
    <col min="11747" max="11747" width="10.90625" style="48"/>
    <col min="11748" max="11748" width="17.54296875" style="48" customWidth="1"/>
    <col min="11749" max="11749" width="11.54296875" style="48" customWidth="1"/>
    <col min="11750" max="11753" width="10.90625" style="48"/>
    <col min="11754" max="11754" width="22.54296875" style="48" customWidth="1"/>
    <col min="11755" max="11755" width="14" style="48" customWidth="1"/>
    <col min="11756" max="11756" width="1.7265625" style="48" customWidth="1"/>
    <col min="11757" max="12001" width="10.90625" style="48"/>
    <col min="12002" max="12002" width="4.453125" style="48" customWidth="1"/>
    <col min="12003" max="12003" width="10.90625" style="48"/>
    <col min="12004" max="12004" width="17.54296875" style="48" customWidth="1"/>
    <col min="12005" max="12005" width="11.54296875" style="48" customWidth="1"/>
    <col min="12006" max="12009" width="10.90625" style="48"/>
    <col min="12010" max="12010" width="22.54296875" style="48" customWidth="1"/>
    <col min="12011" max="12011" width="14" style="48" customWidth="1"/>
    <col min="12012" max="12012" width="1.7265625" style="48" customWidth="1"/>
    <col min="12013" max="12257" width="10.90625" style="48"/>
    <col min="12258" max="12258" width="4.453125" style="48" customWidth="1"/>
    <col min="12259" max="12259" width="10.90625" style="48"/>
    <col min="12260" max="12260" width="17.54296875" style="48" customWidth="1"/>
    <col min="12261" max="12261" width="11.54296875" style="48" customWidth="1"/>
    <col min="12262" max="12265" width="10.90625" style="48"/>
    <col min="12266" max="12266" width="22.54296875" style="48" customWidth="1"/>
    <col min="12267" max="12267" width="14" style="48" customWidth="1"/>
    <col min="12268" max="12268" width="1.7265625" style="48" customWidth="1"/>
    <col min="12269" max="12513" width="10.90625" style="48"/>
    <col min="12514" max="12514" width="4.453125" style="48" customWidth="1"/>
    <col min="12515" max="12515" width="10.90625" style="48"/>
    <col min="12516" max="12516" width="17.54296875" style="48" customWidth="1"/>
    <col min="12517" max="12517" width="11.54296875" style="48" customWidth="1"/>
    <col min="12518" max="12521" width="10.90625" style="48"/>
    <col min="12522" max="12522" width="22.54296875" style="48" customWidth="1"/>
    <col min="12523" max="12523" width="14" style="48" customWidth="1"/>
    <col min="12524" max="12524" width="1.7265625" style="48" customWidth="1"/>
    <col min="12525" max="12769" width="10.90625" style="48"/>
    <col min="12770" max="12770" width="4.453125" style="48" customWidth="1"/>
    <col min="12771" max="12771" width="10.90625" style="48"/>
    <col min="12772" max="12772" width="17.54296875" style="48" customWidth="1"/>
    <col min="12773" max="12773" width="11.54296875" style="48" customWidth="1"/>
    <col min="12774" max="12777" width="10.90625" style="48"/>
    <col min="12778" max="12778" width="22.54296875" style="48" customWidth="1"/>
    <col min="12779" max="12779" width="14" style="48" customWidth="1"/>
    <col min="12780" max="12780" width="1.7265625" style="48" customWidth="1"/>
    <col min="12781" max="13025" width="10.90625" style="48"/>
    <col min="13026" max="13026" width="4.453125" style="48" customWidth="1"/>
    <col min="13027" max="13027" width="10.90625" style="48"/>
    <col min="13028" max="13028" width="17.54296875" style="48" customWidth="1"/>
    <col min="13029" max="13029" width="11.54296875" style="48" customWidth="1"/>
    <col min="13030" max="13033" width="10.90625" style="48"/>
    <col min="13034" max="13034" width="22.54296875" style="48" customWidth="1"/>
    <col min="13035" max="13035" width="14" style="48" customWidth="1"/>
    <col min="13036" max="13036" width="1.7265625" style="48" customWidth="1"/>
    <col min="13037" max="13281" width="10.90625" style="48"/>
    <col min="13282" max="13282" width="4.453125" style="48" customWidth="1"/>
    <col min="13283" max="13283" width="10.90625" style="48"/>
    <col min="13284" max="13284" width="17.54296875" style="48" customWidth="1"/>
    <col min="13285" max="13285" width="11.54296875" style="48" customWidth="1"/>
    <col min="13286" max="13289" width="10.90625" style="48"/>
    <col min="13290" max="13290" width="22.54296875" style="48" customWidth="1"/>
    <col min="13291" max="13291" width="14" style="48" customWidth="1"/>
    <col min="13292" max="13292" width="1.7265625" style="48" customWidth="1"/>
    <col min="13293" max="13537" width="10.90625" style="48"/>
    <col min="13538" max="13538" width="4.453125" style="48" customWidth="1"/>
    <col min="13539" max="13539" width="10.90625" style="48"/>
    <col min="13540" max="13540" width="17.54296875" style="48" customWidth="1"/>
    <col min="13541" max="13541" width="11.54296875" style="48" customWidth="1"/>
    <col min="13542" max="13545" width="10.90625" style="48"/>
    <col min="13546" max="13546" width="22.54296875" style="48" customWidth="1"/>
    <col min="13547" max="13547" width="14" style="48" customWidth="1"/>
    <col min="13548" max="13548" width="1.7265625" style="48" customWidth="1"/>
    <col min="13549" max="13793" width="10.90625" style="48"/>
    <col min="13794" max="13794" width="4.453125" style="48" customWidth="1"/>
    <col min="13795" max="13795" width="10.90625" style="48"/>
    <col min="13796" max="13796" width="17.54296875" style="48" customWidth="1"/>
    <col min="13797" max="13797" width="11.54296875" style="48" customWidth="1"/>
    <col min="13798" max="13801" width="10.90625" style="48"/>
    <col min="13802" max="13802" width="22.54296875" style="48" customWidth="1"/>
    <col min="13803" max="13803" width="14" style="48" customWidth="1"/>
    <col min="13804" max="13804" width="1.7265625" style="48" customWidth="1"/>
    <col min="13805" max="14049" width="10.90625" style="48"/>
    <col min="14050" max="14050" width="4.453125" style="48" customWidth="1"/>
    <col min="14051" max="14051" width="10.90625" style="48"/>
    <col min="14052" max="14052" width="17.54296875" style="48" customWidth="1"/>
    <col min="14053" max="14053" width="11.54296875" style="48" customWidth="1"/>
    <col min="14054" max="14057" width="10.90625" style="48"/>
    <col min="14058" max="14058" width="22.54296875" style="48" customWidth="1"/>
    <col min="14059" max="14059" width="14" style="48" customWidth="1"/>
    <col min="14060" max="14060" width="1.7265625" style="48" customWidth="1"/>
    <col min="14061" max="14305" width="10.90625" style="48"/>
    <col min="14306" max="14306" width="4.453125" style="48" customWidth="1"/>
    <col min="14307" max="14307" width="10.90625" style="48"/>
    <col min="14308" max="14308" width="17.54296875" style="48" customWidth="1"/>
    <col min="14309" max="14309" width="11.54296875" style="48" customWidth="1"/>
    <col min="14310" max="14313" width="10.90625" style="48"/>
    <col min="14314" max="14314" width="22.54296875" style="48" customWidth="1"/>
    <col min="14315" max="14315" width="14" style="48" customWidth="1"/>
    <col min="14316" max="14316" width="1.7265625" style="48" customWidth="1"/>
    <col min="14317" max="14561" width="10.90625" style="48"/>
    <col min="14562" max="14562" width="4.453125" style="48" customWidth="1"/>
    <col min="14563" max="14563" width="10.90625" style="48"/>
    <col min="14564" max="14564" width="17.54296875" style="48" customWidth="1"/>
    <col min="14565" max="14565" width="11.54296875" style="48" customWidth="1"/>
    <col min="14566" max="14569" width="10.90625" style="48"/>
    <col min="14570" max="14570" width="22.54296875" style="48" customWidth="1"/>
    <col min="14571" max="14571" width="14" style="48" customWidth="1"/>
    <col min="14572" max="14572" width="1.7265625" style="48" customWidth="1"/>
    <col min="14573" max="14817" width="10.90625" style="48"/>
    <col min="14818" max="14818" width="4.453125" style="48" customWidth="1"/>
    <col min="14819" max="14819" width="10.90625" style="48"/>
    <col min="14820" max="14820" width="17.54296875" style="48" customWidth="1"/>
    <col min="14821" max="14821" width="11.54296875" style="48" customWidth="1"/>
    <col min="14822" max="14825" width="10.90625" style="48"/>
    <col min="14826" max="14826" width="22.54296875" style="48" customWidth="1"/>
    <col min="14827" max="14827" width="14" style="48" customWidth="1"/>
    <col min="14828" max="14828" width="1.7265625" style="48" customWidth="1"/>
    <col min="14829" max="15073" width="10.90625" style="48"/>
    <col min="15074" max="15074" width="4.453125" style="48" customWidth="1"/>
    <col min="15075" max="15075" width="10.90625" style="48"/>
    <col min="15076" max="15076" width="17.54296875" style="48" customWidth="1"/>
    <col min="15077" max="15077" width="11.54296875" style="48" customWidth="1"/>
    <col min="15078" max="15081" width="10.90625" style="48"/>
    <col min="15082" max="15082" width="22.54296875" style="48" customWidth="1"/>
    <col min="15083" max="15083" width="14" style="48" customWidth="1"/>
    <col min="15084" max="15084" width="1.7265625" style="48" customWidth="1"/>
    <col min="15085" max="15329" width="10.90625" style="48"/>
    <col min="15330" max="15330" width="4.453125" style="48" customWidth="1"/>
    <col min="15331" max="15331" width="10.90625" style="48"/>
    <col min="15332" max="15332" width="17.54296875" style="48" customWidth="1"/>
    <col min="15333" max="15333" width="11.54296875" style="48" customWidth="1"/>
    <col min="15334" max="15337" width="10.90625" style="48"/>
    <col min="15338" max="15338" width="22.54296875" style="48" customWidth="1"/>
    <col min="15339" max="15339" width="14" style="48" customWidth="1"/>
    <col min="15340" max="15340" width="1.7265625" style="48" customWidth="1"/>
    <col min="15341" max="15585" width="10.90625" style="48"/>
    <col min="15586" max="15586" width="4.453125" style="48" customWidth="1"/>
    <col min="15587" max="15587" width="10.90625" style="48"/>
    <col min="15588" max="15588" width="17.54296875" style="48" customWidth="1"/>
    <col min="15589" max="15589" width="11.54296875" style="48" customWidth="1"/>
    <col min="15590" max="15593" width="10.90625" style="48"/>
    <col min="15594" max="15594" width="22.54296875" style="48" customWidth="1"/>
    <col min="15595" max="15595" width="14" style="48" customWidth="1"/>
    <col min="15596" max="15596" width="1.7265625" style="48" customWidth="1"/>
    <col min="15597" max="15841" width="10.90625" style="48"/>
    <col min="15842" max="15842" width="4.453125" style="48" customWidth="1"/>
    <col min="15843" max="15843" width="10.90625" style="48"/>
    <col min="15844" max="15844" width="17.54296875" style="48" customWidth="1"/>
    <col min="15845" max="15845" width="11.54296875" style="48" customWidth="1"/>
    <col min="15846" max="15849" width="10.90625" style="48"/>
    <col min="15850" max="15850" width="22.54296875" style="48" customWidth="1"/>
    <col min="15851" max="15851" width="14" style="48" customWidth="1"/>
    <col min="15852" max="15852" width="1.7265625" style="48" customWidth="1"/>
    <col min="15853" max="16097" width="10.90625" style="48"/>
    <col min="16098" max="16098" width="4.453125" style="48" customWidth="1"/>
    <col min="16099" max="16099" width="10.90625" style="48"/>
    <col min="16100" max="16100" width="17.54296875" style="48" customWidth="1"/>
    <col min="16101" max="16101" width="11.54296875" style="48" customWidth="1"/>
    <col min="16102" max="16105" width="10.90625" style="48"/>
    <col min="16106" max="16106" width="22.54296875" style="48" customWidth="1"/>
    <col min="16107" max="16107" width="14" style="48" customWidth="1"/>
    <col min="16108" max="16108" width="1.7265625" style="48" customWidth="1"/>
    <col min="16109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51" t="s">
        <v>93</v>
      </c>
      <c r="E2" s="52"/>
      <c r="F2" s="52"/>
      <c r="G2" s="52"/>
      <c r="H2" s="52"/>
      <c r="I2" s="53"/>
      <c r="J2" s="54" t="s">
        <v>94</v>
      </c>
    </row>
    <row r="3" spans="2:10" ht="4.5" customHeight="1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" ht="13" x14ac:dyDescent="0.25">
      <c r="B4" s="55"/>
      <c r="C4" s="56"/>
      <c r="D4" s="51" t="s">
        <v>95</v>
      </c>
      <c r="E4" s="52"/>
      <c r="F4" s="52"/>
      <c r="G4" s="52"/>
      <c r="H4" s="52"/>
      <c r="I4" s="53"/>
      <c r="J4" s="54" t="s">
        <v>96</v>
      </c>
    </row>
    <row r="5" spans="2:10" ht="5.25" customHeight="1" x14ac:dyDescent="0.25">
      <c r="B5" s="55"/>
      <c r="C5" s="56"/>
      <c r="D5" s="61"/>
      <c r="E5" s="62"/>
      <c r="F5" s="62"/>
      <c r="G5" s="62"/>
      <c r="H5" s="62"/>
      <c r="I5" s="63"/>
      <c r="J5" s="64"/>
    </row>
    <row r="6" spans="2:10" ht="4.5" customHeight="1" thickBot="1" x14ac:dyDescent="0.3">
      <c r="B6" s="65"/>
      <c r="C6" s="66"/>
      <c r="D6" s="57"/>
      <c r="E6" s="58"/>
      <c r="F6" s="58"/>
      <c r="G6" s="58"/>
      <c r="H6" s="58"/>
      <c r="I6" s="59"/>
      <c r="J6" s="60"/>
    </row>
    <row r="7" spans="2:10" ht="6" customHeight="1" x14ac:dyDescent="0.25">
      <c r="B7" s="67"/>
      <c r="J7" s="68"/>
    </row>
    <row r="8" spans="2:10" ht="9" customHeight="1" x14ac:dyDescent="0.25">
      <c r="B8" s="67"/>
      <c r="J8" s="68"/>
    </row>
    <row r="9" spans="2:10" ht="13" x14ac:dyDescent="0.3">
      <c r="B9" s="67"/>
      <c r="C9" s="69" t="s">
        <v>117</v>
      </c>
      <c r="E9" s="70"/>
      <c r="H9" s="71"/>
      <c r="J9" s="68"/>
    </row>
    <row r="10" spans="2:10" ht="8.25" customHeight="1" x14ac:dyDescent="0.25">
      <c r="B10" s="67"/>
      <c r="J10" s="68"/>
    </row>
    <row r="11" spans="2:10" ht="13" x14ac:dyDescent="0.3">
      <c r="B11" s="67"/>
      <c r="C11" s="69" t="s">
        <v>115</v>
      </c>
      <c r="J11" s="68"/>
    </row>
    <row r="12" spans="2:10" ht="13" x14ac:dyDescent="0.3">
      <c r="B12" s="67"/>
      <c r="C12" s="69" t="s">
        <v>116</v>
      </c>
      <c r="J12" s="68"/>
    </row>
    <row r="13" spans="2:10" x14ac:dyDescent="0.25">
      <c r="B13" s="67"/>
      <c r="J13" s="68"/>
    </row>
    <row r="14" spans="2:10" x14ac:dyDescent="0.25">
      <c r="B14" s="67"/>
      <c r="C14" s="48" t="s">
        <v>129</v>
      </c>
      <c r="G14" s="72"/>
      <c r="H14" s="72"/>
      <c r="I14" s="72"/>
      <c r="J14" s="68"/>
    </row>
    <row r="15" spans="2:10" ht="9" customHeight="1" x14ac:dyDescent="0.25">
      <c r="B15" s="67"/>
      <c r="C15" s="73"/>
      <c r="G15" s="72"/>
      <c r="H15" s="72"/>
      <c r="I15" s="72"/>
      <c r="J15" s="68"/>
    </row>
    <row r="16" spans="2:10" ht="13" x14ac:dyDescent="0.3">
      <c r="B16" s="67"/>
      <c r="C16" s="48" t="s">
        <v>130</v>
      </c>
      <c r="D16" s="70"/>
      <c r="G16" s="72"/>
      <c r="H16" s="74" t="s">
        <v>97</v>
      </c>
      <c r="I16" s="74" t="s">
        <v>98</v>
      </c>
      <c r="J16" s="68"/>
    </row>
    <row r="17" spans="2:14" ht="13" x14ac:dyDescent="0.3">
      <c r="B17" s="67"/>
      <c r="C17" s="69" t="s">
        <v>99</v>
      </c>
      <c r="D17" s="69"/>
      <c r="E17" s="69"/>
      <c r="F17" s="69"/>
      <c r="G17" s="72"/>
      <c r="H17" s="75">
        <v>44</v>
      </c>
      <c r="I17" s="76">
        <v>14163503</v>
      </c>
      <c r="J17" s="68"/>
    </row>
    <row r="18" spans="2:14" x14ac:dyDescent="0.25">
      <c r="B18" s="67"/>
      <c r="C18" s="48" t="s">
        <v>100</v>
      </c>
      <c r="G18" s="72"/>
      <c r="H18" s="78">
        <v>5</v>
      </c>
      <c r="I18" s="79">
        <v>449435</v>
      </c>
      <c r="J18" s="68"/>
    </row>
    <row r="19" spans="2:14" x14ac:dyDescent="0.25">
      <c r="B19" s="67"/>
      <c r="C19" s="48" t="s">
        <v>101</v>
      </c>
      <c r="G19" s="72"/>
      <c r="H19" s="78">
        <v>4</v>
      </c>
      <c r="I19" s="79">
        <v>2564448</v>
      </c>
      <c r="J19" s="68"/>
    </row>
    <row r="20" spans="2:14" x14ac:dyDescent="0.25">
      <c r="B20" s="67"/>
      <c r="C20" s="48" t="s">
        <v>102</v>
      </c>
      <c r="H20" s="80">
        <v>31</v>
      </c>
      <c r="I20" s="81">
        <v>10622444</v>
      </c>
      <c r="J20" s="68"/>
    </row>
    <row r="21" spans="2:14" x14ac:dyDescent="0.25">
      <c r="B21" s="67"/>
      <c r="C21" s="48" t="s">
        <v>103</v>
      </c>
      <c r="H21" s="80">
        <v>0</v>
      </c>
      <c r="I21" s="81">
        <v>0</v>
      </c>
      <c r="J21" s="68"/>
      <c r="N21" s="82"/>
    </row>
    <row r="22" spans="2:14" ht="13" thickBot="1" x14ac:dyDescent="0.3">
      <c r="B22" s="67"/>
      <c r="C22" s="48" t="s">
        <v>104</v>
      </c>
      <c r="H22" s="83">
        <v>0</v>
      </c>
      <c r="I22" s="84">
        <v>0</v>
      </c>
      <c r="J22" s="68"/>
    </row>
    <row r="23" spans="2:14" ht="13" x14ac:dyDescent="0.3">
      <c r="B23" s="67"/>
      <c r="C23" s="69" t="s">
        <v>105</v>
      </c>
      <c r="D23" s="69"/>
      <c r="E23" s="69"/>
      <c r="F23" s="69"/>
      <c r="H23" s="85">
        <f>H18+H19+H20+H21+H22</f>
        <v>40</v>
      </c>
      <c r="I23" s="86">
        <f>I18+I19+I20+I21+I22</f>
        <v>13636327</v>
      </c>
      <c r="J23" s="68"/>
    </row>
    <row r="24" spans="2:14" x14ac:dyDescent="0.25">
      <c r="B24" s="67"/>
      <c r="C24" s="48" t="s">
        <v>106</v>
      </c>
      <c r="H24" s="80">
        <v>3</v>
      </c>
      <c r="I24" s="81">
        <v>299376</v>
      </c>
      <c r="J24" s="68"/>
    </row>
    <row r="25" spans="2:14" ht="13" thickBot="1" x14ac:dyDescent="0.3">
      <c r="B25" s="67"/>
      <c r="C25" s="48" t="s">
        <v>87</v>
      </c>
      <c r="H25" s="83">
        <v>1</v>
      </c>
      <c r="I25" s="84">
        <v>227800</v>
      </c>
      <c r="J25" s="68"/>
    </row>
    <row r="26" spans="2:14" ht="13" x14ac:dyDescent="0.3">
      <c r="B26" s="67"/>
      <c r="C26" s="69" t="s">
        <v>107</v>
      </c>
      <c r="D26" s="69"/>
      <c r="E26" s="69"/>
      <c r="F26" s="69"/>
      <c r="H26" s="85">
        <f>H24+H25</f>
        <v>4</v>
      </c>
      <c r="I26" s="86">
        <f>I24+I25</f>
        <v>527176</v>
      </c>
      <c r="J26" s="68"/>
    </row>
    <row r="27" spans="2:14" ht="13.5" thickBot="1" x14ac:dyDescent="0.35">
      <c r="B27" s="67"/>
      <c r="C27" s="72" t="s">
        <v>108</v>
      </c>
      <c r="D27" s="87"/>
      <c r="E27" s="87"/>
      <c r="F27" s="87"/>
      <c r="G27" s="72"/>
      <c r="H27" s="88">
        <v>0</v>
      </c>
      <c r="I27" s="89">
        <v>0</v>
      </c>
      <c r="J27" s="90"/>
    </row>
    <row r="28" spans="2:14" ht="13" x14ac:dyDescent="0.3">
      <c r="B28" s="67"/>
      <c r="C28" s="87" t="s">
        <v>109</v>
      </c>
      <c r="D28" s="87"/>
      <c r="E28" s="87"/>
      <c r="F28" s="87"/>
      <c r="G28" s="72"/>
      <c r="H28" s="91">
        <f>H27</f>
        <v>0</v>
      </c>
      <c r="I28" s="79">
        <f>I27</f>
        <v>0</v>
      </c>
      <c r="J28" s="90"/>
    </row>
    <row r="29" spans="2:14" ht="13" x14ac:dyDescent="0.3">
      <c r="B29" s="67"/>
      <c r="C29" s="87"/>
      <c r="D29" s="87"/>
      <c r="E29" s="87"/>
      <c r="F29" s="87"/>
      <c r="G29" s="72"/>
      <c r="H29" s="78"/>
      <c r="I29" s="76"/>
      <c r="J29" s="90"/>
    </row>
    <row r="30" spans="2:14" ht="13.5" thickBot="1" x14ac:dyDescent="0.35">
      <c r="B30" s="67"/>
      <c r="C30" s="87" t="s">
        <v>110</v>
      </c>
      <c r="D30" s="87"/>
      <c r="E30" s="72"/>
      <c r="F30" s="72"/>
      <c r="G30" s="72"/>
      <c r="H30" s="92"/>
      <c r="I30" s="93"/>
      <c r="J30" s="90"/>
    </row>
    <row r="31" spans="2:14" ht="13.5" thickTop="1" x14ac:dyDescent="0.3">
      <c r="B31" s="67"/>
      <c r="C31" s="87"/>
      <c r="D31" s="87"/>
      <c r="E31" s="72"/>
      <c r="F31" s="72"/>
      <c r="G31" s="72"/>
      <c r="H31" s="79">
        <f>H23+H26+H28</f>
        <v>44</v>
      </c>
      <c r="I31" s="79">
        <f>I23+I26+I28</f>
        <v>14163503</v>
      </c>
      <c r="J31" s="90"/>
    </row>
    <row r="32" spans="2:14" ht="9.75" customHeight="1" x14ac:dyDescent="0.25">
      <c r="B32" s="67"/>
      <c r="C32" s="72"/>
      <c r="D32" s="72"/>
      <c r="E32" s="72"/>
      <c r="F32" s="72"/>
      <c r="G32" s="94"/>
      <c r="H32" s="95"/>
      <c r="I32" s="96"/>
      <c r="J32" s="90"/>
    </row>
    <row r="33" spans="2:10" ht="9.75" customHeight="1" x14ac:dyDescent="0.25">
      <c r="B33" s="67"/>
      <c r="C33" s="72"/>
      <c r="D33" s="72"/>
      <c r="E33" s="72"/>
      <c r="F33" s="72"/>
      <c r="G33" s="94"/>
      <c r="H33" s="95"/>
      <c r="I33" s="96"/>
      <c r="J33" s="90"/>
    </row>
    <row r="34" spans="2:10" ht="9.75" customHeight="1" x14ac:dyDescent="0.25">
      <c r="B34" s="67"/>
      <c r="C34" s="72"/>
      <c r="D34" s="72"/>
      <c r="E34" s="72"/>
      <c r="F34" s="72"/>
      <c r="G34" s="94"/>
      <c r="H34" s="95"/>
      <c r="I34" s="96"/>
      <c r="J34" s="90"/>
    </row>
    <row r="35" spans="2:10" ht="9.75" customHeight="1" x14ac:dyDescent="0.25">
      <c r="B35" s="67"/>
      <c r="C35" s="72"/>
      <c r="D35" s="72"/>
      <c r="E35" s="72"/>
      <c r="F35" s="72"/>
      <c r="G35" s="94"/>
      <c r="H35" s="95"/>
      <c r="I35" s="96"/>
      <c r="J35" s="90"/>
    </row>
    <row r="36" spans="2:10" ht="9.75" customHeight="1" x14ac:dyDescent="0.25">
      <c r="B36" s="67"/>
      <c r="C36" s="72"/>
      <c r="D36" s="72"/>
      <c r="E36" s="72"/>
      <c r="F36" s="72"/>
      <c r="G36" s="94"/>
      <c r="H36" s="95"/>
      <c r="I36" s="96"/>
      <c r="J36" s="90"/>
    </row>
    <row r="37" spans="2:10" ht="13.5" thickBot="1" x14ac:dyDescent="0.35">
      <c r="B37" s="67"/>
      <c r="C37" s="97"/>
      <c r="D37" s="98"/>
      <c r="E37" s="72"/>
      <c r="F37" s="72"/>
      <c r="G37" s="72"/>
      <c r="H37" s="99"/>
      <c r="I37" s="100"/>
      <c r="J37" s="90"/>
    </row>
    <row r="38" spans="2:10" ht="13" x14ac:dyDescent="0.3">
      <c r="B38" s="67"/>
      <c r="C38" s="94" t="s">
        <v>132</v>
      </c>
      <c r="D38" s="94"/>
      <c r="E38" s="72"/>
      <c r="F38" s="72"/>
      <c r="G38" s="72"/>
      <c r="H38" s="101" t="s">
        <v>111</v>
      </c>
      <c r="I38" s="94"/>
      <c r="J38" s="90"/>
    </row>
    <row r="39" spans="2:10" ht="13" x14ac:dyDescent="0.3">
      <c r="B39" s="67"/>
      <c r="C39" s="94" t="s">
        <v>133</v>
      </c>
      <c r="D39" s="72"/>
      <c r="E39" s="72"/>
      <c r="F39" s="72"/>
      <c r="G39" s="72"/>
      <c r="H39" s="87" t="s">
        <v>112</v>
      </c>
      <c r="I39" s="94"/>
      <c r="J39" s="90"/>
    </row>
    <row r="40" spans="2:10" ht="13" x14ac:dyDescent="0.3">
      <c r="B40" s="67"/>
      <c r="C40" s="72"/>
      <c r="D40" s="72"/>
      <c r="E40" s="72"/>
      <c r="F40" s="72"/>
      <c r="G40" s="72"/>
      <c r="H40" s="87" t="s">
        <v>113</v>
      </c>
      <c r="I40" s="94"/>
      <c r="J40" s="90"/>
    </row>
    <row r="41" spans="2:10" ht="13" x14ac:dyDescent="0.3">
      <c r="B41" s="67"/>
      <c r="C41" s="72"/>
      <c r="D41" s="72"/>
      <c r="E41" s="72"/>
      <c r="F41" s="72"/>
      <c r="G41" s="87"/>
      <c r="H41" s="94"/>
      <c r="I41" s="94"/>
      <c r="J41" s="90"/>
    </row>
    <row r="42" spans="2:10" x14ac:dyDescent="0.25">
      <c r="B42" s="67"/>
      <c r="C42" s="102" t="s">
        <v>114</v>
      </c>
      <c r="D42" s="102"/>
      <c r="E42" s="102"/>
      <c r="F42" s="102"/>
      <c r="G42" s="102"/>
      <c r="H42" s="102"/>
      <c r="I42" s="102"/>
      <c r="J42" s="90"/>
    </row>
    <row r="43" spans="2:10" x14ac:dyDescent="0.25">
      <c r="B43" s="67"/>
      <c r="C43" s="102"/>
      <c r="D43" s="102"/>
      <c r="E43" s="102"/>
      <c r="F43" s="102"/>
      <c r="G43" s="102"/>
      <c r="H43" s="102"/>
      <c r="I43" s="102"/>
      <c r="J43" s="90"/>
    </row>
    <row r="44" spans="2:10" ht="7.5" customHeight="1" thickBot="1" x14ac:dyDescent="0.3">
      <c r="B44" s="103"/>
      <c r="C44" s="104"/>
      <c r="D44" s="104"/>
      <c r="E44" s="104"/>
      <c r="F44" s="104"/>
      <c r="G44" s="105"/>
      <c r="H44" s="105"/>
      <c r="I44" s="105"/>
      <c r="J44" s="10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0" sqref="F10"/>
    </sheetView>
  </sheetViews>
  <sheetFormatPr baseColWidth="10" defaultRowHeight="14.5" x14ac:dyDescent="0.35"/>
  <cols>
    <col min="8" max="8" width="12.7265625" bestFit="1" customWidth="1"/>
    <col min="9" max="9" width="25.81640625" customWidth="1"/>
  </cols>
  <sheetData>
    <row r="1" spans="1:9" ht="15" thickBot="1" x14ac:dyDescent="0.4">
      <c r="A1" s="107"/>
      <c r="B1" s="108"/>
      <c r="C1" s="109" t="s">
        <v>118</v>
      </c>
      <c r="D1" s="110"/>
      <c r="E1" s="110"/>
      <c r="F1" s="110"/>
      <c r="G1" s="110"/>
      <c r="H1" s="111"/>
      <c r="I1" s="112" t="s">
        <v>94</v>
      </c>
    </row>
    <row r="2" spans="1:9" ht="53.5" customHeight="1" thickBot="1" x14ac:dyDescent="0.4">
      <c r="A2" s="113"/>
      <c r="B2" s="114"/>
      <c r="C2" s="115" t="s">
        <v>119</v>
      </c>
      <c r="D2" s="116"/>
      <c r="E2" s="116"/>
      <c r="F2" s="116"/>
      <c r="G2" s="116"/>
      <c r="H2" s="117"/>
      <c r="I2" s="118" t="s">
        <v>120</v>
      </c>
    </row>
    <row r="3" spans="1:9" x14ac:dyDescent="0.35">
      <c r="A3" s="119"/>
      <c r="B3" s="72"/>
      <c r="C3" s="72"/>
      <c r="D3" s="72"/>
      <c r="E3" s="72"/>
      <c r="F3" s="72"/>
      <c r="G3" s="72"/>
      <c r="H3" s="72"/>
      <c r="I3" s="90"/>
    </row>
    <row r="4" spans="1:9" x14ac:dyDescent="0.35">
      <c r="A4" s="119"/>
      <c r="B4" s="72"/>
      <c r="C4" s="72"/>
      <c r="D4" s="72"/>
      <c r="E4" s="72"/>
      <c r="F4" s="72"/>
      <c r="G4" s="72"/>
      <c r="H4" s="72"/>
      <c r="I4" s="90"/>
    </row>
    <row r="5" spans="1:9" x14ac:dyDescent="0.35">
      <c r="A5" s="119"/>
      <c r="B5" s="69" t="s">
        <v>117</v>
      </c>
      <c r="C5" s="120"/>
      <c r="D5" s="121"/>
      <c r="E5" s="72"/>
      <c r="F5" s="72"/>
      <c r="G5" s="72"/>
      <c r="H5" s="72"/>
      <c r="I5" s="90"/>
    </row>
    <row r="6" spans="1:9" x14ac:dyDescent="0.35">
      <c r="A6" s="119"/>
      <c r="B6" s="48"/>
      <c r="C6" s="72"/>
      <c r="D6" s="72"/>
      <c r="E6" s="72"/>
      <c r="F6" s="72"/>
      <c r="G6" s="72"/>
      <c r="H6" s="72"/>
      <c r="I6" s="90"/>
    </row>
    <row r="7" spans="1:9" x14ac:dyDescent="0.35">
      <c r="A7" s="119"/>
      <c r="B7" s="69" t="s">
        <v>115</v>
      </c>
      <c r="C7" s="72"/>
      <c r="D7" s="72"/>
      <c r="E7" s="72"/>
      <c r="F7" s="72"/>
      <c r="G7" s="72"/>
      <c r="H7" s="72"/>
      <c r="I7" s="90"/>
    </row>
    <row r="8" spans="1:9" x14ac:dyDescent="0.35">
      <c r="A8" s="119"/>
      <c r="B8" s="69" t="s">
        <v>116</v>
      </c>
      <c r="C8" s="72"/>
      <c r="D8" s="72"/>
      <c r="E8" s="72"/>
      <c r="F8" s="72"/>
      <c r="G8" s="72"/>
      <c r="H8" s="72"/>
      <c r="I8" s="90"/>
    </row>
    <row r="9" spans="1:9" x14ac:dyDescent="0.35">
      <c r="A9" s="119"/>
      <c r="B9" s="72"/>
      <c r="C9" s="72"/>
      <c r="D9" s="72"/>
      <c r="E9" s="72"/>
      <c r="F9" s="72"/>
      <c r="G9" s="72"/>
      <c r="H9" s="72"/>
      <c r="I9" s="90"/>
    </row>
    <row r="10" spans="1:9" x14ac:dyDescent="0.35">
      <c r="A10" s="119"/>
      <c r="B10" s="72" t="s">
        <v>121</v>
      </c>
      <c r="C10" s="72"/>
      <c r="D10" s="72"/>
      <c r="E10" s="72"/>
      <c r="F10" s="72"/>
      <c r="G10" s="72"/>
      <c r="H10" s="72"/>
      <c r="I10" s="90"/>
    </row>
    <row r="11" spans="1:9" x14ac:dyDescent="0.35">
      <c r="A11" s="119"/>
      <c r="B11" s="122"/>
      <c r="C11" s="72"/>
      <c r="D11" s="72"/>
      <c r="E11" s="72"/>
      <c r="F11" s="72"/>
      <c r="G11" s="72"/>
      <c r="H11" s="72"/>
      <c r="I11" s="90"/>
    </row>
    <row r="12" spans="1:9" x14ac:dyDescent="0.35">
      <c r="A12" s="119"/>
      <c r="B12" s="48" t="s">
        <v>131</v>
      </c>
      <c r="C12" s="121"/>
      <c r="D12" s="72"/>
      <c r="E12" s="72"/>
      <c r="F12" s="72"/>
      <c r="G12" s="74" t="s">
        <v>122</v>
      </c>
      <c r="H12" s="74" t="s">
        <v>123</v>
      </c>
      <c r="I12" s="90"/>
    </row>
    <row r="13" spans="1:9" x14ac:dyDescent="0.35">
      <c r="A13" s="119"/>
      <c r="B13" s="87" t="s">
        <v>99</v>
      </c>
      <c r="C13" s="87"/>
      <c r="D13" s="87"/>
      <c r="E13" s="87"/>
      <c r="F13" s="72"/>
      <c r="G13" s="123">
        <f>G19</f>
        <v>40</v>
      </c>
      <c r="H13" s="124">
        <f>H19</f>
        <v>13636327</v>
      </c>
      <c r="I13" s="90"/>
    </row>
    <row r="14" spans="1:9" x14ac:dyDescent="0.35">
      <c r="A14" s="119"/>
      <c r="B14" s="72" t="s">
        <v>100</v>
      </c>
      <c r="C14" s="72"/>
      <c r="D14" s="72"/>
      <c r="E14" s="72"/>
      <c r="F14" s="72"/>
      <c r="G14" s="78">
        <v>5</v>
      </c>
      <c r="H14" s="79">
        <v>449435</v>
      </c>
      <c r="I14" s="90"/>
    </row>
    <row r="15" spans="1:9" x14ac:dyDescent="0.35">
      <c r="A15" s="119"/>
      <c r="B15" s="72" t="s">
        <v>101</v>
      </c>
      <c r="C15" s="72"/>
      <c r="D15" s="72"/>
      <c r="E15" s="72"/>
      <c r="F15" s="72"/>
      <c r="G15" s="78">
        <v>4</v>
      </c>
      <c r="H15" s="79">
        <v>2564448</v>
      </c>
      <c r="I15" s="90"/>
    </row>
    <row r="16" spans="1:9" x14ac:dyDescent="0.35">
      <c r="A16" s="119"/>
      <c r="B16" s="72" t="s">
        <v>102</v>
      </c>
      <c r="C16" s="72"/>
      <c r="D16" s="72"/>
      <c r="E16" s="72"/>
      <c r="F16" s="72"/>
      <c r="G16" s="80">
        <v>31</v>
      </c>
      <c r="H16" s="81">
        <v>10622444</v>
      </c>
      <c r="I16" s="90"/>
    </row>
    <row r="17" spans="1:9" x14ac:dyDescent="0.35">
      <c r="A17" s="119"/>
      <c r="B17" s="72" t="s">
        <v>103</v>
      </c>
      <c r="C17" s="72"/>
      <c r="D17" s="72"/>
      <c r="E17" s="72"/>
      <c r="F17" s="72"/>
      <c r="G17" s="125">
        <v>0</v>
      </c>
      <c r="H17" s="126">
        <v>0</v>
      </c>
      <c r="I17" s="90"/>
    </row>
    <row r="18" spans="1:9" x14ac:dyDescent="0.35">
      <c r="A18" s="119"/>
      <c r="B18" s="72" t="s">
        <v>124</v>
      </c>
      <c r="C18" s="72"/>
      <c r="D18" s="72"/>
      <c r="E18" s="72"/>
      <c r="F18" s="72"/>
      <c r="G18" s="127">
        <v>0</v>
      </c>
      <c r="H18" s="128">
        <v>0</v>
      </c>
      <c r="I18" s="90"/>
    </row>
    <row r="19" spans="1:9" x14ac:dyDescent="0.35">
      <c r="A19" s="119"/>
      <c r="B19" s="87" t="s">
        <v>125</v>
      </c>
      <c r="C19" s="87"/>
      <c r="D19" s="87"/>
      <c r="E19" s="87"/>
      <c r="F19" s="72"/>
      <c r="G19" s="125">
        <f>SUM(G14:G18)</f>
        <v>40</v>
      </c>
      <c r="H19" s="124">
        <f>(H14+H15+H16+H17+H18)</f>
        <v>13636327</v>
      </c>
      <c r="I19" s="90"/>
    </row>
    <row r="20" spans="1:9" ht="15" thickBot="1" x14ac:dyDescent="0.4">
      <c r="A20" s="119"/>
      <c r="B20" s="87"/>
      <c r="C20" s="87"/>
      <c r="D20" s="72"/>
      <c r="E20" s="72"/>
      <c r="F20" s="72"/>
      <c r="G20" s="129"/>
      <c r="H20" s="130"/>
      <c r="I20" s="90"/>
    </row>
    <row r="21" spans="1:9" ht="15" thickTop="1" x14ac:dyDescent="0.35">
      <c r="A21" s="119"/>
      <c r="B21" s="87"/>
      <c r="C21" s="87"/>
      <c r="D21" s="72"/>
      <c r="E21" s="72"/>
      <c r="F21" s="72"/>
      <c r="G21" s="94"/>
      <c r="H21" s="131"/>
      <c r="I21" s="90"/>
    </row>
    <row r="22" spans="1:9" x14ac:dyDescent="0.35">
      <c r="A22" s="119"/>
      <c r="B22" s="72"/>
      <c r="C22" s="72"/>
      <c r="D22" s="72"/>
      <c r="E22" s="72"/>
      <c r="F22" s="94"/>
      <c r="G22" s="94"/>
      <c r="H22" s="94"/>
      <c r="I22" s="90"/>
    </row>
    <row r="23" spans="1:9" ht="15" thickBot="1" x14ac:dyDescent="0.4">
      <c r="A23" s="119"/>
      <c r="B23" s="98"/>
      <c r="C23" s="98"/>
      <c r="D23" s="72"/>
      <c r="E23" s="72"/>
      <c r="F23" s="98"/>
      <c r="G23" s="98"/>
      <c r="H23" s="94"/>
      <c r="I23" s="90"/>
    </row>
    <row r="24" spans="1:9" x14ac:dyDescent="0.35">
      <c r="A24" s="119"/>
      <c r="B24" s="94"/>
      <c r="C24" s="94"/>
      <c r="D24" s="72"/>
      <c r="E24" s="72"/>
      <c r="F24" s="94"/>
      <c r="G24" s="94"/>
      <c r="H24" s="94"/>
      <c r="I24" s="90"/>
    </row>
    <row r="25" spans="1:9" x14ac:dyDescent="0.35">
      <c r="A25" s="119"/>
      <c r="B25" s="94" t="s">
        <v>132</v>
      </c>
      <c r="C25" s="94"/>
      <c r="D25" s="72"/>
      <c r="E25" s="72"/>
      <c r="F25" s="94" t="s">
        <v>126</v>
      </c>
      <c r="G25" s="94"/>
      <c r="H25" s="94"/>
      <c r="I25" s="90"/>
    </row>
    <row r="26" spans="1:9" x14ac:dyDescent="0.35">
      <c r="A26" s="119"/>
      <c r="B26" s="94" t="s">
        <v>133</v>
      </c>
      <c r="C26" s="94"/>
      <c r="D26" s="72"/>
      <c r="E26" s="72"/>
      <c r="F26" s="94" t="s">
        <v>127</v>
      </c>
      <c r="G26" s="94"/>
      <c r="H26" s="94"/>
      <c r="I26" s="90"/>
    </row>
    <row r="27" spans="1:9" x14ac:dyDescent="0.35">
      <c r="A27" s="119"/>
      <c r="B27" s="94"/>
      <c r="C27" s="94"/>
      <c r="D27" s="72"/>
      <c r="E27" s="72"/>
      <c r="F27" s="94"/>
      <c r="G27" s="94"/>
      <c r="H27" s="94"/>
      <c r="I27" s="90"/>
    </row>
    <row r="28" spans="1:9" ht="18.5" customHeight="1" x14ac:dyDescent="0.35">
      <c r="A28" s="119"/>
      <c r="B28" s="132" t="s">
        <v>128</v>
      </c>
      <c r="C28" s="132"/>
      <c r="D28" s="132"/>
      <c r="E28" s="132"/>
      <c r="F28" s="132"/>
      <c r="G28" s="132"/>
      <c r="H28" s="132"/>
      <c r="I28" s="90"/>
    </row>
    <row r="29" spans="1:9" ht="15" thickBot="1" x14ac:dyDescent="0.4">
      <c r="A29" s="133"/>
      <c r="B29" s="134"/>
      <c r="C29" s="134"/>
      <c r="D29" s="134"/>
      <c r="E29" s="134"/>
      <c r="F29" s="98"/>
      <c r="G29" s="98"/>
      <c r="H29" s="98"/>
      <c r="I29" s="13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2024-05-09T16:59:04Z</cp:lastPrinted>
  <dcterms:created xsi:type="dcterms:W3CDTF">2022-06-01T14:39:12Z</dcterms:created>
  <dcterms:modified xsi:type="dcterms:W3CDTF">2024-05-09T17:06:20Z</dcterms:modified>
</cp:coreProperties>
</file>