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nilo\Areas\CxPSalud\CARTERA\CARTERAS REVISADAS\REVISIÓN CARTERAS AÑO 2025\5. MAYO\NIT 890300513 CLINICA DE OCCIDENTE S.A\"/>
    </mc:Choice>
  </mc:AlternateContent>
  <xr:revisionPtr revIDLastSave="0" documentId="13_ncr:1_{7F27988F-F561-4168-BB6E-DC411AF0F4BB}" xr6:coauthVersionLast="47" xr6:coauthVersionMax="47" xr10:uidLastSave="{00000000-0000-0000-0000-000000000000}"/>
  <bookViews>
    <workbookView xWindow="-110" yWindow="-110" windowWidth="19420" windowHeight="11500" activeTab="2" xr2:uid="{ECEC7CDC-C0A2-4D02-B6AC-B199D7C1194D}"/>
  </bookViews>
  <sheets>
    <sheet name="INFO IPS" sheetId="1" r:id="rId1"/>
    <sheet name="ESTADO CADA FACT" sheetId="2" r:id="rId2"/>
    <sheet name="FOR-CSA-018" sheetId="3" r:id="rId3"/>
    <sheet name="CIRCULAR 030" sheetId="4" r:id="rId4"/>
  </sheets>
  <externalReferences>
    <externalReference r:id="rId5"/>
    <externalReference r:id="rId6"/>
  </externalReferences>
  <definedNames>
    <definedName name="_xlnm._FilterDatabase" localSheetId="1" hidden="1">'ESTADO CADA FACT'!$A$2:$AZ$39</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4" l="1"/>
  <c r="G32" i="4"/>
  <c r="C32" i="4"/>
  <c r="G31" i="4"/>
  <c r="C31" i="4"/>
  <c r="G30" i="4"/>
  <c r="C30" i="4"/>
  <c r="I23" i="4"/>
  <c r="H23" i="4"/>
  <c r="I22" i="4"/>
  <c r="H22" i="4"/>
  <c r="I21" i="4"/>
  <c r="H21" i="4"/>
  <c r="I20" i="4"/>
  <c r="H20" i="4"/>
  <c r="I19" i="4"/>
  <c r="H19" i="4"/>
  <c r="I18" i="4"/>
  <c r="I17" i="4" s="1"/>
  <c r="H18" i="4"/>
  <c r="C17" i="4"/>
  <c r="I30" i="3"/>
  <c r="H30" i="3"/>
  <c r="I28" i="3"/>
  <c r="H28" i="3"/>
  <c r="I25" i="3"/>
  <c r="I32" i="3" s="1"/>
  <c r="I33" i="3" s="1"/>
  <c r="H25" i="3"/>
  <c r="H32" i="3" s="1"/>
  <c r="H33" i="3" s="1"/>
  <c r="C12" i="4"/>
  <c r="C9" i="4"/>
  <c r="H17" i="4" l="1"/>
  <c r="H24" i="4"/>
  <c r="I24" i="4"/>
  <c r="AR29" i="2" l="1"/>
  <c r="AR30" i="2"/>
  <c r="AR31" i="2"/>
  <c r="AR32" i="2"/>
  <c r="AR33" i="2"/>
  <c r="AR34" i="2"/>
  <c r="AR35" i="2"/>
  <c r="AR36" i="2"/>
  <c r="AR37" i="2"/>
  <c r="AR38" i="2"/>
  <c r="AR39" i="2"/>
  <c r="AR28" i="2"/>
  <c r="J1" i="2"/>
  <c r="AQ1" i="2"/>
  <c r="AN1" i="2"/>
  <c r="AM1" i="2"/>
  <c r="AS1" i="2"/>
  <c r="I1" i="2"/>
  <c r="M1" i="2"/>
  <c r="V1" i="2"/>
  <c r="W1" i="2"/>
  <c r="Y1" i="2"/>
  <c r="Z1" i="2"/>
  <c r="AE1" i="2"/>
  <c r="AD1" i="2"/>
  <c r="AT1" i="2"/>
  <c r="AP1" i="2"/>
  <c r="AO1" i="2"/>
  <c r="AL1" i="2"/>
  <c r="AR1" i="2" l="1"/>
  <c r="K1" i="2" s="1"/>
  <c r="L2" i="2"/>
  <c r="AU1" i="2"/>
  <c r="AA1" i="2"/>
  <c r="X1" i="2"/>
</calcChain>
</file>

<file path=xl/sharedStrings.xml><?xml version="1.0" encoding="utf-8"?>
<sst xmlns="http://schemas.openxmlformats.org/spreadsheetml/2006/main" count="769" uniqueCount="272">
  <si>
    <t>TERCERO</t>
  </si>
  <si>
    <t>NOMBRE TERCERO</t>
  </si>
  <si>
    <t>PLAN</t>
  </si>
  <si>
    <t>FACTURA</t>
  </si>
  <si>
    <t>FECHA FACTURA</t>
  </si>
  <si>
    <t>ENVIO</t>
  </si>
  <si>
    <t>FECHA RADICACION</t>
  </si>
  <si>
    <t>TOTAL FACTURA</t>
  </si>
  <si>
    <t>RETENCION</t>
  </si>
  <si>
    <t>VALOR ABONO</t>
  </si>
  <si>
    <t>SALDO A COBRAR</t>
  </si>
  <si>
    <t>RADICADO / SIN RADICAR</t>
  </si>
  <si>
    <t>EDAD</t>
  </si>
  <si>
    <t>FECHA INGRESO</t>
  </si>
  <si>
    <t>NIT 890303093</t>
  </si>
  <si>
    <t>COMFENALCO</t>
  </si>
  <si>
    <t>COMFENALCO (URGENCIA VITAL 2023)</t>
  </si>
  <si>
    <t>1C272004</t>
  </si>
  <si>
    <t>SI</t>
  </si>
  <si>
    <t>DE 181 A 360</t>
  </si>
  <si>
    <t>1C276925</t>
  </si>
  <si>
    <t>1C277967</t>
  </si>
  <si>
    <t>DE 121 A 150</t>
  </si>
  <si>
    <t>COMFENALCO (URGENCIA VITAL 2024)</t>
  </si>
  <si>
    <t>1C295822</t>
  </si>
  <si>
    <t>1C299214</t>
  </si>
  <si>
    <t>1C301697</t>
  </si>
  <si>
    <t>DE 31 a 60</t>
  </si>
  <si>
    <t>1C301970</t>
  </si>
  <si>
    <t>DE 1 a 30</t>
  </si>
  <si>
    <t>COMFENALCO (URGENCIA VITAL UVB 2025)</t>
  </si>
  <si>
    <t>1C304857</t>
  </si>
  <si>
    <t>CORRIENTE</t>
  </si>
  <si>
    <t>1C307162</t>
  </si>
  <si>
    <t>NO</t>
  </si>
  <si>
    <t>COMFENALCO (PAGO ANTICIPADO) 2023</t>
  </si>
  <si>
    <t>1E688660</t>
  </si>
  <si>
    <t>COMFENALCO 2024</t>
  </si>
  <si>
    <t>1E689243</t>
  </si>
  <si>
    <t>1E689252</t>
  </si>
  <si>
    <t>1E689257</t>
  </si>
  <si>
    <t>1E689260</t>
  </si>
  <si>
    <t>1E716988</t>
  </si>
  <si>
    <t>1E719165</t>
  </si>
  <si>
    <t>DE 151 A 180</t>
  </si>
  <si>
    <t>COMFENALCO (PAGO ANTICIPADO) 2022</t>
  </si>
  <si>
    <t>1E725269</t>
  </si>
  <si>
    <t>1E748598</t>
  </si>
  <si>
    <t>1E753041</t>
  </si>
  <si>
    <t>1E780012</t>
  </si>
  <si>
    <t>1E782790</t>
  </si>
  <si>
    <t>1E784070</t>
  </si>
  <si>
    <t>DE 61 A 90</t>
  </si>
  <si>
    <t>1E784072</t>
  </si>
  <si>
    <t>1E787728</t>
  </si>
  <si>
    <t>1E797467</t>
  </si>
  <si>
    <t>1E833773</t>
  </si>
  <si>
    <t>1E835703</t>
  </si>
  <si>
    <t>1E837264</t>
  </si>
  <si>
    <t>COMFENALCO (PAGO ANTICIPADO) 2025</t>
  </si>
  <si>
    <t>1E837851</t>
  </si>
  <si>
    <t>1E839126</t>
  </si>
  <si>
    <t>1E839171</t>
  </si>
  <si>
    <t>COMFENALCO (URGENCIA VITAL 2022)</t>
  </si>
  <si>
    <t>2C421143</t>
  </si>
  <si>
    <t>COMFENALCO (URGENCIA VITAL 2025)</t>
  </si>
  <si>
    <t>2C425317</t>
  </si>
  <si>
    <t>2C426178</t>
  </si>
  <si>
    <t>2C427071</t>
  </si>
  <si>
    <t>4C313671</t>
  </si>
  <si>
    <t>4C317672</t>
  </si>
  <si>
    <t>NIT IPS</t>
  </si>
  <si>
    <t>Nombre IPS</t>
  </si>
  <si>
    <t>Prefijo Factura</t>
  </si>
  <si>
    <t>Numero Factura</t>
  </si>
  <si>
    <t>LLAVE</t>
  </si>
  <si>
    <t>IPS Fecha factura</t>
  </si>
  <si>
    <t>IPS Fecha radicado</t>
  </si>
  <si>
    <t>IPS Valor Factura</t>
  </si>
  <si>
    <t>IPS Saldo Factura</t>
  </si>
  <si>
    <t>ESTADO CARTERA ANTERIOR</t>
  </si>
  <si>
    <t>POR PAGAR SAP</t>
  </si>
  <si>
    <t>DOC CONTA</t>
  </si>
  <si>
    <t>ESTADO BOX</t>
  </si>
  <si>
    <t>FECHA FACT</t>
  </si>
  <si>
    <t>FECHA RAD</t>
  </si>
  <si>
    <t>FECHA LIQ</t>
  </si>
  <si>
    <t>FECHA DEV</t>
  </si>
  <si>
    <t>DIAS</t>
  </si>
  <si>
    <t>VALOR BRUTO</t>
  </si>
  <si>
    <t>VALOR RADICAD</t>
  </si>
  <si>
    <t>COPAGO/CM REAL</t>
  </si>
  <si>
    <t>COPAGO/CM BOX</t>
  </si>
  <si>
    <t>GLOSA PDTE</t>
  </si>
  <si>
    <t>GLOSA ACEPTADA</t>
  </si>
  <si>
    <t>DEVOLUCION</t>
  </si>
  <si>
    <t>Observacion Devolucion</t>
  </si>
  <si>
    <t>Observacion glosa</t>
  </si>
  <si>
    <t>Rete Fuente</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</si>
  <si>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</si>
  <si>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</si>
  <si>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</si>
  <si>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</si>
  <si>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</si>
  <si>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</si>
  <si>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</si>
  <si>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</si>
  <si>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</si>
  <si>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</si>
  <si>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</si>
  <si>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</si>
  <si>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</si>
  <si>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</si>
  <si>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</si>
  <si>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DOC COMPENSACION SAP</t>
  </si>
  <si>
    <t>FECHA COMPENSACION SAP</t>
  </si>
  <si>
    <t>OBSE PAGO</t>
  </si>
  <si>
    <t>VALOR TRANFERENCIA</t>
  </si>
  <si>
    <t>CLINICA DE OCCIDENTE S.A</t>
  </si>
  <si>
    <t>890300513_1C301970</t>
  </si>
  <si>
    <t>Factura Devuelta</t>
  </si>
  <si>
    <t>Devuelta</t>
  </si>
  <si>
    <t>0-30</t>
  </si>
  <si>
    <t xml:space="preserve">Se  realiza  devolución. Factura  no cuenta con autorización final para  cierre del evento en estancia hospitalaria. Por favor  validar con el área  encargada, una  vez subsanada la  devolución factura  queda  sujeta  a Auditoria  integral. </t>
  </si>
  <si>
    <t>Servicios ambulatorios</t>
  </si>
  <si>
    <t>890300513_1C304857</t>
  </si>
  <si>
    <t>Corriente</t>
  </si>
  <si>
    <t xml:space="preserve">Se  realiza devolución, al realizar  auditoria se evidencia que las fechas  del detalle de cargos, no concuerdan con la fechas soportadas en historia clínica, historia clínica se encuentra incompleta.  Se le recuerda a la Ips que las fechas de facturación debe de coincidir con los soportes  de historia clínica  radicados. Una vez subsanada la devolución la factura queda sujeta a auditoria integral.   </t>
  </si>
  <si>
    <t>Servicios hospitalarios</t>
  </si>
  <si>
    <t>890300513_2C427071</t>
  </si>
  <si>
    <t>La factura corresponde a una persona que pertenecía a otro responsable de pago en el momento de la atención</t>
  </si>
  <si>
    <t>Atención inicial de urgencias</t>
  </si>
  <si>
    <t>890300513_4C313671</t>
  </si>
  <si>
    <t>El prestador de servicios de salud que factura no hace parte de la red integral e integrada de la entidad responsable de pago</t>
  </si>
  <si>
    <t>Consultas ambulatorias | Exámenes de laboratorio, imágenes y otras ayudas diagnósticas ambulatorias</t>
  </si>
  <si>
    <t>890300513_1C295822</t>
  </si>
  <si>
    <t>Se sostiene la devolución de la factura ya que no cuenta con una autorización para la prestación de los servicios, se debe reportar al área encargada al correo autorizacionescap@epsdelagente.com.co , una vez tengan la autorización por favor radicar nuevamente para realizar el proceso de auditoria integral No se evidencia ni adjuntan el anexo 2 con sus soportes de envío para  el informe de la atención inicial de urgencias del 18 de agosto de 2024, adjuntan anexo 3 y soportes de envío con fecha del 18 de septiembre del 2024 cuando el paciente egreso de su IPS el 20 de agosto del 2024</t>
  </si>
  <si>
    <t>autorizaciones se devuelve factura con soportes completos al validar los datos no cuenta con la atorizacion final del cierre del evento , radicar los soportes al area encargada capautorizaciones@epsdelagente.com.co . para darle tramite sujeta apertinencia</t>
  </si>
  <si>
    <t>AUTORIZACION</t>
  </si>
  <si>
    <t>Urgencias</t>
  </si>
  <si>
    <t>890300513_1C299214</t>
  </si>
  <si>
    <t>SE DEVUELVE FACTURA AUDITORIA MEDICA REFIERE QUE ES UN SERVICIO DE ARL. SERVICIO AUTORIZADO PARA SEGUROS COLMENA Autorizacion No. 986430237</t>
  </si>
  <si>
    <t>890300513_1C307162</t>
  </si>
  <si>
    <t xml:space="preserve">Se realiza devolución, factura no  cuenta con autorización para cierre del evento en estancia hospitalaria. Por favor  validar con el área  encargada, una vez subsanada la  devolución, la  factura  queda  sujeta a auditoria integral. </t>
  </si>
  <si>
    <t>890300513_2C426178</t>
  </si>
  <si>
    <t>Factura Pendiente por Programacion de Pago</t>
  </si>
  <si>
    <t>Finalizada</t>
  </si>
  <si>
    <t>URG-2023-24</t>
  </si>
  <si>
    <t>890300513_2C425317</t>
  </si>
  <si>
    <t>890300513_1E784070</t>
  </si>
  <si>
    <t>31-60</t>
  </si>
  <si>
    <t>Exámenes de laboratorio, imágenes y otras ayudas diagnósticas ambulatorias</t>
  </si>
  <si>
    <t>890300513_1E688660</t>
  </si>
  <si>
    <t>181-360</t>
  </si>
  <si>
    <t>890300513_1E719165</t>
  </si>
  <si>
    <t>Se realiza devolución, no se evidencia resultado de ayuda diagnostica facturada 883511 RESONANCIA MAGNÉTICA DE MIEMBRO SUPERIOR SIN INCLUIR ARTICULACIONES. Por favor validar con el área encargada.</t>
  </si>
  <si>
    <t>FACTURACION</t>
  </si>
  <si>
    <t>Hospitalario</t>
  </si>
  <si>
    <t>CNT-2024-32</t>
  </si>
  <si>
    <t>890300513_1E725269</t>
  </si>
  <si>
    <t>Factura en Proceso Interno</t>
  </si>
  <si>
    <t>Para auditoria de pertinencia</t>
  </si>
  <si>
    <t>Se realiza devolución de la factura, al validar soportes no se evidencia autorización para 890287 CONSULTA DE PRIMERA VEZ POR ESPECIALISTA EN RADIOTERAPIA</t>
  </si>
  <si>
    <t>Ambulatorio</t>
  </si>
  <si>
    <t>890300513_2C421143</t>
  </si>
  <si>
    <t>Factura No Radicada</t>
  </si>
  <si>
    <t>Para Cargar RIPS</t>
  </si>
  <si>
    <t>No radicada</t>
  </si>
  <si>
    <t>890300513_1C277967</t>
  </si>
  <si>
    <t>Se sostiene devolución, al validar soportes se evidencia: 1. Factura no cuenta con número de autorización hospitalaria para el cierre del evento, solo se evidencia autorización de urgencias. 2.. No se visualiza Historia clínica, detalle de cargos donde se evidencie desagregado de los servicios prestados. Por favor validar con el área encargada, radicar soportes. Una vez subsanada la devoluicón, factura queda sujeta a auditoria integral.</t>
  </si>
  <si>
    <t>SOPORTE</t>
  </si>
  <si>
    <t>Consultas ambulatorias | Servicios hospitalarios</t>
  </si>
  <si>
    <t>890300513_1E753041</t>
  </si>
  <si>
    <t>Factura Pendiente por Programacion de Pago-Glosa Pendiente por Contestar IPS</t>
  </si>
  <si>
    <t>Para respuesta prestador</t>
  </si>
  <si>
    <t>Se realiza glosa por valor de $4.500, que obedece  al no cobro completo de la  cuota moderadora, descontado de la factura.</t>
  </si>
  <si>
    <t>GLOSA</t>
  </si>
  <si>
    <t>Se realiza glosa por valor de $4.500, que obedece al no cobro completo de la cuota moderadora, descontado de la factura.</t>
  </si>
  <si>
    <t>Servicios de internación o procedimientos quirurgicos</t>
  </si>
  <si>
    <t>890300513_1E689252</t>
  </si>
  <si>
    <t>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t>
  </si>
  <si>
    <t>Se sostiene devolución, al validar soportes se evidencia: 1. Factura no cuenta con detalle de cargos. 2. No se evidencia resultados de ayudas diagnosticas (Resonancias). 3. No se evidencia soportes de insumos y medicamentos. Por favor validar con el área encargada.</t>
  </si>
  <si>
    <t>Consultas ambulatorias</t>
  </si>
  <si>
    <t>890300513_1C301697</t>
  </si>
  <si>
    <t>876122 ARTERIOGRAFIA CORONARIA CON CATETERISMO IZQUIERDO , 20/11/24. Procedimientos diagnóstico no facturable, se acepta el procedimiento terapéutico ANGIOPLASTIA CORONARIA CON BALON EN DESCENDENTE ANTERIOR ($1,511,132)|25135 IMPLANTACION DE STENT INTRACORONARIO. 20/11/24. Procedimiento no soportado. Paciente a quien se le realiza segun nota quirurgica ANGIOPLASTIA CON BALON EN DESCENDENTE ANTERIOR. se objeta su pago. ($2.113.200)|020901 Antígeno 125 para cáncer de ovario ($212,300), No interpretacion medica en historia  clinica del 25/11/24.|Se aplica  glosa por valor de $191.100, que obedece a glosa  por tarifa, por mayor valor  facturado, se reconoce  valor pactado en nota  tecnica para el siguiente servicio:  Cups facturado   25127  100101 Angioplastia coronaria, por valor de  $ 2.409.300, se reconoce  valor pactado  $ 2.218.200, se objeta diferencia por valor de  $191.100           |Se aplica glosa por valor de $3.017.949, que obedece a cups facturado 31303 RESONANCIA MAGNÉTICA DE CEREBRO, la tarifa se encuentra en el contrato CONTRATO CNT-2024-32 por valor de $ 530.751 con el cups 883101, se reconoce valor  pactado en contrato, se objeta diferencia por  valor  de $ 3.017.949.</t>
  </si>
  <si>
    <t>890300513_1E787728</t>
  </si>
  <si>
    <t>Se ratifica objeccion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ratifica objeccion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t>
  </si>
  <si>
    <t>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t>
  </si>
  <si>
    <t>PERTINENCIA MEDICA</t>
  </si>
  <si>
    <t>890300513_1E689243</t>
  </si>
  <si>
    <t xml:space="preserve"> 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aplica glosa por valor de $125,201, que obedece a que no se evidencia  autorización  pora Medio de contraste, materiales e inusmos de  883321 Resonancia Magnética De Corazón Con Valoración De La Morfología (Caracterización Tisular).  </t>
  </si>
  <si>
    <t>890300513_1E689257</t>
  </si>
  <si>
    <t>Se  aplica  glosa  por valor de $119.433, que  obedece  que  no se  evidencia  autorización de medio de contraste, materiales  e insumos de 883321  Resonancia Magnética De Corazón Con Valoración De La Morfología (Caracterización Tisular).|Se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t>
  </si>
  <si>
    <t>Se sostiene devolución, de acuerdo a respuesta emitida por la Ips, se valida soportes y se evidencia: 1. Factura no cuenta con detalle de cargos. 2.No se evidencia resultados de resonancias. 3. No evidencia soportes de insumos y medicamentos. Por favor validar con el área encargada para dar tramite a la factura.</t>
  </si>
  <si>
    <t>890300513_1E689260</t>
  </si>
  <si>
    <t>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|Se aplica glosa por valor de $114.858 que obedece que no se evidencia autorización de medio de contraste, materiales e insumos de 883321 Resonancia Magnética De Corazón Con Valoración De La Morfología (Caracterización Tisular). |Se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t>
  </si>
  <si>
    <t>Se sostiene devolución, de acuerdo a respuesta emitida por la Ips, se valida soportes y se evidencia: 1. Factura no cuenta con detalle de cargos. 2.No se evidencia resultados de resonancias. 3.No se evidencia soportes de insumos y medicamentos. Por favor validar con el área encargada para dar tramite a la factura.</t>
  </si>
  <si>
    <t>890300513_1E782790</t>
  </si>
  <si>
    <t>Se ratifica objeccion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ratifica objeccion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objecion por valor de $663.742 en función de soporte y pertinencia.</t>
  </si>
  <si>
    <t>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objecion por valor de $663.742 en función de soporte y pertinencia.</t>
  </si>
  <si>
    <t>890300513_1E780012</t>
  </si>
  <si>
    <t>Se ratifica objeccion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ratifica objeccion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objecion por valor de $663.742 en función de soporte y pertinencia.</t>
  </si>
  <si>
    <t>890300513_1E833773</t>
  </si>
  <si>
    <t xml:space="preserve">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t>
  </si>
  <si>
    <t>890300513_1E784072</t>
  </si>
  <si>
    <t xml:space="preserve">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t>
  </si>
  <si>
    <t>890300513_1E797467</t>
  </si>
  <si>
    <t xml:space="preserve">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t>
  </si>
  <si>
    <t>890300513_1C272004</t>
  </si>
  <si>
    <t>Factura Glosa Pendiente por Contestar IPS</t>
  </si>
  <si>
    <t>91-180</t>
  </si>
  <si>
    <t xml:space="preserve">Se ratifica objeción. TARIFA SE REALIZA OBJECION POR CUPS 903111 ACIDO LACTICO VP$56100 SE OBJETA LA DIFERENCIA$22304|Se ratifica objeción. 895100 EKG Agosto 14 No facturable, paciente en UCI. ($26.002)|Se ratifica objeción. 890468 Interconsulta Nefrología Agosto 13, no facturable, incluida en la Hemodialisis del 13 de Agosto. ($75.062)|Se ratifica objeción. 890668 Cuidados por Nefrología Agosto 16- 18- 21- 23 No facturables, incluidas en las Hemodialisis de estas fechas. ($75.062) x 4|Se ratifica objeción. Paraclínicos no interpretados en la HC: Agosto 13: 902206 Extendido de sangre periferica- Fosfolipidos Anticuerpos IgM. - Gases venosos facturan 2 interpretan 1. ($212.982). La glosa no es por soporte sino por pertinencia pues los paraclínicos no se encuentran interpretados en la HC. |Se ratifica objeción. Paraclínicos no interpretados en la HC: Agosto 16: 903604 Calcio iónico. ($62.349). Respuesta de IPS no acorde con la glosa. |Se ratifica objeción. Paraclínicos no interpretados en la HC: Agosto 17: 906913 PCR ($29.396). Respuesta de IPS no acorde con la glosa. |Se ratifica objeción. Paraclínicos no interpretados en la HC: Agosto 22: 903044 Saturación de Transferrina. ($39.032). Respuesta de IPS no acorde con la glosa. |Se ratifica objeción. 0102011750 Ceftriaxona x 1 gr facturan 18 fcos, se aceptan 14 focs por pertinencia. Formulan 1 gr cada 12 horas por 7 dias. Se objetan 4 fcos no pertinentes. ($63.801) x 4. La glosa no es por soporte  sino por pertinencia. |Se ratifica objeción. 0102012040 Fluconazol fco x 200 mg facturan 5 focs. Se aceptan 4 fcos por pertinencia medica. El 14 de Agosto formulan 200 mg 3 veces por semana post dialisis (Agosto 16-18-21-23) ($23.528).  La glosa no es por soporte sino por pertinencia medica. </t>
  </si>
  <si>
    <t>Se ratifica objeción. 895100 EKG Agosto 14 No facturable, paciente en UCI. ($26.002)</t>
  </si>
  <si>
    <t>890300513_1C276925</t>
  </si>
  <si>
    <t>se ratifica objecion por mayor valor cobrado en medicamento ultravis 300 mg vp$66946 se objeta la diferencia$72089, segun circular tope circular 13 CONTRATESTE CUM 19999096-3 IOPRAMIDA (ULTRAVIST 300) 623.4MG/ML CON TOPE MAXIMO POR CIRCULAR 13 SEGUN FECHA DE PRESTACION ES DE 18-octubre -2023.</t>
  </si>
  <si>
    <t>COT-2023-120</t>
  </si>
  <si>
    <t>890300513_1E716988</t>
  </si>
  <si>
    <t>Se objeta 883322 RESONANCIA MAGNÉTICA DE CORAZÓN CON MAPEO DE LA VELOCIDAD DE FLUJO,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//RESPUESTA EXTEMPORANEA |Se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 RESPUESTA EXTEMPORANEA</t>
  </si>
  <si>
    <t>Se objeta 883324 RESONANCIA MAGNÉTICA DE CORAZÓN CON VALORACIÓN FUNCIONAL, ayuda diagnostica no soportada, lo que se encuentra soportado es 883321 RESONANCIA MAGNÉTICA DE CORAZÓN CON VALORACIÓN DE LA MORFOLOGÍA (CARACTERIZACIÓN TISULAR), la cual incluye la ayuda diagnostica mencionada, no se deben facturar adicionalmente ya que se encuentra incluida en el estudio mencionado. se realiza objeción por valor de $663.742 en función de soporte y pertinencia. // RESPUESTA EXTEMPORANEA</t>
  </si>
  <si>
    <t>890300513_1E748598</t>
  </si>
  <si>
    <t>Se objeta 883321 RESONANCIA MAGNETICA DE CORAZON CON VALORACION DE LA MORFOLOGIA (CARACTERI ZACION TISULAR), ayuda diagnostica no soportada, lo que se encuentra soportado es 883324 RESONANCIA MAGNETICA DE CORAZON CON VALORACION FUNCIONAL (PERFUSION CORONARIA CON ESTRES FISICO O FARMACOLOGICO, la cual incluye la ayuda diagnostica mencionada, no se deben facturar adicionalmente ya que se encuentra incluida en el estudio mencionado. se realiza objecion por valor de $663.742 en función de soporte y pertinencia. // rta extemporanea|Se objeta 883322 RESONANCIA MAGNETICA DE CORAZON CON MAPEO DE LA VELOCIDAD DE FLUJO, ayuda diagnostica no soportada, lo que se encuentra soportado es 883324 RESONANCIA MAGNETICA DE CORAZON CON VALORACION FUNCIONAL (PERFUSION CORONARIA CON ESTRES FISICO O FARMACOLOGICO), la cual incluye la ayuda diagnostica mencionada, no se deben facturar adicionalmente ya que se encuentra incluida en el estudio mencionado. se realiza objecion por valor de $663.742 en función de soporte y pertinencia. // rta extemporanea</t>
  </si>
  <si>
    <t>Se objeta 883322 RESONANCIA MAGNETICA DE CORAZON CON MAPEO DE LA VELOCIDAD DE FLUJO, ayuda diagnostica no soportada, lo que se encuentra soportado es 883324 RESONANCIA MAGNETICA DE CORAZON CON VALORACION FUNCIONAL (PERFUSION CORONARIA CON ESTRES FISICO O FARMACOLOGICO), la cual incluye la ayuda diagnostica mencionada, no se deben facturar adicionalmente ya que se encuentra incluida en el estudio mencionado. se realiza objecion por valor de $663.742 en función de soporte y pertinencia. // rta extemporanea</t>
  </si>
  <si>
    <t>890300513_1E835703</t>
  </si>
  <si>
    <t>890300513_1E837264</t>
  </si>
  <si>
    <t>890300513_1E837851</t>
  </si>
  <si>
    <t>890300513_1E839126</t>
  </si>
  <si>
    <t>890300513_1E839171</t>
  </si>
  <si>
    <t>890300513_4C317672</t>
  </si>
  <si>
    <t>Factura en proceso interno</t>
  </si>
  <si>
    <t>Factura no radicada</t>
  </si>
  <si>
    <t>Factura devuelta</t>
  </si>
  <si>
    <t>Factura pendiente en programacion de pago</t>
  </si>
  <si>
    <t>Factura pendiente en programacion de pago - Glosa por contestar IPS</t>
  </si>
  <si>
    <t>Factura pendiente en programacion de pago - Glosa en proceso interno</t>
  </si>
  <si>
    <t>Glosa por contestar IPS</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</si>
  <si>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</si>
  <si>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</si>
  <si>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</si>
  <si>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</si>
  <si>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</si>
  <si>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</si>
  <si>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</si>
  <si>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</si>
  <si>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</si>
  <si>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</si>
  <si>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</si>
  <si>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</si>
  <si>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</si>
  <si>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</si>
  <si>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</si>
  <si>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</si>
  <si>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</si>
  <si>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</si>
  <si>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</si>
  <si>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</si>
  <si>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</si>
  <si>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</si>
  <si>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</si>
  <si>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</si>
  <si>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</si>
  <si>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</si>
  <si>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</si>
  <si>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</si>
  <si>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</si>
  <si>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</si>
  <si>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CLINICA DE OCCIDENTE S.A</t>
  </si>
  <si>
    <t>NIT: 890300513</t>
  </si>
  <si>
    <t>A continuacion me permito remitir nuestra respuesta al estado de cartera presentado en la fecha: 13/05/2025</t>
  </si>
  <si>
    <t>Con Corte al dia: 30/04/2025</t>
  </si>
  <si>
    <t>Sandra Marmolejo</t>
  </si>
  <si>
    <t>Auxiliar administrativo de cartera</t>
  </si>
  <si>
    <t>Santiago de Cali, mayo 25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</si>
</sst>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quot;$&quot;\ #,##0"/>
    <numFmt numFmtId="167" formatCode="_-&quot;€&quot;\ * #,##0_-;\-&quot;€&quot;\ * #,##0_-;_-&quot;€&quot;\ * &quot;-&quot;??_-;_-@_-"/>
    <numFmt numFmtId="168" formatCode="[$-240A]d&quot; de &quot;mmmm&quot; de &quot;yyyy;@"/>
    <numFmt numFmtId="169" formatCode="&quot;$&quot;\ #,##0;[Red]&quot;$&quot;\ #,##0"/>
    <numFmt numFmtId="170" formatCode="[$$-240A]\ #,##0;\-[$$-240A]\ #,##0"/>
  </numFmts>
  <fonts count="13" x14ac:knownFonts="1">
    <font>
      <sz val="11"/>
      <color theme="1"/>
      <name val="Calibri"/>
      <family val="2"/>
      <scheme val="minor"/>
    </font>
    <font>
      <sz val="11"/>
      <color theme="1"/>
      <name val="Calibri"/>
      <family val="2"/>
      <scheme val="minor"/>
    </font>
    <font>
      <sz val="8"/>
      <color theme="1"/>
      <name val="Calibri"/>
      <family val="2"/>
      <scheme val="minor"/>
    </font>
    <font>
      <sz val="8"/>
      <color rgb="FFFFFFFF"/>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theme="1" tint="0.499984740745262"/>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8" fillId="0" borderId="0"/>
    <xf numFmtId="43" fontId="1" fillId="0" borderId="0" applyFont="0" applyFill="0" applyBorder="0" applyAlignment="0" applyProtection="0"/>
    <xf numFmtId="43" fontId="1" fillId="0" borderId="0" applyFont="0" applyFill="0" applyBorder="0" applyAlignment="0" applyProtection="0"/>
  </cellStyleXfs>
  <cellXfs count="109">
    <xf numFmtId="0" fontId="0" fillId="0" borderId="0" xfId="0"/>
    <xf numFmtId="0" fontId="2" fillId="0" borderId="0" xfId="0" applyFont="1"/>
    <xf numFmtId="164" fontId="2" fillId="0" borderId="0" xfId="1" applyNumberFormat="1" applyFont="1"/>
    <xf numFmtId="0" fontId="2" fillId="0" borderId="1" xfId="0" applyFont="1" applyBorder="1" applyAlignment="1">
      <alignment wrapText="1"/>
    </xf>
    <xf numFmtId="14" fontId="2" fillId="0" borderId="1" xfId="0" applyNumberFormat="1" applyFont="1" applyBorder="1" applyAlignment="1">
      <alignment wrapText="1"/>
    </xf>
    <xf numFmtId="164" fontId="2" fillId="0" borderId="1" xfId="1" applyNumberFormat="1" applyFont="1" applyBorder="1" applyAlignment="1">
      <alignment wrapText="1"/>
    </xf>
    <xf numFmtId="11" fontId="2" fillId="0" borderId="1" xfId="0" applyNumberFormat="1" applyFont="1" applyBorder="1" applyAlignment="1">
      <alignment wrapText="1"/>
    </xf>
    <xf numFmtId="0" fontId="3" fillId="2" borderId="1" xfId="0" applyFont="1" applyFill="1" applyBorder="1" applyAlignment="1">
      <alignment wrapText="1"/>
    </xf>
    <xf numFmtId="16" fontId="4" fillId="0" borderId="0" xfId="0" applyNumberFormat="1" applyFont="1"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vertical="center"/>
    </xf>
    <xf numFmtId="165" fontId="4" fillId="0" borderId="0" xfId="2" applyNumberFormat="1" applyFont="1" applyAlignment="1">
      <alignment horizontal="center" vertical="center"/>
    </xf>
    <xf numFmtId="166" fontId="5" fillId="0" borderId="0" xfId="0" applyNumberFormat="1" applyFont="1" applyAlignment="1">
      <alignment horizontal="center" vertical="center"/>
    </xf>
    <xf numFmtId="166" fontId="4" fillId="0" borderId="0" xfId="0" applyNumberFormat="1" applyFont="1" applyAlignment="1">
      <alignment horizontal="center" vertical="center"/>
    </xf>
    <xf numFmtId="166" fontId="4" fillId="0" borderId="0" xfId="2" applyNumberFormat="1" applyFont="1" applyAlignment="1">
      <alignment horizontal="center" vertical="center"/>
    </xf>
    <xf numFmtId="0" fontId="4" fillId="0" borderId="0" xfId="2" applyNumberFormat="1" applyFont="1" applyAlignment="1">
      <alignment horizontal="center" vertical="center"/>
    </xf>
    <xf numFmtId="166" fontId="4" fillId="0" borderId="0" xfId="0" applyNumberFormat="1" applyFont="1" applyAlignment="1">
      <alignment horizontal="center"/>
    </xf>
    <xf numFmtId="166" fontId="4" fillId="0" borderId="0" xfId="2" applyNumberFormat="1" applyFont="1" applyAlignment="1">
      <alignment horizontal="center"/>
    </xf>
    <xf numFmtId="0" fontId="4" fillId="0" borderId="0" xfId="0" applyFont="1" applyAlignment="1">
      <alignment horizontal="center"/>
    </xf>
    <xf numFmtId="0" fontId="6" fillId="0" borderId="2" xfId="0" applyFont="1" applyBorder="1" applyAlignment="1">
      <alignment horizontal="center" vertical="center" wrapText="1"/>
    </xf>
    <xf numFmtId="14" fontId="6" fillId="0" borderId="2" xfId="0" applyNumberFormat="1" applyFont="1" applyBorder="1" applyAlignment="1">
      <alignment horizontal="center" vertical="center" wrapText="1"/>
    </xf>
    <xf numFmtId="165" fontId="6" fillId="0" borderId="2" xfId="2" applyNumberFormat="1" applyFont="1" applyBorder="1" applyAlignment="1">
      <alignment horizontal="center" vertical="center" wrapText="1"/>
    </xf>
    <xf numFmtId="0" fontId="7" fillId="3"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166" fontId="6" fillId="4" borderId="2" xfId="2" applyNumberFormat="1" applyFont="1" applyFill="1" applyBorder="1" applyAlignment="1">
      <alignment horizontal="center" vertical="center" wrapText="1"/>
    </xf>
    <xf numFmtId="0" fontId="6" fillId="4" borderId="2" xfId="2"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14" fontId="6" fillId="5" borderId="2"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167" fontId="6" fillId="3" borderId="2" xfId="2" applyNumberFormat="1" applyFont="1" applyFill="1" applyBorder="1" applyAlignment="1">
      <alignment horizontal="center" vertical="center" wrapText="1"/>
    </xf>
    <xf numFmtId="167" fontId="6" fillId="3" borderId="2" xfId="2" applyNumberFormat="1" applyFont="1" applyFill="1" applyBorder="1" applyAlignment="1">
      <alignment horizontal="center" wrapText="1"/>
    </xf>
    <xf numFmtId="0" fontId="6" fillId="7" borderId="2" xfId="0" applyFont="1" applyFill="1" applyBorder="1" applyAlignment="1">
      <alignment horizontal="center" vertical="center" wrapText="1"/>
    </xf>
    <xf numFmtId="0" fontId="6" fillId="0" borderId="0" xfId="0" applyFont="1" applyAlignment="1">
      <alignment horizontal="center"/>
    </xf>
    <xf numFmtId="0" fontId="5" fillId="0" borderId="2" xfId="0" applyFont="1" applyBorder="1" applyAlignment="1">
      <alignment horizontal="center"/>
    </xf>
    <xf numFmtId="0" fontId="4" fillId="0" borderId="2" xfId="0" applyFont="1" applyBorder="1" applyAlignment="1">
      <alignment horizontal="center" vertical="center"/>
    </xf>
    <xf numFmtId="1" fontId="4" fillId="0" borderId="2" xfId="0" applyNumberFormat="1" applyFont="1" applyBorder="1" applyAlignment="1">
      <alignment horizontal="center" vertical="center"/>
    </xf>
    <xf numFmtId="14" fontId="4" fillId="0" borderId="2" xfId="0" applyNumberFormat="1" applyFont="1" applyBorder="1" applyAlignment="1">
      <alignment horizontal="center" vertical="center"/>
    </xf>
    <xf numFmtId="165" fontId="4" fillId="0" borderId="2" xfId="2" applyNumberFormat="1" applyFont="1" applyBorder="1" applyAlignment="1">
      <alignment horizontal="center" vertical="center"/>
    </xf>
    <xf numFmtId="0" fontId="4" fillId="0" borderId="2" xfId="0" applyFont="1" applyBorder="1" applyAlignment="1">
      <alignment horizontal="center"/>
    </xf>
    <xf numFmtId="165" fontId="4" fillId="0" borderId="2" xfId="2" applyNumberFormat="1" applyFont="1" applyBorder="1" applyAlignment="1">
      <alignment horizontal="center"/>
    </xf>
    <xf numFmtId="14" fontId="4" fillId="0" borderId="2" xfId="0" applyNumberFormat="1" applyFont="1" applyBorder="1" applyAlignment="1">
      <alignment horizontal="center"/>
    </xf>
    <xf numFmtId="0" fontId="4" fillId="0" borderId="2" xfId="0" applyFont="1" applyBorder="1" applyAlignment="1">
      <alignment vertical="center"/>
    </xf>
    <xf numFmtId="165" fontId="0" fillId="0" borderId="0" xfId="0" applyNumberFormat="1"/>
    <xf numFmtId="165" fontId="4" fillId="8" borderId="2" xfId="2" applyNumberFormat="1" applyFont="1" applyFill="1" applyBorder="1" applyAlignment="1">
      <alignment horizontal="center"/>
    </xf>
    <xf numFmtId="11" fontId="5" fillId="0" borderId="2" xfId="0" applyNumberFormat="1" applyFont="1" applyBorder="1" applyAlignment="1">
      <alignment horizontal="center"/>
    </xf>
    <xf numFmtId="0" fontId="9" fillId="0" borderId="0" xfId="3" applyFont="1"/>
    <xf numFmtId="0" fontId="9" fillId="0" borderId="3" xfId="3" applyFont="1" applyBorder="1" applyAlignment="1">
      <alignment horizontal="centerContinuous"/>
    </xf>
    <xf numFmtId="0" fontId="9" fillId="0" borderId="4" xfId="3" applyFont="1" applyBorder="1" applyAlignment="1">
      <alignment horizontal="centerContinuous"/>
    </xf>
    <xf numFmtId="0" fontId="9" fillId="0" borderId="7" xfId="3" applyFont="1" applyBorder="1" applyAlignment="1">
      <alignment horizontal="centerContinuous"/>
    </xf>
    <xf numFmtId="0" fontId="9" fillId="0" borderId="8" xfId="3" applyFont="1" applyBorder="1" applyAlignment="1">
      <alignment horizontal="centerContinuous"/>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0" xfId="3" applyFont="1" applyAlignment="1">
      <alignment horizontal="centerContinuous" vertical="center"/>
    </xf>
    <xf numFmtId="0" fontId="10" fillId="0" borderId="13" xfId="3" applyFont="1" applyBorder="1" applyAlignment="1">
      <alignment horizontal="centerContinuous" vertical="center"/>
    </xf>
    <xf numFmtId="0" fontId="9" fillId="0" borderId="9" xfId="3" applyFont="1" applyBorder="1" applyAlignment="1">
      <alignment horizontal="centerContinuous"/>
    </xf>
    <xf numFmtId="0" fontId="9" fillId="0" borderId="11" xfId="3" applyFont="1" applyBorder="1" applyAlignment="1">
      <alignment horizontal="centerContinuous"/>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7" xfId="3" applyFont="1" applyBorder="1"/>
    <xf numFmtId="0" fontId="9" fillId="0" borderId="8" xfId="3" applyFont="1" applyBorder="1"/>
    <xf numFmtId="0" fontId="10" fillId="0" borderId="0" xfId="3" applyFont="1"/>
    <xf numFmtId="14" fontId="9" fillId="0" borderId="0" xfId="3" applyNumberFormat="1" applyFont="1"/>
    <xf numFmtId="168" fontId="9" fillId="0" borderId="0" xfId="3" applyNumberFormat="1" applyFont="1"/>
    <xf numFmtId="14" fontId="9" fillId="0" borderId="0" xfId="3" applyNumberFormat="1" applyFont="1" applyAlignment="1">
      <alignment horizontal="left"/>
    </xf>
    <xf numFmtId="1" fontId="10" fillId="0" borderId="0" xfId="4" applyNumberFormat="1" applyFont="1" applyAlignment="1">
      <alignment horizontal="center" vertical="center"/>
    </xf>
    <xf numFmtId="166" fontId="10" fillId="0" borderId="0" xfId="3" applyNumberFormat="1" applyFont="1" applyAlignment="1">
      <alignment horizontal="center" vertical="center"/>
    </xf>
    <xf numFmtId="1" fontId="10" fillId="0" borderId="0" xfId="3" applyNumberFormat="1" applyFont="1" applyAlignment="1">
      <alignment horizontal="center"/>
    </xf>
    <xf numFmtId="169" fontId="10" fillId="0" borderId="0" xfId="3" applyNumberFormat="1" applyFont="1" applyAlignment="1">
      <alignment horizontal="right"/>
    </xf>
    <xf numFmtId="1" fontId="9" fillId="0" borderId="0" xfId="3" applyNumberFormat="1" applyFont="1" applyAlignment="1">
      <alignment horizontal="center"/>
    </xf>
    <xf numFmtId="169" fontId="9" fillId="0" borderId="0" xfId="3" applyNumberFormat="1" applyFont="1" applyAlignment="1">
      <alignment horizontal="right"/>
    </xf>
    <xf numFmtId="1" fontId="9" fillId="0" borderId="10" xfId="3" applyNumberFormat="1" applyFont="1" applyBorder="1" applyAlignment="1">
      <alignment horizontal="center"/>
    </xf>
    <xf numFmtId="169" fontId="9" fillId="0" borderId="10" xfId="3" applyNumberFormat="1" applyFont="1" applyBorder="1" applyAlignment="1">
      <alignment horizontal="right"/>
    </xf>
    <xf numFmtId="0" fontId="9" fillId="0" borderId="0" xfId="3" applyFont="1" applyAlignment="1">
      <alignment horizontal="center"/>
    </xf>
    <xf numFmtId="1" fontId="10" fillId="0" borderId="14" xfId="3" applyNumberFormat="1" applyFont="1" applyBorder="1" applyAlignment="1">
      <alignment horizontal="center"/>
    </xf>
    <xf numFmtId="169" fontId="10" fillId="0" borderId="14" xfId="3" applyNumberFormat="1" applyFont="1" applyBorder="1" applyAlignment="1">
      <alignment horizontal="right"/>
    </xf>
    <xf numFmtId="169" fontId="9" fillId="0" borderId="0" xfId="3" applyNumberFormat="1" applyFont="1"/>
    <xf numFmtId="169" fontId="10" fillId="0" borderId="10" xfId="3" applyNumberFormat="1" applyFont="1" applyBorder="1"/>
    <xf numFmtId="169" fontId="9" fillId="0" borderId="10" xfId="3" applyNumberFormat="1" applyFont="1" applyBorder="1"/>
    <xf numFmtId="169" fontId="10" fillId="0" borderId="0" xfId="3" applyNumberFormat="1" applyFont="1"/>
    <xf numFmtId="0" fontId="9" fillId="0" borderId="9" xfId="3" applyFont="1" applyBorder="1"/>
    <xf numFmtId="0" fontId="9" fillId="0" borderId="10" xfId="3" applyFont="1" applyBorder="1"/>
    <xf numFmtId="0" fontId="9" fillId="0" borderId="11" xfId="3" applyFont="1" applyBorder="1"/>
    <xf numFmtId="0" fontId="9" fillId="8" borderId="0" xfId="3" applyFont="1" applyFill="1"/>
    <xf numFmtId="0" fontId="10" fillId="0" borderId="0" xfId="3" applyFont="1" applyAlignment="1">
      <alignment horizontal="center"/>
    </xf>
    <xf numFmtId="1" fontId="10" fillId="0" borderId="0" xfId="4" applyNumberFormat="1" applyFont="1" applyAlignment="1">
      <alignment horizontal="right"/>
    </xf>
    <xf numFmtId="170" fontId="10" fillId="0" borderId="0" xfId="5" applyNumberFormat="1" applyFont="1" applyAlignment="1">
      <alignment horizontal="right"/>
    </xf>
    <xf numFmtId="1" fontId="9" fillId="0" borderId="0" xfId="4" applyNumberFormat="1" applyFont="1" applyAlignment="1">
      <alignment horizontal="right"/>
    </xf>
    <xf numFmtId="170" fontId="9" fillId="0" borderId="0" xfId="5" applyNumberFormat="1" applyFont="1" applyAlignment="1">
      <alignment horizontal="right"/>
    </xf>
    <xf numFmtId="164" fontId="9" fillId="0" borderId="14" xfId="5" applyNumberFormat="1" applyFont="1" applyBorder="1" applyAlignment="1">
      <alignment horizontal="center"/>
    </xf>
    <xf numFmtId="170" fontId="9" fillId="0" borderId="14" xfId="5" applyNumberFormat="1" applyFont="1" applyBorder="1" applyAlignment="1">
      <alignment horizontal="right"/>
    </xf>
    <xf numFmtId="0" fontId="10" fillId="0" borderId="3" xfId="3" applyFont="1" applyBorder="1" applyAlignment="1">
      <alignment horizontal="center" vertical="center"/>
    </xf>
    <xf numFmtId="0" fontId="10" fillId="0" borderId="5" xfId="3" applyFont="1" applyBorder="1" applyAlignment="1">
      <alignment horizontal="center" vertical="center"/>
    </xf>
    <xf numFmtId="0" fontId="10" fillId="0" borderId="4" xfId="3" applyFont="1" applyBorder="1" applyAlignment="1">
      <alignment horizontal="center" vertical="center"/>
    </xf>
    <xf numFmtId="0" fontId="10" fillId="0" borderId="9" xfId="3" applyFont="1" applyBorder="1" applyAlignment="1">
      <alignment horizontal="center" vertical="center"/>
    </xf>
    <xf numFmtId="0" fontId="10" fillId="0" borderId="10" xfId="3" applyFont="1" applyBorder="1" applyAlignment="1">
      <alignment horizontal="center" vertical="center"/>
    </xf>
    <xf numFmtId="0" fontId="10" fillId="0" borderId="11" xfId="3" applyFont="1" applyBorder="1" applyAlignment="1">
      <alignment horizontal="center" vertical="center"/>
    </xf>
    <xf numFmtId="0" fontId="10" fillId="0" borderId="6" xfId="3" applyFont="1" applyBorder="1" applyAlignment="1">
      <alignment horizontal="center" vertical="center"/>
    </xf>
    <xf numFmtId="0" fontId="10" fillId="0" borderId="12" xfId="3" applyFont="1" applyBorder="1" applyAlignment="1">
      <alignment horizontal="center" vertical="center"/>
    </xf>
    <xf numFmtId="0" fontId="11" fillId="0" borderId="0" xfId="3" applyFont="1" applyAlignment="1">
      <alignment horizontal="center" vertical="center" wrapText="1"/>
    </xf>
    <xf numFmtId="0" fontId="10" fillId="0" borderId="7" xfId="3" applyFont="1" applyBorder="1" applyAlignment="1">
      <alignment horizontal="center" vertical="center" wrapText="1"/>
    </xf>
    <xf numFmtId="0" fontId="10" fillId="0" borderId="0" xfId="3" applyFont="1" applyAlignment="1">
      <alignment horizontal="center" vertical="center" wrapText="1"/>
    </xf>
    <xf numFmtId="0" fontId="10" fillId="0" borderId="8" xfId="3" applyFont="1" applyBorder="1" applyAlignment="1">
      <alignment horizontal="center" vertical="center" wrapText="1"/>
    </xf>
    <xf numFmtId="0" fontId="12" fillId="0" borderId="0" xfId="0" applyFont="1" applyAlignment="1">
      <alignment horizontal="center" vertical="center" wrapText="1"/>
    </xf>
    <xf numFmtId="0" fontId="10" fillId="0" borderId="10" xfId="3" applyFont="1" applyBorder="1"/>
  </cellXfs>
  <cellStyles count="6">
    <cellStyle name="Millares" xfId="1" builtinId="3"/>
    <cellStyle name="Millares 2 2" xfId="5" xr:uid="{3D91D2F5-0C1D-40E1-884A-5C1FF5A5B9B9}"/>
    <cellStyle name="Millares 3" xfId="4" xr:uid="{A966C500-F512-4510-B62C-EB8354E3D5B9}"/>
    <cellStyle name="Moneda" xfId="2" builtinId="4"/>
    <cellStyle name="Normal" xfId="0" builtinId="0"/>
    <cellStyle name="Normal 2 2" xfId="3" xr:uid="{399A717E-A2A0-4EB1-BFFA-E327E22B870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43C3A458-A516-42FD-A6BD-835CF3BD84DD}"/>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420CC9F1-0B36-4FDE-B6F5-DDD85083EA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4D7721C8-E544-4DCF-AD47-C4483BAF19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4CEDE6EE-D10A-4592-BC5C-2A5F3F675F2F}"/>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CE8DC-8293-4714-8306-008D44AF0C4F}">
  <dimension ref="A1:N39"/>
  <sheetViews>
    <sheetView workbookViewId="0">
      <selection activeCell="K3" sqref="K3:K39"/>
    </sheetView>
  </sheetViews>
  <sheetFormatPr baseColWidth="10" defaultRowHeight="14.5" x14ac:dyDescent="0.35"/>
  <sheetData>
    <row r="1" spans="1:14" x14ac:dyDescent="0.35">
      <c r="A1" s="1"/>
      <c r="B1" s="1"/>
      <c r="C1" s="1"/>
      <c r="D1" s="1"/>
      <c r="E1" s="1"/>
      <c r="F1" s="1"/>
      <c r="G1" s="1"/>
      <c r="H1" s="2">
        <v>281964472</v>
      </c>
      <c r="I1" s="2">
        <v>5639290</v>
      </c>
      <c r="J1" s="2">
        <v>29388963</v>
      </c>
      <c r="K1" s="2">
        <v>251885707</v>
      </c>
      <c r="L1" s="1"/>
      <c r="M1" s="1"/>
      <c r="N1" s="1"/>
    </row>
    <row r="2" spans="1:14" ht="22" x14ac:dyDescent="0.35">
      <c r="A2" s="7" t="s">
        <v>0</v>
      </c>
      <c r="B2" s="7" t="s">
        <v>1</v>
      </c>
      <c r="C2" s="7" t="s">
        <v>2</v>
      </c>
      <c r="D2" s="7" t="s">
        <v>3</v>
      </c>
      <c r="E2" s="7" t="s">
        <v>4</v>
      </c>
      <c r="F2" s="7" t="s">
        <v>5</v>
      </c>
      <c r="G2" s="7" t="s">
        <v>6</v>
      </c>
      <c r="H2" s="7" t="s">
        <v>7</v>
      </c>
      <c r="I2" s="7" t="s">
        <v>8</v>
      </c>
      <c r="J2" s="7" t="s">
        <v>9</v>
      </c>
      <c r="K2" s="7" t="s">
        <v>10</v>
      </c>
      <c r="L2" s="7" t="s">
        <v>11</v>
      </c>
      <c r="M2" s="7" t="s">
        <v>12</v>
      </c>
      <c r="N2" s="7" t="s">
        <v>13</v>
      </c>
    </row>
    <row r="3" spans="1:14" ht="32.5" x14ac:dyDescent="0.35">
      <c r="A3" s="3" t="s">
        <v>14</v>
      </c>
      <c r="B3" s="3" t="s">
        <v>15</v>
      </c>
      <c r="C3" s="3" t="s">
        <v>16</v>
      </c>
      <c r="D3" s="3" t="s">
        <v>17</v>
      </c>
      <c r="E3" s="4">
        <v>45162</v>
      </c>
      <c r="F3" s="3">
        <v>106223</v>
      </c>
      <c r="G3" s="4">
        <v>45519</v>
      </c>
      <c r="H3" s="5">
        <v>26455271</v>
      </c>
      <c r="I3" s="5">
        <v>529105</v>
      </c>
      <c r="J3" s="5">
        <v>24880059</v>
      </c>
      <c r="K3" s="5">
        <v>1046107</v>
      </c>
      <c r="L3" s="3" t="s">
        <v>18</v>
      </c>
      <c r="M3" s="3" t="s">
        <v>19</v>
      </c>
      <c r="N3" s="4">
        <v>45150</v>
      </c>
    </row>
    <row r="4" spans="1:14" ht="32.5" x14ac:dyDescent="0.35">
      <c r="A4" s="3" t="s">
        <v>14</v>
      </c>
      <c r="B4" s="3" t="s">
        <v>15</v>
      </c>
      <c r="C4" s="3" t="s">
        <v>16</v>
      </c>
      <c r="D4" s="3" t="s">
        <v>20</v>
      </c>
      <c r="E4" s="4">
        <v>45254</v>
      </c>
      <c r="F4" s="3">
        <v>107139</v>
      </c>
      <c r="G4" s="4">
        <v>45546</v>
      </c>
      <c r="H4" s="5">
        <v>3129264</v>
      </c>
      <c r="I4" s="5">
        <v>62585</v>
      </c>
      <c r="J4" s="5">
        <v>2994590</v>
      </c>
      <c r="K4" s="5">
        <v>72089</v>
      </c>
      <c r="L4" s="3" t="s">
        <v>18</v>
      </c>
      <c r="M4" s="3" t="s">
        <v>19</v>
      </c>
      <c r="N4" s="4">
        <v>45217</v>
      </c>
    </row>
    <row r="5" spans="1:14" ht="32.5" x14ac:dyDescent="0.35">
      <c r="A5" s="3" t="s">
        <v>14</v>
      </c>
      <c r="B5" s="3" t="s">
        <v>15</v>
      </c>
      <c r="C5" s="3" t="s">
        <v>16</v>
      </c>
      <c r="D5" s="3" t="s">
        <v>21</v>
      </c>
      <c r="E5" s="4">
        <v>45273</v>
      </c>
      <c r="F5" s="3">
        <v>109689</v>
      </c>
      <c r="G5" s="4">
        <v>45635</v>
      </c>
      <c r="H5" s="5">
        <v>37549779</v>
      </c>
      <c r="I5" s="5">
        <v>750996</v>
      </c>
      <c r="J5" s="5">
        <v>0</v>
      </c>
      <c r="K5" s="5">
        <v>37549779</v>
      </c>
      <c r="L5" s="3" t="s">
        <v>18</v>
      </c>
      <c r="M5" s="3" t="s">
        <v>22</v>
      </c>
      <c r="N5" s="4">
        <v>45248</v>
      </c>
    </row>
    <row r="6" spans="1:14" ht="32.5" x14ac:dyDescent="0.35">
      <c r="A6" s="3" t="s">
        <v>14</v>
      </c>
      <c r="B6" s="3" t="s">
        <v>15</v>
      </c>
      <c r="C6" s="3" t="s">
        <v>23</v>
      </c>
      <c r="D6" s="3" t="s">
        <v>24</v>
      </c>
      <c r="E6" s="4">
        <v>45552</v>
      </c>
      <c r="F6" s="3">
        <v>108199</v>
      </c>
      <c r="G6" s="4">
        <v>45583</v>
      </c>
      <c r="H6" s="5">
        <v>2789296</v>
      </c>
      <c r="I6" s="5">
        <v>55786</v>
      </c>
      <c r="J6" s="5">
        <v>0</v>
      </c>
      <c r="K6" s="5">
        <v>2789296</v>
      </c>
      <c r="L6" s="3" t="s">
        <v>18</v>
      </c>
      <c r="M6" s="3" t="s">
        <v>19</v>
      </c>
      <c r="N6" s="4">
        <v>45522</v>
      </c>
    </row>
    <row r="7" spans="1:14" ht="32.5" x14ac:dyDescent="0.35">
      <c r="A7" s="3" t="s">
        <v>14</v>
      </c>
      <c r="B7" s="3" t="s">
        <v>15</v>
      </c>
      <c r="C7" s="3" t="s">
        <v>23</v>
      </c>
      <c r="D7" s="3" t="s">
        <v>25</v>
      </c>
      <c r="E7" s="4">
        <v>45618</v>
      </c>
      <c r="F7" s="3">
        <v>109886</v>
      </c>
      <c r="G7" s="4">
        <v>45643</v>
      </c>
      <c r="H7" s="5">
        <v>8669948</v>
      </c>
      <c r="I7" s="5">
        <v>173399</v>
      </c>
      <c r="J7" s="5">
        <v>0</v>
      </c>
      <c r="K7" s="5">
        <v>8669948</v>
      </c>
      <c r="L7" s="3" t="s">
        <v>18</v>
      </c>
      <c r="M7" s="3" t="s">
        <v>22</v>
      </c>
      <c r="N7" s="4">
        <v>45597</v>
      </c>
    </row>
    <row r="8" spans="1:14" ht="32.5" x14ac:dyDescent="0.35">
      <c r="A8" s="3" t="s">
        <v>14</v>
      </c>
      <c r="B8" s="3" t="s">
        <v>15</v>
      </c>
      <c r="C8" s="3" t="s">
        <v>23</v>
      </c>
      <c r="D8" s="3" t="s">
        <v>26</v>
      </c>
      <c r="E8" s="4">
        <v>45664</v>
      </c>
      <c r="F8" s="3">
        <v>111756</v>
      </c>
      <c r="G8" s="4">
        <v>45729</v>
      </c>
      <c r="H8" s="5">
        <v>52336722</v>
      </c>
      <c r="I8" s="5">
        <v>1046734</v>
      </c>
      <c r="J8" s="5">
        <v>0</v>
      </c>
      <c r="K8" s="5">
        <v>52336722</v>
      </c>
      <c r="L8" s="3" t="s">
        <v>18</v>
      </c>
      <c r="M8" s="3" t="s">
        <v>27</v>
      </c>
      <c r="N8" s="4">
        <v>45616</v>
      </c>
    </row>
    <row r="9" spans="1:14" ht="32.5" x14ac:dyDescent="0.35">
      <c r="A9" s="3" t="s">
        <v>14</v>
      </c>
      <c r="B9" s="3" t="s">
        <v>15</v>
      </c>
      <c r="C9" s="3" t="s">
        <v>23</v>
      </c>
      <c r="D9" s="3" t="s">
        <v>28</v>
      </c>
      <c r="E9" s="4">
        <v>45667</v>
      </c>
      <c r="F9" s="3">
        <v>111916</v>
      </c>
      <c r="G9" s="4">
        <v>45754</v>
      </c>
      <c r="H9" s="5">
        <v>57808596</v>
      </c>
      <c r="I9" s="5">
        <v>1156172</v>
      </c>
      <c r="J9" s="5">
        <v>0</v>
      </c>
      <c r="K9" s="5">
        <v>57808596</v>
      </c>
      <c r="L9" s="3" t="s">
        <v>18</v>
      </c>
      <c r="M9" s="3" t="s">
        <v>29</v>
      </c>
      <c r="N9" s="4">
        <v>45644</v>
      </c>
    </row>
    <row r="10" spans="1:14" ht="32.5" x14ac:dyDescent="0.35">
      <c r="A10" s="3" t="s">
        <v>14</v>
      </c>
      <c r="B10" s="3" t="s">
        <v>15</v>
      </c>
      <c r="C10" s="3" t="s">
        <v>30</v>
      </c>
      <c r="D10" s="3" t="s">
        <v>31</v>
      </c>
      <c r="E10" s="4">
        <v>45716</v>
      </c>
      <c r="F10" s="3">
        <v>112248</v>
      </c>
      <c r="G10" s="4">
        <v>45777</v>
      </c>
      <c r="H10" s="5">
        <v>21705173</v>
      </c>
      <c r="I10" s="5">
        <v>434103</v>
      </c>
      <c r="J10" s="5">
        <v>0</v>
      </c>
      <c r="K10" s="5">
        <v>21705173</v>
      </c>
      <c r="L10" s="3" t="s">
        <v>18</v>
      </c>
      <c r="M10" s="3" t="s">
        <v>32</v>
      </c>
      <c r="N10" s="4">
        <v>45678</v>
      </c>
    </row>
    <row r="11" spans="1:14" ht="32.5" x14ac:dyDescent="0.35">
      <c r="A11" s="3" t="s">
        <v>14</v>
      </c>
      <c r="B11" s="3" t="s">
        <v>15</v>
      </c>
      <c r="C11" s="3" t="s">
        <v>23</v>
      </c>
      <c r="D11" s="3" t="s">
        <v>33</v>
      </c>
      <c r="E11" s="4">
        <v>45756</v>
      </c>
      <c r="F11" s="3"/>
      <c r="G11" s="3"/>
      <c r="H11" s="5">
        <v>23283330</v>
      </c>
      <c r="I11" s="5">
        <v>465667</v>
      </c>
      <c r="J11" s="5">
        <v>0</v>
      </c>
      <c r="K11" s="5">
        <v>23283330</v>
      </c>
      <c r="L11" s="3" t="s">
        <v>34</v>
      </c>
      <c r="M11" s="3" t="s">
        <v>29</v>
      </c>
      <c r="N11" s="4">
        <v>45654</v>
      </c>
    </row>
    <row r="12" spans="1:14" ht="43" x14ac:dyDescent="0.35">
      <c r="A12" s="3" t="s">
        <v>14</v>
      </c>
      <c r="B12" s="3" t="s">
        <v>15</v>
      </c>
      <c r="C12" s="3" t="s">
        <v>35</v>
      </c>
      <c r="D12" s="6" t="s">
        <v>36</v>
      </c>
      <c r="E12" s="4">
        <v>45468</v>
      </c>
      <c r="F12" s="3">
        <v>106390</v>
      </c>
      <c r="G12" s="4">
        <v>45524</v>
      </c>
      <c r="H12" s="5">
        <v>100083</v>
      </c>
      <c r="I12" s="5">
        <v>2002</v>
      </c>
      <c r="J12" s="5">
        <v>0</v>
      </c>
      <c r="K12" s="5">
        <v>100083</v>
      </c>
      <c r="L12" s="3" t="s">
        <v>18</v>
      </c>
      <c r="M12" s="3" t="s">
        <v>19</v>
      </c>
      <c r="N12" s="4">
        <v>44782</v>
      </c>
    </row>
    <row r="13" spans="1:14" ht="22" x14ac:dyDescent="0.35">
      <c r="A13" s="3" t="s">
        <v>14</v>
      </c>
      <c r="B13" s="3" t="s">
        <v>15</v>
      </c>
      <c r="C13" s="3" t="s">
        <v>37</v>
      </c>
      <c r="D13" s="6" t="s">
        <v>38</v>
      </c>
      <c r="E13" s="4">
        <v>45469</v>
      </c>
      <c r="F13" s="3">
        <v>112364</v>
      </c>
      <c r="G13" s="4">
        <v>45755</v>
      </c>
      <c r="H13" s="5">
        <v>2116427</v>
      </c>
      <c r="I13" s="5">
        <v>42329</v>
      </c>
      <c r="J13" s="5">
        <v>0</v>
      </c>
      <c r="K13" s="5">
        <v>2116427</v>
      </c>
      <c r="L13" s="3" t="s">
        <v>18</v>
      </c>
      <c r="M13" s="3" t="s">
        <v>29</v>
      </c>
      <c r="N13" s="4">
        <v>45456</v>
      </c>
    </row>
    <row r="14" spans="1:14" ht="22" x14ac:dyDescent="0.35">
      <c r="A14" s="3" t="s">
        <v>14</v>
      </c>
      <c r="B14" s="3" t="s">
        <v>15</v>
      </c>
      <c r="C14" s="3" t="s">
        <v>37</v>
      </c>
      <c r="D14" s="6" t="s">
        <v>39</v>
      </c>
      <c r="E14" s="4">
        <v>45469</v>
      </c>
      <c r="F14" s="3">
        <v>112351</v>
      </c>
      <c r="G14" s="4">
        <v>45754</v>
      </c>
      <c r="H14" s="5">
        <v>2142941</v>
      </c>
      <c r="I14" s="5">
        <v>42859</v>
      </c>
      <c r="J14" s="5">
        <v>0</v>
      </c>
      <c r="K14" s="5">
        <v>2142941</v>
      </c>
      <c r="L14" s="3" t="s">
        <v>18</v>
      </c>
      <c r="M14" s="3" t="s">
        <v>29</v>
      </c>
      <c r="N14" s="4">
        <v>45450</v>
      </c>
    </row>
    <row r="15" spans="1:14" ht="22" x14ac:dyDescent="0.35">
      <c r="A15" s="3" t="s">
        <v>14</v>
      </c>
      <c r="B15" s="3" t="s">
        <v>15</v>
      </c>
      <c r="C15" s="3" t="s">
        <v>37</v>
      </c>
      <c r="D15" s="6" t="s">
        <v>40</v>
      </c>
      <c r="E15" s="4">
        <v>45469</v>
      </c>
      <c r="F15" s="3">
        <v>112364</v>
      </c>
      <c r="G15" s="4">
        <v>45755</v>
      </c>
      <c r="H15" s="5">
        <v>2110659</v>
      </c>
      <c r="I15" s="5">
        <v>42213</v>
      </c>
      <c r="J15" s="5">
        <v>0</v>
      </c>
      <c r="K15" s="5">
        <v>2110659</v>
      </c>
      <c r="L15" s="3" t="s">
        <v>18</v>
      </c>
      <c r="M15" s="3" t="s">
        <v>29</v>
      </c>
      <c r="N15" s="4">
        <v>45372</v>
      </c>
    </row>
    <row r="16" spans="1:14" ht="22" x14ac:dyDescent="0.35">
      <c r="A16" s="3" t="s">
        <v>14</v>
      </c>
      <c r="B16" s="3" t="s">
        <v>15</v>
      </c>
      <c r="C16" s="3" t="s">
        <v>37</v>
      </c>
      <c r="D16" s="6" t="s">
        <v>41</v>
      </c>
      <c r="E16" s="4">
        <v>45469</v>
      </c>
      <c r="F16" s="3">
        <v>112364</v>
      </c>
      <c r="G16" s="4">
        <v>45755</v>
      </c>
      <c r="H16" s="5">
        <v>2106084</v>
      </c>
      <c r="I16" s="5">
        <v>42122</v>
      </c>
      <c r="J16" s="5">
        <v>0</v>
      </c>
      <c r="K16" s="5">
        <v>2106084</v>
      </c>
      <c r="L16" s="3" t="s">
        <v>18</v>
      </c>
      <c r="M16" s="3" t="s">
        <v>29</v>
      </c>
      <c r="N16" s="4">
        <v>45373</v>
      </c>
    </row>
    <row r="17" spans="1:14" ht="22" x14ac:dyDescent="0.35">
      <c r="A17" s="3" t="s">
        <v>14</v>
      </c>
      <c r="B17" s="3" t="s">
        <v>15</v>
      </c>
      <c r="C17" s="3" t="s">
        <v>37</v>
      </c>
      <c r="D17" s="6" t="s">
        <v>42</v>
      </c>
      <c r="E17" s="4">
        <v>45518</v>
      </c>
      <c r="F17" s="3">
        <v>108199</v>
      </c>
      <c r="G17" s="4">
        <v>45583</v>
      </c>
      <c r="H17" s="5">
        <v>2123436</v>
      </c>
      <c r="I17" s="5">
        <v>42469</v>
      </c>
      <c r="J17" s="5">
        <v>753483</v>
      </c>
      <c r="K17" s="5">
        <v>1327484</v>
      </c>
      <c r="L17" s="3" t="s">
        <v>18</v>
      </c>
      <c r="M17" s="3" t="s">
        <v>19</v>
      </c>
      <c r="N17" s="4">
        <v>45513</v>
      </c>
    </row>
    <row r="18" spans="1:14" ht="22" x14ac:dyDescent="0.35">
      <c r="A18" s="3" t="s">
        <v>14</v>
      </c>
      <c r="B18" s="3" t="s">
        <v>15</v>
      </c>
      <c r="C18" s="3" t="s">
        <v>37</v>
      </c>
      <c r="D18" s="6" t="s">
        <v>43</v>
      </c>
      <c r="E18" s="4">
        <v>45521</v>
      </c>
      <c r="F18" s="3">
        <v>108776</v>
      </c>
      <c r="G18" s="4">
        <v>45602</v>
      </c>
      <c r="H18" s="5">
        <v>536873</v>
      </c>
      <c r="I18" s="5">
        <v>10737</v>
      </c>
      <c r="J18" s="5">
        <v>0</v>
      </c>
      <c r="K18" s="5">
        <v>536873</v>
      </c>
      <c r="L18" s="3" t="s">
        <v>18</v>
      </c>
      <c r="M18" s="3" t="s">
        <v>44</v>
      </c>
      <c r="N18" s="4">
        <v>45518</v>
      </c>
    </row>
    <row r="19" spans="1:14" ht="43" x14ac:dyDescent="0.35">
      <c r="A19" s="3" t="s">
        <v>14</v>
      </c>
      <c r="B19" s="3" t="s">
        <v>15</v>
      </c>
      <c r="C19" s="3" t="s">
        <v>45</v>
      </c>
      <c r="D19" s="6" t="s">
        <v>46</v>
      </c>
      <c r="E19" s="4">
        <v>45532</v>
      </c>
      <c r="F19" s="3">
        <v>108199</v>
      </c>
      <c r="G19" s="4">
        <v>45583</v>
      </c>
      <c r="H19" s="5">
        <v>126000</v>
      </c>
      <c r="I19" s="5">
        <v>2520</v>
      </c>
      <c r="J19" s="5">
        <v>0</v>
      </c>
      <c r="K19" s="5">
        <v>126000</v>
      </c>
      <c r="L19" s="3" t="s">
        <v>18</v>
      </c>
      <c r="M19" s="3" t="s">
        <v>19</v>
      </c>
      <c r="N19" s="4">
        <v>45230</v>
      </c>
    </row>
    <row r="20" spans="1:14" ht="22" x14ac:dyDescent="0.35">
      <c r="A20" s="3" t="s">
        <v>14</v>
      </c>
      <c r="B20" s="3" t="s">
        <v>15</v>
      </c>
      <c r="C20" s="3" t="s">
        <v>37</v>
      </c>
      <c r="D20" s="6" t="s">
        <v>47</v>
      </c>
      <c r="E20" s="4">
        <v>45582</v>
      </c>
      <c r="F20" s="3">
        <v>108858</v>
      </c>
      <c r="G20" s="4">
        <v>45611</v>
      </c>
      <c r="H20" s="5">
        <v>2126342</v>
      </c>
      <c r="I20" s="5">
        <v>42527</v>
      </c>
      <c r="J20" s="5">
        <v>756331</v>
      </c>
      <c r="K20" s="5">
        <v>1327484</v>
      </c>
      <c r="L20" s="3" t="s">
        <v>18</v>
      </c>
      <c r="M20" s="3" t="s">
        <v>44</v>
      </c>
      <c r="N20" s="4">
        <v>45576</v>
      </c>
    </row>
    <row r="21" spans="1:14" ht="22" x14ac:dyDescent="0.35">
      <c r="A21" s="3" t="s">
        <v>14</v>
      </c>
      <c r="B21" s="3" t="s">
        <v>15</v>
      </c>
      <c r="C21" s="3" t="s">
        <v>37</v>
      </c>
      <c r="D21" s="6" t="s">
        <v>48</v>
      </c>
      <c r="E21" s="4">
        <v>45591</v>
      </c>
      <c r="F21" s="3">
        <v>111756</v>
      </c>
      <c r="G21" s="4">
        <v>45729</v>
      </c>
      <c r="H21" s="5">
        <v>655809</v>
      </c>
      <c r="I21" s="5">
        <v>13116</v>
      </c>
      <c r="J21" s="5">
        <v>4500</v>
      </c>
      <c r="K21" s="5">
        <v>638193</v>
      </c>
      <c r="L21" s="3" t="s">
        <v>18</v>
      </c>
      <c r="M21" s="3" t="s">
        <v>27</v>
      </c>
      <c r="N21" s="4">
        <v>45580</v>
      </c>
    </row>
    <row r="22" spans="1:14" ht="22" x14ac:dyDescent="0.35">
      <c r="A22" s="3" t="s">
        <v>14</v>
      </c>
      <c r="B22" s="3" t="s">
        <v>15</v>
      </c>
      <c r="C22" s="3" t="s">
        <v>37</v>
      </c>
      <c r="D22" s="6" t="s">
        <v>49</v>
      </c>
      <c r="E22" s="4">
        <v>45646</v>
      </c>
      <c r="F22" s="3">
        <v>111756</v>
      </c>
      <c r="G22" s="4">
        <v>45729</v>
      </c>
      <c r="H22" s="5">
        <v>1762692</v>
      </c>
      <c r="I22" s="5">
        <v>35254</v>
      </c>
      <c r="J22" s="5">
        <v>0</v>
      </c>
      <c r="K22" s="5">
        <v>1762692</v>
      </c>
      <c r="L22" s="3" t="s">
        <v>18</v>
      </c>
      <c r="M22" s="3" t="s">
        <v>27</v>
      </c>
      <c r="N22" s="4">
        <v>45642</v>
      </c>
    </row>
    <row r="23" spans="1:14" ht="22" x14ac:dyDescent="0.35">
      <c r="A23" s="3" t="s">
        <v>14</v>
      </c>
      <c r="B23" s="3" t="s">
        <v>15</v>
      </c>
      <c r="C23" s="3" t="s">
        <v>37</v>
      </c>
      <c r="D23" s="6" t="s">
        <v>50</v>
      </c>
      <c r="E23" s="4">
        <v>45655</v>
      </c>
      <c r="F23" s="3">
        <v>111756</v>
      </c>
      <c r="G23" s="4">
        <v>45729</v>
      </c>
      <c r="H23" s="5">
        <v>2121312</v>
      </c>
      <c r="I23" s="5">
        <v>42426</v>
      </c>
      <c r="J23" s="5">
        <v>0</v>
      </c>
      <c r="K23" s="5">
        <v>2121312</v>
      </c>
      <c r="L23" s="3" t="s">
        <v>18</v>
      </c>
      <c r="M23" s="3" t="s">
        <v>27</v>
      </c>
      <c r="N23" s="4">
        <v>45637</v>
      </c>
    </row>
    <row r="24" spans="1:14" ht="22" x14ac:dyDescent="0.35">
      <c r="A24" s="3" t="s">
        <v>14</v>
      </c>
      <c r="B24" s="3" t="s">
        <v>15</v>
      </c>
      <c r="C24" s="3" t="s">
        <v>37</v>
      </c>
      <c r="D24" s="6" t="s">
        <v>51</v>
      </c>
      <c r="E24" s="4">
        <v>45664</v>
      </c>
      <c r="F24" s="3">
        <v>111433</v>
      </c>
      <c r="G24" s="4">
        <v>45705</v>
      </c>
      <c r="H24" s="5">
        <v>351835</v>
      </c>
      <c r="I24" s="5">
        <v>7037</v>
      </c>
      <c r="J24" s="5">
        <v>0</v>
      </c>
      <c r="K24" s="5">
        <v>351835</v>
      </c>
      <c r="L24" s="3" t="s">
        <v>18</v>
      </c>
      <c r="M24" s="3" t="s">
        <v>52</v>
      </c>
      <c r="N24" s="4">
        <v>45653</v>
      </c>
    </row>
    <row r="25" spans="1:14" ht="22" x14ac:dyDescent="0.35">
      <c r="A25" s="3" t="s">
        <v>14</v>
      </c>
      <c r="B25" s="3" t="s">
        <v>15</v>
      </c>
      <c r="C25" s="3" t="s">
        <v>37</v>
      </c>
      <c r="D25" s="6" t="s">
        <v>53</v>
      </c>
      <c r="E25" s="4">
        <v>45664</v>
      </c>
      <c r="F25" s="3">
        <v>111433</v>
      </c>
      <c r="G25" s="4">
        <v>45705</v>
      </c>
      <c r="H25" s="5">
        <v>2128588</v>
      </c>
      <c r="I25" s="5">
        <v>42572</v>
      </c>
      <c r="J25" s="5">
        <v>0</v>
      </c>
      <c r="K25" s="5">
        <v>2128588</v>
      </c>
      <c r="L25" s="3" t="s">
        <v>18</v>
      </c>
      <c r="M25" s="3" t="s">
        <v>52</v>
      </c>
      <c r="N25" s="4">
        <v>45652</v>
      </c>
    </row>
    <row r="26" spans="1:14" ht="22" x14ac:dyDescent="0.35">
      <c r="A26" s="3" t="s">
        <v>14</v>
      </c>
      <c r="B26" s="3" t="s">
        <v>15</v>
      </c>
      <c r="C26" s="3" t="s">
        <v>37</v>
      </c>
      <c r="D26" s="6" t="s">
        <v>54</v>
      </c>
      <c r="E26" s="4">
        <v>45672</v>
      </c>
      <c r="F26" s="3">
        <v>111756</v>
      </c>
      <c r="G26" s="4">
        <v>45729</v>
      </c>
      <c r="H26" s="5">
        <v>2132927</v>
      </c>
      <c r="I26" s="5">
        <v>42659</v>
      </c>
      <c r="J26" s="5">
        <v>0</v>
      </c>
      <c r="K26" s="5">
        <v>2132927</v>
      </c>
      <c r="L26" s="3" t="s">
        <v>18</v>
      </c>
      <c r="M26" s="3" t="s">
        <v>27</v>
      </c>
      <c r="N26" s="4">
        <v>45667</v>
      </c>
    </row>
    <row r="27" spans="1:14" ht="22" x14ac:dyDescent="0.35">
      <c r="A27" s="3" t="s">
        <v>14</v>
      </c>
      <c r="B27" s="3" t="s">
        <v>15</v>
      </c>
      <c r="C27" s="3" t="s">
        <v>37</v>
      </c>
      <c r="D27" s="6" t="s">
        <v>55</v>
      </c>
      <c r="E27" s="4">
        <v>45689</v>
      </c>
      <c r="F27" s="3">
        <v>111433</v>
      </c>
      <c r="G27" s="4">
        <v>45705</v>
      </c>
      <c r="H27" s="5">
        <v>2134007</v>
      </c>
      <c r="I27" s="5">
        <v>42680</v>
      </c>
      <c r="J27" s="5">
        <v>0</v>
      </c>
      <c r="K27" s="5">
        <v>2134007</v>
      </c>
      <c r="L27" s="3" t="s">
        <v>18</v>
      </c>
      <c r="M27" s="3" t="s">
        <v>52</v>
      </c>
      <c r="N27" s="4">
        <v>45684</v>
      </c>
    </row>
    <row r="28" spans="1:14" ht="22" x14ac:dyDescent="0.35">
      <c r="A28" s="3" t="s">
        <v>14</v>
      </c>
      <c r="B28" s="3" t="s">
        <v>15</v>
      </c>
      <c r="C28" s="3" t="s">
        <v>37</v>
      </c>
      <c r="D28" s="6" t="s">
        <v>56</v>
      </c>
      <c r="E28" s="4">
        <v>45762</v>
      </c>
      <c r="F28" s="3">
        <v>112808</v>
      </c>
      <c r="G28" s="4">
        <v>45775</v>
      </c>
      <c r="H28" s="5">
        <v>2106071</v>
      </c>
      <c r="I28" s="5">
        <v>42121</v>
      </c>
      <c r="J28" s="5">
        <v>0</v>
      </c>
      <c r="K28" s="5">
        <v>2106071</v>
      </c>
      <c r="L28" s="3" t="s">
        <v>18</v>
      </c>
      <c r="M28" s="3" t="s">
        <v>29</v>
      </c>
      <c r="N28" s="4">
        <v>45753</v>
      </c>
    </row>
    <row r="29" spans="1:14" ht="22" x14ac:dyDescent="0.35">
      <c r="A29" s="3" t="s">
        <v>14</v>
      </c>
      <c r="B29" s="3" t="s">
        <v>15</v>
      </c>
      <c r="C29" s="3" t="s">
        <v>37</v>
      </c>
      <c r="D29" s="6" t="s">
        <v>57</v>
      </c>
      <c r="E29" s="4">
        <v>45769</v>
      </c>
      <c r="F29" s="3"/>
      <c r="G29" s="3"/>
      <c r="H29" s="5">
        <v>855320</v>
      </c>
      <c r="I29" s="5">
        <v>17106</v>
      </c>
      <c r="J29" s="5">
        <v>0</v>
      </c>
      <c r="K29" s="5">
        <v>855320</v>
      </c>
      <c r="L29" s="3" t="s">
        <v>34</v>
      </c>
      <c r="M29" s="3" t="s">
        <v>29</v>
      </c>
      <c r="N29" s="4">
        <v>45761</v>
      </c>
    </row>
    <row r="30" spans="1:14" ht="22" x14ac:dyDescent="0.35">
      <c r="A30" s="3" t="s">
        <v>14</v>
      </c>
      <c r="B30" s="3" t="s">
        <v>15</v>
      </c>
      <c r="C30" s="3" t="s">
        <v>37</v>
      </c>
      <c r="D30" s="6" t="s">
        <v>58</v>
      </c>
      <c r="E30" s="4">
        <v>45771</v>
      </c>
      <c r="F30" s="3"/>
      <c r="G30" s="3"/>
      <c r="H30" s="5">
        <v>2130547</v>
      </c>
      <c r="I30" s="5">
        <v>42611</v>
      </c>
      <c r="J30" s="5">
        <v>0</v>
      </c>
      <c r="K30" s="5">
        <v>2130547</v>
      </c>
      <c r="L30" s="3" t="s">
        <v>34</v>
      </c>
      <c r="M30" s="3" t="s">
        <v>29</v>
      </c>
      <c r="N30" s="4">
        <v>45766</v>
      </c>
    </row>
    <row r="31" spans="1:14" ht="43" x14ac:dyDescent="0.35">
      <c r="A31" s="3" t="s">
        <v>14</v>
      </c>
      <c r="B31" s="3" t="s">
        <v>15</v>
      </c>
      <c r="C31" s="3" t="s">
        <v>59</v>
      </c>
      <c r="D31" s="6" t="s">
        <v>60</v>
      </c>
      <c r="E31" s="4">
        <v>45772</v>
      </c>
      <c r="F31" s="3"/>
      <c r="G31" s="3"/>
      <c r="H31" s="5">
        <v>98869</v>
      </c>
      <c r="I31" s="5">
        <v>1977</v>
      </c>
      <c r="J31" s="5">
        <v>0</v>
      </c>
      <c r="K31" s="5">
        <v>98869</v>
      </c>
      <c r="L31" s="3" t="s">
        <v>34</v>
      </c>
      <c r="M31" s="3" t="s">
        <v>29</v>
      </c>
      <c r="N31" s="4">
        <v>45772</v>
      </c>
    </row>
    <row r="32" spans="1:14" ht="43" x14ac:dyDescent="0.35">
      <c r="A32" s="3" t="s">
        <v>14</v>
      </c>
      <c r="B32" s="3" t="s">
        <v>15</v>
      </c>
      <c r="C32" s="3" t="s">
        <v>59</v>
      </c>
      <c r="D32" s="6" t="s">
        <v>61</v>
      </c>
      <c r="E32" s="4">
        <v>45775</v>
      </c>
      <c r="F32" s="3"/>
      <c r="G32" s="3"/>
      <c r="H32" s="5">
        <v>98869</v>
      </c>
      <c r="I32" s="5">
        <v>1977</v>
      </c>
      <c r="J32" s="5">
        <v>0</v>
      </c>
      <c r="K32" s="5">
        <v>98869</v>
      </c>
      <c r="L32" s="3" t="s">
        <v>34</v>
      </c>
      <c r="M32" s="3" t="s">
        <v>29</v>
      </c>
      <c r="N32" s="4">
        <v>45775</v>
      </c>
    </row>
    <row r="33" spans="1:14" ht="22" x14ac:dyDescent="0.35">
      <c r="A33" s="3" t="s">
        <v>14</v>
      </c>
      <c r="B33" s="3" t="s">
        <v>15</v>
      </c>
      <c r="C33" s="3" t="s">
        <v>37</v>
      </c>
      <c r="D33" s="6" t="s">
        <v>62</v>
      </c>
      <c r="E33" s="4">
        <v>45775</v>
      </c>
      <c r="F33" s="3"/>
      <c r="G33" s="3"/>
      <c r="H33" s="5">
        <v>2243433</v>
      </c>
      <c r="I33" s="5">
        <v>44869</v>
      </c>
      <c r="J33" s="5">
        <v>0</v>
      </c>
      <c r="K33" s="5">
        <v>2243433</v>
      </c>
      <c r="L33" s="3" t="s">
        <v>34</v>
      </c>
      <c r="M33" s="3" t="s">
        <v>29</v>
      </c>
      <c r="N33" s="4">
        <v>45712</v>
      </c>
    </row>
    <row r="34" spans="1:14" ht="32.5" x14ac:dyDescent="0.35">
      <c r="A34" s="3" t="s">
        <v>14</v>
      </c>
      <c r="B34" s="3" t="s">
        <v>15</v>
      </c>
      <c r="C34" s="3" t="s">
        <v>63</v>
      </c>
      <c r="D34" s="3" t="s">
        <v>64</v>
      </c>
      <c r="E34" s="4">
        <v>45610</v>
      </c>
      <c r="F34" s="3"/>
      <c r="G34" s="3"/>
      <c r="H34" s="5">
        <v>806704</v>
      </c>
      <c r="I34" s="5">
        <v>16134</v>
      </c>
      <c r="J34" s="5">
        <v>0</v>
      </c>
      <c r="K34" s="5">
        <v>806704</v>
      </c>
      <c r="L34" s="3" t="s">
        <v>34</v>
      </c>
      <c r="M34" s="3" t="s">
        <v>44</v>
      </c>
      <c r="N34" s="4">
        <v>44833</v>
      </c>
    </row>
    <row r="35" spans="1:14" ht="32.5" x14ac:dyDescent="0.35">
      <c r="A35" s="3" t="s">
        <v>14</v>
      </c>
      <c r="B35" s="3" t="s">
        <v>15</v>
      </c>
      <c r="C35" s="3" t="s">
        <v>65</v>
      </c>
      <c r="D35" s="3" t="s">
        <v>66</v>
      </c>
      <c r="E35" s="4">
        <v>45679</v>
      </c>
      <c r="F35" s="3">
        <v>111433</v>
      </c>
      <c r="G35" s="4">
        <v>45705</v>
      </c>
      <c r="H35" s="5">
        <v>975240</v>
      </c>
      <c r="I35" s="5">
        <v>19505</v>
      </c>
      <c r="J35" s="5">
        <v>0</v>
      </c>
      <c r="K35" s="5">
        <v>975240</v>
      </c>
      <c r="L35" s="3" t="s">
        <v>18</v>
      </c>
      <c r="M35" s="3" t="s">
        <v>52</v>
      </c>
      <c r="N35" s="4">
        <v>45667</v>
      </c>
    </row>
    <row r="36" spans="1:14" ht="32.5" x14ac:dyDescent="0.35">
      <c r="A36" s="3" t="s">
        <v>14</v>
      </c>
      <c r="B36" s="3" t="s">
        <v>15</v>
      </c>
      <c r="C36" s="3" t="s">
        <v>65</v>
      </c>
      <c r="D36" s="3" t="s">
        <v>67</v>
      </c>
      <c r="E36" s="4">
        <v>45690</v>
      </c>
      <c r="F36" s="3">
        <v>111433</v>
      </c>
      <c r="G36" s="4">
        <v>45705</v>
      </c>
      <c r="H36" s="5">
        <v>980465</v>
      </c>
      <c r="I36" s="5">
        <v>19609</v>
      </c>
      <c r="J36" s="5">
        <v>0</v>
      </c>
      <c r="K36" s="5">
        <v>980465</v>
      </c>
      <c r="L36" s="3" t="s">
        <v>18</v>
      </c>
      <c r="M36" s="3" t="s">
        <v>52</v>
      </c>
      <c r="N36" s="4">
        <v>45686</v>
      </c>
    </row>
    <row r="37" spans="1:14" ht="32.5" x14ac:dyDescent="0.35">
      <c r="A37" s="3" t="s">
        <v>14</v>
      </c>
      <c r="B37" s="3" t="s">
        <v>15</v>
      </c>
      <c r="C37" s="3" t="s">
        <v>30</v>
      </c>
      <c r="D37" s="3" t="s">
        <v>68</v>
      </c>
      <c r="E37" s="4">
        <v>45704</v>
      </c>
      <c r="F37" s="3">
        <v>112288</v>
      </c>
      <c r="G37" s="4">
        <v>45771</v>
      </c>
      <c r="H37" s="5">
        <v>169200</v>
      </c>
      <c r="I37" s="5">
        <v>3384</v>
      </c>
      <c r="J37" s="5">
        <v>0</v>
      </c>
      <c r="K37" s="5">
        <v>169200</v>
      </c>
      <c r="L37" s="3" t="s">
        <v>18</v>
      </c>
      <c r="M37" s="3" t="s">
        <v>29</v>
      </c>
      <c r="N37" s="4">
        <v>45703</v>
      </c>
    </row>
    <row r="38" spans="1:14" ht="43" x14ac:dyDescent="0.35">
      <c r="A38" s="3" t="s">
        <v>14</v>
      </c>
      <c r="B38" s="3" t="s">
        <v>15</v>
      </c>
      <c r="C38" s="3" t="s">
        <v>59</v>
      </c>
      <c r="D38" s="3" t="s">
        <v>69</v>
      </c>
      <c r="E38" s="4">
        <v>45747</v>
      </c>
      <c r="F38" s="3">
        <v>112808</v>
      </c>
      <c r="G38" s="4">
        <v>45775</v>
      </c>
      <c r="H38" s="5">
        <v>6498180</v>
      </c>
      <c r="I38" s="5">
        <v>129964</v>
      </c>
      <c r="J38" s="5">
        <v>0</v>
      </c>
      <c r="K38" s="5">
        <v>6498180</v>
      </c>
      <c r="L38" s="3" t="s">
        <v>18</v>
      </c>
      <c r="M38" s="3" t="s">
        <v>29</v>
      </c>
      <c r="N38" s="4">
        <v>45741</v>
      </c>
    </row>
    <row r="39" spans="1:14" ht="43" x14ac:dyDescent="0.35">
      <c r="A39" s="3" t="s">
        <v>14</v>
      </c>
      <c r="B39" s="3" t="s">
        <v>15</v>
      </c>
      <c r="C39" s="3" t="s">
        <v>59</v>
      </c>
      <c r="D39" s="3" t="s">
        <v>70</v>
      </c>
      <c r="E39" s="4">
        <v>45777</v>
      </c>
      <c r="F39" s="3"/>
      <c r="G39" s="3"/>
      <c r="H39" s="5">
        <v>6498180</v>
      </c>
      <c r="I39" s="5">
        <v>129964</v>
      </c>
      <c r="J39" s="5">
        <v>0</v>
      </c>
      <c r="K39" s="5">
        <v>6498180</v>
      </c>
      <c r="L39" s="3" t="s">
        <v>34</v>
      </c>
      <c r="M39" s="3" t="s">
        <v>32</v>
      </c>
      <c r="N39" s="4">
        <v>45734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9E143-937A-4FC0-88DA-1B26F2E6455E}">
  <dimension ref="A1:AZ45"/>
  <sheetViews>
    <sheetView workbookViewId="0">
      <selection activeCell="G49" sqref="G49"/>
    </sheetView>
  </sheetViews>
  <sheetFormatPr baseColWidth="10" defaultRowHeight="14.5" x14ac:dyDescent="0.35"/>
  <cols>
    <col min="1" max="1" width="9.08984375" customWidth="1"/>
    <col min="3" max="3" width="7.90625" customWidth="1"/>
    <col min="4" max="4" width="8.26953125" customWidth="1"/>
    <col min="5" max="5" width="8.6328125" customWidth="1"/>
    <col min="6" max="6" width="10.453125" customWidth="1"/>
    <col min="7" max="7" width="9.6328125" customWidth="1"/>
    <col min="8" max="8" width="12.6328125" bestFit="1" customWidth="1"/>
    <col min="9" max="9" width="12.7265625" bestFit="1" customWidth="1"/>
    <col min="10" max="10" width="11.453125" bestFit="1" customWidth="1"/>
    <col min="11" max="11" width="16" customWidth="1"/>
    <col min="12" max="12" width="13.54296875" customWidth="1"/>
    <col min="16" max="16" width="9.7265625" customWidth="1"/>
    <col min="17" max="17" width="10.08984375" customWidth="1"/>
    <col min="18" max="18" width="10" customWidth="1"/>
    <col min="19" max="19" width="10.1796875" customWidth="1"/>
    <col min="32" max="32" width="12.1796875" customWidth="1"/>
    <col min="34" max="34" width="12.7265625" customWidth="1"/>
    <col min="42" max="42" width="14.1796875" customWidth="1"/>
    <col min="44" max="44" width="14.6328125" customWidth="1"/>
    <col min="46" max="46" width="11.7265625" customWidth="1"/>
    <col min="49" max="49" width="13.54296875" customWidth="1"/>
    <col min="50" max="50" width="13" customWidth="1"/>
    <col min="52" max="52" width="13.08984375" customWidth="1"/>
  </cols>
  <sheetData>
    <row r="1" spans="1:52" s="18" customFormat="1" ht="19" customHeight="1" x14ac:dyDescent="0.2">
      <c r="A1" s="8">
        <v>45777</v>
      </c>
      <c r="B1" s="9"/>
      <c r="C1" s="9"/>
      <c r="D1" s="9"/>
      <c r="E1" s="9"/>
      <c r="F1" s="9"/>
      <c r="G1" s="10"/>
      <c r="H1" s="10"/>
      <c r="I1" s="11">
        <f>+SUBTOTAL(9,I3:I1048576)</f>
        <v>281964472</v>
      </c>
      <c r="J1" s="11">
        <f>+SUBTOTAL(9,J3:J1048576)</f>
        <v>251885707</v>
      </c>
      <c r="K1" s="12">
        <f>+J1-SUM(AL1:AT1)</f>
        <v>0</v>
      </c>
      <c r="L1" s="13"/>
      <c r="M1" s="14">
        <f>+SUBTOTAL(9,M3:M26698)</f>
        <v>52021098</v>
      </c>
      <c r="N1" s="15"/>
      <c r="O1" s="13"/>
      <c r="P1" s="10"/>
      <c r="Q1" s="10"/>
      <c r="R1" s="10"/>
      <c r="S1" s="10"/>
      <c r="T1" s="13"/>
      <c r="U1" s="13"/>
      <c r="V1" s="14">
        <f>+SUBTOTAL(9,V3:V26698)</f>
        <v>272020882</v>
      </c>
      <c r="W1" s="14">
        <f>+SUBTOTAL(9,W3:W26698)</f>
        <v>239259800</v>
      </c>
      <c r="X1" s="14">
        <f t="shared" ref="X1:AA1" si="0">+SUBTOTAL(9,X3:X26698)</f>
        <v>45719</v>
      </c>
      <c r="Y1" s="14">
        <f>+SUBTOTAL(9,Y3:Y26698)</f>
        <v>711173</v>
      </c>
      <c r="Z1" s="14">
        <f>+SUBTOTAL(9,Z3:Z26698)</f>
        <v>24457677</v>
      </c>
      <c r="AA1" s="14">
        <f t="shared" si="0"/>
        <v>120973723</v>
      </c>
      <c r="AB1" s="13"/>
      <c r="AC1" s="13"/>
      <c r="AD1" s="14">
        <f>+SUBTOTAL(9,AD3:AD26698)</f>
        <v>1080507</v>
      </c>
      <c r="AE1" s="14">
        <f>+SUBTOTAL(9,AE3:AE26698)</f>
        <v>176643057</v>
      </c>
      <c r="AF1" s="13"/>
      <c r="AG1" s="13"/>
      <c r="AH1" s="13"/>
      <c r="AI1" s="13"/>
      <c r="AJ1" s="13"/>
      <c r="AK1" s="13"/>
      <c r="AL1" s="14">
        <f t="shared" ref="AL1:AT1" si="1">+SUBTOTAL(9,AL3:AL26698)</f>
        <v>0</v>
      </c>
      <c r="AM1" s="14">
        <f t="shared" si="1"/>
        <v>158473502</v>
      </c>
      <c r="AN1" s="14">
        <f t="shared" si="1"/>
        <v>12731922</v>
      </c>
      <c r="AO1" s="14">
        <f t="shared" si="1"/>
        <v>0</v>
      </c>
      <c r="AP1" s="14">
        <f t="shared" si="1"/>
        <v>0</v>
      </c>
      <c r="AQ1" s="14">
        <f t="shared" si="1"/>
        <v>24457677</v>
      </c>
      <c r="AR1" s="14">
        <f t="shared" si="1"/>
        <v>56096606</v>
      </c>
      <c r="AS1" s="14">
        <f t="shared" si="1"/>
        <v>126000</v>
      </c>
      <c r="AT1" s="14">
        <f t="shared" si="1"/>
        <v>0</v>
      </c>
      <c r="AU1" s="14">
        <f t="shared" ref="AU1" si="2">+SUBTOTAL(9,AU3:AU26698)</f>
        <v>0</v>
      </c>
      <c r="AV1" s="16"/>
      <c r="AW1" s="16"/>
      <c r="AX1" s="16"/>
      <c r="AY1" s="16"/>
      <c r="AZ1" s="17"/>
    </row>
    <row r="2" spans="1:52" s="32" customFormat="1" ht="30" x14ac:dyDescent="0.2">
      <c r="A2" s="19" t="s">
        <v>71</v>
      </c>
      <c r="B2" s="19" t="s">
        <v>72</v>
      </c>
      <c r="C2" s="19" t="s">
        <v>73</v>
      </c>
      <c r="D2" s="19" t="s">
        <v>74</v>
      </c>
      <c r="E2" s="19" t="s">
        <v>3</v>
      </c>
      <c r="F2" s="19" t="s">
        <v>75</v>
      </c>
      <c r="G2" s="20" t="s">
        <v>76</v>
      </c>
      <c r="H2" s="20" t="s">
        <v>77</v>
      </c>
      <c r="I2" s="21" t="s">
        <v>78</v>
      </c>
      <c r="J2" s="21" t="s">
        <v>79</v>
      </c>
      <c r="K2" s="22" t="s">
        <v>80</v>
      </c>
      <c r="L2" s="23" t="str">
        <f ca="1">+CONCATENATE("ESTADO EPS ",TEXT(TODAY(),"DD-MM-YYYY"))</f>
        <v>ESTADO EPS 28-05-2025</v>
      </c>
      <c r="M2" s="24" t="s">
        <v>81</v>
      </c>
      <c r="N2" s="25" t="s">
        <v>82</v>
      </c>
      <c r="O2" s="26" t="s">
        <v>83</v>
      </c>
      <c r="P2" s="27" t="s">
        <v>84</v>
      </c>
      <c r="Q2" s="27" t="s">
        <v>85</v>
      </c>
      <c r="R2" s="27" t="s">
        <v>86</v>
      </c>
      <c r="S2" s="27" t="s">
        <v>87</v>
      </c>
      <c r="T2" s="26" t="s">
        <v>88</v>
      </c>
      <c r="U2" s="26" t="s">
        <v>12</v>
      </c>
      <c r="V2" s="26" t="s">
        <v>89</v>
      </c>
      <c r="W2" s="26" t="s">
        <v>90</v>
      </c>
      <c r="X2" s="26" t="s">
        <v>91</v>
      </c>
      <c r="Y2" s="26" t="s">
        <v>92</v>
      </c>
      <c r="Z2" s="26" t="s">
        <v>93</v>
      </c>
      <c r="AA2" s="26" t="s">
        <v>95</v>
      </c>
      <c r="AB2" s="26" t="s">
        <v>96</v>
      </c>
      <c r="AC2" s="26" t="s">
        <v>97</v>
      </c>
      <c r="AD2" s="26" t="s">
        <v>98</v>
      </c>
      <c r="AE2" s="28" t="s">
        <v>99</v>
      </c>
      <c r="AF2" s="28" t="s">
        <v>100</v>
      </c>
      <c r="AG2" s="28" t="s">
        <v>101</v>
      </c>
      <c r="AH2" s="28" t="s">
        <v>102</v>
      </c>
      <c r="AI2" s="28" t="s">
        <v>103</v>
      </c>
      <c r="AJ2" s="28" t="s">
        <v>104</v>
      </c>
      <c r="AK2" s="28" t="s">
        <v>105</v>
      </c>
      <c r="AL2" s="29" t="s">
        <v>106</v>
      </c>
      <c r="AM2" s="29" t="s">
        <v>107</v>
      </c>
      <c r="AN2" s="29" t="s">
        <v>108</v>
      </c>
      <c r="AO2" s="29" t="s">
        <v>94</v>
      </c>
      <c r="AP2" s="29" t="s">
        <v>109</v>
      </c>
      <c r="AQ2" s="29" t="s">
        <v>93</v>
      </c>
      <c r="AR2" s="29" t="s">
        <v>110</v>
      </c>
      <c r="AS2" s="29" t="s">
        <v>111</v>
      </c>
      <c r="AT2" s="30" t="s">
        <v>112</v>
      </c>
      <c r="AU2" s="31" t="s">
        <v>113</v>
      </c>
      <c r="AV2" s="31" t="s">
        <v>8</v>
      </c>
      <c r="AW2" s="31" t="s">
        <v>114</v>
      </c>
      <c r="AX2" s="31" t="s">
        <v>115</v>
      </c>
      <c r="AY2" s="31" t="s">
        <v>116</v>
      </c>
      <c r="AZ2" s="31" t="s">
        <v>117</v>
      </c>
    </row>
    <row r="3" spans="1:52" s="18" customFormat="1" ht="10" x14ac:dyDescent="0.2">
      <c r="A3" s="33">
        <v>890300513</v>
      </c>
      <c r="B3" s="33" t="s">
        <v>118</v>
      </c>
      <c r="C3" s="34"/>
      <c r="D3" s="35" t="s">
        <v>28</v>
      </c>
      <c r="E3" s="33" t="s">
        <v>28</v>
      </c>
      <c r="F3" s="33" t="s">
        <v>119</v>
      </c>
      <c r="G3" s="36">
        <v>45667</v>
      </c>
      <c r="H3" s="36">
        <v>45754</v>
      </c>
      <c r="I3" s="37">
        <v>57808596</v>
      </c>
      <c r="J3" s="37">
        <v>57808596</v>
      </c>
      <c r="K3" s="38" t="s">
        <v>228</v>
      </c>
      <c r="L3" s="39" t="s">
        <v>120</v>
      </c>
      <c r="M3" s="39">
        <v>0</v>
      </c>
      <c r="N3" s="38"/>
      <c r="O3" s="38" t="s">
        <v>121</v>
      </c>
      <c r="P3" s="40">
        <v>45667</v>
      </c>
      <c r="Q3" s="40">
        <v>45754</v>
      </c>
      <c r="R3" s="40"/>
      <c r="S3" s="40">
        <v>45763</v>
      </c>
      <c r="T3" s="34">
        <v>14</v>
      </c>
      <c r="U3" s="34" t="s">
        <v>122</v>
      </c>
      <c r="V3" s="39">
        <v>57808596</v>
      </c>
      <c r="W3" s="39">
        <v>57808596</v>
      </c>
      <c r="X3" s="39">
        <v>0</v>
      </c>
      <c r="Y3" s="39">
        <v>0</v>
      </c>
      <c r="Z3" s="39">
        <v>0</v>
      </c>
      <c r="AA3" s="39">
        <v>57808596</v>
      </c>
      <c r="AB3" s="38" t="s">
        <v>123</v>
      </c>
      <c r="AC3" s="38"/>
      <c r="AD3" s="39">
        <v>0</v>
      </c>
      <c r="AE3" s="39">
        <v>57808596</v>
      </c>
      <c r="AF3" s="38" t="s">
        <v>95</v>
      </c>
      <c r="AG3" s="38"/>
      <c r="AH3" s="38"/>
      <c r="AI3" s="38" t="s">
        <v>124</v>
      </c>
      <c r="AJ3" s="38"/>
      <c r="AK3" s="38"/>
      <c r="AL3" s="39">
        <v>0</v>
      </c>
      <c r="AM3" s="37">
        <v>57808596</v>
      </c>
      <c r="AN3" s="39">
        <v>0</v>
      </c>
      <c r="AO3" s="39">
        <v>0</v>
      </c>
      <c r="AP3" s="39">
        <v>0</v>
      </c>
      <c r="AQ3" s="39">
        <v>0</v>
      </c>
      <c r="AR3" s="39">
        <v>0</v>
      </c>
      <c r="AS3" s="39">
        <v>0</v>
      </c>
      <c r="AT3" s="39">
        <v>0</v>
      </c>
      <c r="AU3" s="39">
        <v>0</v>
      </c>
      <c r="AV3" s="39">
        <v>0</v>
      </c>
      <c r="AW3" s="38"/>
      <c r="AX3" s="38"/>
      <c r="AY3" s="38"/>
      <c r="AZ3" s="39">
        <v>0</v>
      </c>
    </row>
    <row r="4" spans="1:52" s="18" customFormat="1" ht="10" x14ac:dyDescent="0.2">
      <c r="A4" s="33">
        <v>890300513</v>
      </c>
      <c r="B4" s="33" t="s">
        <v>118</v>
      </c>
      <c r="C4" s="34"/>
      <c r="D4" s="35" t="s">
        <v>31</v>
      </c>
      <c r="E4" s="33" t="s">
        <v>31</v>
      </c>
      <c r="F4" s="33" t="s">
        <v>125</v>
      </c>
      <c r="G4" s="36">
        <v>45716</v>
      </c>
      <c r="H4" s="36">
        <v>45777</v>
      </c>
      <c r="I4" s="37">
        <v>21705173</v>
      </c>
      <c r="J4" s="37">
        <v>21705173</v>
      </c>
      <c r="K4" s="38" t="s">
        <v>229</v>
      </c>
      <c r="L4" s="39" t="s">
        <v>120</v>
      </c>
      <c r="M4" s="39">
        <v>0</v>
      </c>
      <c r="N4" s="38"/>
      <c r="O4" s="38" t="s">
        <v>121</v>
      </c>
      <c r="P4" s="40">
        <v>45716</v>
      </c>
      <c r="Q4" s="40">
        <v>45779</v>
      </c>
      <c r="R4" s="40"/>
      <c r="S4" s="40">
        <v>45783</v>
      </c>
      <c r="T4" s="34">
        <v>-6</v>
      </c>
      <c r="U4" s="34" t="s">
        <v>126</v>
      </c>
      <c r="V4" s="39">
        <v>21705173</v>
      </c>
      <c r="W4" s="39">
        <v>21705173</v>
      </c>
      <c r="X4" s="39">
        <v>0</v>
      </c>
      <c r="Y4" s="39">
        <v>0</v>
      </c>
      <c r="Z4" s="39">
        <v>0</v>
      </c>
      <c r="AA4" s="39">
        <v>21705173</v>
      </c>
      <c r="AB4" s="38" t="s">
        <v>127</v>
      </c>
      <c r="AC4" s="38"/>
      <c r="AD4" s="39">
        <v>0</v>
      </c>
      <c r="AE4" s="39">
        <v>21705173</v>
      </c>
      <c r="AF4" s="38" t="s">
        <v>95</v>
      </c>
      <c r="AG4" s="38"/>
      <c r="AH4" s="38"/>
      <c r="AI4" s="38" t="s">
        <v>128</v>
      </c>
      <c r="AJ4" s="38"/>
      <c r="AK4" s="38"/>
      <c r="AL4" s="39">
        <v>0</v>
      </c>
      <c r="AM4" s="37">
        <v>21705173</v>
      </c>
      <c r="AN4" s="39">
        <v>0</v>
      </c>
      <c r="AO4" s="39">
        <v>0</v>
      </c>
      <c r="AP4" s="39">
        <v>0</v>
      </c>
      <c r="AQ4" s="39">
        <v>0</v>
      </c>
      <c r="AR4" s="39">
        <v>0</v>
      </c>
      <c r="AS4" s="39">
        <v>0</v>
      </c>
      <c r="AT4" s="39">
        <v>0</v>
      </c>
      <c r="AU4" s="39">
        <v>0</v>
      </c>
      <c r="AV4" s="39">
        <v>0</v>
      </c>
      <c r="AW4" s="38"/>
      <c r="AX4" s="38"/>
      <c r="AY4" s="38"/>
      <c r="AZ4" s="39">
        <v>0</v>
      </c>
    </row>
    <row r="5" spans="1:52" s="18" customFormat="1" ht="10" x14ac:dyDescent="0.2">
      <c r="A5" s="33">
        <v>890300513</v>
      </c>
      <c r="B5" s="33" t="s">
        <v>118</v>
      </c>
      <c r="C5" s="34"/>
      <c r="D5" s="35" t="s">
        <v>68</v>
      </c>
      <c r="E5" s="33" t="s">
        <v>68</v>
      </c>
      <c r="F5" s="33" t="s">
        <v>129</v>
      </c>
      <c r="G5" s="36">
        <v>45704</v>
      </c>
      <c r="H5" s="36">
        <v>45771</v>
      </c>
      <c r="I5" s="37">
        <v>169200</v>
      </c>
      <c r="J5" s="37">
        <v>169200</v>
      </c>
      <c r="K5" s="38" t="s">
        <v>229</v>
      </c>
      <c r="L5" s="39" t="s">
        <v>120</v>
      </c>
      <c r="M5" s="39">
        <v>0</v>
      </c>
      <c r="N5" s="38"/>
      <c r="O5" s="38" t="s">
        <v>121</v>
      </c>
      <c r="P5" s="40">
        <v>45704</v>
      </c>
      <c r="Q5" s="40">
        <v>45779</v>
      </c>
      <c r="R5" s="40"/>
      <c r="S5" s="40">
        <v>45769</v>
      </c>
      <c r="T5" s="34">
        <v>8</v>
      </c>
      <c r="U5" s="34" t="s">
        <v>122</v>
      </c>
      <c r="V5" s="39">
        <v>169200</v>
      </c>
      <c r="W5" s="39">
        <v>169200</v>
      </c>
      <c r="X5" s="39">
        <v>0</v>
      </c>
      <c r="Y5" s="39">
        <v>0</v>
      </c>
      <c r="Z5" s="39">
        <v>0</v>
      </c>
      <c r="AA5" s="39">
        <v>169200</v>
      </c>
      <c r="AB5" s="38" t="s">
        <v>130</v>
      </c>
      <c r="AC5" s="38"/>
      <c r="AD5" s="39">
        <v>0</v>
      </c>
      <c r="AE5" s="39">
        <v>169200</v>
      </c>
      <c r="AF5" s="38" t="s">
        <v>95</v>
      </c>
      <c r="AG5" s="38"/>
      <c r="AH5" s="38"/>
      <c r="AI5" s="38" t="s">
        <v>131</v>
      </c>
      <c r="AJ5" s="38"/>
      <c r="AK5" s="38"/>
      <c r="AL5" s="39">
        <v>0</v>
      </c>
      <c r="AM5" s="37">
        <v>169200</v>
      </c>
      <c r="AN5" s="39">
        <v>0</v>
      </c>
      <c r="AO5" s="39">
        <v>0</v>
      </c>
      <c r="AP5" s="39">
        <v>0</v>
      </c>
      <c r="AQ5" s="39">
        <v>0</v>
      </c>
      <c r="AR5" s="39">
        <v>0</v>
      </c>
      <c r="AS5" s="39">
        <v>0</v>
      </c>
      <c r="AT5" s="39">
        <v>0</v>
      </c>
      <c r="AU5" s="39">
        <v>0</v>
      </c>
      <c r="AV5" s="39">
        <v>0</v>
      </c>
      <c r="AW5" s="38"/>
      <c r="AX5" s="38"/>
      <c r="AY5" s="38"/>
      <c r="AZ5" s="39">
        <v>0</v>
      </c>
    </row>
    <row r="6" spans="1:52" s="18" customFormat="1" ht="10" x14ac:dyDescent="0.2">
      <c r="A6" s="33">
        <v>890300513</v>
      </c>
      <c r="B6" s="33" t="s">
        <v>118</v>
      </c>
      <c r="C6" s="34"/>
      <c r="D6" s="35" t="s">
        <v>69</v>
      </c>
      <c r="E6" s="33" t="s">
        <v>69</v>
      </c>
      <c r="F6" s="33" t="s">
        <v>132</v>
      </c>
      <c r="G6" s="36">
        <v>45747</v>
      </c>
      <c r="H6" s="36">
        <v>45775</v>
      </c>
      <c r="I6" s="37">
        <v>6498180</v>
      </c>
      <c r="J6" s="37">
        <v>6498180</v>
      </c>
      <c r="K6" s="38" t="s">
        <v>229</v>
      </c>
      <c r="L6" s="39" t="s">
        <v>120</v>
      </c>
      <c r="M6" s="39">
        <v>0</v>
      </c>
      <c r="N6" s="38"/>
      <c r="O6" s="38" t="s">
        <v>121</v>
      </c>
      <c r="P6" s="40">
        <v>45747</v>
      </c>
      <c r="Q6" s="40">
        <v>45779</v>
      </c>
      <c r="R6" s="40"/>
      <c r="S6" s="40">
        <v>45775</v>
      </c>
      <c r="T6" s="34">
        <v>2</v>
      </c>
      <c r="U6" s="34" t="s">
        <v>122</v>
      </c>
      <c r="V6" s="39">
        <v>6498180</v>
      </c>
      <c r="W6" s="39">
        <v>6498180</v>
      </c>
      <c r="X6" s="39">
        <v>0</v>
      </c>
      <c r="Y6" s="39">
        <v>0</v>
      </c>
      <c r="Z6" s="39">
        <v>0</v>
      </c>
      <c r="AA6" s="39">
        <v>6498180</v>
      </c>
      <c r="AB6" s="38" t="s">
        <v>133</v>
      </c>
      <c r="AC6" s="38"/>
      <c r="AD6" s="39">
        <v>0</v>
      </c>
      <c r="AE6" s="39">
        <v>6498180</v>
      </c>
      <c r="AF6" s="38" t="s">
        <v>95</v>
      </c>
      <c r="AG6" s="38"/>
      <c r="AH6" s="38"/>
      <c r="AI6" s="38" t="s">
        <v>134</v>
      </c>
      <c r="AJ6" s="38"/>
      <c r="AK6" s="38"/>
      <c r="AL6" s="39">
        <v>0</v>
      </c>
      <c r="AM6" s="37">
        <v>6498180</v>
      </c>
      <c r="AN6" s="39">
        <v>0</v>
      </c>
      <c r="AO6" s="39">
        <v>0</v>
      </c>
      <c r="AP6" s="39">
        <v>0</v>
      </c>
      <c r="AQ6" s="39">
        <v>0</v>
      </c>
      <c r="AR6" s="39">
        <v>0</v>
      </c>
      <c r="AS6" s="39">
        <v>0</v>
      </c>
      <c r="AT6" s="39">
        <v>0</v>
      </c>
      <c r="AU6" s="39">
        <v>0</v>
      </c>
      <c r="AV6" s="39">
        <v>0</v>
      </c>
      <c r="AW6" s="38"/>
      <c r="AX6" s="38"/>
      <c r="AY6" s="38"/>
      <c r="AZ6" s="39">
        <v>0</v>
      </c>
    </row>
    <row r="7" spans="1:52" s="18" customFormat="1" ht="10" x14ac:dyDescent="0.2">
      <c r="A7" s="33">
        <v>890300513</v>
      </c>
      <c r="B7" s="33" t="s">
        <v>118</v>
      </c>
      <c r="C7" s="34"/>
      <c r="D7" s="35" t="s">
        <v>24</v>
      </c>
      <c r="E7" s="33" t="s">
        <v>24</v>
      </c>
      <c r="F7" s="33" t="s">
        <v>135</v>
      </c>
      <c r="G7" s="36">
        <v>45552</v>
      </c>
      <c r="H7" s="36">
        <v>45583</v>
      </c>
      <c r="I7" s="37">
        <v>2789296</v>
      </c>
      <c r="J7" s="37">
        <v>2789296</v>
      </c>
      <c r="K7" s="38" t="s">
        <v>230</v>
      </c>
      <c r="L7" s="39" t="s">
        <v>120</v>
      </c>
      <c r="M7" s="39">
        <v>0</v>
      </c>
      <c r="N7" s="38"/>
      <c r="O7" s="38" t="s">
        <v>121</v>
      </c>
      <c r="P7" s="40">
        <v>45552</v>
      </c>
      <c r="Q7" s="40">
        <v>45793</v>
      </c>
      <c r="R7" s="40"/>
      <c r="S7" s="40">
        <v>45796</v>
      </c>
      <c r="T7" s="34">
        <v>-19</v>
      </c>
      <c r="U7" s="34" t="s">
        <v>126</v>
      </c>
      <c r="V7" s="39">
        <v>2839296</v>
      </c>
      <c r="W7" s="39">
        <v>2839296</v>
      </c>
      <c r="X7" s="39">
        <v>0</v>
      </c>
      <c r="Y7" s="39">
        <v>0</v>
      </c>
      <c r="Z7" s="39">
        <v>0</v>
      </c>
      <c r="AA7" s="39">
        <v>2839296</v>
      </c>
      <c r="AB7" s="38" t="s">
        <v>136</v>
      </c>
      <c r="AC7" s="38"/>
      <c r="AD7" s="39">
        <v>0</v>
      </c>
      <c r="AE7" s="39">
        <v>2839296</v>
      </c>
      <c r="AF7" s="38" t="s">
        <v>95</v>
      </c>
      <c r="AG7" s="38" t="s">
        <v>137</v>
      </c>
      <c r="AH7" s="38" t="s">
        <v>138</v>
      </c>
      <c r="AI7" s="38" t="s">
        <v>139</v>
      </c>
      <c r="AJ7" s="38" t="s">
        <v>139</v>
      </c>
      <c r="AK7" s="38"/>
      <c r="AL7" s="39">
        <v>0</v>
      </c>
      <c r="AM7" s="37">
        <v>2789296</v>
      </c>
      <c r="AN7" s="39">
        <v>0</v>
      </c>
      <c r="AO7" s="39">
        <v>0</v>
      </c>
      <c r="AP7" s="39">
        <v>0</v>
      </c>
      <c r="AQ7" s="39">
        <v>0</v>
      </c>
      <c r="AR7" s="39">
        <v>0</v>
      </c>
      <c r="AS7" s="39">
        <v>0</v>
      </c>
      <c r="AT7" s="39">
        <v>0</v>
      </c>
      <c r="AU7" s="39">
        <v>0</v>
      </c>
      <c r="AV7" s="39">
        <v>0</v>
      </c>
      <c r="AW7" s="38"/>
      <c r="AX7" s="38"/>
      <c r="AY7" s="38"/>
      <c r="AZ7" s="39">
        <v>0</v>
      </c>
    </row>
    <row r="8" spans="1:52" s="18" customFormat="1" ht="10" x14ac:dyDescent="0.2">
      <c r="A8" s="33">
        <v>890300513</v>
      </c>
      <c r="B8" s="33" t="s">
        <v>118</v>
      </c>
      <c r="C8" s="34"/>
      <c r="D8" s="35" t="s">
        <v>25</v>
      </c>
      <c r="E8" s="33" t="s">
        <v>25</v>
      </c>
      <c r="F8" s="33" t="s">
        <v>140</v>
      </c>
      <c r="G8" s="36">
        <v>45618</v>
      </c>
      <c r="H8" s="36">
        <v>45643</v>
      </c>
      <c r="I8" s="37">
        <v>8669948</v>
      </c>
      <c r="J8" s="37">
        <v>8669948</v>
      </c>
      <c r="K8" s="38" t="s">
        <v>228</v>
      </c>
      <c r="L8" s="39" t="s">
        <v>120</v>
      </c>
      <c r="M8" s="39">
        <v>0</v>
      </c>
      <c r="N8" s="38"/>
      <c r="O8" s="38" t="s">
        <v>121</v>
      </c>
      <c r="P8" s="40">
        <v>45618</v>
      </c>
      <c r="Q8" s="40">
        <v>45659</v>
      </c>
      <c r="R8" s="40"/>
      <c r="S8" s="40">
        <v>45798</v>
      </c>
      <c r="T8" s="34">
        <v>-21</v>
      </c>
      <c r="U8" s="34" t="s">
        <v>126</v>
      </c>
      <c r="V8" s="39">
        <v>8669948</v>
      </c>
      <c r="W8" s="39">
        <v>8669948</v>
      </c>
      <c r="X8" s="39">
        <v>0</v>
      </c>
      <c r="Y8" s="39">
        <v>0</v>
      </c>
      <c r="Z8" s="39">
        <v>0</v>
      </c>
      <c r="AA8" s="39">
        <v>8669948</v>
      </c>
      <c r="AB8" s="38" t="s">
        <v>141</v>
      </c>
      <c r="AC8" s="38"/>
      <c r="AD8" s="39">
        <v>0</v>
      </c>
      <c r="AE8" s="39">
        <v>8669948</v>
      </c>
      <c r="AF8" s="38" t="s">
        <v>95</v>
      </c>
      <c r="AG8" s="38"/>
      <c r="AH8" s="38"/>
      <c r="AI8" s="38" t="s">
        <v>139</v>
      </c>
      <c r="AJ8" s="38"/>
      <c r="AK8" s="38"/>
      <c r="AL8" s="39">
        <v>0</v>
      </c>
      <c r="AM8" s="37">
        <v>8669948</v>
      </c>
      <c r="AN8" s="39">
        <v>0</v>
      </c>
      <c r="AO8" s="39">
        <v>0</v>
      </c>
      <c r="AP8" s="39">
        <v>0</v>
      </c>
      <c r="AQ8" s="39">
        <v>0</v>
      </c>
      <c r="AR8" s="39">
        <v>0</v>
      </c>
      <c r="AS8" s="39">
        <v>0</v>
      </c>
      <c r="AT8" s="39">
        <v>0</v>
      </c>
      <c r="AU8" s="39">
        <v>0</v>
      </c>
      <c r="AV8" s="39">
        <v>0</v>
      </c>
      <c r="AW8" s="38"/>
      <c r="AX8" s="38"/>
      <c r="AY8" s="38"/>
      <c r="AZ8" s="39">
        <v>0</v>
      </c>
    </row>
    <row r="9" spans="1:52" s="18" customFormat="1" ht="10" x14ac:dyDescent="0.2">
      <c r="A9" s="33">
        <v>890300513</v>
      </c>
      <c r="B9" s="33" t="s">
        <v>118</v>
      </c>
      <c r="C9" s="34"/>
      <c r="D9" s="35" t="s">
        <v>33</v>
      </c>
      <c r="E9" s="33" t="s">
        <v>33</v>
      </c>
      <c r="F9" s="33" t="s">
        <v>142</v>
      </c>
      <c r="G9" s="36">
        <v>45756</v>
      </c>
      <c r="H9" s="36"/>
      <c r="I9" s="37">
        <v>23283330</v>
      </c>
      <c r="J9" s="37">
        <v>23283330</v>
      </c>
      <c r="K9" s="38" t="e">
        <v>#N/A</v>
      </c>
      <c r="L9" s="39" t="s">
        <v>120</v>
      </c>
      <c r="M9" s="39">
        <v>0</v>
      </c>
      <c r="N9" s="38"/>
      <c r="O9" s="38" t="s">
        <v>121</v>
      </c>
      <c r="P9" s="40">
        <v>45756</v>
      </c>
      <c r="Q9" s="40">
        <v>45786</v>
      </c>
      <c r="R9" s="40"/>
      <c r="S9" s="40">
        <v>45793</v>
      </c>
      <c r="T9" s="34">
        <v>-16</v>
      </c>
      <c r="U9" s="34" t="s">
        <v>126</v>
      </c>
      <c r="V9" s="39">
        <v>23283330</v>
      </c>
      <c r="W9" s="39">
        <v>23283330</v>
      </c>
      <c r="X9" s="39">
        <v>0</v>
      </c>
      <c r="Y9" s="39">
        <v>0</v>
      </c>
      <c r="Z9" s="39">
        <v>0</v>
      </c>
      <c r="AA9" s="39">
        <v>23283330</v>
      </c>
      <c r="AB9" s="38" t="s">
        <v>143</v>
      </c>
      <c r="AC9" s="38"/>
      <c r="AD9" s="39">
        <v>0</v>
      </c>
      <c r="AE9" s="39">
        <v>23283330</v>
      </c>
      <c r="AF9" s="38" t="s">
        <v>95</v>
      </c>
      <c r="AG9" s="38"/>
      <c r="AH9" s="38"/>
      <c r="AI9" s="38" t="s">
        <v>128</v>
      </c>
      <c r="AJ9" s="38"/>
      <c r="AK9" s="38"/>
      <c r="AL9" s="39">
        <v>0</v>
      </c>
      <c r="AM9" s="37">
        <v>23283330</v>
      </c>
      <c r="AN9" s="39">
        <v>0</v>
      </c>
      <c r="AO9" s="39">
        <v>0</v>
      </c>
      <c r="AP9" s="39">
        <v>0</v>
      </c>
      <c r="AQ9" s="39">
        <v>0</v>
      </c>
      <c r="AR9" s="39">
        <v>0</v>
      </c>
      <c r="AS9" s="39">
        <v>0</v>
      </c>
      <c r="AT9" s="39">
        <v>0</v>
      </c>
      <c r="AU9" s="39">
        <v>0</v>
      </c>
      <c r="AV9" s="39">
        <v>0</v>
      </c>
      <c r="AW9" s="38"/>
      <c r="AX9" s="38"/>
      <c r="AY9" s="38"/>
      <c r="AZ9" s="39">
        <v>0</v>
      </c>
    </row>
    <row r="10" spans="1:52" s="18" customFormat="1" ht="10" x14ac:dyDescent="0.2">
      <c r="A10" s="33">
        <v>890300513</v>
      </c>
      <c r="B10" s="33" t="s">
        <v>118</v>
      </c>
      <c r="C10" s="34"/>
      <c r="D10" s="35" t="s">
        <v>21</v>
      </c>
      <c r="E10" s="33" t="s">
        <v>21</v>
      </c>
      <c r="F10" s="33" t="s">
        <v>168</v>
      </c>
      <c r="G10" s="36">
        <v>45273</v>
      </c>
      <c r="H10" s="36">
        <v>45635</v>
      </c>
      <c r="I10" s="37">
        <v>37549779</v>
      </c>
      <c r="J10" s="37">
        <v>37549779</v>
      </c>
      <c r="K10" s="38" t="s">
        <v>230</v>
      </c>
      <c r="L10" s="39" t="s">
        <v>120</v>
      </c>
      <c r="M10" s="39">
        <v>0</v>
      </c>
      <c r="N10" s="38"/>
      <c r="O10" s="38" t="s">
        <v>166</v>
      </c>
      <c r="P10" s="40">
        <v>45273</v>
      </c>
      <c r="Q10" s="40"/>
      <c r="R10" s="40"/>
      <c r="S10" s="40"/>
      <c r="T10" s="41" t="s">
        <v>167</v>
      </c>
      <c r="U10" s="41" t="s">
        <v>167</v>
      </c>
      <c r="V10" s="39">
        <v>38770234</v>
      </c>
      <c r="W10" s="39">
        <v>38770234</v>
      </c>
      <c r="X10" s="39">
        <v>0</v>
      </c>
      <c r="Y10" s="39">
        <v>0</v>
      </c>
      <c r="Z10" s="39">
        <v>0</v>
      </c>
      <c r="AA10" s="39">
        <v>0</v>
      </c>
      <c r="AB10" s="38"/>
      <c r="AC10" s="38"/>
      <c r="AD10" s="39">
        <v>0</v>
      </c>
      <c r="AE10" s="39">
        <v>38770234</v>
      </c>
      <c r="AF10" s="38" t="s">
        <v>95</v>
      </c>
      <c r="AG10" s="38" t="s">
        <v>169</v>
      </c>
      <c r="AH10" s="38" t="s">
        <v>170</v>
      </c>
      <c r="AI10" s="38" t="s">
        <v>171</v>
      </c>
      <c r="AJ10" s="38" t="s">
        <v>163</v>
      </c>
      <c r="AK10" s="38"/>
      <c r="AL10" s="39">
        <v>0</v>
      </c>
      <c r="AM10" s="37">
        <v>37549779</v>
      </c>
      <c r="AN10" s="39">
        <v>0</v>
      </c>
      <c r="AO10" s="39">
        <v>0</v>
      </c>
      <c r="AP10" s="39">
        <v>0</v>
      </c>
      <c r="AQ10" s="39">
        <v>0</v>
      </c>
      <c r="AR10" s="39">
        <v>0</v>
      </c>
      <c r="AS10" s="39">
        <v>0</v>
      </c>
      <c r="AT10" s="39">
        <v>0</v>
      </c>
      <c r="AU10" s="39">
        <v>0</v>
      </c>
      <c r="AV10" s="39">
        <v>0</v>
      </c>
      <c r="AW10" s="38"/>
      <c r="AX10" s="38"/>
      <c r="AY10" s="38"/>
      <c r="AZ10" s="39">
        <v>0</v>
      </c>
    </row>
    <row r="11" spans="1:52" s="18" customFormat="1" ht="10" x14ac:dyDescent="0.2">
      <c r="A11" s="33">
        <v>890300513</v>
      </c>
      <c r="B11" s="33" t="s">
        <v>118</v>
      </c>
      <c r="C11" s="34"/>
      <c r="D11" s="35" t="s">
        <v>46</v>
      </c>
      <c r="E11" s="33" t="s">
        <v>46</v>
      </c>
      <c r="F11" s="33" t="s">
        <v>159</v>
      </c>
      <c r="G11" s="36">
        <v>45532</v>
      </c>
      <c r="H11" s="36">
        <v>45583</v>
      </c>
      <c r="I11" s="37">
        <v>126000</v>
      </c>
      <c r="J11" s="37">
        <v>126000</v>
      </c>
      <c r="K11" s="38" t="s">
        <v>230</v>
      </c>
      <c r="L11" s="39" t="s">
        <v>160</v>
      </c>
      <c r="M11" s="39">
        <v>0</v>
      </c>
      <c r="N11" s="38"/>
      <c r="O11" s="38" t="s">
        <v>161</v>
      </c>
      <c r="P11" s="40">
        <v>45532</v>
      </c>
      <c r="Q11" s="40">
        <v>45784</v>
      </c>
      <c r="R11" s="40"/>
      <c r="S11" s="40"/>
      <c r="T11" s="41">
        <v>-7</v>
      </c>
      <c r="U11" s="41" t="s">
        <v>126</v>
      </c>
      <c r="V11" s="39">
        <v>126000</v>
      </c>
      <c r="W11" s="39">
        <v>126000</v>
      </c>
      <c r="X11" s="39">
        <v>0</v>
      </c>
      <c r="Y11" s="39">
        <v>0</v>
      </c>
      <c r="Z11" s="39">
        <v>0</v>
      </c>
      <c r="AA11" s="39">
        <v>0</v>
      </c>
      <c r="AB11" s="38"/>
      <c r="AC11" s="38"/>
      <c r="AD11" s="39">
        <v>0</v>
      </c>
      <c r="AE11" s="39">
        <v>126000</v>
      </c>
      <c r="AF11" s="38" t="s">
        <v>95</v>
      </c>
      <c r="AG11" s="38" t="s">
        <v>162</v>
      </c>
      <c r="AH11" s="38" t="s">
        <v>138</v>
      </c>
      <c r="AI11" s="38" t="s">
        <v>128</v>
      </c>
      <c r="AJ11" s="38" t="s">
        <v>163</v>
      </c>
      <c r="AK11" s="38"/>
      <c r="AL11" s="39">
        <v>0</v>
      </c>
      <c r="AM11" s="39">
        <v>0</v>
      </c>
      <c r="AN11" s="39">
        <v>0</v>
      </c>
      <c r="AO11" s="39">
        <v>0</v>
      </c>
      <c r="AP11" s="39">
        <v>0</v>
      </c>
      <c r="AQ11" s="39">
        <v>0</v>
      </c>
      <c r="AR11" s="39">
        <v>0</v>
      </c>
      <c r="AS11" s="37">
        <v>126000</v>
      </c>
      <c r="AT11" s="39">
        <v>0</v>
      </c>
      <c r="AU11" s="39">
        <v>0</v>
      </c>
      <c r="AV11" s="39">
        <v>0</v>
      </c>
      <c r="AW11" s="38"/>
      <c r="AX11" s="38"/>
      <c r="AY11" s="38"/>
      <c r="AZ11" s="39">
        <v>0</v>
      </c>
    </row>
    <row r="12" spans="1:52" s="18" customFormat="1" ht="10" x14ac:dyDescent="0.2">
      <c r="A12" s="33">
        <v>890300513</v>
      </c>
      <c r="B12" s="33" t="s">
        <v>118</v>
      </c>
      <c r="C12" s="34"/>
      <c r="D12" s="35" t="s">
        <v>17</v>
      </c>
      <c r="E12" s="33" t="s">
        <v>17</v>
      </c>
      <c r="F12" s="33" t="s">
        <v>208</v>
      </c>
      <c r="G12" s="36">
        <v>45162</v>
      </c>
      <c r="H12" s="36">
        <v>45519</v>
      </c>
      <c r="I12" s="37">
        <v>26455271</v>
      </c>
      <c r="J12" s="37">
        <v>1046107</v>
      </c>
      <c r="K12" s="38" t="s">
        <v>234</v>
      </c>
      <c r="L12" s="39" t="s">
        <v>209</v>
      </c>
      <c r="M12" s="39">
        <v>0</v>
      </c>
      <c r="N12" s="38"/>
      <c r="O12" s="38" t="s">
        <v>174</v>
      </c>
      <c r="P12" s="40">
        <v>45162</v>
      </c>
      <c r="Q12" s="40">
        <v>45519</v>
      </c>
      <c r="R12" s="40">
        <v>45656</v>
      </c>
      <c r="S12" s="40"/>
      <c r="T12" s="41">
        <v>121</v>
      </c>
      <c r="U12" s="41" t="s">
        <v>210</v>
      </c>
      <c r="V12" s="39">
        <v>26455271</v>
      </c>
      <c r="W12" s="39">
        <v>1046107</v>
      </c>
      <c r="X12" s="39">
        <v>0</v>
      </c>
      <c r="Y12" s="39">
        <v>0</v>
      </c>
      <c r="Z12" s="39">
        <v>1046107</v>
      </c>
      <c r="AA12" s="39">
        <v>0</v>
      </c>
      <c r="AB12" s="38"/>
      <c r="AC12" s="38" t="s">
        <v>211</v>
      </c>
      <c r="AD12" s="39">
        <v>0</v>
      </c>
      <c r="AE12" s="39">
        <v>1046107</v>
      </c>
      <c r="AF12" s="38" t="s">
        <v>176</v>
      </c>
      <c r="AG12" s="38" t="s">
        <v>212</v>
      </c>
      <c r="AH12" s="38" t="s">
        <v>156</v>
      </c>
      <c r="AI12" s="38" t="s">
        <v>128</v>
      </c>
      <c r="AJ12" s="38" t="s">
        <v>157</v>
      </c>
      <c r="AK12" s="38" t="s">
        <v>158</v>
      </c>
      <c r="AL12" s="39">
        <v>0</v>
      </c>
      <c r="AM12" s="39">
        <v>0</v>
      </c>
      <c r="AN12" s="39">
        <v>0</v>
      </c>
      <c r="AO12" s="39">
        <v>0</v>
      </c>
      <c r="AP12" s="39">
        <v>0</v>
      </c>
      <c r="AQ12" s="37">
        <v>1046107</v>
      </c>
      <c r="AR12" s="39">
        <v>0</v>
      </c>
      <c r="AS12" s="39">
        <v>0</v>
      </c>
      <c r="AT12" s="39">
        <v>0</v>
      </c>
      <c r="AU12" s="39">
        <v>0</v>
      </c>
      <c r="AV12" s="39">
        <v>0</v>
      </c>
      <c r="AW12" s="38"/>
      <c r="AX12" s="38"/>
      <c r="AY12" s="38"/>
      <c r="AZ12" s="39">
        <v>0</v>
      </c>
    </row>
    <row r="13" spans="1:52" s="18" customFormat="1" ht="10" x14ac:dyDescent="0.2">
      <c r="A13" s="33">
        <v>890300513</v>
      </c>
      <c r="B13" s="33" t="s">
        <v>118</v>
      </c>
      <c r="C13" s="34"/>
      <c r="D13" s="35" t="s">
        <v>20</v>
      </c>
      <c r="E13" s="33" t="s">
        <v>20</v>
      </c>
      <c r="F13" s="33" t="s">
        <v>213</v>
      </c>
      <c r="G13" s="36">
        <v>45254</v>
      </c>
      <c r="H13" s="36">
        <v>45546</v>
      </c>
      <c r="I13" s="37">
        <v>3129264</v>
      </c>
      <c r="J13" s="37">
        <v>72089</v>
      </c>
      <c r="K13" s="38" t="s">
        <v>234</v>
      </c>
      <c r="L13" s="39" t="s">
        <v>209</v>
      </c>
      <c r="M13" s="39">
        <v>0</v>
      </c>
      <c r="N13" s="38"/>
      <c r="O13" s="38" t="s">
        <v>174</v>
      </c>
      <c r="P13" s="40">
        <v>45254</v>
      </c>
      <c r="Q13" s="40">
        <v>45546</v>
      </c>
      <c r="R13" s="40">
        <v>45677</v>
      </c>
      <c r="S13" s="40"/>
      <c r="T13" s="41">
        <v>100</v>
      </c>
      <c r="U13" s="41" t="s">
        <v>210</v>
      </c>
      <c r="V13" s="39">
        <v>3433850</v>
      </c>
      <c r="W13" s="39">
        <v>72089</v>
      </c>
      <c r="X13" s="39">
        <v>0</v>
      </c>
      <c r="Y13" s="39">
        <v>304586</v>
      </c>
      <c r="Z13" s="39">
        <v>72089</v>
      </c>
      <c r="AA13" s="39">
        <v>0</v>
      </c>
      <c r="AB13" s="38"/>
      <c r="AC13" s="38" t="s">
        <v>214</v>
      </c>
      <c r="AD13" s="39">
        <v>0</v>
      </c>
      <c r="AE13" s="39">
        <v>72089</v>
      </c>
      <c r="AF13" s="38" t="s">
        <v>176</v>
      </c>
      <c r="AG13" s="38" t="s">
        <v>214</v>
      </c>
      <c r="AH13" s="38" t="s">
        <v>156</v>
      </c>
      <c r="AI13" s="38" t="s">
        <v>128</v>
      </c>
      <c r="AJ13" s="38" t="s">
        <v>157</v>
      </c>
      <c r="AK13" s="38" t="s">
        <v>215</v>
      </c>
      <c r="AL13" s="39">
        <v>0</v>
      </c>
      <c r="AM13" s="39">
        <v>0</v>
      </c>
      <c r="AN13" s="39">
        <v>0</v>
      </c>
      <c r="AO13" s="39">
        <v>0</v>
      </c>
      <c r="AP13" s="39">
        <v>0</v>
      </c>
      <c r="AQ13" s="37">
        <v>72089</v>
      </c>
      <c r="AR13" s="39">
        <v>0</v>
      </c>
      <c r="AS13" s="39">
        <v>0</v>
      </c>
      <c r="AT13" s="39">
        <v>0</v>
      </c>
      <c r="AU13" s="39">
        <v>0</v>
      </c>
      <c r="AV13" s="39">
        <v>0</v>
      </c>
      <c r="AW13" s="38"/>
      <c r="AX13" s="38"/>
      <c r="AY13" s="38"/>
      <c r="AZ13" s="39">
        <v>0</v>
      </c>
    </row>
    <row r="14" spans="1:52" s="18" customFormat="1" ht="10" x14ac:dyDescent="0.2">
      <c r="A14" s="33">
        <v>890300513</v>
      </c>
      <c r="B14" s="33" t="s">
        <v>118</v>
      </c>
      <c r="C14" s="34"/>
      <c r="D14" s="35" t="s">
        <v>42</v>
      </c>
      <c r="E14" s="33" t="s">
        <v>42</v>
      </c>
      <c r="F14" s="33" t="s">
        <v>216</v>
      </c>
      <c r="G14" s="36">
        <v>45518</v>
      </c>
      <c r="H14" s="36">
        <v>45583</v>
      </c>
      <c r="I14" s="37">
        <v>2123436</v>
      </c>
      <c r="J14" s="37">
        <v>1327484</v>
      </c>
      <c r="K14" s="38" t="s">
        <v>234</v>
      </c>
      <c r="L14" s="39" t="s">
        <v>209</v>
      </c>
      <c r="M14" s="39">
        <v>0</v>
      </c>
      <c r="N14" s="38"/>
      <c r="O14" s="38" t="s">
        <v>174</v>
      </c>
      <c r="P14" s="40">
        <v>45518</v>
      </c>
      <c r="Q14" s="40">
        <v>45597</v>
      </c>
      <c r="R14" s="40">
        <v>45677</v>
      </c>
      <c r="S14" s="40"/>
      <c r="T14" s="41">
        <v>100</v>
      </c>
      <c r="U14" s="41" t="s">
        <v>210</v>
      </c>
      <c r="V14" s="39">
        <v>2123436</v>
      </c>
      <c r="W14" s="39">
        <v>1327484</v>
      </c>
      <c r="X14" s="39">
        <v>0</v>
      </c>
      <c r="Y14" s="39">
        <v>0</v>
      </c>
      <c r="Z14" s="39">
        <v>1327484</v>
      </c>
      <c r="AA14" s="39">
        <v>0</v>
      </c>
      <c r="AB14" s="38"/>
      <c r="AC14" s="38" t="s">
        <v>217</v>
      </c>
      <c r="AD14" s="39">
        <v>0</v>
      </c>
      <c r="AE14" s="39">
        <v>1327484</v>
      </c>
      <c r="AF14" s="38" t="s">
        <v>176</v>
      </c>
      <c r="AG14" s="38" t="s">
        <v>218</v>
      </c>
      <c r="AH14" s="38" t="s">
        <v>188</v>
      </c>
      <c r="AI14" s="38" t="s">
        <v>124</v>
      </c>
      <c r="AJ14" s="38" t="s">
        <v>163</v>
      </c>
      <c r="AK14" s="38" t="s">
        <v>158</v>
      </c>
      <c r="AL14" s="39">
        <v>0</v>
      </c>
      <c r="AM14" s="39">
        <v>0</v>
      </c>
      <c r="AN14" s="39">
        <v>0</v>
      </c>
      <c r="AO14" s="39">
        <v>0</v>
      </c>
      <c r="AP14" s="39">
        <v>0</v>
      </c>
      <c r="AQ14" s="37">
        <v>1327484</v>
      </c>
      <c r="AR14" s="39">
        <v>0</v>
      </c>
      <c r="AS14" s="39">
        <v>0</v>
      </c>
      <c r="AT14" s="39">
        <v>0</v>
      </c>
      <c r="AU14" s="39">
        <v>0</v>
      </c>
      <c r="AV14" s="39">
        <v>0</v>
      </c>
      <c r="AW14" s="38"/>
      <c r="AX14" s="38"/>
      <c r="AY14" s="38"/>
      <c r="AZ14" s="39">
        <v>0</v>
      </c>
    </row>
    <row r="15" spans="1:52" s="18" customFormat="1" ht="10" x14ac:dyDescent="0.2">
      <c r="A15" s="33">
        <v>890300513</v>
      </c>
      <c r="B15" s="33" t="s">
        <v>118</v>
      </c>
      <c r="C15" s="34"/>
      <c r="D15" s="35" t="s">
        <v>47</v>
      </c>
      <c r="E15" s="33" t="s">
        <v>47</v>
      </c>
      <c r="F15" s="33" t="s">
        <v>219</v>
      </c>
      <c r="G15" s="36">
        <v>45582</v>
      </c>
      <c r="H15" s="36">
        <v>45611</v>
      </c>
      <c r="I15" s="37">
        <v>2126342</v>
      </c>
      <c r="J15" s="37">
        <v>1327484</v>
      </c>
      <c r="K15" s="38" t="s">
        <v>234</v>
      </c>
      <c r="L15" s="39" t="s">
        <v>209</v>
      </c>
      <c r="M15" s="39">
        <v>0</v>
      </c>
      <c r="N15" s="38"/>
      <c r="O15" s="38" t="s">
        <v>174</v>
      </c>
      <c r="P15" s="40">
        <v>45582</v>
      </c>
      <c r="Q15" s="40">
        <v>45611</v>
      </c>
      <c r="R15" s="40">
        <v>45677</v>
      </c>
      <c r="S15" s="40"/>
      <c r="T15" s="41">
        <v>100</v>
      </c>
      <c r="U15" s="41" t="s">
        <v>210</v>
      </c>
      <c r="V15" s="39">
        <v>2126342</v>
      </c>
      <c r="W15" s="39">
        <v>1327484</v>
      </c>
      <c r="X15" s="39">
        <v>0</v>
      </c>
      <c r="Y15" s="39">
        <v>0</v>
      </c>
      <c r="Z15" s="39">
        <v>1327484</v>
      </c>
      <c r="AA15" s="39">
        <v>0</v>
      </c>
      <c r="AB15" s="38"/>
      <c r="AC15" s="38" t="s">
        <v>220</v>
      </c>
      <c r="AD15" s="39">
        <v>0</v>
      </c>
      <c r="AE15" s="39">
        <v>1327484</v>
      </c>
      <c r="AF15" s="38" t="s">
        <v>176</v>
      </c>
      <c r="AG15" s="38" t="s">
        <v>221</v>
      </c>
      <c r="AH15" s="38" t="s">
        <v>188</v>
      </c>
      <c r="AI15" s="38" t="s">
        <v>124</v>
      </c>
      <c r="AJ15" s="38" t="s">
        <v>163</v>
      </c>
      <c r="AK15" s="38" t="s">
        <v>158</v>
      </c>
      <c r="AL15" s="39">
        <v>0</v>
      </c>
      <c r="AM15" s="39">
        <v>0</v>
      </c>
      <c r="AN15" s="39">
        <v>0</v>
      </c>
      <c r="AO15" s="39">
        <v>0</v>
      </c>
      <c r="AP15" s="39">
        <v>0</v>
      </c>
      <c r="AQ15" s="37">
        <v>1327484</v>
      </c>
      <c r="AR15" s="39">
        <v>0</v>
      </c>
      <c r="AS15" s="39">
        <v>0</v>
      </c>
      <c r="AT15" s="39">
        <v>0</v>
      </c>
      <c r="AU15" s="39">
        <v>0</v>
      </c>
      <c r="AV15" s="39">
        <v>0</v>
      </c>
      <c r="AW15" s="38"/>
      <c r="AX15" s="38"/>
      <c r="AY15" s="38"/>
      <c r="AZ15" s="39">
        <v>0</v>
      </c>
    </row>
    <row r="16" spans="1:52" s="18" customFormat="1" ht="10" x14ac:dyDescent="0.2">
      <c r="A16" s="33">
        <v>890300513</v>
      </c>
      <c r="B16" s="33" t="s">
        <v>118</v>
      </c>
      <c r="C16" s="34"/>
      <c r="D16" s="35" t="s">
        <v>64</v>
      </c>
      <c r="E16" s="33" t="s">
        <v>64</v>
      </c>
      <c r="F16" s="33" t="s">
        <v>164</v>
      </c>
      <c r="G16" s="36">
        <v>45610</v>
      </c>
      <c r="H16" s="36"/>
      <c r="I16" s="37">
        <v>806704</v>
      </c>
      <c r="J16" s="37">
        <v>806704</v>
      </c>
      <c r="K16" s="38" t="s">
        <v>229</v>
      </c>
      <c r="L16" s="39" t="s">
        <v>165</v>
      </c>
      <c r="M16" s="39">
        <v>0</v>
      </c>
      <c r="N16" s="38"/>
      <c r="O16" s="38" t="s">
        <v>166</v>
      </c>
      <c r="P16" s="40">
        <v>45610</v>
      </c>
      <c r="Q16" s="40"/>
      <c r="R16" s="40"/>
      <c r="S16" s="40"/>
      <c r="T16" s="41" t="s">
        <v>167</v>
      </c>
      <c r="U16" s="41" t="s">
        <v>167</v>
      </c>
      <c r="V16" s="39">
        <v>806704</v>
      </c>
      <c r="W16" s="39">
        <v>806704</v>
      </c>
      <c r="X16" s="39">
        <v>0</v>
      </c>
      <c r="Y16" s="39">
        <v>0</v>
      </c>
      <c r="Z16" s="39">
        <v>0</v>
      </c>
      <c r="AA16" s="39">
        <v>0</v>
      </c>
      <c r="AB16" s="38"/>
      <c r="AC16" s="38"/>
      <c r="AD16" s="39">
        <v>0</v>
      </c>
      <c r="AE16" s="39">
        <v>0</v>
      </c>
      <c r="AF16" s="38"/>
      <c r="AG16" s="38"/>
      <c r="AH16" s="38"/>
      <c r="AI16" s="38" t="s">
        <v>139</v>
      </c>
      <c r="AJ16" s="38"/>
      <c r="AK16" s="38"/>
      <c r="AL16" s="39">
        <v>0</v>
      </c>
      <c r="AM16" s="39">
        <v>0</v>
      </c>
      <c r="AN16" s="37">
        <v>806704</v>
      </c>
      <c r="AO16" s="39">
        <v>0</v>
      </c>
      <c r="AP16" s="39">
        <v>0</v>
      </c>
      <c r="AQ16" s="39">
        <v>0</v>
      </c>
      <c r="AR16" s="39">
        <v>0</v>
      </c>
      <c r="AS16" s="39">
        <v>0</v>
      </c>
      <c r="AT16" s="39">
        <v>0</v>
      </c>
      <c r="AU16" s="39">
        <v>0</v>
      </c>
      <c r="AV16" s="39">
        <v>0</v>
      </c>
      <c r="AW16" s="38"/>
      <c r="AX16" s="38"/>
      <c r="AY16" s="38"/>
      <c r="AZ16" s="39">
        <v>0</v>
      </c>
    </row>
    <row r="17" spans="1:52" s="18" customFormat="1" ht="10" x14ac:dyDescent="0.2">
      <c r="A17" s="33">
        <v>890300513</v>
      </c>
      <c r="B17" s="33" t="s">
        <v>118</v>
      </c>
      <c r="C17" s="34"/>
      <c r="D17" s="35" t="s">
        <v>57</v>
      </c>
      <c r="E17" s="33" t="s">
        <v>57</v>
      </c>
      <c r="F17" s="33" t="s">
        <v>222</v>
      </c>
      <c r="G17" s="36">
        <v>45769</v>
      </c>
      <c r="H17" s="36"/>
      <c r="I17" s="37">
        <v>855320</v>
      </c>
      <c r="J17" s="37">
        <v>855320</v>
      </c>
      <c r="K17" s="38" t="e">
        <v>#N/A</v>
      </c>
      <c r="L17" s="39" t="s">
        <v>165</v>
      </c>
      <c r="M17" s="39">
        <v>0</v>
      </c>
      <c r="N17" s="38"/>
      <c r="O17" s="38"/>
      <c r="P17" s="40"/>
      <c r="Q17" s="40"/>
      <c r="R17" s="40"/>
      <c r="S17" s="40"/>
      <c r="T17" s="41" t="s">
        <v>167</v>
      </c>
      <c r="U17" s="41" t="s">
        <v>167</v>
      </c>
      <c r="V17" s="39">
        <v>0</v>
      </c>
      <c r="W17" s="39">
        <v>0</v>
      </c>
      <c r="X17" s="39">
        <v>0</v>
      </c>
      <c r="Y17" s="39">
        <v>0</v>
      </c>
      <c r="Z17" s="39">
        <v>0</v>
      </c>
      <c r="AA17" s="39">
        <v>0</v>
      </c>
      <c r="AB17" s="38"/>
      <c r="AC17" s="38"/>
      <c r="AD17" s="39">
        <v>0</v>
      </c>
      <c r="AE17" s="39">
        <v>0</v>
      </c>
      <c r="AF17" s="38"/>
      <c r="AG17" s="38"/>
      <c r="AH17" s="38"/>
      <c r="AI17" s="38"/>
      <c r="AJ17" s="38"/>
      <c r="AK17" s="38"/>
      <c r="AL17" s="39">
        <v>0</v>
      </c>
      <c r="AM17" s="39">
        <v>0</v>
      </c>
      <c r="AN17" s="37">
        <v>855320</v>
      </c>
      <c r="AO17" s="39">
        <v>0</v>
      </c>
      <c r="AP17" s="39">
        <v>0</v>
      </c>
      <c r="AQ17" s="39">
        <v>0</v>
      </c>
      <c r="AR17" s="39">
        <v>0</v>
      </c>
      <c r="AS17" s="39">
        <v>0</v>
      </c>
      <c r="AT17" s="39">
        <v>0</v>
      </c>
      <c r="AU17" s="39">
        <v>0</v>
      </c>
      <c r="AV17" s="39">
        <v>0</v>
      </c>
      <c r="AW17" s="38"/>
      <c r="AX17" s="38"/>
      <c r="AY17" s="38"/>
      <c r="AZ17" s="39">
        <v>0</v>
      </c>
    </row>
    <row r="18" spans="1:52" s="18" customFormat="1" ht="10" x14ac:dyDescent="0.2">
      <c r="A18" s="33">
        <v>890300513</v>
      </c>
      <c r="B18" s="33" t="s">
        <v>118</v>
      </c>
      <c r="C18" s="34"/>
      <c r="D18" s="35" t="s">
        <v>58</v>
      </c>
      <c r="E18" s="33" t="s">
        <v>58</v>
      </c>
      <c r="F18" s="33" t="s">
        <v>223</v>
      </c>
      <c r="G18" s="36">
        <v>45771</v>
      </c>
      <c r="H18" s="36"/>
      <c r="I18" s="37">
        <v>2130547</v>
      </c>
      <c r="J18" s="37">
        <v>2130547</v>
      </c>
      <c r="K18" s="38" t="e">
        <v>#N/A</v>
      </c>
      <c r="L18" s="39" t="s">
        <v>165</v>
      </c>
      <c r="M18" s="39">
        <v>0</v>
      </c>
      <c r="N18" s="38"/>
      <c r="O18" s="38"/>
      <c r="P18" s="40"/>
      <c r="Q18" s="40"/>
      <c r="R18" s="40"/>
      <c r="S18" s="40"/>
      <c r="T18" s="41" t="s">
        <v>167</v>
      </c>
      <c r="U18" s="41" t="s">
        <v>167</v>
      </c>
      <c r="V18" s="39">
        <v>0</v>
      </c>
      <c r="W18" s="39">
        <v>0</v>
      </c>
      <c r="X18" s="39">
        <v>0</v>
      </c>
      <c r="Y18" s="39">
        <v>0</v>
      </c>
      <c r="Z18" s="39">
        <v>0</v>
      </c>
      <c r="AA18" s="39">
        <v>0</v>
      </c>
      <c r="AB18" s="38"/>
      <c r="AC18" s="38"/>
      <c r="AD18" s="39">
        <v>0</v>
      </c>
      <c r="AE18" s="39">
        <v>0</v>
      </c>
      <c r="AF18" s="38"/>
      <c r="AG18" s="38"/>
      <c r="AH18" s="38"/>
      <c r="AI18" s="38"/>
      <c r="AJ18" s="38"/>
      <c r="AK18" s="38"/>
      <c r="AL18" s="39">
        <v>0</v>
      </c>
      <c r="AM18" s="39">
        <v>0</v>
      </c>
      <c r="AN18" s="37">
        <v>2130547</v>
      </c>
      <c r="AO18" s="39">
        <v>0</v>
      </c>
      <c r="AP18" s="39">
        <v>0</v>
      </c>
      <c r="AQ18" s="39">
        <v>0</v>
      </c>
      <c r="AR18" s="39">
        <v>0</v>
      </c>
      <c r="AS18" s="39">
        <v>0</v>
      </c>
      <c r="AT18" s="39">
        <v>0</v>
      </c>
      <c r="AU18" s="39">
        <v>0</v>
      </c>
      <c r="AV18" s="39">
        <v>0</v>
      </c>
      <c r="AW18" s="38"/>
      <c r="AX18" s="38"/>
      <c r="AY18" s="38"/>
      <c r="AZ18" s="39">
        <v>0</v>
      </c>
    </row>
    <row r="19" spans="1:52" s="18" customFormat="1" ht="10" x14ac:dyDescent="0.2">
      <c r="A19" s="33">
        <v>890300513</v>
      </c>
      <c r="B19" s="33" t="s">
        <v>118</v>
      </c>
      <c r="C19" s="34"/>
      <c r="D19" s="35" t="s">
        <v>60</v>
      </c>
      <c r="E19" s="33" t="s">
        <v>60</v>
      </c>
      <c r="F19" s="33" t="s">
        <v>224</v>
      </c>
      <c r="G19" s="36">
        <v>45772</v>
      </c>
      <c r="H19" s="36"/>
      <c r="I19" s="37">
        <v>98869</v>
      </c>
      <c r="J19" s="37">
        <v>98869</v>
      </c>
      <c r="K19" s="38" t="e">
        <v>#N/A</v>
      </c>
      <c r="L19" s="39" t="s">
        <v>165</v>
      </c>
      <c r="M19" s="39">
        <v>0</v>
      </c>
      <c r="N19" s="38"/>
      <c r="O19" s="38"/>
      <c r="P19" s="40"/>
      <c r="Q19" s="40"/>
      <c r="R19" s="40"/>
      <c r="S19" s="40"/>
      <c r="T19" s="41" t="s">
        <v>167</v>
      </c>
      <c r="U19" s="41" t="s">
        <v>167</v>
      </c>
      <c r="V19" s="39">
        <v>0</v>
      </c>
      <c r="W19" s="39">
        <v>0</v>
      </c>
      <c r="X19" s="39">
        <v>0</v>
      </c>
      <c r="Y19" s="39">
        <v>0</v>
      </c>
      <c r="Z19" s="39">
        <v>0</v>
      </c>
      <c r="AA19" s="39">
        <v>0</v>
      </c>
      <c r="AB19" s="38"/>
      <c r="AC19" s="38"/>
      <c r="AD19" s="39">
        <v>0</v>
      </c>
      <c r="AE19" s="39">
        <v>0</v>
      </c>
      <c r="AF19" s="38"/>
      <c r="AG19" s="38"/>
      <c r="AH19" s="38"/>
      <c r="AI19" s="38"/>
      <c r="AJ19" s="38"/>
      <c r="AK19" s="38"/>
      <c r="AL19" s="39">
        <v>0</v>
      </c>
      <c r="AM19" s="39">
        <v>0</v>
      </c>
      <c r="AN19" s="37">
        <v>98869</v>
      </c>
      <c r="AO19" s="39">
        <v>0</v>
      </c>
      <c r="AP19" s="39">
        <v>0</v>
      </c>
      <c r="AQ19" s="39">
        <v>0</v>
      </c>
      <c r="AR19" s="39">
        <v>0</v>
      </c>
      <c r="AS19" s="39">
        <v>0</v>
      </c>
      <c r="AT19" s="39">
        <v>0</v>
      </c>
      <c r="AU19" s="39">
        <v>0</v>
      </c>
      <c r="AV19" s="39">
        <v>0</v>
      </c>
      <c r="AW19" s="38"/>
      <c r="AX19" s="38"/>
      <c r="AY19" s="38"/>
      <c r="AZ19" s="39">
        <v>0</v>
      </c>
    </row>
    <row r="20" spans="1:52" s="18" customFormat="1" ht="10" x14ac:dyDescent="0.2">
      <c r="A20" s="33">
        <v>890300513</v>
      </c>
      <c r="B20" s="33" t="s">
        <v>118</v>
      </c>
      <c r="C20" s="34"/>
      <c r="D20" s="35" t="s">
        <v>61</v>
      </c>
      <c r="E20" s="33" t="s">
        <v>61</v>
      </c>
      <c r="F20" s="33" t="s">
        <v>225</v>
      </c>
      <c r="G20" s="36">
        <v>45775</v>
      </c>
      <c r="H20" s="36"/>
      <c r="I20" s="37">
        <v>98869</v>
      </c>
      <c r="J20" s="37">
        <v>98869</v>
      </c>
      <c r="K20" s="38" t="e">
        <v>#N/A</v>
      </c>
      <c r="L20" s="39" t="s">
        <v>165</v>
      </c>
      <c r="M20" s="39">
        <v>0</v>
      </c>
      <c r="N20" s="38"/>
      <c r="O20" s="38"/>
      <c r="P20" s="40"/>
      <c r="Q20" s="40"/>
      <c r="R20" s="40"/>
      <c r="S20" s="40"/>
      <c r="T20" s="41" t="s">
        <v>167</v>
      </c>
      <c r="U20" s="41" t="s">
        <v>167</v>
      </c>
      <c r="V20" s="39">
        <v>0</v>
      </c>
      <c r="W20" s="39">
        <v>0</v>
      </c>
      <c r="X20" s="39">
        <v>0</v>
      </c>
      <c r="Y20" s="39">
        <v>0</v>
      </c>
      <c r="Z20" s="39">
        <v>0</v>
      </c>
      <c r="AA20" s="39">
        <v>0</v>
      </c>
      <c r="AB20" s="38"/>
      <c r="AC20" s="38"/>
      <c r="AD20" s="39">
        <v>0</v>
      </c>
      <c r="AE20" s="39">
        <v>0</v>
      </c>
      <c r="AF20" s="38"/>
      <c r="AG20" s="38"/>
      <c r="AH20" s="38"/>
      <c r="AI20" s="38"/>
      <c r="AJ20" s="38"/>
      <c r="AK20" s="38"/>
      <c r="AL20" s="39">
        <v>0</v>
      </c>
      <c r="AM20" s="39">
        <v>0</v>
      </c>
      <c r="AN20" s="37">
        <v>98869</v>
      </c>
      <c r="AO20" s="39">
        <v>0</v>
      </c>
      <c r="AP20" s="39">
        <v>0</v>
      </c>
      <c r="AQ20" s="39">
        <v>0</v>
      </c>
      <c r="AR20" s="39">
        <v>0</v>
      </c>
      <c r="AS20" s="39">
        <v>0</v>
      </c>
      <c r="AT20" s="39">
        <v>0</v>
      </c>
      <c r="AU20" s="39">
        <v>0</v>
      </c>
      <c r="AV20" s="39">
        <v>0</v>
      </c>
      <c r="AW20" s="38"/>
      <c r="AX20" s="38"/>
      <c r="AY20" s="38"/>
      <c r="AZ20" s="39">
        <v>0</v>
      </c>
    </row>
    <row r="21" spans="1:52" s="18" customFormat="1" ht="10" x14ac:dyDescent="0.2">
      <c r="A21" s="33">
        <v>890300513</v>
      </c>
      <c r="B21" s="33" t="s">
        <v>118</v>
      </c>
      <c r="C21" s="34"/>
      <c r="D21" s="35" t="s">
        <v>62</v>
      </c>
      <c r="E21" s="33" t="s">
        <v>62</v>
      </c>
      <c r="F21" s="33" t="s">
        <v>226</v>
      </c>
      <c r="G21" s="36">
        <v>45775</v>
      </c>
      <c r="H21" s="36"/>
      <c r="I21" s="37">
        <v>2243433</v>
      </c>
      <c r="J21" s="37">
        <v>2243433</v>
      </c>
      <c r="K21" s="38" t="e">
        <v>#N/A</v>
      </c>
      <c r="L21" s="39" t="s">
        <v>165</v>
      </c>
      <c r="M21" s="39">
        <v>0</v>
      </c>
      <c r="N21" s="38"/>
      <c r="O21" s="38"/>
      <c r="P21" s="40"/>
      <c r="Q21" s="40"/>
      <c r="R21" s="40"/>
      <c r="S21" s="40"/>
      <c r="T21" s="41" t="s">
        <v>167</v>
      </c>
      <c r="U21" s="41" t="s">
        <v>167</v>
      </c>
      <c r="V21" s="39">
        <v>0</v>
      </c>
      <c r="W21" s="39">
        <v>0</v>
      </c>
      <c r="X21" s="39">
        <v>0</v>
      </c>
      <c r="Y21" s="39">
        <v>0</v>
      </c>
      <c r="Z21" s="39">
        <v>0</v>
      </c>
      <c r="AA21" s="39">
        <v>0</v>
      </c>
      <c r="AB21" s="38"/>
      <c r="AC21" s="38"/>
      <c r="AD21" s="39">
        <v>0</v>
      </c>
      <c r="AE21" s="39">
        <v>0</v>
      </c>
      <c r="AF21" s="38"/>
      <c r="AG21" s="38"/>
      <c r="AH21" s="38"/>
      <c r="AI21" s="38"/>
      <c r="AJ21" s="38"/>
      <c r="AK21" s="38"/>
      <c r="AL21" s="39">
        <v>0</v>
      </c>
      <c r="AM21" s="39">
        <v>0</v>
      </c>
      <c r="AN21" s="37">
        <v>2243433</v>
      </c>
      <c r="AO21" s="39">
        <v>0</v>
      </c>
      <c r="AP21" s="39">
        <v>0</v>
      </c>
      <c r="AQ21" s="39">
        <v>0</v>
      </c>
      <c r="AR21" s="39">
        <v>0</v>
      </c>
      <c r="AS21" s="39">
        <v>0</v>
      </c>
      <c r="AT21" s="39">
        <v>0</v>
      </c>
      <c r="AU21" s="39">
        <v>0</v>
      </c>
      <c r="AV21" s="39">
        <v>0</v>
      </c>
      <c r="AW21" s="38"/>
      <c r="AX21" s="38"/>
      <c r="AY21" s="38"/>
      <c r="AZ21" s="39">
        <v>0</v>
      </c>
    </row>
    <row r="22" spans="1:52" s="18" customFormat="1" ht="10" x14ac:dyDescent="0.2">
      <c r="A22" s="33">
        <v>890300513</v>
      </c>
      <c r="B22" s="33" t="s">
        <v>118</v>
      </c>
      <c r="C22" s="34"/>
      <c r="D22" s="35" t="s">
        <v>70</v>
      </c>
      <c r="E22" s="33" t="s">
        <v>70</v>
      </c>
      <c r="F22" s="33" t="s">
        <v>227</v>
      </c>
      <c r="G22" s="36">
        <v>45777</v>
      </c>
      <c r="H22" s="36"/>
      <c r="I22" s="37">
        <v>6498180</v>
      </c>
      <c r="J22" s="37">
        <v>6498180</v>
      </c>
      <c r="K22" s="38" t="e">
        <v>#N/A</v>
      </c>
      <c r="L22" s="39" t="s">
        <v>165</v>
      </c>
      <c r="M22" s="39">
        <v>0</v>
      </c>
      <c r="N22" s="38"/>
      <c r="O22" s="38"/>
      <c r="P22" s="40"/>
      <c r="Q22" s="40"/>
      <c r="R22" s="40"/>
      <c r="S22" s="40"/>
      <c r="T22" s="41" t="s">
        <v>167</v>
      </c>
      <c r="U22" s="41" t="s">
        <v>167</v>
      </c>
      <c r="V22" s="39">
        <v>0</v>
      </c>
      <c r="W22" s="39">
        <v>0</v>
      </c>
      <c r="X22" s="39">
        <v>0</v>
      </c>
      <c r="Y22" s="39">
        <v>0</v>
      </c>
      <c r="Z22" s="39">
        <v>0</v>
      </c>
      <c r="AA22" s="39">
        <v>0</v>
      </c>
      <c r="AB22" s="38"/>
      <c r="AC22" s="38"/>
      <c r="AD22" s="39">
        <v>0</v>
      </c>
      <c r="AE22" s="39">
        <v>0</v>
      </c>
      <c r="AF22" s="38"/>
      <c r="AG22" s="38"/>
      <c r="AH22" s="38"/>
      <c r="AI22" s="38"/>
      <c r="AJ22" s="38"/>
      <c r="AK22" s="38"/>
      <c r="AL22" s="39">
        <v>0</v>
      </c>
      <c r="AM22" s="39">
        <v>0</v>
      </c>
      <c r="AN22" s="37">
        <v>6498180</v>
      </c>
      <c r="AO22" s="39">
        <v>0</v>
      </c>
      <c r="AP22" s="39">
        <v>0</v>
      </c>
      <c r="AQ22" s="39">
        <v>0</v>
      </c>
      <c r="AR22" s="39">
        <v>0</v>
      </c>
      <c r="AS22" s="39">
        <v>0</v>
      </c>
      <c r="AT22" s="39">
        <v>0</v>
      </c>
      <c r="AU22" s="39">
        <v>0</v>
      </c>
      <c r="AV22" s="39">
        <v>0</v>
      </c>
      <c r="AW22" s="38"/>
      <c r="AX22" s="38"/>
      <c r="AY22" s="38"/>
      <c r="AZ22" s="39">
        <v>0</v>
      </c>
    </row>
    <row r="23" spans="1:52" s="18" customFormat="1" ht="10" x14ac:dyDescent="0.2">
      <c r="A23" s="33">
        <v>890300513</v>
      </c>
      <c r="B23" s="33" t="s">
        <v>118</v>
      </c>
      <c r="C23" s="34"/>
      <c r="D23" s="35" t="s">
        <v>67</v>
      </c>
      <c r="E23" s="33" t="s">
        <v>67</v>
      </c>
      <c r="F23" s="33" t="s">
        <v>144</v>
      </c>
      <c r="G23" s="36">
        <v>45690</v>
      </c>
      <c r="H23" s="36">
        <v>45705</v>
      </c>
      <c r="I23" s="37">
        <v>980465</v>
      </c>
      <c r="J23" s="37">
        <v>980465</v>
      </c>
      <c r="K23" s="38" t="s">
        <v>231</v>
      </c>
      <c r="L23" s="39" t="s">
        <v>145</v>
      </c>
      <c r="M23" s="39">
        <v>960856</v>
      </c>
      <c r="N23" s="38">
        <v>1222588191</v>
      </c>
      <c r="O23" s="38" t="s">
        <v>146</v>
      </c>
      <c r="P23" s="40">
        <v>45690</v>
      </c>
      <c r="Q23" s="40">
        <v>45719</v>
      </c>
      <c r="R23" s="40">
        <v>45756</v>
      </c>
      <c r="S23" s="40"/>
      <c r="T23" s="34">
        <v>21</v>
      </c>
      <c r="U23" s="34" t="s">
        <v>122</v>
      </c>
      <c r="V23" s="39">
        <v>980465</v>
      </c>
      <c r="W23" s="39">
        <v>980465</v>
      </c>
      <c r="X23" s="39">
        <v>0</v>
      </c>
      <c r="Y23" s="39">
        <v>0</v>
      </c>
      <c r="Z23" s="39">
        <v>0</v>
      </c>
      <c r="AA23" s="39">
        <v>0</v>
      </c>
      <c r="AB23" s="38"/>
      <c r="AC23" s="38"/>
      <c r="AD23" s="39">
        <v>19609</v>
      </c>
      <c r="AE23" s="39">
        <v>0</v>
      </c>
      <c r="AF23" s="38"/>
      <c r="AG23" s="38"/>
      <c r="AH23" s="38"/>
      <c r="AI23" s="38" t="s">
        <v>139</v>
      </c>
      <c r="AJ23" s="38"/>
      <c r="AK23" s="38" t="s">
        <v>147</v>
      </c>
      <c r="AL23" s="39">
        <v>0</v>
      </c>
      <c r="AM23" s="37">
        <v>0</v>
      </c>
      <c r="AN23" s="39">
        <v>0</v>
      </c>
      <c r="AO23" s="39">
        <v>0</v>
      </c>
      <c r="AP23" s="39">
        <v>0</v>
      </c>
      <c r="AQ23" s="39">
        <v>0</v>
      </c>
      <c r="AR23" s="37">
        <v>980465</v>
      </c>
      <c r="AS23" s="39">
        <v>0</v>
      </c>
      <c r="AT23" s="39">
        <v>0</v>
      </c>
      <c r="AU23" s="39">
        <v>0</v>
      </c>
      <c r="AV23" s="39">
        <v>0</v>
      </c>
      <c r="AW23" s="38"/>
      <c r="AX23" s="38"/>
      <c r="AY23" s="38"/>
      <c r="AZ23" s="39">
        <v>0</v>
      </c>
    </row>
    <row r="24" spans="1:52" s="18" customFormat="1" ht="10" x14ac:dyDescent="0.2">
      <c r="A24" s="33">
        <v>890300513</v>
      </c>
      <c r="B24" s="33" t="s">
        <v>118</v>
      </c>
      <c r="C24" s="34"/>
      <c r="D24" s="35" t="s">
        <v>66</v>
      </c>
      <c r="E24" s="33" t="s">
        <v>66</v>
      </c>
      <c r="F24" s="33" t="s">
        <v>148</v>
      </c>
      <c r="G24" s="36">
        <v>45679</v>
      </c>
      <c r="H24" s="36">
        <v>45705</v>
      </c>
      <c r="I24" s="37">
        <v>975240</v>
      </c>
      <c r="J24" s="37">
        <v>975240</v>
      </c>
      <c r="K24" s="38" t="s">
        <v>231</v>
      </c>
      <c r="L24" s="39" t="s">
        <v>145</v>
      </c>
      <c r="M24" s="39">
        <v>955735</v>
      </c>
      <c r="N24" s="38">
        <v>1222588192</v>
      </c>
      <c r="O24" s="38" t="s">
        <v>146</v>
      </c>
      <c r="P24" s="40">
        <v>45679</v>
      </c>
      <c r="Q24" s="40">
        <v>45719</v>
      </c>
      <c r="R24" s="40">
        <v>45756</v>
      </c>
      <c r="S24" s="40"/>
      <c r="T24" s="34">
        <v>21</v>
      </c>
      <c r="U24" s="34" t="s">
        <v>122</v>
      </c>
      <c r="V24" s="39">
        <v>975240</v>
      </c>
      <c r="W24" s="39">
        <v>975240</v>
      </c>
      <c r="X24" s="39">
        <v>0</v>
      </c>
      <c r="Y24" s="39">
        <v>0</v>
      </c>
      <c r="Z24" s="39">
        <v>0</v>
      </c>
      <c r="AA24" s="39">
        <v>0</v>
      </c>
      <c r="AB24" s="38"/>
      <c r="AC24" s="38"/>
      <c r="AD24" s="39">
        <v>19505</v>
      </c>
      <c r="AE24" s="39">
        <v>0</v>
      </c>
      <c r="AF24" s="38"/>
      <c r="AG24" s="38"/>
      <c r="AH24" s="38"/>
      <c r="AI24" s="38" t="s">
        <v>139</v>
      </c>
      <c r="AJ24" s="38"/>
      <c r="AK24" s="38" t="s">
        <v>147</v>
      </c>
      <c r="AL24" s="39">
        <v>0</v>
      </c>
      <c r="AM24" s="39">
        <v>0</v>
      </c>
      <c r="AN24" s="39">
        <v>0</v>
      </c>
      <c r="AO24" s="39">
        <v>0</v>
      </c>
      <c r="AP24" s="39">
        <v>0</v>
      </c>
      <c r="AQ24" s="39">
        <v>0</v>
      </c>
      <c r="AR24" s="37">
        <v>975240</v>
      </c>
      <c r="AS24" s="39">
        <v>0</v>
      </c>
      <c r="AT24" s="39">
        <v>0</v>
      </c>
      <c r="AU24" s="39">
        <v>0</v>
      </c>
      <c r="AV24" s="39">
        <v>0</v>
      </c>
      <c r="AW24" s="38"/>
      <c r="AX24" s="38"/>
      <c r="AY24" s="38"/>
      <c r="AZ24" s="39">
        <v>0</v>
      </c>
    </row>
    <row r="25" spans="1:52" s="18" customFormat="1" ht="10" x14ac:dyDescent="0.2">
      <c r="A25" s="33">
        <v>890300513</v>
      </c>
      <c r="B25" s="33" t="s">
        <v>118</v>
      </c>
      <c r="C25" s="34"/>
      <c r="D25" s="35" t="s">
        <v>51</v>
      </c>
      <c r="E25" s="33" t="s">
        <v>51</v>
      </c>
      <c r="F25" s="33" t="s">
        <v>149</v>
      </c>
      <c r="G25" s="36">
        <v>45664</v>
      </c>
      <c r="H25" s="36">
        <v>45705</v>
      </c>
      <c r="I25" s="37">
        <v>351835</v>
      </c>
      <c r="J25" s="37">
        <v>351835</v>
      </c>
      <c r="K25" s="38" t="s">
        <v>231</v>
      </c>
      <c r="L25" s="39" t="s">
        <v>145</v>
      </c>
      <c r="M25" s="39">
        <v>343884</v>
      </c>
      <c r="N25" s="38">
        <v>1222577956</v>
      </c>
      <c r="O25" s="38" t="s">
        <v>146</v>
      </c>
      <c r="P25" s="40">
        <v>45664</v>
      </c>
      <c r="Q25" s="40">
        <v>45719</v>
      </c>
      <c r="R25" s="40">
        <v>45744</v>
      </c>
      <c r="S25" s="40"/>
      <c r="T25" s="34">
        <v>33</v>
      </c>
      <c r="U25" s="34" t="s">
        <v>150</v>
      </c>
      <c r="V25" s="39">
        <v>397554</v>
      </c>
      <c r="W25" s="39">
        <v>397554</v>
      </c>
      <c r="X25" s="39">
        <v>45719</v>
      </c>
      <c r="Y25" s="39">
        <v>45719</v>
      </c>
      <c r="Z25" s="39">
        <v>0</v>
      </c>
      <c r="AA25" s="39">
        <v>0</v>
      </c>
      <c r="AB25" s="38"/>
      <c r="AC25" s="38"/>
      <c r="AD25" s="39">
        <v>7951</v>
      </c>
      <c r="AE25" s="39">
        <v>0</v>
      </c>
      <c r="AF25" s="38"/>
      <c r="AG25" s="38"/>
      <c r="AH25" s="38"/>
      <c r="AI25" s="38" t="s">
        <v>151</v>
      </c>
      <c r="AJ25" s="38"/>
      <c r="AK25" s="38" t="s">
        <v>147</v>
      </c>
      <c r="AL25" s="39">
        <v>0</v>
      </c>
      <c r="AM25" s="39">
        <v>0</v>
      </c>
      <c r="AN25" s="39">
        <v>0</v>
      </c>
      <c r="AO25" s="39">
        <v>0</v>
      </c>
      <c r="AP25" s="39">
        <v>0</v>
      </c>
      <c r="AQ25" s="39">
        <v>0</v>
      </c>
      <c r="AR25" s="37">
        <v>351835</v>
      </c>
      <c r="AS25" s="39">
        <v>0</v>
      </c>
      <c r="AT25" s="39">
        <v>0</v>
      </c>
      <c r="AU25" s="39">
        <v>0</v>
      </c>
      <c r="AV25" s="39">
        <v>0</v>
      </c>
      <c r="AW25" s="38"/>
      <c r="AX25" s="38"/>
      <c r="AY25" s="38"/>
      <c r="AZ25" s="39">
        <v>0</v>
      </c>
    </row>
    <row r="26" spans="1:52" s="18" customFormat="1" ht="10" x14ac:dyDescent="0.2">
      <c r="A26" s="33">
        <v>890300513</v>
      </c>
      <c r="B26" s="33" t="s">
        <v>118</v>
      </c>
      <c r="C26" s="34"/>
      <c r="D26" s="35" t="s">
        <v>36</v>
      </c>
      <c r="E26" s="44" t="s">
        <v>36</v>
      </c>
      <c r="F26" s="33" t="s">
        <v>152</v>
      </c>
      <c r="G26" s="36">
        <v>45468</v>
      </c>
      <c r="H26" s="36">
        <v>45524</v>
      </c>
      <c r="I26" s="37">
        <v>100083</v>
      </c>
      <c r="J26" s="37">
        <v>100083</v>
      </c>
      <c r="K26" s="38" t="s">
        <v>231</v>
      </c>
      <c r="L26" s="43" t="s">
        <v>145</v>
      </c>
      <c r="M26" s="39">
        <v>0</v>
      </c>
      <c r="N26" s="38"/>
      <c r="O26" s="38" t="s">
        <v>146</v>
      </c>
      <c r="P26" s="40">
        <v>45468</v>
      </c>
      <c r="Q26" s="40">
        <v>45537</v>
      </c>
      <c r="R26" s="40">
        <v>45595</v>
      </c>
      <c r="S26" s="40"/>
      <c r="T26" s="34">
        <v>182</v>
      </c>
      <c r="U26" s="34" t="s">
        <v>153</v>
      </c>
      <c r="V26" s="39">
        <v>100083</v>
      </c>
      <c r="W26" s="39">
        <v>100083</v>
      </c>
      <c r="X26" s="39">
        <v>0</v>
      </c>
      <c r="Y26" s="39">
        <v>0</v>
      </c>
      <c r="Z26" s="39">
        <v>0</v>
      </c>
      <c r="AA26" s="39">
        <v>0</v>
      </c>
      <c r="AB26" s="38"/>
      <c r="AC26" s="38"/>
      <c r="AD26" s="39">
        <v>0</v>
      </c>
      <c r="AE26" s="39">
        <v>0</v>
      </c>
      <c r="AF26" s="38"/>
      <c r="AG26" s="38"/>
      <c r="AH26" s="38"/>
      <c r="AI26" s="38" t="s">
        <v>128</v>
      </c>
      <c r="AJ26" s="38"/>
      <c r="AK26" s="38" t="s">
        <v>147</v>
      </c>
      <c r="AL26" s="39">
        <v>0</v>
      </c>
      <c r="AM26" s="39">
        <v>0</v>
      </c>
      <c r="AN26" s="39">
        <v>0</v>
      </c>
      <c r="AO26" s="39">
        <v>0</v>
      </c>
      <c r="AP26" s="39">
        <v>0</v>
      </c>
      <c r="AQ26" s="39">
        <v>0</v>
      </c>
      <c r="AR26" s="37">
        <v>100083</v>
      </c>
      <c r="AS26" s="39">
        <v>0</v>
      </c>
      <c r="AT26" s="39">
        <v>0</v>
      </c>
      <c r="AU26" s="39">
        <v>0</v>
      </c>
      <c r="AV26" s="39">
        <v>0</v>
      </c>
      <c r="AW26" s="38"/>
      <c r="AX26" s="38"/>
      <c r="AY26" s="38"/>
      <c r="AZ26" s="39">
        <v>0</v>
      </c>
    </row>
    <row r="27" spans="1:52" s="18" customFormat="1" ht="10" x14ac:dyDescent="0.2">
      <c r="A27" s="33">
        <v>890300513</v>
      </c>
      <c r="B27" s="33" t="s">
        <v>118</v>
      </c>
      <c r="C27" s="34"/>
      <c r="D27" s="35" t="s">
        <v>43</v>
      </c>
      <c r="E27" s="33" t="s">
        <v>43</v>
      </c>
      <c r="F27" s="33" t="s">
        <v>154</v>
      </c>
      <c r="G27" s="36">
        <v>45521</v>
      </c>
      <c r="H27" s="36">
        <v>45602</v>
      </c>
      <c r="I27" s="37">
        <v>536873</v>
      </c>
      <c r="J27" s="37">
        <v>536873</v>
      </c>
      <c r="K27" s="38" t="s">
        <v>230</v>
      </c>
      <c r="L27" s="39" t="s">
        <v>145</v>
      </c>
      <c r="M27" s="39">
        <v>0</v>
      </c>
      <c r="N27" s="38"/>
      <c r="O27" s="38" t="s">
        <v>146</v>
      </c>
      <c r="P27" s="40">
        <v>45521</v>
      </c>
      <c r="Q27" s="40">
        <v>45784</v>
      </c>
      <c r="R27" s="40">
        <v>45789</v>
      </c>
      <c r="S27" s="40"/>
      <c r="T27" s="34">
        <v>-12</v>
      </c>
      <c r="U27" s="34" t="s">
        <v>126</v>
      </c>
      <c r="V27" s="39">
        <v>536873</v>
      </c>
      <c r="W27" s="39">
        <v>536873</v>
      </c>
      <c r="X27" s="39">
        <v>0</v>
      </c>
      <c r="Y27" s="39">
        <v>0</v>
      </c>
      <c r="Z27" s="39">
        <v>0</v>
      </c>
      <c r="AA27" s="39">
        <v>0</v>
      </c>
      <c r="AB27" s="38"/>
      <c r="AC27" s="38"/>
      <c r="AD27" s="39">
        <v>10737</v>
      </c>
      <c r="AE27" s="39">
        <v>536873</v>
      </c>
      <c r="AF27" s="38" t="s">
        <v>95</v>
      </c>
      <c r="AG27" s="38" t="s">
        <v>155</v>
      </c>
      <c r="AH27" s="38" t="s">
        <v>156</v>
      </c>
      <c r="AI27" s="38" t="s">
        <v>128</v>
      </c>
      <c r="AJ27" s="38" t="s">
        <v>157</v>
      </c>
      <c r="AK27" s="38" t="s">
        <v>158</v>
      </c>
      <c r="AL27" s="39">
        <v>0</v>
      </c>
      <c r="AM27" s="39">
        <v>0</v>
      </c>
      <c r="AN27" s="39">
        <v>0</v>
      </c>
      <c r="AO27" s="39">
        <v>0</v>
      </c>
      <c r="AP27" s="39">
        <v>0</v>
      </c>
      <c r="AQ27" s="39">
        <v>0</v>
      </c>
      <c r="AR27" s="37">
        <v>536873</v>
      </c>
      <c r="AS27" s="39">
        <v>0</v>
      </c>
      <c r="AT27" s="39">
        <v>0</v>
      </c>
      <c r="AU27" s="39">
        <v>0</v>
      </c>
      <c r="AV27" s="39">
        <v>0</v>
      </c>
      <c r="AW27" s="38"/>
      <c r="AX27" s="38"/>
      <c r="AY27" s="38"/>
      <c r="AZ27" s="39">
        <v>0</v>
      </c>
    </row>
    <row r="28" spans="1:52" s="18" customFormat="1" ht="10" x14ac:dyDescent="0.2">
      <c r="A28" s="33">
        <v>890300513</v>
      </c>
      <c r="B28" s="33" t="s">
        <v>118</v>
      </c>
      <c r="C28" s="34"/>
      <c r="D28" s="35" t="s">
        <v>48</v>
      </c>
      <c r="E28" s="33" t="s">
        <v>48</v>
      </c>
      <c r="F28" s="33" t="s">
        <v>172</v>
      </c>
      <c r="G28" s="36">
        <v>45591</v>
      </c>
      <c r="H28" s="36">
        <v>45729</v>
      </c>
      <c r="I28" s="37">
        <v>655809</v>
      </c>
      <c r="J28" s="37">
        <v>638193</v>
      </c>
      <c r="K28" s="38" t="s">
        <v>232</v>
      </c>
      <c r="L28" s="39" t="s">
        <v>173</v>
      </c>
      <c r="M28" s="39">
        <v>638283</v>
      </c>
      <c r="N28" s="38">
        <v>1222577098</v>
      </c>
      <c r="O28" s="38" t="s">
        <v>174</v>
      </c>
      <c r="P28" s="40">
        <v>45591</v>
      </c>
      <c r="Q28" s="40">
        <v>45729</v>
      </c>
      <c r="R28" s="40">
        <v>45742</v>
      </c>
      <c r="S28" s="40"/>
      <c r="T28" s="41">
        <v>35</v>
      </c>
      <c r="U28" s="41" t="s">
        <v>150</v>
      </c>
      <c r="V28" s="39">
        <v>655809</v>
      </c>
      <c r="W28" s="39">
        <v>655809</v>
      </c>
      <c r="X28" s="39">
        <v>0</v>
      </c>
      <c r="Y28" s="39">
        <v>0</v>
      </c>
      <c r="Z28" s="39">
        <v>4500</v>
      </c>
      <c r="AA28" s="39">
        <v>0</v>
      </c>
      <c r="AB28" s="38"/>
      <c r="AC28" s="38" t="s">
        <v>175</v>
      </c>
      <c r="AD28" s="39">
        <v>13026</v>
      </c>
      <c r="AE28" s="39">
        <v>4500</v>
      </c>
      <c r="AF28" s="38" t="s">
        <v>176</v>
      </c>
      <c r="AG28" s="38" t="s">
        <v>177</v>
      </c>
      <c r="AH28" s="38" t="s">
        <v>156</v>
      </c>
      <c r="AI28" s="38" t="s">
        <v>178</v>
      </c>
      <c r="AJ28" s="38" t="s">
        <v>157</v>
      </c>
      <c r="AK28" s="38" t="s">
        <v>147</v>
      </c>
      <c r="AL28" s="39">
        <v>0</v>
      </c>
      <c r="AM28" s="39">
        <v>0</v>
      </c>
      <c r="AN28" s="39">
        <v>0</v>
      </c>
      <c r="AO28" s="39">
        <v>0</v>
      </c>
      <c r="AP28" s="39">
        <v>0</v>
      </c>
      <c r="AQ28" s="39">
        <v>4500</v>
      </c>
      <c r="AR28" s="39">
        <f>J28-AQ28</f>
        <v>633693</v>
      </c>
      <c r="AS28" s="39">
        <v>0</v>
      </c>
      <c r="AT28" s="39">
        <v>0</v>
      </c>
      <c r="AU28" s="39">
        <v>0</v>
      </c>
      <c r="AV28" s="39">
        <v>0</v>
      </c>
      <c r="AW28" s="38"/>
      <c r="AX28" s="38"/>
      <c r="AY28" s="38"/>
      <c r="AZ28" s="39">
        <v>0</v>
      </c>
    </row>
    <row r="29" spans="1:52" s="18" customFormat="1" ht="10" x14ac:dyDescent="0.2">
      <c r="A29" s="33">
        <v>890300513</v>
      </c>
      <c r="B29" s="33" t="s">
        <v>118</v>
      </c>
      <c r="C29" s="34"/>
      <c r="D29" s="35" t="s">
        <v>39</v>
      </c>
      <c r="E29" s="33" t="s">
        <v>39</v>
      </c>
      <c r="F29" s="33" t="s">
        <v>179</v>
      </c>
      <c r="G29" s="36">
        <v>45469</v>
      </c>
      <c r="H29" s="36">
        <v>45754</v>
      </c>
      <c r="I29" s="37">
        <v>2142941</v>
      </c>
      <c r="J29" s="37">
        <v>2142941</v>
      </c>
      <c r="K29" s="38" t="s">
        <v>228</v>
      </c>
      <c r="L29" s="39" t="s">
        <v>173</v>
      </c>
      <c r="M29" s="39">
        <v>799148</v>
      </c>
      <c r="N29" s="38">
        <v>1222585024</v>
      </c>
      <c r="O29" s="38" t="s">
        <v>174</v>
      </c>
      <c r="P29" s="40">
        <v>45469</v>
      </c>
      <c r="Q29" s="40">
        <v>45754</v>
      </c>
      <c r="R29" s="40">
        <v>45768</v>
      </c>
      <c r="S29" s="40"/>
      <c r="T29" s="41">
        <v>9</v>
      </c>
      <c r="U29" s="41" t="s">
        <v>122</v>
      </c>
      <c r="V29" s="39">
        <v>2142941</v>
      </c>
      <c r="W29" s="39">
        <v>2142941</v>
      </c>
      <c r="X29" s="39">
        <v>0</v>
      </c>
      <c r="Y29" s="39">
        <v>0</v>
      </c>
      <c r="Z29" s="39">
        <v>1327484</v>
      </c>
      <c r="AA29" s="39">
        <v>0</v>
      </c>
      <c r="AB29" s="38"/>
      <c r="AC29" s="38" t="s">
        <v>180</v>
      </c>
      <c r="AD29" s="39">
        <v>16309</v>
      </c>
      <c r="AE29" s="39">
        <v>2142941</v>
      </c>
      <c r="AF29" s="38" t="s">
        <v>95</v>
      </c>
      <c r="AG29" s="38" t="s">
        <v>181</v>
      </c>
      <c r="AH29" s="38" t="s">
        <v>170</v>
      </c>
      <c r="AI29" s="38" t="s">
        <v>182</v>
      </c>
      <c r="AJ29" s="38" t="s">
        <v>163</v>
      </c>
      <c r="AK29" s="38" t="s">
        <v>158</v>
      </c>
      <c r="AL29" s="39">
        <v>0</v>
      </c>
      <c r="AM29" s="39">
        <v>0</v>
      </c>
      <c r="AN29" s="39">
        <v>0</v>
      </c>
      <c r="AO29" s="39">
        <v>0</v>
      </c>
      <c r="AP29" s="39">
        <v>0</v>
      </c>
      <c r="AQ29" s="39">
        <v>1327484</v>
      </c>
      <c r="AR29" s="39">
        <f>J29-AQ29</f>
        <v>815457</v>
      </c>
      <c r="AS29" s="39">
        <v>0</v>
      </c>
      <c r="AT29" s="39">
        <v>0</v>
      </c>
      <c r="AU29" s="39">
        <v>0</v>
      </c>
      <c r="AV29" s="39">
        <v>0</v>
      </c>
      <c r="AW29" s="38"/>
      <c r="AX29" s="38"/>
      <c r="AY29" s="38"/>
      <c r="AZ29" s="39">
        <v>0</v>
      </c>
    </row>
    <row r="30" spans="1:52" s="18" customFormat="1" ht="10" x14ac:dyDescent="0.2">
      <c r="A30" s="33">
        <v>890300513</v>
      </c>
      <c r="B30" s="33" t="s">
        <v>118</v>
      </c>
      <c r="C30" s="34"/>
      <c r="D30" s="35" t="s">
        <v>26</v>
      </c>
      <c r="E30" s="33" t="s">
        <v>26</v>
      </c>
      <c r="F30" s="33" t="s">
        <v>183</v>
      </c>
      <c r="G30" s="36">
        <v>45664</v>
      </c>
      <c r="H30" s="36">
        <v>45729</v>
      </c>
      <c r="I30" s="37">
        <v>52336722</v>
      </c>
      <c r="J30" s="37">
        <v>52336722</v>
      </c>
      <c r="K30" s="38" t="s">
        <v>232</v>
      </c>
      <c r="L30" s="39" t="s">
        <v>173</v>
      </c>
      <c r="M30" s="39">
        <v>44385220</v>
      </c>
      <c r="N30" s="38">
        <v>1222584116</v>
      </c>
      <c r="O30" s="38" t="s">
        <v>174</v>
      </c>
      <c r="P30" s="40">
        <v>45664</v>
      </c>
      <c r="Q30" s="40">
        <v>45729</v>
      </c>
      <c r="R30" s="40">
        <v>45758</v>
      </c>
      <c r="S30" s="40"/>
      <c r="T30" s="41">
        <v>19</v>
      </c>
      <c r="U30" s="41" t="s">
        <v>122</v>
      </c>
      <c r="V30" s="39">
        <v>52336722</v>
      </c>
      <c r="W30" s="39">
        <v>52336722</v>
      </c>
      <c r="X30" s="39">
        <v>0</v>
      </c>
      <c r="Y30" s="39">
        <v>0</v>
      </c>
      <c r="Z30" s="39">
        <v>7045681</v>
      </c>
      <c r="AA30" s="39">
        <v>0</v>
      </c>
      <c r="AB30" s="38"/>
      <c r="AC30" s="38" t="s">
        <v>184</v>
      </c>
      <c r="AD30" s="39">
        <v>905821</v>
      </c>
      <c r="AE30" s="39">
        <v>0</v>
      </c>
      <c r="AF30" s="38"/>
      <c r="AG30" s="38"/>
      <c r="AH30" s="38"/>
      <c r="AI30" s="38" t="s">
        <v>178</v>
      </c>
      <c r="AJ30" s="38"/>
      <c r="AK30" s="38" t="s">
        <v>147</v>
      </c>
      <c r="AL30" s="39">
        <v>0</v>
      </c>
      <c r="AM30" s="39">
        <v>0</v>
      </c>
      <c r="AN30" s="39">
        <v>0</v>
      </c>
      <c r="AO30" s="39">
        <v>0</v>
      </c>
      <c r="AP30" s="39">
        <v>0</v>
      </c>
      <c r="AQ30" s="39">
        <v>7045681</v>
      </c>
      <c r="AR30" s="39">
        <f>J30-AQ30</f>
        <v>45291041</v>
      </c>
      <c r="AS30" s="39">
        <v>0</v>
      </c>
      <c r="AT30" s="39">
        <v>0</v>
      </c>
      <c r="AU30" s="39">
        <v>0</v>
      </c>
      <c r="AV30" s="39">
        <v>0</v>
      </c>
      <c r="AW30" s="38"/>
      <c r="AX30" s="38"/>
      <c r="AY30" s="38"/>
      <c r="AZ30" s="39">
        <v>0</v>
      </c>
    </row>
    <row r="31" spans="1:52" s="18" customFormat="1" ht="10" x14ac:dyDescent="0.2">
      <c r="A31" s="33">
        <v>890300513</v>
      </c>
      <c r="B31" s="33" t="s">
        <v>118</v>
      </c>
      <c r="C31" s="34"/>
      <c r="D31" s="35" t="s">
        <v>54</v>
      </c>
      <c r="E31" s="33" t="s">
        <v>54</v>
      </c>
      <c r="F31" s="33" t="s">
        <v>185</v>
      </c>
      <c r="G31" s="36">
        <v>45672</v>
      </c>
      <c r="H31" s="36">
        <v>45729</v>
      </c>
      <c r="I31" s="37">
        <v>2132927</v>
      </c>
      <c r="J31" s="37">
        <v>2132927</v>
      </c>
      <c r="K31" s="38" t="s">
        <v>233</v>
      </c>
      <c r="L31" s="39" t="s">
        <v>173</v>
      </c>
      <c r="M31" s="39">
        <v>789334</v>
      </c>
      <c r="N31" s="38">
        <v>1222576546</v>
      </c>
      <c r="O31" s="38" t="s">
        <v>174</v>
      </c>
      <c r="P31" s="40">
        <v>45672</v>
      </c>
      <c r="Q31" s="40">
        <v>45729</v>
      </c>
      <c r="R31" s="40">
        <v>45769</v>
      </c>
      <c r="S31" s="40"/>
      <c r="T31" s="41">
        <v>8</v>
      </c>
      <c r="U31" s="41" t="s">
        <v>122</v>
      </c>
      <c r="V31" s="39">
        <v>2132927</v>
      </c>
      <c r="W31" s="39">
        <v>1327484</v>
      </c>
      <c r="X31" s="39">
        <v>0</v>
      </c>
      <c r="Y31" s="39">
        <v>0</v>
      </c>
      <c r="Z31" s="39">
        <v>1327484</v>
      </c>
      <c r="AA31" s="39">
        <v>0</v>
      </c>
      <c r="AB31" s="38"/>
      <c r="AC31" s="38" t="s">
        <v>186</v>
      </c>
      <c r="AD31" s="39">
        <v>0</v>
      </c>
      <c r="AE31" s="39">
        <v>1327484</v>
      </c>
      <c r="AF31" s="38" t="s">
        <v>176</v>
      </c>
      <c r="AG31" s="38" t="s">
        <v>187</v>
      </c>
      <c r="AH31" s="38" t="s">
        <v>188</v>
      </c>
      <c r="AI31" s="38" t="s">
        <v>178</v>
      </c>
      <c r="AJ31" s="38" t="s">
        <v>157</v>
      </c>
      <c r="AK31" s="38" t="s">
        <v>158</v>
      </c>
      <c r="AL31" s="39">
        <v>0</v>
      </c>
      <c r="AM31" s="39">
        <v>0</v>
      </c>
      <c r="AN31" s="39">
        <v>0</v>
      </c>
      <c r="AO31" s="39">
        <v>0</v>
      </c>
      <c r="AP31" s="39">
        <v>0</v>
      </c>
      <c r="AQ31" s="39">
        <v>1327484</v>
      </c>
      <c r="AR31" s="39">
        <f>J31-AQ31</f>
        <v>805443</v>
      </c>
      <c r="AS31" s="39">
        <v>0</v>
      </c>
      <c r="AT31" s="39">
        <v>0</v>
      </c>
      <c r="AU31" s="39">
        <v>0</v>
      </c>
      <c r="AV31" s="39">
        <v>0</v>
      </c>
      <c r="AW31" s="38"/>
      <c r="AX31" s="38"/>
      <c r="AY31" s="38"/>
      <c r="AZ31" s="39">
        <v>0</v>
      </c>
    </row>
    <row r="32" spans="1:52" s="18" customFormat="1" ht="10" x14ac:dyDescent="0.2">
      <c r="A32" s="33">
        <v>890300513</v>
      </c>
      <c r="B32" s="33" t="s">
        <v>118</v>
      </c>
      <c r="C32" s="34"/>
      <c r="D32" s="35" t="s">
        <v>38</v>
      </c>
      <c r="E32" s="33" t="s">
        <v>38</v>
      </c>
      <c r="F32" s="33" t="s">
        <v>189</v>
      </c>
      <c r="G32" s="36">
        <v>45469</v>
      </c>
      <c r="H32" s="36">
        <v>45755</v>
      </c>
      <c r="I32" s="37">
        <v>2116427</v>
      </c>
      <c r="J32" s="37">
        <v>2116427</v>
      </c>
      <c r="K32" s="38" t="s">
        <v>228</v>
      </c>
      <c r="L32" s="39" t="s">
        <v>173</v>
      </c>
      <c r="M32" s="39">
        <v>650467</v>
      </c>
      <c r="N32" s="38">
        <v>1222585025</v>
      </c>
      <c r="O32" s="38" t="s">
        <v>174</v>
      </c>
      <c r="P32" s="40">
        <v>45469</v>
      </c>
      <c r="Q32" s="40">
        <v>45755</v>
      </c>
      <c r="R32" s="40">
        <v>45768</v>
      </c>
      <c r="S32" s="40"/>
      <c r="T32" s="41">
        <v>9</v>
      </c>
      <c r="U32" s="41" t="s">
        <v>122</v>
      </c>
      <c r="V32" s="39">
        <v>2116427</v>
      </c>
      <c r="W32" s="39">
        <v>2116427</v>
      </c>
      <c r="X32" s="39">
        <v>0</v>
      </c>
      <c r="Y32" s="39">
        <v>0</v>
      </c>
      <c r="Z32" s="39">
        <v>1452685</v>
      </c>
      <c r="AA32" s="39">
        <v>0</v>
      </c>
      <c r="AB32" s="38"/>
      <c r="AC32" s="38" t="s">
        <v>190</v>
      </c>
      <c r="AD32" s="39">
        <v>13275</v>
      </c>
      <c r="AE32" s="39">
        <v>2116427</v>
      </c>
      <c r="AF32" s="38" t="s">
        <v>95</v>
      </c>
      <c r="AG32" s="38" t="s">
        <v>181</v>
      </c>
      <c r="AH32" s="38" t="s">
        <v>170</v>
      </c>
      <c r="AI32" s="38" t="s">
        <v>182</v>
      </c>
      <c r="AJ32" s="38" t="s">
        <v>163</v>
      </c>
      <c r="AK32" s="38" t="s">
        <v>147</v>
      </c>
      <c r="AL32" s="39">
        <v>0</v>
      </c>
      <c r="AM32" s="39">
        <v>0</v>
      </c>
      <c r="AN32" s="39">
        <v>0</v>
      </c>
      <c r="AO32" s="39">
        <v>0</v>
      </c>
      <c r="AP32" s="39">
        <v>0</v>
      </c>
      <c r="AQ32" s="39">
        <v>1452685</v>
      </c>
      <c r="AR32" s="39">
        <f>J32-AQ32</f>
        <v>663742</v>
      </c>
      <c r="AS32" s="39">
        <v>0</v>
      </c>
      <c r="AT32" s="39">
        <v>0</v>
      </c>
      <c r="AU32" s="39">
        <v>0</v>
      </c>
      <c r="AV32" s="39">
        <v>0</v>
      </c>
      <c r="AW32" s="38"/>
      <c r="AX32" s="38"/>
      <c r="AY32" s="38"/>
      <c r="AZ32" s="39">
        <v>0</v>
      </c>
    </row>
    <row r="33" spans="1:52" s="18" customFormat="1" ht="10" x14ac:dyDescent="0.2">
      <c r="A33" s="33">
        <v>890300513</v>
      </c>
      <c r="B33" s="33" t="s">
        <v>118</v>
      </c>
      <c r="C33" s="34"/>
      <c r="D33" s="35" t="s">
        <v>40</v>
      </c>
      <c r="E33" s="33" t="s">
        <v>40</v>
      </c>
      <c r="F33" s="33" t="s">
        <v>191</v>
      </c>
      <c r="G33" s="36">
        <v>45469</v>
      </c>
      <c r="H33" s="36">
        <v>45755</v>
      </c>
      <c r="I33" s="37">
        <v>2110659</v>
      </c>
      <c r="J33" s="37">
        <v>2110659</v>
      </c>
      <c r="K33" s="38" t="s">
        <v>228</v>
      </c>
      <c r="L33" s="39" t="s">
        <v>173</v>
      </c>
      <c r="M33" s="39">
        <v>650467</v>
      </c>
      <c r="N33" s="38">
        <v>1222585027</v>
      </c>
      <c r="O33" s="38" t="s">
        <v>174</v>
      </c>
      <c r="P33" s="40">
        <v>45469</v>
      </c>
      <c r="Q33" s="40">
        <v>45755</v>
      </c>
      <c r="R33" s="40">
        <v>45768</v>
      </c>
      <c r="S33" s="40"/>
      <c r="T33" s="41">
        <v>9</v>
      </c>
      <c r="U33" s="41" t="s">
        <v>122</v>
      </c>
      <c r="V33" s="39">
        <v>2110659</v>
      </c>
      <c r="W33" s="39">
        <v>2110659</v>
      </c>
      <c r="X33" s="39">
        <v>0</v>
      </c>
      <c r="Y33" s="39">
        <v>0</v>
      </c>
      <c r="Z33" s="39">
        <v>1446917</v>
      </c>
      <c r="AA33" s="39">
        <v>0</v>
      </c>
      <c r="AB33" s="38"/>
      <c r="AC33" s="38" t="s">
        <v>192</v>
      </c>
      <c r="AD33" s="39">
        <v>13275</v>
      </c>
      <c r="AE33" s="39">
        <v>2110659</v>
      </c>
      <c r="AF33" s="38" t="s">
        <v>95</v>
      </c>
      <c r="AG33" s="38" t="s">
        <v>193</v>
      </c>
      <c r="AH33" s="38" t="s">
        <v>170</v>
      </c>
      <c r="AI33" s="38" t="s">
        <v>182</v>
      </c>
      <c r="AJ33" s="38" t="s">
        <v>163</v>
      </c>
      <c r="AK33" s="38" t="s">
        <v>158</v>
      </c>
      <c r="AL33" s="39">
        <v>0</v>
      </c>
      <c r="AM33" s="39">
        <v>0</v>
      </c>
      <c r="AN33" s="39">
        <v>0</v>
      </c>
      <c r="AO33" s="39">
        <v>0</v>
      </c>
      <c r="AP33" s="39">
        <v>0</v>
      </c>
      <c r="AQ33" s="39">
        <v>1446917</v>
      </c>
      <c r="AR33" s="39">
        <f>J33-AQ33</f>
        <v>663742</v>
      </c>
      <c r="AS33" s="39">
        <v>0</v>
      </c>
      <c r="AT33" s="39">
        <v>0</v>
      </c>
      <c r="AU33" s="39">
        <v>0</v>
      </c>
      <c r="AV33" s="39">
        <v>0</v>
      </c>
      <c r="AW33" s="38"/>
      <c r="AX33" s="38"/>
      <c r="AY33" s="38"/>
      <c r="AZ33" s="39">
        <v>0</v>
      </c>
    </row>
    <row r="34" spans="1:52" s="18" customFormat="1" ht="10" x14ac:dyDescent="0.2">
      <c r="A34" s="33">
        <v>890300513</v>
      </c>
      <c r="B34" s="33" t="s">
        <v>118</v>
      </c>
      <c r="C34" s="34"/>
      <c r="D34" s="35" t="s">
        <v>41</v>
      </c>
      <c r="E34" s="33" t="s">
        <v>41</v>
      </c>
      <c r="F34" s="33" t="s">
        <v>194</v>
      </c>
      <c r="G34" s="36">
        <v>45469</v>
      </c>
      <c r="H34" s="36">
        <v>45755</v>
      </c>
      <c r="I34" s="37">
        <v>2106084</v>
      </c>
      <c r="J34" s="37">
        <v>2106084</v>
      </c>
      <c r="K34" s="38" t="s">
        <v>228</v>
      </c>
      <c r="L34" s="39" t="s">
        <v>173</v>
      </c>
      <c r="M34" s="39">
        <v>650467</v>
      </c>
      <c r="N34" s="38">
        <v>1222585033</v>
      </c>
      <c r="O34" s="38" t="s">
        <v>174</v>
      </c>
      <c r="P34" s="40">
        <v>45469</v>
      </c>
      <c r="Q34" s="40">
        <v>45755</v>
      </c>
      <c r="R34" s="40">
        <v>45768</v>
      </c>
      <c r="S34" s="40"/>
      <c r="T34" s="41">
        <v>9</v>
      </c>
      <c r="U34" s="41" t="s">
        <v>122</v>
      </c>
      <c r="V34" s="39">
        <v>2106084</v>
      </c>
      <c r="W34" s="39">
        <v>2106084</v>
      </c>
      <c r="X34" s="39">
        <v>0</v>
      </c>
      <c r="Y34" s="39">
        <v>0</v>
      </c>
      <c r="Z34" s="39">
        <v>1442342</v>
      </c>
      <c r="AA34" s="39">
        <v>0</v>
      </c>
      <c r="AB34" s="38"/>
      <c r="AC34" s="38" t="s">
        <v>195</v>
      </c>
      <c r="AD34" s="39">
        <v>13275</v>
      </c>
      <c r="AE34" s="39">
        <v>2106084</v>
      </c>
      <c r="AF34" s="38" t="s">
        <v>95</v>
      </c>
      <c r="AG34" s="38" t="s">
        <v>196</v>
      </c>
      <c r="AH34" s="38" t="s">
        <v>170</v>
      </c>
      <c r="AI34" s="38" t="s">
        <v>182</v>
      </c>
      <c r="AJ34" s="38" t="s">
        <v>163</v>
      </c>
      <c r="AK34" s="38" t="s">
        <v>158</v>
      </c>
      <c r="AL34" s="39">
        <v>0</v>
      </c>
      <c r="AM34" s="39">
        <v>0</v>
      </c>
      <c r="AN34" s="39">
        <v>0</v>
      </c>
      <c r="AO34" s="39">
        <v>0</v>
      </c>
      <c r="AP34" s="39">
        <v>0</v>
      </c>
      <c r="AQ34" s="39">
        <v>1442342</v>
      </c>
      <c r="AR34" s="39">
        <f>J34-AQ34</f>
        <v>663742</v>
      </c>
      <c r="AS34" s="39">
        <v>0</v>
      </c>
      <c r="AT34" s="39">
        <v>0</v>
      </c>
      <c r="AU34" s="39">
        <v>0</v>
      </c>
      <c r="AV34" s="39">
        <v>0</v>
      </c>
      <c r="AW34" s="38"/>
      <c r="AX34" s="38"/>
      <c r="AY34" s="38"/>
      <c r="AZ34" s="39">
        <v>0</v>
      </c>
    </row>
    <row r="35" spans="1:52" s="18" customFormat="1" ht="10" x14ac:dyDescent="0.2">
      <c r="A35" s="33">
        <v>890300513</v>
      </c>
      <c r="B35" s="33" t="s">
        <v>118</v>
      </c>
      <c r="C35" s="34"/>
      <c r="D35" s="35" t="s">
        <v>50</v>
      </c>
      <c r="E35" s="33" t="s">
        <v>50</v>
      </c>
      <c r="F35" s="33" t="s">
        <v>197</v>
      </c>
      <c r="G35" s="36">
        <v>45655</v>
      </c>
      <c r="H35" s="36">
        <v>45729</v>
      </c>
      <c r="I35" s="37">
        <v>2121312</v>
      </c>
      <c r="J35" s="37">
        <v>2121312</v>
      </c>
      <c r="K35" s="38" t="s">
        <v>233</v>
      </c>
      <c r="L35" s="39" t="s">
        <v>173</v>
      </c>
      <c r="M35" s="39">
        <v>777951</v>
      </c>
      <c r="N35" s="38">
        <v>1222577072</v>
      </c>
      <c r="O35" s="38" t="s">
        <v>174</v>
      </c>
      <c r="P35" s="40">
        <v>45655</v>
      </c>
      <c r="Q35" s="40">
        <v>45729</v>
      </c>
      <c r="R35" s="40">
        <v>45769</v>
      </c>
      <c r="S35" s="40"/>
      <c r="T35" s="41">
        <v>8</v>
      </c>
      <c r="U35" s="41" t="s">
        <v>122</v>
      </c>
      <c r="V35" s="39">
        <v>2121312</v>
      </c>
      <c r="W35" s="39">
        <v>1327484</v>
      </c>
      <c r="X35" s="39">
        <v>0</v>
      </c>
      <c r="Y35" s="39">
        <v>0</v>
      </c>
      <c r="Z35" s="39">
        <v>1327484</v>
      </c>
      <c r="AA35" s="39">
        <v>0</v>
      </c>
      <c r="AB35" s="38"/>
      <c r="AC35" s="38" t="s">
        <v>198</v>
      </c>
      <c r="AD35" s="39">
        <v>0</v>
      </c>
      <c r="AE35" s="39">
        <v>1327484</v>
      </c>
      <c r="AF35" s="38" t="s">
        <v>176</v>
      </c>
      <c r="AG35" s="38" t="s">
        <v>199</v>
      </c>
      <c r="AH35" s="38" t="s">
        <v>188</v>
      </c>
      <c r="AI35" s="38" t="s">
        <v>178</v>
      </c>
      <c r="AJ35" s="38" t="s">
        <v>157</v>
      </c>
      <c r="AK35" s="38" t="s">
        <v>158</v>
      </c>
      <c r="AL35" s="39">
        <v>0</v>
      </c>
      <c r="AM35" s="39">
        <v>0</v>
      </c>
      <c r="AN35" s="39">
        <v>0</v>
      </c>
      <c r="AO35" s="39">
        <v>0</v>
      </c>
      <c r="AP35" s="39">
        <v>0</v>
      </c>
      <c r="AQ35" s="39">
        <v>1327484</v>
      </c>
      <c r="AR35" s="39">
        <f>J35-AQ35</f>
        <v>793828</v>
      </c>
      <c r="AS35" s="39">
        <v>0</v>
      </c>
      <c r="AT35" s="39">
        <v>0</v>
      </c>
      <c r="AU35" s="39">
        <v>0</v>
      </c>
      <c r="AV35" s="39">
        <v>0</v>
      </c>
      <c r="AW35" s="38"/>
      <c r="AX35" s="38"/>
      <c r="AY35" s="38"/>
      <c r="AZ35" s="39">
        <v>0</v>
      </c>
    </row>
    <row r="36" spans="1:52" s="18" customFormat="1" ht="10" x14ac:dyDescent="0.2">
      <c r="A36" s="33">
        <v>890300513</v>
      </c>
      <c r="B36" s="33" t="s">
        <v>118</v>
      </c>
      <c r="C36" s="34"/>
      <c r="D36" s="35" t="s">
        <v>49</v>
      </c>
      <c r="E36" s="33" t="s">
        <v>49</v>
      </c>
      <c r="F36" s="33" t="s">
        <v>200</v>
      </c>
      <c r="G36" s="36">
        <v>45646</v>
      </c>
      <c r="H36" s="36">
        <v>45729</v>
      </c>
      <c r="I36" s="37">
        <v>1762692</v>
      </c>
      <c r="J36" s="37">
        <v>1762692</v>
      </c>
      <c r="K36" s="38" t="s">
        <v>233</v>
      </c>
      <c r="L36" s="43" t="s">
        <v>173</v>
      </c>
      <c r="M36" s="39">
        <v>419286</v>
      </c>
      <c r="N36" s="38">
        <v>1222577087</v>
      </c>
      <c r="O36" s="38" t="s">
        <v>174</v>
      </c>
      <c r="P36" s="40">
        <v>45646</v>
      </c>
      <c r="Q36" s="40">
        <v>45729</v>
      </c>
      <c r="R36" s="40">
        <v>45769</v>
      </c>
      <c r="S36" s="40"/>
      <c r="T36" s="41">
        <v>8</v>
      </c>
      <c r="U36" s="41" t="s">
        <v>122</v>
      </c>
      <c r="V36" s="39">
        <v>2123560</v>
      </c>
      <c r="W36" s="39">
        <v>1327484</v>
      </c>
      <c r="X36" s="39">
        <v>0</v>
      </c>
      <c r="Y36" s="39">
        <v>360868</v>
      </c>
      <c r="Z36" s="39">
        <v>1327484</v>
      </c>
      <c r="AA36" s="39">
        <v>0</v>
      </c>
      <c r="AB36" s="38"/>
      <c r="AC36" s="38" t="s">
        <v>201</v>
      </c>
      <c r="AD36" s="39">
        <v>0</v>
      </c>
      <c r="AE36" s="39">
        <v>1327484</v>
      </c>
      <c r="AF36" s="38" t="s">
        <v>176</v>
      </c>
      <c r="AG36" s="38" t="s">
        <v>199</v>
      </c>
      <c r="AH36" s="38" t="s">
        <v>188</v>
      </c>
      <c r="AI36" s="38" t="s">
        <v>178</v>
      </c>
      <c r="AJ36" s="38" t="s">
        <v>157</v>
      </c>
      <c r="AK36" s="38" t="s">
        <v>158</v>
      </c>
      <c r="AL36" s="39">
        <v>0</v>
      </c>
      <c r="AM36" s="39">
        <v>0</v>
      </c>
      <c r="AN36" s="39">
        <v>0</v>
      </c>
      <c r="AO36" s="39">
        <v>0</v>
      </c>
      <c r="AP36" s="39">
        <v>0</v>
      </c>
      <c r="AQ36" s="39">
        <v>1327484</v>
      </c>
      <c r="AR36" s="39">
        <f>J36-AQ36</f>
        <v>435208</v>
      </c>
      <c r="AS36" s="39">
        <v>0</v>
      </c>
      <c r="AT36" s="39">
        <v>0</v>
      </c>
      <c r="AU36" s="39">
        <v>0</v>
      </c>
      <c r="AV36" s="39">
        <v>0</v>
      </c>
      <c r="AW36" s="38"/>
      <c r="AX36" s="38"/>
      <c r="AY36" s="38"/>
      <c r="AZ36" s="39">
        <v>0</v>
      </c>
    </row>
    <row r="37" spans="1:52" s="18" customFormat="1" ht="10" x14ac:dyDescent="0.2">
      <c r="A37" s="33">
        <v>890300513</v>
      </c>
      <c r="B37" s="33" t="s">
        <v>118</v>
      </c>
      <c r="C37" s="34"/>
      <c r="D37" s="35" t="s">
        <v>56</v>
      </c>
      <c r="E37" s="33" t="s">
        <v>56</v>
      </c>
      <c r="F37" s="33" t="s">
        <v>202</v>
      </c>
      <c r="G37" s="36">
        <v>45762</v>
      </c>
      <c r="H37" s="36">
        <v>45775</v>
      </c>
      <c r="I37" s="37">
        <v>2106071</v>
      </c>
      <c r="J37" s="37">
        <v>2106071</v>
      </c>
      <c r="K37" s="38" t="e">
        <v>#N/A</v>
      </c>
      <c r="L37" s="43" t="s">
        <v>173</v>
      </c>
      <c r="M37" s="39">
        <v>0</v>
      </c>
      <c r="N37" s="38"/>
      <c r="O37" s="38" t="s">
        <v>174</v>
      </c>
      <c r="P37" s="40">
        <v>45762</v>
      </c>
      <c r="Q37" s="40">
        <v>45779</v>
      </c>
      <c r="R37" s="40">
        <v>45789</v>
      </c>
      <c r="S37" s="40"/>
      <c r="T37" s="41">
        <v>-12</v>
      </c>
      <c r="U37" s="41" t="s">
        <v>126</v>
      </c>
      <c r="V37" s="39">
        <v>2106071</v>
      </c>
      <c r="W37" s="39">
        <v>2106071</v>
      </c>
      <c r="X37" s="39">
        <v>0</v>
      </c>
      <c r="Y37" s="39">
        <v>0</v>
      </c>
      <c r="Z37" s="39">
        <v>1327484</v>
      </c>
      <c r="AA37" s="39">
        <v>0</v>
      </c>
      <c r="AB37" s="38"/>
      <c r="AC37" s="38" t="s">
        <v>203</v>
      </c>
      <c r="AD37" s="39">
        <v>15572</v>
      </c>
      <c r="AE37" s="39">
        <v>0</v>
      </c>
      <c r="AF37" s="38"/>
      <c r="AG37" s="38"/>
      <c r="AH37" s="38"/>
      <c r="AI37" s="38" t="s">
        <v>134</v>
      </c>
      <c r="AJ37" s="38"/>
      <c r="AK37" s="38" t="s">
        <v>158</v>
      </c>
      <c r="AL37" s="39">
        <v>0</v>
      </c>
      <c r="AM37" s="39">
        <v>0</v>
      </c>
      <c r="AN37" s="39">
        <v>0</v>
      </c>
      <c r="AO37" s="39">
        <v>0</v>
      </c>
      <c r="AP37" s="39">
        <v>0</v>
      </c>
      <c r="AQ37" s="39">
        <v>1327484</v>
      </c>
      <c r="AR37" s="39">
        <f>J37-AQ37</f>
        <v>778587</v>
      </c>
      <c r="AS37" s="39">
        <v>0</v>
      </c>
      <c r="AT37" s="39">
        <v>0</v>
      </c>
      <c r="AU37" s="39">
        <v>0</v>
      </c>
      <c r="AV37" s="39">
        <v>0</v>
      </c>
      <c r="AW37" s="38"/>
      <c r="AX37" s="38"/>
      <c r="AY37" s="38"/>
      <c r="AZ37" s="39">
        <v>0</v>
      </c>
    </row>
    <row r="38" spans="1:52" s="18" customFormat="1" ht="10" x14ac:dyDescent="0.2">
      <c r="A38" s="33">
        <v>890300513</v>
      </c>
      <c r="B38" s="33" t="s">
        <v>118</v>
      </c>
      <c r="C38" s="34"/>
      <c r="D38" s="35" t="s">
        <v>53</v>
      </c>
      <c r="E38" s="33" t="s">
        <v>53</v>
      </c>
      <c r="F38" s="33" t="s">
        <v>204</v>
      </c>
      <c r="G38" s="36">
        <v>45664</v>
      </c>
      <c r="H38" s="36">
        <v>45705</v>
      </c>
      <c r="I38" s="37">
        <v>2128588</v>
      </c>
      <c r="J38" s="37">
        <v>2128588</v>
      </c>
      <c r="K38" s="38" t="s">
        <v>228</v>
      </c>
      <c r="L38" s="43" t="s">
        <v>173</v>
      </c>
      <c r="M38" s="39">
        <v>0</v>
      </c>
      <c r="N38" s="38"/>
      <c r="O38" s="38" t="s">
        <v>174</v>
      </c>
      <c r="P38" s="40">
        <v>45664</v>
      </c>
      <c r="Q38" s="40">
        <v>45719</v>
      </c>
      <c r="R38" s="40">
        <v>45789</v>
      </c>
      <c r="S38" s="40"/>
      <c r="T38" s="41">
        <v>-12</v>
      </c>
      <c r="U38" s="41" t="s">
        <v>126</v>
      </c>
      <c r="V38" s="39">
        <v>2128588</v>
      </c>
      <c r="W38" s="39">
        <v>2128588</v>
      </c>
      <c r="X38" s="39">
        <v>0</v>
      </c>
      <c r="Y38" s="39">
        <v>0</v>
      </c>
      <c r="Z38" s="39">
        <v>1327484</v>
      </c>
      <c r="AA38" s="39">
        <v>0</v>
      </c>
      <c r="AB38" s="38"/>
      <c r="AC38" s="38" t="s">
        <v>205</v>
      </c>
      <c r="AD38" s="39">
        <v>16022</v>
      </c>
      <c r="AE38" s="39">
        <v>0</v>
      </c>
      <c r="AF38" s="38"/>
      <c r="AG38" s="38"/>
      <c r="AH38" s="38"/>
      <c r="AI38" s="38" t="s">
        <v>151</v>
      </c>
      <c r="AJ38" s="38"/>
      <c r="AK38" s="38" t="s">
        <v>158</v>
      </c>
      <c r="AL38" s="39">
        <v>0</v>
      </c>
      <c r="AM38" s="39">
        <v>0</v>
      </c>
      <c r="AN38" s="39">
        <v>0</v>
      </c>
      <c r="AO38" s="39">
        <v>0</v>
      </c>
      <c r="AP38" s="39">
        <v>0</v>
      </c>
      <c r="AQ38" s="39">
        <v>1327484</v>
      </c>
      <c r="AR38" s="39">
        <f>J38-AQ38</f>
        <v>801104</v>
      </c>
      <c r="AS38" s="39">
        <v>0</v>
      </c>
      <c r="AT38" s="39">
        <v>0</v>
      </c>
      <c r="AU38" s="39">
        <v>0</v>
      </c>
      <c r="AV38" s="39">
        <v>0</v>
      </c>
      <c r="AW38" s="38"/>
      <c r="AX38" s="38"/>
      <c r="AY38" s="38"/>
      <c r="AZ38" s="39">
        <v>0</v>
      </c>
    </row>
    <row r="39" spans="1:52" s="18" customFormat="1" ht="10" x14ac:dyDescent="0.2">
      <c r="A39" s="33">
        <v>890300513</v>
      </c>
      <c r="B39" s="33" t="s">
        <v>118</v>
      </c>
      <c r="C39" s="34"/>
      <c r="D39" s="35" t="s">
        <v>55</v>
      </c>
      <c r="E39" s="33" t="s">
        <v>55</v>
      </c>
      <c r="F39" s="33" t="s">
        <v>206</v>
      </c>
      <c r="G39" s="36">
        <v>45689</v>
      </c>
      <c r="H39" s="36">
        <v>45705</v>
      </c>
      <c r="I39" s="37">
        <v>2134007</v>
      </c>
      <c r="J39" s="37">
        <v>2134007</v>
      </c>
      <c r="K39" s="38" t="s">
        <v>228</v>
      </c>
      <c r="L39" s="43" t="s">
        <v>173</v>
      </c>
      <c r="M39" s="39">
        <v>0</v>
      </c>
      <c r="N39" s="38"/>
      <c r="O39" s="38" t="s">
        <v>174</v>
      </c>
      <c r="P39" s="40">
        <v>45689</v>
      </c>
      <c r="Q39" s="40">
        <v>45719</v>
      </c>
      <c r="R39" s="40">
        <v>45789</v>
      </c>
      <c r="S39" s="40"/>
      <c r="T39" s="41">
        <v>-12</v>
      </c>
      <c r="U39" s="41" t="s">
        <v>126</v>
      </c>
      <c r="V39" s="39">
        <v>2134007</v>
      </c>
      <c r="W39" s="39">
        <v>2134007</v>
      </c>
      <c r="X39" s="39">
        <v>0</v>
      </c>
      <c r="Y39" s="39">
        <v>0</v>
      </c>
      <c r="Z39" s="39">
        <v>1327484</v>
      </c>
      <c r="AA39" s="39">
        <v>0</v>
      </c>
      <c r="AB39" s="38"/>
      <c r="AC39" s="38" t="s">
        <v>207</v>
      </c>
      <c r="AD39" s="39">
        <v>16130</v>
      </c>
      <c r="AE39" s="39">
        <v>0</v>
      </c>
      <c r="AF39" s="38"/>
      <c r="AG39" s="38"/>
      <c r="AH39" s="38"/>
      <c r="AI39" s="38" t="s">
        <v>151</v>
      </c>
      <c r="AJ39" s="38"/>
      <c r="AK39" s="38" t="s">
        <v>158</v>
      </c>
      <c r="AL39" s="39">
        <v>0</v>
      </c>
      <c r="AM39" s="39">
        <v>0</v>
      </c>
      <c r="AN39" s="39">
        <v>0</v>
      </c>
      <c r="AO39" s="39">
        <v>0</v>
      </c>
      <c r="AP39" s="39">
        <v>0</v>
      </c>
      <c r="AQ39" s="39">
        <v>1327484</v>
      </c>
      <c r="AR39" s="39">
        <f>J39-AQ39</f>
        <v>806523</v>
      </c>
      <c r="AS39" s="39">
        <v>0</v>
      </c>
      <c r="AT39" s="39">
        <v>0</v>
      </c>
      <c r="AU39" s="39">
        <v>0</v>
      </c>
      <c r="AV39" s="39">
        <v>0</v>
      </c>
      <c r="AW39" s="38"/>
      <c r="AX39" s="38"/>
      <c r="AY39" s="38"/>
      <c r="AZ39" s="39">
        <v>0</v>
      </c>
    </row>
    <row r="43" spans="1:52" x14ac:dyDescent="0.35">
      <c r="Y43" s="42"/>
    </row>
    <row r="44" spans="1:52" x14ac:dyDescent="0.35">
      <c r="Y44" s="42"/>
    </row>
    <row r="45" spans="1:52" x14ac:dyDescent="0.35">
      <c r="Y45" s="42"/>
    </row>
  </sheetData>
  <protectedRanges>
    <protectedRange algorithmName="SHA-512" hashValue="9+ah9tJAD1d4FIK7boMSAp9ZhkqWOsKcliwsS35JSOsk0Aea+c/2yFVjBeVDsv7trYxT+iUP9dPVCIbjcjaMoQ==" saltValue="Z7GArlXd1BdcXotzmJqK/w==" spinCount="100000" sqref="A3:B5" name="Rango1_23_1"/>
    <protectedRange algorithmName="SHA-512" hashValue="9+ah9tJAD1d4FIK7boMSAp9ZhkqWOsKcliwsS35JSOsk0Aea+c/2yFVjBeVDsv7trYxT+iUP9dPVCIbjcjaMoQ==" saltValue="Z7GArlXd1BdcXotzmJqK/w==" spinCount="100000" sqref="A6:B6" name="Rango1_24"/>
    <protectedRange algorithmName="SHA-512" hashValue="9+ah9tJAD1d4FIK7boMSAp9ZhkqWOsKcliwsS35JSOsk0Aea+c/2yFVjBeVDsv7trYxT+iUP9dPVCIbjcjaMoQ==" saltValue="Z7GArlXd1BdcXotzmJqK/w==" spinCount="100000" sqref="A7:B39" name="Rango1_25"/>
  </protectedRanges>
  <autoFilter ref="A2:AZ39" xr:uid="{8939E143-937A-4FC0-88DA-1B26F2E6455E}"/>
  <conditionalFormatting sqref="E1">
    <cfRule type="duplicateValues" dxfId="1" priority="2"/>
  </conditionalFormatting>
  <conditionalFormatting sqref="E2">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C6201-CDF3-4B9B-927E-E1EDBE376602}">
  <dimension ref="B1:L42"/>
  <sheetViews>
    <sheetView showGridLines="0" tabSelected="1" zoomScaleNormal="100" workbookViewId="0">
      <selection activeCell="I9" sqref="I9"/>
    </sheetView>
  </sheetViews>
  <sheetFormatPr baseColWidth="10" defaultColWidth="10.90625" defaultRowHeight="12.5" x14ac:dyDescent="0.25"/>
  <cols>
    <col min="1" max="1" width="1" style="45" customWidth="1"/>
    <col min="2" max="2" width="10.90625" style="45"/>
    <col min="3" max="3" width="17.54296875" style="45" customWidth="1"/>
    <col min="4" max="4" width="11.54296875" style="45" customWidth="1"/>
    <col min="5" max="8" width="10.90625" style="45"/>
    <col min="9" max="9" width="22.54296875" style="45" customWidth="1"/>
    <col min="10" max="10" width="14" style="45" customWidth="1"/>
    <col min="11" max="11" width="1.81640625" style="45" customWidth="1"/>
    <col min="12" max="12" width="15.36328125" style="45" customWidth="1"/>
    <col min="13" max="16384" width="10.90625" style="45"/>
  </cols>
  <sheetData>
    <row r="1" spans="2:10" ht="6" customHeight="1" thickBot="1" x14ac:dyDescent="0.3"/>
    <row r="2" spans="2:10" ht="19.5" customHeight="1" x14ac:dyDescent="0.25">
      <c r="B2" s="46"/>
      <c r="C2" s="47"/>
      <c r="D2" s="95" t="s">
        <v>235</v>
      </c>
      <c r="E2" s="96"/>
      <c r="F2" s="96"/>
      <c r="G2" s="96"/>
      <c r="H2" s="96"/>
      <c r="I2" s="97"/>
      <c r="J2" s="101" t="s">
        <v>236</v>
      </c>
    </row>
    <row r="3" spans="2:10" ht="15.75" customHeight="1" thickBot="1" x14ac:dyDescent="0.3">
      <c r="B3" s="48"/>
      <c r="C3" s="49"/>
      <c r="D3" s="98"/>
      <c r="E3" s="99"/>
      <c r="F3" s="99"/>
      <c r="G3" s="99"/>
      <c r="H3" s="99"/>
      <c r="I3" s="100"/>
      <c r="J3" s="102"/>
    </row>
    <row r="4" spans="2:10" ht="13" x14ac:dyDescent="0.25">
      <c r="B4" s="48"/>
      <c r="C4" s="49"/>
      <c r="D4" s="50"/>
      <c r="E4" s="51"/>
      <c r="F4" s="51"/>
      <c r="G4" s="51"/>
      <c r="H4" s="51"/>
      <c r="I4" s="52"/>
      <c r="J4" s="53"/>
    </row>
    <row r="5" spans="2:10" ht="13" x14ac:dyDescent="0.25">
      <c r="B5" s="48"/>
      <c r="C5" s="49"/>
      <c r="D5" s="54" t="s">
        <v>237</v>
      </c>
      <c r="E5" s="55"/>
      <c r="F5" s="55"/>
      <c r="G5" s="55"/>
      <c r="H5" s="55"/>
      <c r="I5" s="56"/>
      <c r="J5" s="56" t="s">
        <v>238</v>
      </c>
    </row>
    <row r="6" spans="2:10" ht="13.5" thickBot="1" x14ac:dyDescent="0.3">
      <c r="B6" s="57"/>
      <c r="C6" s="58"/>
      <c r="D6" s="59"/>
      <c r="E6" s="60"/>
      <c r="F6" s="60"/>
      <c r="G6" s="60"/>
      <c r="H6" s="60"/>
      <c r="I6" s="61"/>
      <c r="J6" s="62"/>
    </row>
    <row r="7" spans="2:10" x14ac:dyDescent="0.25">
      <c r="B7" s="63"/>
      <c r="J7" s="64"/>
    </row>
    <row r="8" spans="2:10" x14ac:dyDescent="0.25">
      <c r="B8" s="63"/>
      <c r="J8" s="64"/>
    </row>
    <row r="9" spans="2:10" x14ac:dyDescent="0.25">
      <c r="B9" s="63"/>
      <c r="C9" s="45" t="s">
        <v>271</v>
      </c>
      <c r="J9" s="64"/>
    </row>
    <row r="10" spans="2:10" ht="13" x14ac:dyDescent="0.3">
      <c r="B10" s="63"/>
      <c r="C10" s="65"/>
      <c r="E10" s="66"/>
      <c r="H10" s="67"/>
      <c r="J10" s="64"/>
    </row>
    <row r="11" spans="2:10" x14ac:dyDescent="0.25">
      <c r="B11" s="63"/>
      <c r="J11" s="64"/>
    </row>
    <row r="12" spans="2:10" ht="13" x14ac:dyDescent="0.3">
      <c r="B12" s="63"/>
      <c r="C12" s="65" t="s">
        <v>265</v>
      </c>
      <c r="J12" s="64"/>
    </row>
    <row r="13" spans="2:10" ht="13" x14ac:dyDescent="0.3">
      <c r="B13" s="63"/>
      <c r="C13" s="65" t="s">
        <v>266</v>
      </c>
      <c r="J13" s="64"/>
    </row>
    <row r="14" spans="2:10" x14ac:dyDescent="0.25">
      <c r="B14" s="63"/>
      <c r="J14" s="64"/>
    </row>
    <row r="15" spans="2:10" x14ac:dyDescent="0.25">
      <c r="B15" s="63"/>
      <c r="C15" s="45" t="s">
        <v>267</v>
      </c>
      <c r="J15" s="64"/>
    </row>
    <row r="16" spans="2:10" x14ac:dyDescent="0.25">
      <c r="B16" s="63"/>
      <c r="C16" s="68"/>
      <c r="J16" s="64"/>
    </row>
    <row r="17" spans="2:12" ht="13" x14ac:dyDescent="0.25">
      <c r="B17" s="63"/>
      <c r="C17" s="45" t="s">
        <v>268</v>
      </c>
      <c r="D17" s="66"/>
      <c r="H17" s="69" t="s">
        <v>239</v>
      </c>
      <c r="I17" s="70" t="s">
        <v>240</v>
      </c>
      <c r="J17" s="64"/>
    </row>
    <row r="18" spans="2:12" ht="13" x14ac:dyDescent="0.3">
      <c r="B18" s="63"/>
      <c r="C18" s="65" t="s">
        <v>241</v>
      </c>
      <c r="D18" s="65"/>
      <c r="E18" s="65"/>
      <c r="F18" s="65"/>
      <c r="H18" s="71">
        <v>37</v>
      </c>
      <c r="I18" s="72">
        <v>251885707</v>
      </c>
      <c r="J18" s="64"/>
    </row>
    <row r="19" spans="2:12" x14ac:dyDescent="0.25">
      <c r="B19" s="63"/>
      <c r="C19" s="45" t="s">
        <v>242</v>
      </c>
      <c r="H19" s="73">
        <v>0</v>
      </c>
      <c r="I19" s="74">
        <v>0</v>
      </c>
      <c r="J19" s="64"/>
    </row>
    <row r="20" spans="2:12" x14ac:dyDescent="0.25">
      <c r="B20" s="63"/>
      <c r="C20" s="45" t="s">
        <v>243</v>
      </c>
      <c r="H20" s="73">
        <v>8</v>
      </c>
      <c r="I20" s="74">
        <v>158473502</v>
      </c>
      <c r="J20" s="64"/>
    </row>
    <row r="21" spans="2:12" x14ac:dyDescent="0.25">
      <c r="B21" s="63"/>
      <c r="C21" s="45" t="s">
        <v>244</v>
      </c>
      <c r="H21" s="73">
        <v>7</v>
      </c>
      <c r="I21" s="74">
        <v>12731922</v>
      </c>
      <c r="J21" s="64"/>
    </row>
    <row r="22" spans="2:12" x14ac:dyDescent="0.25">
      <c r="B22" s="63"/>
      <c r="C22" s="45" t="s">
        <v>245</v>
      </c>
      <c r="H22" s="73">
        <v>0</v>
      </c>
      <c r="I22" s="74">
        <v>0</v>
      </c>
      <c r="J22" s="64"/>
    </row>
    <row r="23" spans="2:12" x14ac:dyDescent="0.25">
      <c r="B23" s="63"/>
      <c r="C23" s="45" t="s">
        <v>246</v>
      </c>
      <c r="H23" s="73">
        <v>0</v>
      </c>
      <c r="I23" s="74">
        <v>0</v>
      </c>
      <c r="J23" s="64"/>
    </row>
    <row r="24" spans="2:12" ht="13" thickBot="1" x14ac:dyDescent="0.3">
      <c r="B24" s="63"/>
      <c r="C24" s="45" t="s">
        <v>247</v>
      </c>
      <c r="H24" s="75">
        <v>16</v>
      </c>
      <c r="I24" s="76">
        <v>24457677</v>
      </c>
      <c r="J24" s="64"/>
      <c r="L24" s="80"/>
    </row>
    <row r="25" spans="2:12" ht="13" x14ac:dyDescent="0.3">
      <c r="B25" s="63"/>
      <c r="C25" s="65" t="s">
        <v>248</v>
      </c>
      <c r="D25" s="65"/>
      <c r="E25" s="65"/>
      <c r="F25" s="65"/>
      <c r="H25" s="71">
        <f>H19+H20+H21+H22+H24+H23</f>
        <v>31</v>
      </c>
      <c r="I25" s="72">
        <f>I19+I20+I21+I22+I24+I23</f>
        <v>195663101</v>
      </c>
      <c r="J25" s="64"/>
    </row>
    <row r="26" spans="2:12" x14ac:dyDescent="0.25">
      <c r="B26" s="63"/>
      <c r="C26" s="45" t="s">
        <v>249</v>
      </c>
      <c r="H26" s="73">
        <v>5</v>
      </c>
      <c r="I26" s="74">
        <v>56096606</v>
      </c>
      <c r="J26" s="64"/>
      <c r="L26" s="80"/>
    </row>
    <row r="27" spans="2:12" ht="13" thickBot="1" x14ac:dyDescent="0.3">
      <c r="B27" s="63"/>
      <c r="C27" s="45" t="s">
        <v>111</v>
      </c>
      <c r="H27" s="75">
        <v>1</v>
      </c>
      <c r="I27" s="76">
        <v>126000</v>
      </c>
      <c r="J27" s="64"/>
    </row>
    <row r="28" spans="2:12" ht="13" x14ac:dyDescent="0.3">
      <c r="B28" s="63"/>
      <c r="C28" s="65" t="s">
        <v>250</v>
      </c>
      <c r="D28" s="65"/>
      <c r="E28" s="65"/>
      <c r="F28" s="65"/>
      <c r="H28" s="71">
        <f>H26+H27</f>
        <v>6</v>
      </c>
      <c r="I28" s="72">
        <f>I26+I27</f>
        <v>56222606</v>
      </c>
      <c r="J28" s="64"/>
    </row>
    <row r="29" spans="2:12" ht="13.5" thickBot="1" x14ac:dyDescent="0.35">
      <c r="B29" s="63"/>
      <c r="C29" s="45" t="s">
        <v>251</v>
      </c>
      <c r="D29" s="65"/>
      <c r="E29" s="65"/>
      <c r="F29" s="65"/>
      <c r="H29" s="75">
        <v>0</v>
      </c>
      <c r="I29" s="76">
        <v>0</v>
      </c>
      <c r="J29" s="64"/>
    </row>
    <row r="30" spans="2:12" ht="13" x14ac:dyDescent="0.3">
      <c r="B30" s="63"/>
      <c r="C30" s="65" t="s">
        <v>252</v>
      </c>
      <c r="D30" s="65"/>
      <c r="E30" s="65"/>
      <c r="F30" s="65"/>
      <c r="H30" s="73">
        <f>H29</f>
        <v>0</v>
      </c>
      <c r="I30" s="74">
        <f>I29</f>
        <v>0</v>
      </c>
      <c r="J30" s="64"/>
    </row>
    <row r="31" spans="2:12" ht="13" x14ac:dyDescent="0.3">
      <c r="B31" s="63"/>
      <c r="C31" s="65"/>
      <c r="D31" s="65"/>
      <c r="E31" s="65"/>
      <c r="F31" s="65"/>
      <c r="H31" s="77"/>
      <c r="I31" s="72"/>
      <c r="J31" s="64"/>
    </row>
    <row r="32" spans="2:12" ht="13.5" thickBot="1" x14ac:dyDescent="0.35">
      <c r="B32" s="63"/>
      <c r="C32" s="65" t="s">
        <v>253</v>
      </c>
      <c r="D32" s="65"/>
      <c r="H32" s="78">
        <f>H25+H28+H30</f>
        <v>37</v>
      </c>
      <c r="I32" s="79">
        <f>I25+I28+I30</f>
        <v>251885707</v>
      </c>
      <c r="J32" s="64"/>
    </row>
    <row r="33" spans="2:10" ht="13.5" thickTop="1" x14ac:dyDescent="0.3">
      <c r="B33" s="63"/>
      <c r="C33" s="65"/>
      <c r="D33" s="65"/>
      <c r="H33" s="80">
        <f>+H18-H32</f>
        <v>0</v>
      </c>
      <c r="I33" s="74">
        <f>+I18-I32</f>
        <v>0</v>
      </c>
      <c r="J33" s="64"/>
    </row>
    <row r="34" spans="2:10" x14ac:dyDescent="0.25">
      <c r="B34" s="63"/>
      <c r="G34" s="80"/>
      <c r="H34" s="80"/>
      <c r="I34" s="80"/>
      <c r="J34" s="64"/>
    </row>
    <row r="35" spans="2:10" x14ac:dyDescent="0.25">
      <c r="B35" s="63"/>
      <c r="G35" s="80"/>
      <c r="H35" s="80"/>
      <c r="I35" s="80"/>
      <c r="J35" s="64"/>
    </row>
    <row r="36" spans="2:10" ht="13" x14ac:dyDescent="0.3">
      <c r="B36" s="63"/>
      <c r="C36" s="65"/>
      <c r="G36" s="80"/>
      <c r="H36" s="80"/>
      <c r="I36" s="80"/>
      <c r="J36" s="64"/>
    </row>
    <row r="37" spans="2:10" ht="13.5" thickBot="1" x14ac:dyDescent="0.35">
      <c r="B37" s="63"/>
      <c r="C37" s="108" t="s">
        <v>269</v>
      </c>
      <c r="D37" s="82"/>
      <c r="H37" s="81" t="s">
        <v>254</v>
      </c>
      <c r="I37" s="82"/>
      <c r="J37" s="64"/>
    </row>
    <row r="38" spans="2:10" ht="13" x14ac:dyDescent="0.3">
      <c r="B38" s="63"/>
      <c r="C38" s="65" t="s">
        <v>270</v>
      </c>
      <c r="D38" s="80"/>
      <c r="H38" s="83" t="s">
        <v>255</v>
      </c>
      <c r="I38" s="80"/>
      <c r="J38" s="64"/>
    </row>
    <row r="39" spans="2:10" ht="13" x14ac:dyDescent="0.3">
      <c r="B39" s="63"/>
      <c r="C39" s="65" t="s">
        <v>118</v>
      </c>
      <c r="H39" s="65" t="s">
        <v>256</v>
      </c>
      <c r="I39" s="80"/>
      <c r="J39" s="64"/>
    </row>
    <row r="40" spans="2:10" x14ac:dyDescent="0.25">
      <c r="B40" s="63"/>
      <c r="G40" s="80"/>
      <c r="H40" s="80"/>
      <c r="I40" s="80"/>
      <c r="J40" s="64"/>
    </row>
    <row r="41" spans="2:10" ht="12.75" customHeight="1" x14ac:dyDescent="0.25">
      <c r="B41" s="63"/>
      <c r="C41" s="103" t="s">
        <v>257</v>
      </c>
      <c r="D41" s="103"/>
      <c r="E41" s="103"/>
      <c r="F41" s="103"/>
      <c r="G41" s="103"/>
      <c r="H41" s="103"/>
      <c r="I41" s="103"/>
      <c r="J41" s="64"/>
    </row>
    <row r="42" spans="2:10" ht="18.75" customHeight="1" thickBot="1" x14ac:dyDescent="0.3">
      <c r="B42" s="84"/>
      <c r="C42" s="85"/>
      <c r="D42" s="85"/>
      <c r="E42" s="85"/>
      <c r="F42" s="85"/>
      <c r="G42" s="85"/>
      <c r="H42" s="85"/>
      <c r="I42" s="85"/>
      <c r="J42" s="86"/>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3BE17-96FC-4867-B0E9-479B66F6414A}">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5" customWidth="1"/>
    <col min="2" max="2" width="11.453125" style="45"/>
    <col min="3" max="3" width="12.81640625" style="45" customWidth="1"/>
    <col min="4" max="4" width="22" style="45" customWidth="1"/>
    <col min="5" max="8" width="11.453125" style="45"/>
    <col min="9" max="9" width="24.81640625" style="45" customWidth="1"/>
    <col min="10" max="10" width="12.54296875" style="45" customWidth="1"/>
    <col min="11" max="11" width="1.81640625" style="45" customWidth="1"/>
    <col min="12" max="16384" width="11.453125" style="45"/>
  </cols>
  <sheetData>
    <row r="1" spans="2:10" ht="18" customHeight="1" thickBot="1" x14ac:dyDescent="0.3"/>
    <row r="2" spans="2:10" ht="19.5" customHeight="1" x14ac:dyDescent="0.25">
      <c r="B2" s="46"/>
      <c r="C2" s="47"/>
      <c r="D2" s="95" t="s">
        <v>258</v>
      </c>
      <c r="E2" s="96"/>
      <c r="F2" s="96"/>
      <c r="G2" s="96"/>
      <c r="H2" s="96"/>
      <c r="I2" s="97"/>
      <c r="J2" s="101" t="s">
        <v>236</v>
      </c>
    </row>
    <row r="3" spans="2:10" ht="15.75" customHeight="1" thickBot="1" x14ac:dyDescent="0.3">
      <c r="B3" s="48"/>
      <c r="C3" s="49"/>
      <c r="D3" s="98"/>
      <c r="E3" s="99"/>
      <c r="F3" s="99"/>
      <c r="G3" s="99"/>
      <c r="H3" s="99"/>
      <c r="I3" s="100"/>
      <c r="J3" s="102"/>
    </row>
    <row r="4" spans="2:10" ht="13" x14ac:dyDescent="0.25">
      <c r="B4" s="48"/>
      <c r="C4" s="49"/>
      <c r="E4" s="51"/>
      <c r="F4" s="51"/>
      <c r="G4" s="51"/>
      <c r="H4" s="51"/>
      <c r="I4" s="52"/>
      <c r="J4" s="53"/>
    </row>
    <row r="5" spans="2:10" ht="13" x14ac:dyDescent="0.25">
      <c r="B5" s="48"/>
      <c r="C5" s="49"/>
      <c r="D5" s="104" t="s">
        <v>259</v>
      </c>
      <c r="E5" s="105"/>
      <c r="F5" s="105"/>
      <c r="G5" s="105"/>
      <c r="H5" s="105"/>
      <c r="I5" s="106"/>
      <c r="J5" s="56" t="s">
        <v>260</v>
      </c>
    </row>
    <row r="6" spans="2:10" ht="13.5" thickBot="1" x14ac:dyDescent="0.3">
      <c r="B6" s="57"/>
      <c r="C6" s="58"/>
      <c r="D6" s="59"/>
      <c r="E6" s="60"/>
      <c r="F6" s="60"/>
      <c r="G6" s="60"/>
      <c r="H6" s="60"/>
      <c r="I6" s="61"/>
      <c r="J6" s="62"/>
    </row>
    <row r="7" spans="2:10" x14ac:dyDescent="0.25">
      <c r="B7" s="63"/>
      <c r="J7" s="64"/>
    </row>
    <row r="8" spans="2:10" x14ac:dyDescent="0.25">
      <c r="B8" s="63"/>
      <c r="J8" s="64"/>
    </row>
    <row r="9" spans="2:10" x14ac:dyDescent="0.25">
      <c r="B9" s="63"/>
      <c r="C9" s="45" t="str">
        <f>+'FOR-CSA-018'!C9</f>
        <v>Santiago de Cali, mayo 25 2025</v>
      </c>
      <c r="D9" s="67"/>
      <c r="E9" s="66"/>
      <c r="J9" s="64"/>
    </row>
    <row r="10" spans="2:10" ht="13" x14ac:dyDescent="0.3">
      <c r="B10" s="63"/>
      <c r="C10" s="65"/>
      <c r="J10" s="64"/>
    </row>
    <row r="11" spans="2:10" ht="13" x14ac:dyDescent="0.3">
      <c r="B11" s="63"/>
      <c r="C11" s="65" t="str">
        <f>+'FOR-CSA-018'!C12</f>
        <v>Señores : CLINICA DE OCCIDENTE S.A</v>
      </c>
      <c r="J11" s="64"/>
    </row>
    <row r="12" spans="2:10" ht="13" x14ac:dyDescent="0.3">
      <c r="B12" s="63"/>
      <c r="C12" s="65" t="str">
        <f>+'FOR-CSA-018'!C13</f>
        <v>NIT: 890300513</v>
      </c>
      <c r="J12" s="64"/>
    </row>
    <row r="13" spans="2:10" x14ac:dyDescent="0.25">
      <c r="B13" s="63"/>
      <c r="J13" s="64"/>
    </row>
    <row r="14" spans="2:10" x14ac:dyDescent="0.25">
      <c r="B14" s="63"/>
      <c r="C14" s="45" t="s">
        <v>261</v>
      </c>
      <c r="J14" s="64"/>
    </row>
    <row r="15" spans="2:10" x14ac:dyDescent="0.25">
      <c r="B15" s="63"/>
      <c r="C15" s="68"/>
      <c r="J15" s="64"/>
    </row>
    <row r="16" spans="2:10" ht="13" x14ac:dyDescent="0.3">
      <c r="B16" s="63"/>
      <c r="C16" s="87"/>
      <c r="D16" s="66"/>
      <c r="H16" s="88" t="s">
        <v>239</v>
      </c>
      <c r="I16" s="88" t="s">
        <v>240</v>
      </c>
      <c r="J16" s="64"/>
    </row>
    <row r="17" spans="2:10" ht="13" x14ac:dyDescent="0.3">
      <c r="B17" s="63"/>
      <c r="C17" s="65" t="str">
        <f>+'FOR-CSA-018'!C17</f>
        <v>Con Corte al dia: 30/04/2025</v>
      </c>
      <c r="D17" s="65"/>
      <c r="E17" s="65"/>
      <c r="F17" s="65"/>
      <c r="H17" s="89">
        <f>+SUM(H18:H23)</f>
        <v>31</v>
      </c>
      <c r="I17" s="90">
        <f>+SUM(I18:I23)</f>
        <v>195663101</v>
      </c>
      <c r="J17" s="64"/>
    </row>
    <row r="18" spans="2:10" x14ac:dyDescent="0.25">
      <c r="B18" s="63"/>
      <c r="C18" s="45" t="s">
        <v>242</v>
      </c>
      <c r="H18" s="91">
        <f>+'FOR-CSA-018'!H19</f>
        <v>0</v>
      </c>
      <c r="I18" s="92">
        <f>+'FOR-CSA-018'!I19</f>
        <v>0</v>
      </c>
      <c r="J18" s="64"/>
    </row>
    <row r="19" spans="2:10" x14ac:dyDescent="0.25">
      <c r="B19" s="63"/>
      <c r="C19" s="45" t="s">
        <v>243</v>
      </c>
      <c r="H19" s="91">
        <f>+'FOR-CSA-018'!H20</f>
        <v>8</v>
      </c>
      <c r="I19" s="92">
        <f>+'FOR-CSA-018'!I20</f>
        <v>158473502</v>
      </c>
      <c r="J19" s="64"/>
    </row>
    <row r="20" spans="2:10" x14ac:dyDescent="0.25">
      <c r="B20" s="63"/>
      <c r="C20" s="45" t="s">
        <v>244</v>
      </c>
      <c r="H20" s="91">
        <f>+'FOR-CSA-018'!H21</f>
        <v>7</v>
      </c>
      <c r="I20" s="92">
        <f>+'FOR-CSA-018'!I21</f>
        <v>12731922</v>
      </c>
      <c r="J20" s="64"/>
    </row>
    <row r="21" spans="2:10" x14ac:dyDescent="0.25">
      <c r="B21" s="63"/>
      <c r="C21" s="45" t="s">
        <v>245</v>
      </c>
      <c r="H21" s="91">
        <f>+'FOR-CSA-018'!H22</f>
        <v>0</v>
      </c>
      <c r="I21" s="92">
        <f>+'FOR-CSA-018'!I22</f>
        <v>0</v>
      </c>
      <c r="J21" s="64"/>
    </row>
    <row r="22" spans="2:10" x14ac:dyDescent="0.25">
      <c r="B22" s="63"/>
      <c r="C22" s="45" t="s">
        <v>246</v>
      </c>
      <c r="H22" s="91">
        <f>+'FOR-CSA-018'!H23</f>
        <v>0</v>
      </c>
      <c r="I22" s="92">
        <f>+'FOR-CSA-018'!I23</f>
        <v>0</v>
      </c>
      <c r="J22" s="64"/>
    </row>
    <row r="23" spans="2:10" x14ac:dyDescent="0.25">
      <c r="B23" s="63"/>
      <c r="C23" s="45" t="s">
        <v>262</v>
      </c>
      <c r="H23" s="91">
        <f>+'FOR-CSA-018'!H24</f>
        <v>16</v>
      </c>
      <c r="I23" s="92">
        <f>+'FOR-CSA-018'!I24</f>
        <v>24457677</v>
      </c>
      <c r="J23" s="64"/>
    </row>
    <row r="24" spans="2:10" ht="13" x14ac:dyDescent="0.3">
      <c r="B24" s="63"/>
      <c r="C24" s="65" t="s">
        <v>263</v>
      </c>
      <c r="D24" s="65"/>
      <c r="E24" s="65"/>
      <c r="F24" s="65"/>
      <c r="H24" s="89">
        <f>SUM(H18:H23)</f>
        <v>31</v>
      </c>
      <c r="I24" s="90">
        <f>+SUBTOTAL(9,I18:I23)</f>
        <v>195663101</v>
      </c>
      <c r="J24" s="64"/>
    </row>
    <row r="25" spans="2:10" ht="13.5" thickBot="1" x14ac:dyDescent="0.35">
      <c r="B25" s="63"/>
      <c r="C25" s="65"/>
      <c r="D25" s="65"/>
      <c r="H25" s="93"/>
      <c r="I25" s="94"/>
      <c r="J25" s="64"/>
    </row>
    <row r="26" spans="2:10" ht="13.5" thickTop="1" x14ac:dyDescent="0.3">
      <c r="B26" s="63"/>
      <c r="C26" s="65"/>
      <c r="D26" s="65"/>
      <c r="H26" s="80"/>
      <c r="I26" s="74"/>
      <c r="J26" s="64"/>
    </row>
    <row r="27" spans="2:10" ht="13" x14ac:dyDescent="0.3">
      <c r="B27" s="63"/>
      <c r="C27" s="65"/>
      <c r="D27" s="65"/>
      <c r="H27" s="80"/>
      <c r="I27" s="74"/>
      <c r="J27" s="64"/>
    </row>
    <row r="28" spans="2:10" ht="13" x14ac:dyDescent="0.3">
      <c r="B28" s="63"/>
      <c r="C28" s="65"/>
      <c r="D28" s="65"/>
      <c r="H28" s="80"/>
      <c r="I28" s="74"/>
      <c r="J28" s="64"/>
    </row>
    <row r="29" spans="2:10" x14ac:dyDescent="0.25">
      <c r="B29" s="63"/>
      <c r="G29" s="80"/>
      <c r="H29" s="80"/>
      <c r="I29" s="80"/>
      <c r="J29" s="64"/>
    </row>
    <row r="30" spans="2:10" ht="13.5" thickBot="1" x14ac:dyDescent="0.35">
      <c r="B30" s="63"/>
      <c r="C30" s="81" t="str">
        <f>+'FOR-CSA-018'!C37</f>
        <v>Sandra Marmolejo</v>
      </c>
      <c r="D30" s="81"/>
      <c r="G30" s="81" t="str">
        <f>+'FOR-CSA-018'!H37</f>
        <v>Lizeth Ome G.</v>
      </c>
      <c r="H30" s="82"/>
      <c r="I30" s="80"/>
      <c r="J30" s="64"/>
    </row>
    <row r="31" spans="2:10" ht="13" x14ac:dyDescent="0.3">
      <c r="B31" s="63"/>
      <c r="C31" s="83" t="str">
        <f>+'FOR-CSA-018'!C38</f>
        <v>Auxiliar administrativo de cartera</v>
      </c>
      <c r="D31" s="83"/>
      <c r="G31" s="83" t="str">
        <f>+'FOR-CSA-018'!H38</f>
        <v>Cartera - Cuentas Salud</v>
      </c>
      <c r="H31" s="80"/>
      <c r="I31" s="80"/>
      <c r="J31" s="64"/>
    </row>
    <row r="32" spans="2:10" ht="13" x14ac:dyDescent="0.3">
      <c r="B32" s="63"/>
      <c r="C32" s="83" t="str">
        <f>+'FOR-CSA-018'!C39</f>
        <v>CLINICA DE OCCIDENTE S.A</v>
      </c>
      <c r="D32" s="83"/>
      <c r="G32" s="83" t="str">
        <f>+'FOR-CSA-018'!H39</f>
        <v>EPS Comfenalco Valle.</v>
      </c>
      <c r="H32" s="80"/>
      <c r="I32" s="80"/>
      <c r="J32" s="64"/>
    </row>
    <row r="33" spans="2:10" ht="13" x14ac:dyDescent="0.3">
      <c r="B33" s="63"/>
      <c r="C33" s="83"/>
      <c r="D33" s="83"/>
      <c r="G33" s="83"/>
      <c r="H33" s="80"/>
      <c r="I33" s="80"/>
      <c r="J33" s="64"/>
    </row>
    <row r="34" spans="2:10" ht="13" x14ac:dyDescent="0.3">
      <c r="B34" s="63"/>
      <c r="C34" s="83"/>
      <c r="D34" s="83"/>
      <c r="G34" s="83"/>
      <c r="H34" s="80"/>
      <c r="I34" s="80"/>
      <c r="J34" s="64"/>
    </row>
    <row r="35" spans="2:10" ht="14" x14ac:dyDescent="0.25">
      <c r="B35" s="63"/>
      <c r="C35" s="107" t="s">
        <v>264</v>
      </c>
      <c r="D35" s="107"/>
      <c r="E35" s="107"/>
      <c r="F35" s="107"/>
      <c r="G35" s="107"/>
      <c r="H35" s="107"/>
      <c r="I35" s="107"/>
      <c r="J35" s="64"/>
    </row>
    <row r="36" spans="2:10" ht="13" x14ac:dyDescent="0.3">
      <c r="B36" s="63"/>
      <c r="C36" s="83"/>
      <c r="D36" s="83"/>
      <c r="G36" s="83"/>
      <c r="H36" s="80"/>
      <c r="I36" s="80"/>
      <c r="J36" s="64"/>
    </row>
    <row r="37" spans="2:10" ht="18.75" customHeight="1" thickBot="1" x14ac:dyDescent="0.3">
      <c r="B37" s="84"/>
      <c r="C37" s="85"/>
      <c r="D37" s="85"/>
      <c r="E37" s="85"/>
      <c r="F37" s="85"/>
      <c r="G37" s="82"/>
      <c r="H37" s="82"/>
      <c r="I37" s="82"/>
      <c r="J37" s="86"/>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Marmolejo Osorio</dc:creator>
  <cp:lastModifiedBy>Neyla Lizeth Ome Guamanga</cp:lastModifiedBy>
  <dcterms:created xsi:type="dcterms:W3CDTF">2025-05-09T18:33:05Z</dcterms:created>
  <dcterms:modified xsi:type="dcterms:W3CDTF">2025-05-28T22:55:40Z</dcterms:modified>
</cp:coreProperties>
</file>