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nilo\Areas\CxPSalud\CARTERA\GESTORES DE CARTERA\NEYLA LIZETH OME\GESTION DE CARTERAS 2025\CARTERAS PENDIENTES MAYO 2025\CARTERAS PENDINTES POR GESTIONAR\NIT 821003143_HOSP CENTENARIO (SEVILLA)\"/>
    </mc:Choice>
  </mc:AlternateContent>
  <xr:revisionPtr revIDLastSave="0" documentId="13_ncr:1_{38F48367-C015-4F7E-B366-EE33310EA06B}" xr6:coauthVersionLast="47" xr6:coauthVersionMax="47" xr10:uidLastSave="{00000000-0000-0000-0000-000000000000}"/>
  <bookViews>
    <workbookView xWindow="-20610" yWindow="3585" windowWidth="20730" windowHeight="11040" activeTab="1" xr2:uid="{00000000-000D-0000-FFFF-FFFF00000000}"/>
  </bookViews>
  <sheets>
    <sheet name="INFO IPS" sheetId="1" r:id="rId1"/>
    <sheet name="ESTADO CADA FACT" sheetId="2" r:id="rId2"/>
    <sheet name="FOR-CSA-018" sheetId="4" r:id="rId3"/>
    <sheet name="CIRCULAR 030" sheetId="5" r:id="rId4"/>
  </sheets>
  <externalReferences>
    <externalReference r:id="rId5"/>
    <externalReference r:id="rId6"/>
  </externalReferences>
  <definedNames>
    <definedName name="_xlnm._FilterDatabase" localSheetId="1" hidden="1">'ESTADO CADA FACT'!$A$2:$BG$25</definedName>
    <definedName name="_xlnm._FilterDatabase" localSheetId="0" hidden="1">'INFO IPS'!$A$1:$H$24</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5" l="1"/>
  <c r="C11" i="5"/>
  <c r="G32" i="5"/>
  <c r="C32" i="5"/>
  <c r="G31" i="5"/>
  <c r="C31" i="5"/>
  <c r="G30" i="5"/>
  <c r="C30" i="5"/>
  <c r="I23" i="5"/>
  <c r="H23" i="5"/>
  <c r="I22" i="5"/>
  <c r="H22" i="5"/>
  <c r="I21" i="5"/>
  <c r="H21" i="5"/>
  <c r="I20" i="5"/>
  <c r="H20" i="5"/>
  <c r="I19" i="5"/>
  <c r="H19" i="5"/>
  <c r="I18" i="5"/>
  <c r="I17" i="5" s="1"/>
  <c r="H18" i="5"/>
  <c r="C17" i="5"/>
  <c r="I30" i="4"/>
  <c r="H30" i="4"/>
  <c r="I28" i="4"/>
  <c r="H28" i="4"/>
  <c r="I25" i="4"/>
  <c r="H25" i="4"/>
  <c r="H32" i="4" s="1"/>
  <c r="H33" i="4" s="1"/>
  <c r="C9" i="5"/>
  <c r="H17" i="5" l="1"/>
  <c r="I32" i="4"/>
  <c r="I33" i="4" s="1"/>
  <c r="I24" i="5"/>
  <c r="H24" i="5"/>
  <c r="J1" i="2" l="1"/>
  <c r="L2" i="2" l="1"/>
  <c r="AV1" i="2"/>
  <c r="AU1" i="2"/>
  <c r="AT1" i="2"/>
  <c r="AS1" i="2"/>
  <c r="AR1" i="2"/>
  <c r="AQ1" i="2"/>
  <c r="AP1" i="2"/>
  <c r="AO1" i="2"/>
  <c r="AN1" i="2"/>
  <c r="AM1" i="2"/>
  <c r="AF1" i="2"/>
  <c r="AD1" i="2"/>
  <c r="AC1" i="2"/>
  <c r="AB1" i="2"/>
  <c r="AA1" i="2"/>
  <c r="Z1" i="2"/>
  <c r="Y1" i="2"/>
  <c r="M1" i="2"/>
  <c r="I1" i="2"/>
  <c r="E25" i="1"/>
  <c r="K1" i="2" l="1"/>
</calcChain>
</file>

<file path=xl/sharedStrings.xml><?xml version="1.0" encoding="utf-8"?>
<sst xmlns="http://schemas.openxmlformats.org/spreadsheetml/2006/main" count="455" uniqueCount="233">
  <si>
    <t>Consecutivo</t>
  </si>
  <si>
    <t>Fecha</t>
  </si>
  <si>
    <t>EstadoCartera</t>
  </si>
  <si>
    <t>ValorInicial</t>
  </si>
  <si>
    <t>SaldoFechaCorteCxC</t>
  </si>
  <si>
    <t>CuentaNombre</t>
  </si>
  <si>
    <t>NumeroRadicaciónCxC</t>
  </si>
  <si>
    <t>FechaRadicaciónCxC</t>
  </si>
  <si>
    <t>HCSS0000011867</t>
  </si>
  <si>
    <t>Radicada entidad</t>
  </si>
  <si>
    <t>PLAN OBLIGATORIO DE SALUD (POS) POR EPS - CON FACTURACION RADICADA</t>
  </si>
  <si>
    <t>HCSS0000012254</t>
  </si>
  <si>
    <t>HCSS0000048306</t>
  </si>
  <si>
    <t>HCSS0000049372</t>
  </si>
  <si>
    <t>HCSS0000064997</t>
  </si>
  <si>
    <t>HCSS0000065239</t>
  </si>
  <si>
    <t>HCSS0000067757</t>
  </si>
  <si>
    <t>HCSS0000085550</t>
  </si>
  <si>
    <t>HCSS0000242165</t>
  </si>
  <si>
    <t>PLAN SUBSIDIADO DE SALUD (POSS) POR EPS EVENTO - CON FACTURACION RADICADA</t>
  </si>
  <si>
    <t>HCSS0000343406</t>
  </si>
  <si>
    <t>HCSS0000361603</t>
  </si>
  <si>
    <t>HCSS0000373317</t>
  </si>
  <si>
    <t>HCSS0000377083</t>
  </si>
  <si>
    <t>HCSS0000489524</t>
  </si>
  <si>
    <t>HCSS0000490345</t>
  </si>
  <si>
    <t>HCSS0000494474</t>
  </si>
  <si>
    <t>HCSS0000504740</t>
  </si>
  <si>
    <t>HCSS0000513195</t>
  </si>
  <si>
    <t>HCSS0000538609</t>
  </si>
  <si>
    <t>HCSS0000540225</t>
  </si>
  <si>
    <t>Contestada radicada</t>
  </si>
  <si>
    <t>HCSS0000813000</t>
  </si>
  <si>
    <t>HCSS0000832239</t>
  </si>
  <si>
    <t>HCSS0000836258</t>
  </si>
  <si>
    <t>NIT IPS</t>
  </si>
  <si>
    <t>Nombre IPS</t>
  </si>
  <si>
    <t>Prefijo Factura</t>
  </si>
  <si>
    <t>Numero Factura</t>
  </si>
  <si>
    <t>FACTURA</t>
  </si>
  <si>
    <t>LLAVE</t>
  </si>
  <si>
    <t>IPS Fecha factura</t>
  </si>
  <si>
    <t>IPS Fecha radicado</t>
  </si>
  <si>
    <t>IPS Valor Factura</t>
  </si>
  <si>
    <t>IPS Saldo Factura</t>
  </si>
  <si>
    <t>ESTADO CARTERA ANTERIOR</t>
  </si>
  <si>
    <t>POR PAGAR SAP</t>
  </si>
  <si>
    <t>DOC CONTA</t>
  </si>
  <si>
    <t>ESTADO COVID</t>
  </si>
  <si>
    <t>VALIDACION</t>
  </si>
  <si>
    <t>OBSERVACION</t>
  </si>
  <si>
    <t>ESTADO BOX</t>
  </si>
  <si>
    <t>FECHA FACT</t>
  </si>
  <si>
    <t>FECHA RAD</t>
  </si>
  <si>
    <t>FECHA LIQ</t>
  </si>
  <si>
    <t>FECHA DEV</t>
  </si>
  <si>
    <t>DIAS</t>
  </si>
  <si>
    <t>EDAD</t>
  </si>
  <si>
    <t>VALOR BRUTO</t>
  </si>
  <si>
    <t>VALOR RADICAD</t>
  </si>
  <si>
    <t>COPAGO/CM REAL</t>
  </si>
  <si>
    <t>COPAGO/CM BOX</t>
  </si>
  <si>
    <t>GLOSA PDTE</t>
  </si>
  <si>
    <t>GLOSA ACEPTADA</t>
  </si>
  <si>
    <t>DEVOLUCION</t>
  </si>
  <si>
    <t>Observacion glosa</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</si>
  <si>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</si>
  <si>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</si>
  <si>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</si>
  <si>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</si>
  <si>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</si>
  <si>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</si>
  <si>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</si>
  <si>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</si>
  <si>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</si>
  <si>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</si>
  <si>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</si>
  <si>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</si>
  <si>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</si>
  <si>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</si>
  <si>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VALOR CANCELADO SAP</t>
  </si>
  <si>
    <t>RETENCION</t>
  </si>
  <si>
    <t>DOC COMPENSACION SAP</t>
  </si>
  <si>
    <t>FECHA COMPENSACION SAP</t>
  </si>
  <si>
    <t>OBSE PAGO</t>
  </si>
  <si>
    <t>VALOR TRANFERENCIA</t>
  </si>
  <si>
    <t>HOSP CENTENARIO (SEVILLA)</t>
  </si>
  <si>
    <t>Factura No Radicada</t>
  </si>
  <si>
    <t>No radicada</t>
  </si>
  <si>
    <t>HCSS11867</t>
  </si>
  <si>
    <t>HCSS12254</t>
  </si>
  <si>
    <t>HCSS48306</t>
  </si>
  <si>
    <t>HCSS49372</t>
  </si>
  <si>
    <t>HCSS64997</t>
  </si>
  <si>
    <t>HCSS65239</t>
  </si>
  <si>
    <t>HCSS67757</t>
  </si>
  <si>
    <t>HCSS85550</t>
  </si>
  <si>
    <t>Factura aceptada IPS ACTA 04/02/2025</t>
  </si>
  <si>
    <t>HCSS</t>
  </si>
  <si>
    <t>821003143_HCSS11867</t>
  </si>
  <si>
    <t>821003143_HCSS12254</t>
  </si>
  <si>
    <t>821003143_HCSS48306</t>
  </si>
  <si>
    <t>821003143_HCSS49372</t>
  </si>
  <si>
    <t>821003143_HCSS64997</t>
  </si>
  <si>
    <t>821003143_HCSS65239</t>
  </si>
  <si>
    <t>821003143_HCSS67757</t>
  </si>
  <si>
    <t>821003143_HCSS85550</t>
  </si>
  <si>
    <t>821003143_HCSS242165</t>
  </si>
  <si>
    <t>821003143_HCSS343406</t>
  </si>
  <si>
    <t>821003143_HCSS361603</t>
  </si>
  <si>
    <t>821003143_HCSS373317</t>
  </si>
  <si>
    <t>821003143_HCSS377083</t>
  </si>
  <si>
    <t>821003143_HCSS489524</t>
  </si>
  <si>
    <t>821003143_HCSS490345</t>
  </si>
  <si>
    <t>821003143_HCSS494474</t>
  </si>
  <si>
    <t>821003143_HCSS54740</t>
  </si>
  <si>
    <t>821003143_HCSS513195</t>
  </si>
  <si>
    <t>821003143_HCSS538609</t>
  </si>
  <si>
    <t>821003143_HCSS540225</t>
  </si>
  <si>
    <t>821003143_HCSS813000</t>
  </si>
  <si>
    <t>821003143_HCSS832239</t>
  </si>
  <si>
    <t>821003143_HCSS836258</t>
  </si>
  <si>
    <t>HCSS343406</t>
  </si>
  <si>
    <t>Finalizada</t>
  </si>
  <si>
    <t>NULL</t>
  </si>
  <si>
    <t>ESTADO DOS</t>
  </si>
  <si>
    <t>MIG-821003143</t>
  </si>
  <si>
    <t>HCSS373317</t>
  </si>
  <si>
    <t>Para Cargar RIPS</t>
  </si>
  <si>
    <t>FACTURACION: se devuelve, por favor validar los servciosfacturados, dentro de un mismo PFP está la fact HCSS373317 y HCSS 364145 con los mismos servicios prestados y la misma fecha de ingreso 27/07/2022.      NANCY</t>
  </si>
  <si>
    <t>FACTURACION: se devuelve, por favor validar los servcios facturados, dentro de un mismo PFP está la fact HCSS373317 y HCSS 364145 con los mismos servicios prestados y la misma fecha de ingreso 27/07/2022. NANCY</t>
  </si>
  <si>
    <t>FACTURACION</t>
  </si>
  <si>
    <t>Ambulatorio</t>
  </si>
  <si>
    <t>Urgencias</t>
  </si>
  <si>
    <t>HCSS377083</t>
  </si>
  <si>
    <t>SE DEVUELVE FACTURA PORQUE ESTÁ MAL FACTURADO EL CODIGOCUPS 906340 SARS COV2, DEBEN FACTRUARLO COMO examen directo fresco de cualquier muestra codigo 901304. nc</t>
  </si>
  <si>
    <t>SE DEVUELVE FACTURA PORQUE ESTÁ MAL FACTURADO EL CODIGO CUPS 906340 SARS COV2, DEBEN FACTRUARLO COMO EXAMEN DIRECTO FRESCO DE CUALQUIER MUESTRA CODIGO 901304. NC</t>
  </si>
  <si>
    <t>HCSS540225</t>
  </si>
  <si>
    <t>Para respuesta prestador</t>
  </si>
  <si>
    <t>TARIFA: SE GLOSA CUPS 871121 RADIOGRAFÍA DE TÓRAX (P.A. O A.P. Y LATERAL, DECÚBITO LATERAL, OBLICUAS O LATERAL) POR MAYOR VALOR COBRADO, TARIFA PACTADA POR 59.700.  NANCY</t>
  </si>
  <si>
    <t>GLOSA</t>
  </si>
  <si>
    <t>TARIFA: SE GLOSA CUPS 871121 RADIOGRAFÍA DE TÓRAX (P.A. O A.P. Y LATERAL, DECÚBITO LATERAL, OBLICUAS O LATERAL) POR MAYOR VALOR COBRADO, TARIFA PACTADA POR 59.700. NANCY</t>
  </si>
  <si>
    <t>TARIFA</t>
  </si>
  <si>
    <t>se realiza devolucion de la factura, al validar la informacino se evidencia  soporte de SISMUESTRA ni reporte de laborat  requisito exigido bajo la resolucion 1463 a partir del 25 agosto de</t>
  </si>
  <si>
    <t>SE REALIZA DEVOLUCION DE LA FACTURA, AL VALIDAR LA INFORMACI NO SE EVIDENCIA SOPORTE DE SISMUESTRA NI REPORTE DE LABORA REQUISITO EXIGIDO BAJO LA RESOLUCION 1463 A PARTIR DEL 25 AGOSTO DE</t>
  </si>
  <si>
    <t>COVID-19</t>
  </si>
  <si>
    <t>Exámenes de laboratorio, imágenes y otras ayudas diagnósticas ambulatorias</t>
  </si>
  <si>
    <t>HCSS836258</t>
  </si>
  <si>
    <t>Servicios ambulatorios</t>
  </si>
  <si>
    <t>CSS-CL00434</t>
  </si>
  <si>
    <t>SE DEVUELVE FACTURA SERVICIO COVID. NO SE ENCUENTRA EN SISMUUESTRA CODIGO FACTURADO 906340 AUTORIZADO 210838516259310 POR $ 80.832 REVISAR VALOR FACTURADO.GLADYS</t>
  </si>
  <si>
    <t>SE DEVUELVE FACTURA SERVICIO COVID. NO SE ENCUENTRA EN SISMU UESTRA CODIGO FACTURADO 906340 AUTORIZADO 210838516259310 POR $ 80.832 REVISAR VALOR FACTURADO.GLADYS</t>
  </si>
  <si>
    <t>SE DEVUELVE FACTURA POR QUE NO SE EVIDENCIA EL SOPORTE DELSIS MUESTRA Y RESULTADO DE LABORATORIO, FAVOR TENER EN CUENTA QUE DEBE ANEXAR TODOS LOS SOPORTES PARA LAS PRUEBAS COVIC DE LO CONTRARIO SERÁ MOTIVO DE DEVOLUCION-  NC</t>
  </si>
  <si>
    <t>HCSS242165</t>
  </si>
  <si>
    <t>SE DEVUELVE FACTURA COVID NO ESTA EN BASE ANTIGENO VALIDAR TAMBIEN EL VALOR FACTURADO. VALOR PARA FACTURAR $ 80.832 FACT RAN $ 99.423 MILEA</t>
  </si>
  <si>
    <t>HCSS361603</t>
  </si>
  <si>
    <t>Se devuelve cuenta medica, paciente trabajador de la saludde la entidad facturadora como auxiliar de enfermeria, validar cobro con ARL de acuerdo. nc</t>
  </si>
  <si>
    <t>SE DEVUELVE CUENTA MEDICA, PACIENTE TRABAJADOR DE LA SALUD DE LA ENTIDAD FACTURADORA COMO AUXILIAR DE ENFERMERIA, VALIDAR COBRO CON ARL DE ACUERDO. NC</t>
  </si>
  <si>
    <t>ARL</t>
  </si>
  <si>
    <t>HCSS489524</t>
  </si>
  <si>
    <t>FACTURACION: SE OBJETA FACTURA COMPLETA, SEGUN REVISIONPOR AUDITORIA, ESTAN FACTURANDO TARIFAS SOAT CON LOS CUPS DEL ISS, SI FACTURARAN SOAT DEBE SER CODIGOS CUPS DEL MISMO SOAT, FAVOR CORREGIR PARA SEGUIR CON EL TRAMITE DE PAGO.nanc</t>
  </si>
  <si>
    <t>FACTURACION: SE OBJETA FACTURA COMPLETA SEGUN REVISION POR AUDITORIA ESTAN FACTURANDO TARIFAS SOAT CON LOS CUPS DEL ISS SI FACTURARAN SOAT DEBE SER CODIGOS CUPS DEL MISMO SOAT FAVOR CORREGIR PARA SEGUIR CON EL TRAMITE DE PAGO.nanc</t>
  </si>
  <si>
    <t>SOAT</t>
  </si>
  <si>
    <t>HCSS490345</t>
  </si>
  <si>
    <t>FACTURACION: SE OBJETA FACTURA COMPLETA, POR REVISION DEAUDITORIA MEDIC, ESTAN FACTURANDO TARIFAS SOAT CON LOS CUPS DEL ISS, SI FACTURARAN SOAT DEBE SER CODIGOS CUPS DEL MISMO SOAT, FAVOR CORREGIR PARA SEGUIR CON EL TRAMITE DE PAGO. NC</t>
  </si>
  <si>
    <t>FACTURACION: SE OBJETA FACTURA COMPLETA POR REVISION DE AUDITORIA MEDIC ESTAN FACTURANDO TARIFAS SOAT CON LOS CUPS DEL ISS SI FACTURARAN SOAT DEBE SER CODIGOS CUPS DEL MISMO SOAT FAVOR CORREGIR PARA SEGUIR CON EL TRAMITE DE PAGO. NC</t>
  </si>
  <si>
    <t>HCSS494474</t>
  </si>
  <si>
    <t>FACTURACION: SE OBJETA FACTURA COMPLETA, POR REVISION DEAUDITORIA MEDICA, ESTAN FACTURANDO TARIFAS SOAT CON LOS CUPS DEL ISS, SI FACTURARAN SOAT DEBE SER CODIGOS CUPS DEL MISMO SOAT, FAVOR CORREGIR PARA SEGUIR CON EL TRAMITE DE PAGO.nanc</t>
  </si>
  <si>
    <t>FACTURACION: SE OBJETA FACTURA COMPLETA POR REVISION DE AUDITORIA MEDICA ESTAN FACTURANDO TARIFAS SOAT CON LOS CUPS DEL ISS SI FACTURARAN SOAT DEBE SER CODIGOS CUPS DEL MISMO SOAT FAVOR CORREGIR PARA SEGUIR CON EL TRAMITE DE PAGO.nanc</t>
  </si>
  <si>
    <t>HCSS513195</t>
  </si>
  <si>
    <t>HCSS538609</t>
  </si>
  <si>
    <t>se realiza devolucion vacuna influenza cup993510 se valida los datos y no se encuentra registrada en paiwed.</t>
  </si>
  <si>
    <t>VACUNA</t>
  </si>
  <si>
    <t>se realiza devolucion de la factura, al validar la informacino se evidencia  soporte de SISMUESTRA ni reporte de laboratorio bajo la resolucion 1463 a partir del 25 de Agost del 2020. La norma es trasversal para todos los casos   NC</t>
  </si>
  <si>
    <t>SE REALIZA DEVOLUCION DE LA FACTURA, AL VALIDAR LA INFORMACI NO SE EVIDENCIA SOPORTE DE SISMUESTRA NI REPORTE DE LABORATORIO BAJO LA RESOLUCION 1463 A PARTIR DEL 25 DE AGOST DEL 2020. LA NORMA ES TRASVERSAL PARA TODOS LOS CASOS NC</t>
  </si>
  <si>
    <t>se realiza devolucion factura, al validar la informacionno se evidencia soporte de SISMUESTRA ni resultado del laboratorio bajo la resolucion 1463 a partir del 25 de Agost del 2020. La norma es trasversal para todos los casos covid.</t>
  </si>
  <si>
    <t>SE REALIZA DEVOLUCION FACTURA, AL VALIDAR LA INFORMACION NO SE EVIDENCIA SOPORTE DE SISMUESTRA NI RESULTADO DEL LABORATORIO BAJO LA RESOLUCION 1463 A PARTIR DEL 25 DE AGOST DEL 2020. LA NORMA ES TRASVERSAL PARA TODOS LOS CASOS COVID</t>
  </si>
  <si>
    <t>HCSS813000</t>
  </si>
  <si>
    <t>soportes se valida factura con los soportes . facturan al usuario 1113310087 daryeny camayo henao anexan soportes de maria angelica ocampo ,anexar los soportes correspondientes para dsrle tramite ala factura</t>
  </si>
  <si>
    <t>SOPORTE</t>
  </si>
  <si>
    <t>HCSS832239</t>
  </si>
  <si>
    <t>Consultas ambulatorias</t>
  </si>
  <si>
    <t>Factura pendiente en programacion de pago</t>
  </si>
  <si>
    <t>Factura cancelada</t>
  </si>
  <si>
    <t>Factura Cancelada parcialmente - Glosa por contestar IPS</t>
  </si>
  <si>
    <t>Factura Covid</t>
  </si>
  <si>
    <t>HCSS54740</t>
  </si>
  <si>
    <t>VALOR ACEPTADO</t>
  </si>
  <si>
    <t>Factura Devuelta</t>
  </si>
  <si>
    <t>Factura Glosa Pendiente por Contestar IPS</t>
  </si>
  <si>
    <t>Factura Pendiente por Programacion de Pago</t>
  </si>
  <si>
    <t>Factura Cancelada</t>
  </si>
  <si>
    <t>Más de 360</t>
  </si>
  <si>
    <t>31-60</t>
  </si>
  <si>
    <t>FOR-CSA-018</t>
  </si>
  <si>
    <t>HOJA 1 DE 1</t>
  </si>
  <si>
    <t>RESUMEN DE CARTERA REVISADA POR LA EPS</t>
  </si>
  <si>
    <t>VERSION 2</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</si>
  <si>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</si>
  <si>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</si>
  <si>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</si>
  <si>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</si>
  <si>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</si>
  <si>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</si>
  <si>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</si>
  <si>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</si>
  <si>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</si>
  <si>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</si>
  <si>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</si>
  <si>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</si>
  <si>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</si>
  <si>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</si>
  <si>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</si>
  <si>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Nombre</t>
  </si>
  <si>
    <t>Lizeth Ome G.</t>
  </si>
  <si>
    <t>Cargo</t>
  </si>
  <si>
    <t>Cartera - Cuentas Salud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</si>
  <si>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</si>
  <si>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</si>
  <si>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</si>
  <si>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</si>
  <si>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</si>
  <si>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</si>
  <si>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</si>
  <si>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</si>
  <si>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</si>
  <si>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Santiago de Cali, mayo 26 2025</t>
  </si>
  <si>
    <t>Señores : HOSP CENTENARIO (SEVILLA)</t>
  </si>
  <si>
    <t>NIT: 821003143</t>
  </si>
  <si>
    <t>A continuacion me permito remitir nuestra respuesta al estado de cartera presentado en la fecha: 14/05/2025</t>
  </si>
  <si>
    <t>Con Corte al dia: 30/04/2025</t>
  </si>
  <si>
    <t>DEVOLUCION CUENTAS</t>
  </si>
  <si>
    <t>DEVOLVER PARA LA FECHA DE PESTACION EL VALOR ES 80.832 POR FAVOR CONFIRMAR SI ES ZONA DE DISPERSION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</si>
</sst>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quot;$&quot;\ * #,##0_-;\-&quot;$&quot;\ * #,##0_-;_-&quot;$&quot;\ * &quot;-&quot;_-;_-@_-"/>
    <numFmt numFmtId="44" formatCode="_-&quot;$&quot;\ * #,##0.00_-;\-&quot;$&quot;\ * #,##0.00_-;_-&quot;$&quot;\ * &quot;-&quot;??_-;_-@_-"/>
    <numFmt numFmtId="43" formatCode="_-* #,##0.00_-;\-* #,##0.00_-;_-* &quot;-&quot;??_-;_-@_-"/>
    <numFmt numFmtId="164" formatCode="_-&quot;$&quot;\ * #,##0_-;\-&quot;$&quot;\ * #,##0_-;_-&quot;$&quot;\ * &quot;-&quot;??_-;_-@_-"/>
    <numFmt numFmtId="165" formatCode="&quot;$&quot;\ #,##0"/>
    <numFmt numFmtId="166" formatCode="_-&quot;€&quot;\ * #,##0_-;\-&quot;€&quot;\ * #,##0_-;_-&quot;€&quot;\ * &quot;-&quot;??_-;_-@_-"/>
    <numFmt numFmtId="167" formatCode="[$-240A]d&quot; de &quot;mmmm&quot; de &quot;yyyy;@"/>
    <numFmt numFmtId="168" formatCode="&quot;$&quot;\ #,##0;[Red]&quot;$&quot;\ #,##0"/>
    <numFmt numFmtId="169" formatCode="[$$-240A]\ #,##0;\-[$$-240A]\ #,##0"/>
    <numFmt numFmtId="170" formatCode="_-* #,##0_-;\-* #,##0_-;_-* &quot;-&quot;??_-;_-@_-"/>
  </numFmts>
  <fonts count="2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ahoma"/>
      <family val="2"/>
    </font>
    <font>
      <sz val="8"/>
      <name val="Tahoma"/>
      <family val="2"/>
    </font>
    <font>
      <b/>
      <sz val="8"/>
      <color theme="1"/>
      <name val="Tahoma"/>
      <family val="2"/>
    </font>
    <font>
      <b/>
      <sz val="8"/>
      <name val="Tahoma"/>
      <family val="2"/>
    </font>
    <font>
      <sz val="10"/>
      <name val="Arial"/>
      <family val="2"/>
    </font>
    <font>
      <sz val="10"/>
      <color indexed="8"/>
      <name val="Arial"/>
      <family val="2"/>
    </font>
    <font>
      <b/>
      <sz val="10"/>
      <color indexed="8"/>
      <name val="Arial"/>
      <family val="2"/>
    </font>
    <font>
      <b/>
      <sz val="9"/>
      <name val="Arial"/>
      <family val="2"/>
    </font>
    <font>
      <b/>
      <sz val="11"/>
      <name val="Arial"/>
      <family val="2"/>
    </font>
    <font>
      <sz val="9"/>
      <color rgb="FF000000"/>
      <name val="Aptos Narrow"/>
      <family val="2"/>
    </font>
    <font>
      <sz val="9"/>
      <name val="Aptos Narrow"/>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4" fontId="1" fillId="0" borderId="0" applyFont="0" applyFill="0" applyBorder="0" applyAlignment="0" applyProtection="0"/>
    <xf numFmtId="0" fontId="22" fillId="0" borderId="0"/>
    <xf numFmtId="43" fontId="1" fillId="0" borderId="0" applyFont="0" applyFill="0" applyBorder="0" applyAlignment="0" applyProtection="0"/>
    <xf numFmtId="43" fontId="1" fillId="0" borderId="0" applyFont="0" applyFill="0" applyBorder="0" applyAlignment="0" applyProtection="0"/>
  </cellStyleXfs>
  <cellXfs count="107">
    <xf numFmtId="0" fontId="0" fillId="0" borderId="0" xfId="0"/>
    <xf numFmtId="14" fontId="0" fillId="0" borderId="0" xfId="0" applyNumberFormat="1"/>
    <xf numFmtId="42" fontId="0" fillId="0" borderId="0" xfId="0" applyNumberFormat="1"/>
    <xf numFmtId="16" fontId="18" fillId="0" borderId="0" xfId="0" applyNumberFormat="1" applyFont="1" applyAlignment="1">
      <alignment horizontal="center" vertical="center"/>
    </xf>
    <xf numFmtId="0" fontId="18" fillId="0" borderId="0" xfId="0" applyFont="1" applyAlignment="1">
      <alignment horizontal="center" vertical="center"/>
    </xf>
    <xf numFmtId="14" fontId="18" fillId="0" borderId="0" xfId="0" applyNumberFormat="1" applyFont="1" applyAlignment="1">
      <alignment horizontal="center" vertical="center"/>
    </xf>
    <xf numFmtId="164" fontId="18" fillId="0" borderId="0" xfId="42" applyNumberFormat="1" applyFont="1" applyAlignment="1">
      <alignment horizontal="center" vertical="center"/>
    </xf>
    <xf numFmtId="165" fontId="19" fillId="0" borderId="0" xfId="0" applyNumberFormat="1" applyFont="1" applyAlignment="1">
      <alignment horizontal="center" vertical="center"/>
    </xf>
    <xf numFmtId="165" fontId="18" fillId="0" borderId="0" xfId="0" applyNumberFormat="1" applyFont="1" applyAlignment="1">
      <alignment horizontal="center" vertical="center"/>
    </xf>
    <xf numFmtId="165" fontId="18" fillId="0" borderId="0" xfId="42" applyNumberFormat="1" applyFont="1" applyAlignment="1">
      <alignment horizontal="center" vertical="center"/>
    </xf>
    <xf numFmtId="0" fontId="18" fillId="0" borderId="0" xfId="42" applyNumberFormat="1" applyFont="1" applyAlignment="1">
      <alignment horizontal="center" vertical="center"/>
    </xf>
    <xf numFmtId="165" fontId="18" fillId="0" borderId="0" xfId="0" applyNumberFormat="1" applyFont="1" applyAlignment="1">
      <alignment horizontal="center"/>
    </xf>
    <xf numFmtId="165" fontId="18" fillId="0" borderId="0" xfId="42" applyNumberFormat="1" applyFont="1" applyAlignment="1">
      <alignment horizontal="center"/>
    </xf>
    <xf numFmtId="0" fontId="18" fillId="0" borderId="0" xfId="0" applyFont="1" applyAlignment="1">
      <alignment horizontal="center"/>
    </xf>
    <xf numFmtId="0" fontId="20" fillId="0" borderId="10" xfId="0" applyFont="1" applyBorder="1" applyAlignment="1">
      <alignment horizontal="center" vertical="center" wrapText="1"/>
    </xf>
    <xf numFmtId="14" fontId="20" fillId="0" borderId="10" xfId="0" applyNumberFormat="1" applyFont="1" applyBorder="1" applyAlignment="1">
      <alignment horizontal="center" vertical="center" wrapText="1"/>
    </xf>
    <xf numFmtId="164" fontId="20" fillId="0" borderId="10" xfId="42" applyNumberFormat="1" applyFont="1" applyBorder="1" applyAlignment="1">
      <alignment horizontal="center" vertical="center" wrapText="1"/>
    </xf>
    <xf numFmtId="0" fontId="21" fillId="33" borderId="10" xfId="0" applyFont="1" applyFill="1" applyBorder="1" applyAlignment="1">
      <alignment horizontal="center" vertical="center" wrapText="1"/>
    </xf>
    <xf numFmtId="0" fontId="20" fillId="34" borderId="10" xfId="0" applyFont="1" applyFill="1" applyBorder="1" applyAlignment="1">
      <alignment horizontal="center" vertical="center" wrapText="1"/>
    </xf>
    <xf numFmtId="165" fontId="20" fillId="34" borderId="10" xfId="42" applyNumberFormat="1" applyFont="1" applyFill="1" applyBorder="1" applyAlignment="1">
      <alignment horizontal="center" vertical="center" wrapText="1"/>
    </xf>
    <xf numFmtId="0" fontId="20" fillId="34" borderId="10" xfId="42" applyNumberFormat="1" applyFont="1" applyFill="1" applyBorder="1" applyAlignment="1">
      <alignment horizontal="center" vertical="center" wrapText="1"/>
    </xf>
    <xf numFmtId="2" fontId="20" fillId="34" borderId="10" xfId="0" applyNumberFormat="1" applyFont="1" applyFill="1" applyBorder="1" applyAlignment="1">
      <alignment horizontal="center" vertical="center" wrapText="1"/>
    </xf>
    <xf numFmtId="14" fontId="20" fillId="34" borderId="10" xfId="0" applyNumberFormat="1" applyFont="1" applyFill="1" applyBorder="1" applyAlignment="1">
      <alignment horizontal="center" vertical="center" wrapText="1"/>
    </xf>
    <xf numFmtId="0" fontId="20" fillId="35" borderId="10" xfId="0" applyFont="1" applyFill="1" applyBorder="1" applyAlignment="1">
      <alignment horizontal="center" vertical="center" wrapText="1"/>
    </xf>
    <xf numFmtId="14" fontId="20" fillId="35" borderId="10" xfId="0" applyNumberFormat="1" applyFont="1" applyFill="1" applyBorder="1" applyAlignment="1">
      <alignment horizontal="center" vertical="center" wrapText="1"/>
    </xf>
    <xf numFmtId="0" fontId="20" fillId="36" borderId="10" xfId="0" applyFont="1" applyFill="1" applyBorder="1" applyAlignment="1">
      <alignment horizontal="center" vertical="center" wrapText="1"/>
    </xf>
    <xf numFmtId="166" fontId="20" fillId="33" borderId="10" xfId="42" applyNumberFormat="1" applyFont="1" applyFill="1" applyBorder="1" applyAlignment="1">
      <alignment horizontal="center" vertical="center" wrapText="1"/>
    </xf>
    <xf numFmtId="166" fontId="20" fillId="33" borderId="10" xfId="42" applyNumberFormat="1" applyFont="1" applyFill="1" applyBorder="1" applyAlignment="1">
      <alignment horizontal="center" wrapText="1"/>
    </xf>
    <xf numFmtId="0" fontId="20" fillId="37" borderId="10" xfId="0" applyFont="1" applyFill="1" applyBorder="1" applyAlignment="1">
      <alignment horizontal="center" vertical="center" wrapText="1"/>
    </xf>
    <xf numFmtId="0" fontId="20" fillId="0" borderId="0" xfId="0" applyFont="1" applyAlignment="1">
      <alignment horizontal="center"/>
    </xf>
    <xf numFmtId="0" fontId="19" fillId="0" borderId="10" xfId="0" applyFont="1" applyBorder="1" applyAlignment="1">
      <alignment horizontal="center"/>
    </xf>
    <xf numFmtId="0" fontId="18" fillId="0" borderId="10" xfId="0" applyFont="1" applyBorder="1" applyAlignment="1">
      <alignment horizontal="center" vertical="center"/>
    </xf>
    <xf numFmtId="1" fontId="18" fillId="0" borderId="10" xfId="0" applyNumberFormat="1" applyFont="1" applyBorder="1" applyAlignment="1">
      <alignment horizontal="center" vertical="center"/>
    </xf>
    <xf numFmtId="14" fontId="18" fillId="0" borderId="10" xfId="0" applyNumberFormat="1" applyFont="1" applyBorder="1" applyAlignment="1">
      <alignment horizontal="center" vertical="center"/>
    </xf>
    <xf numFmtId="164" fontId="18" fillId="0" borderId="10" xfId="42" applyNumberFormat="1" applyFont="1" applyBorder="1" applyAlignment="1">
      <alignment horizontal="center" vertical="center"/>
    </xf>
    <xf numFmtId="0" fontId="18" fillId="0" borderId="10" xfId="0" applyFont="1" applyBorder="1" applyAlignment="1">
      <alignment horizontal="center"/>
    </xf>
    <xf numFmtId="164" fontId="18" fillId="0" borderId="10" xfId="42" applyNumberFormat="1" applyFont="1" applyBorder="1" applyAlignment="1">
      <alignment horizontal="center"/>
    </xf>
    <xf numFmtId="14" fontId="18" fillId="0" borderId="10" xfId="0" applyNumberFormat="1" applyFont="1" applyBorder="1" applyAlignment="1">
      <alignment horizontal="center"/>
    </xf>
    <xf numFmtId="0" fontId="18" fillId="0" borderId="10" xfId="0" applyFont="1" applyBorder="1" applyAlignment="1">
      <alignment vertical="center"/>
    </xf>
    <xf numFmtId="164" fontId="20" fillId="35" borderId="10" xfId="42" applyNumberFormat="1" applyFont="1" applyFill="1" applyBorder="1" applyAlignment="1">
      <alignment horizontal="center" vertical="center" wrapText="1"/>
    </xf>
    <xf numFmtId="164" fontId="0" fillId="0" borderId="0" xfId="42" applyNumberFormat="1" applyFont="1"/>
    <xf numFmtId="164" fontId="20" fillId="36" borderId="10" xfId="42" applyNumberFormat="1" applyFont="1" applyFill="1" applyBorder="1" applyAlignment="1">
      <alignment horizontal="center" vertical="center" wrapText="1"/>
    </xf>
    <xf numFmtId="0" fontId="23" fillId="0" borderId="0" xfId="43" applyFont="1"/>
    <xf numFmtId="0" fontId="23" fillId="0" borderId="11" xfId="43" applyFont="1" applyBorder="1" applyAlignment="1">
      <alignment horizontal="centerContinuous"/>
    </xf>
    <xf numFmtId="0" fontId="23" fillId="0" borderId="12" xfId="43" applyFont="1" applyBorder="1" applyAlignment="1">
      <alignment horizontal="centerContinuous"/>
    </xf>
    <xf numFmtId="0" fontId="23" fillId="0" borderId="15" xfId="43" applyFont="1" applyBorder="1" applyAlignment="1">
      <alignment horizontal="centerContinuous"/>
    </xf>
    <xf numFmtId="0" fontId="23" fillId="0" borderId="16" xfId="43" applyFont="1" applyBorder="1" applyAlignment="1">
      <alignment horizontal="centerContinuous"/>
    </xf>
    <xf numFmtId="0" fontId="24" fillId="0" borderId="11" xfId="43" applyFont="1" applyBorder="1" applyAlignment="1">
      <alignment horizontal="centerContinuous" vertical="center"/>
    </xf>
    <xf numFmtId="0" fontId="24" fillId="0" borderId="13" xfId="43" applyFont="1" applyBorder="1" applyAlignment="1">
      <alignment horizontal="centerContinuous" vertical="center"/>
    </xf>
    <xf numFmtId="0" fontId="24" fillId="0" borderId="12" xfId="43" applyFont="1" applyBorder="1" applyAlignment="1">
      <alignment horizontal="centerContinuous" vertical="center"/>
    </xf>
    <xf numFmtId="0" fontId="24" fillId="0" borderId="14" xfId="43" applyFont="1" applyBorder="1" applyAlignment="1">
      <alignment horizontal="centerContinuous" vertical="center"/>
    </xf>
    <xf numFmtId="0" fontId="24" fillId="0" borderId="15" xfId="43" applyFont="1" applyBorder="1" applyAlignment="1">
      <alignment horizontal="centerContinuous" vertical="center"/>
    </xf>
    <xf numFmtId="0" fontId="24" fillId="0" borderId="0" xfId="43" applyFont="1" applyAlignment="1">
      <alignment horizontal="centerContinuous" vertical="center"/>
    </xf>
    <xf numFmtId="0" fontId="24" fillId="0" borderId="21" xfId="43" applyFont="1" applyBorder="1" applyAlignment="1">
      <alignment horizontal="centerContinuous" vertical="center"/>
    </xf>
    <xf numFmtId="0" fontId="23" fillId="0" borderId="17" xfId="43" applyFont="1" applyBorder="1" applyAlignment="1">
      <alignment horizontal="centerContinuous"/>
    </xf>
    <xf numFmtId="0" fontId="23" fillId="0" borderId="19" xfId="43" applyFont="1" applyBorder="1" applyAlignment="1">
      <alignment horizontal="centerContinuous"/>
    </xf>
    <xf numFmtId="0" fontId="24" fillId="0" borderId="17" xfId="43" applyFont="1" applyBorder="1" applyAlignment="1">
      <alignment horizontal="centerContinuous" vertical="center"/>
    </xf>
    <xf numFmtId="0" fontId="24" fillId="0" borderId="18" xfId="43" applyFont="1" applyBorder="1" applyAlignment="1">
      <alignment horizontal="centerContinuous" vertical="center"/>
    </xf>
    <xf numFmtId="0" fontId="24" fillId="0" borderId="19" xfId="43" applyFont="1" applyBorder="1" applyAlignment="1">
      <alignment horizontal="centerContinuous" vertical="center"/>
    </xf>
    <xf numFmtId="0" fontId="24" fillId="0" borderId="20" xfId="43" applyFont="1" applyBorder="1" applyAlignment="1">
      <alignment horizontal="centerContinuous" vertical="center"/>
    </xf>
    <xf numFmtId="0" fontId="23" fillId="0" borderId="15" xfId="43" applyFont="1" applyBorder="1"/>
    <xf numFmtId="0" fontId="23" fillId="0" borderId="16" xfId="43" applyFont="1" applyBorder="1"/>
    <xf numFmtId="0" fontId="24" fillId="0" borderId="0" xfId="43" applyFont="1"/>
    <xf numFmtId="14" fontId="23" fillId="0" borderId="0" xfId="43" applyNumberFormat="1" applyFont="1"/>
    <xf numFmtId="167" fontId="23" fillId="0" borderId="0" xfId="43" applyNumberFormat="1" applyFont="1"/>
    <xf numFmtId="14" fontId="23" fillId="0" borderId="0" xfId="43" applyNumberFormat="1" applyFont="1" applyAlignment="1">
      <alignment horizontal="left"/>
    </xf>
    <xf numFmtId="1" fontId="24" fillId="0" borderId="0" xfId="44" applyNumberFormat="1" applyFont="1" applyAlignment="1">
      <alignment horizontal="center" vertical="center"/>
    </xf>
    <xf numFmtId="165" fontId="24" fillId="0" borderId="0" xfId="43" applyNumberFormat="1" applyFont="1" applyAlignment="1">
      <alignment horizontal="center" vertical="center"/>
    </xf>
    <xf numFmtId="1" fontId="24" fillId="0" borderId="0" xfId="43" applyNumberFormat="1" applyFont="1" applyAlignment="1">
      <alignment horizontal="center"/>
    </xf>
    <xf numFmtId="168" fontId="24" fillId="0" borderId="0" xfId="43" applyNumberFormat="1" applyFont="1" applyAlignment="1">
      <alignment horizontal="right"/>
    </xf>
    <xf numFmtId="1" fontId="23" fillId="0" borderId="0" xfId="43" applyNumberFormat="1" applyFont="1" applyAlignment="1">
      <alignment horizontal="center"/>
    </xf>
    <xf numFmtId="168" fontId="23" fillId="0" borderId="0" xfId="43" applyNumberFormat="1" applyFont="1" applyAlignment="1">
      <alignment horizontal="right"/>
    </xf>
    <xf numFmtId="1" fontId="23" fillId="0" borderId="18" xfId="43" applyNumberFormat="1" applyFont="1" applyBorder="1" applyAlignment="1">
      <alignment horizontal="center"/>
    </xf>
    <xf numFmtId="168" fontId="23" fillId="0" borderId="18" xfId="43" applyNumberFormat="1" applyFont="1" applyBorder="1" applyAlignment="1">
      <alignment horizontal="right"/>
    </xf>
    <xf numFmtId="0" fontId="23" fillId="0" borderId="0" xfId="43" applyFont="1" applyAlignment="1">
      <alignment horizontal="center"/>
    </xf>
    <xf numFmtId="1" fontId="24" fillId="0" borderId="22" xfId="43" applyNumberFormat="1" applyFont="1" applyBorder="1" applyAlignment="1">
      <alignment horizontal="center"/>
    </xf>
    <xf numFmtId="168" fontId="24" fillId="0" borderId="22" xfId="43" applyNumberFormat="1" applyFont="1" applyBorder="1" applyAlignment="1">
      <alignment horizontal="right"/>
    </xf>
    <xf numFmtId="168" fontId="23" fillId="0" borderId="0" xfId="43" applyNumberFormat="1" applyFont="1"/>
    <xf numFmtId="168" fontId="24" fillId="0" borderId="18" xfId="43" applyNumberFormat="1" applyFont="1" applyBorder="1"/>
    <xf numFmtId="168" fontId="23" fillId="0" borderId="18" xfId="43" applyNumberFormat="1" applyFont="1" applyBorder="1"/>
    <xf numFmtId="168" fontId="24" fillId="0" borderId="0" xfId="43" applyNumberFormat="1" applyFont="1"/>
    <xf numFmtId="0" fontId="23" fillId="0" borderId="17" xfId="43" applyFont="1" applyBorder="1"/>
    <xf numFmtId="0" fontId="23" fillId="0" borderId="18" xfId="43" applyFont="1" applyBorder="1"/>
    <xf numFmtId="0" fontId="23" fillId="0" borderId="19" xfId="43" applyFont="1" applyBorder="1"/>
    <xf numFmtId="0" fontId="23" fillId="38" borderId="0" xfId="43" applyFont="1" applyFill="1"/>
    <xf numFmtId="0" fontId="24" fillId="0" borderId="0" xfId="43" applyFont="1" applyAlignment="1">
      <alignment horizontal="center"/>
    </xf>
    <xf numFmtId="1" fontId="24" fillId="0" borderId="0" xfId="44" applyNumberFormat="1" applyFont="1" applyAlignment="1">
      <alignment horizontal="right"/>
    </xf>
    <xf numFmtId="169" fontId="24" fillId="0" borderId="0" xfId="45" applyNumberFormat="1" applyFont="1" applyAlignment="1">
      <alignment horizontal="right"/>
    </xf>
    <xf numFmtId="1" fontId="23" fillId="0" borderId="0" xfId="44" applyNumberFormat="1" applyFont="1" applyAlignment="1">
      <alignment horizontal="right"/>
    </xf>
    <xf numFmtId="169" fontId="23" fillId="0" borderId="0" xfId="45" applyNumberFormat="1" applyFont="1" applyAlignment="1">
      <alignment horizontal="right"/>
    </xf>
    <xf numFmtId="170" fontId="23" fillId="0" borderId="22" xfId="45" applyNumberFormat="1" applyFont="1" applyBorder="1" applyAlignment="1">
      <alignment horizontal="center"/>
    </xf>
    <xf numFmtId="169" fontId="23" fillId="0" borderId="22" xfId="45" applyNumberFormat="1" applyFont="1" applyBorder="1" applyAlignment="1">
      <alignment horizontal="right"/>
    </xf>
    <xf numFmtId="0" fontId="24" fillId="0" borderId="11" xfId="43" applyFont="1" applyBorder="1" applyAlignment="1">
      <alignment horizontal="center" vertical="center"/>
    </xf>
    <xf numFmtId="0" fontId="24" fillId="0" borderId="13" xfId="43" applyFont="1" applyBorder="1" applyAlignment="1">
      <alignment horizontal="center" vertical="center"/>
    </xf>
    <xf numFmtId="0" fontId="24" fillId="0" borderId="12" xfId="43" applyFont="1" applyBorder="1" applyAlignment="1">
      <alignment horizontal="center" vertical="center"/>
    </xf>
    <xf numFmtId="0" fontId="24" fillId="0" borderId="17" xfId="43" applyFont="1" applyBorder="1" applyAlignment="1">
      <alignment horizontal="center" vertical="center"/>
    </xf>
    <xf numFmtId="0" fontId="24" fillId="0" borderId="18" xfId="43" applyFont="1" applyBorder="1" applyAlignment="1">
      <alignment horizontal="center" vertical="center"/>
    </xf>
    <xf numFmtId="0" fontId="24" fillId="0" borderId="19" xfId="43" applyFont="1" applyBorder="1" applyAlignment="1">
      <alignment horizontal="center" vertical="center"/>
    </xf>
    <xf numFmtId="0" fontId="24" fillId="0" borderId="14" xfId="43" applyFont="1" applyBorder="1" applyAlignment="1">
      <alignment horizontal="center" vertical="center"/>
    </xf>
    <xf numFmtId="0" fontId="24" fillId="0" borderId="20" xfId="43" applyFont="1" applyBorder="1" applyAlignment="1">
      <alignment horizontal="center" vertical="center"/>
    </xf>
    <xf numFmtId="0" fontId="25" fillId="0" borderId="0" xfId="43" applyFont="1" applyAlignment="1">
      <alignment horizontal="center" vertical="center" wrapText="1"/>
    </xf>
    <xf numFmtId="0" fontId="24" fillId="0" borderId="15" xfId="43" applyFont="1" applyBorder="1" applyAlignment="1">
      <alignment horizontal="center" vertical="center" wrapText="1"/>
    </xf>
    <xf numFmtId="0" fontId="24" fillId="0" borderId="0" xfId="43" applyFont="1" applyAlignment="1">
      <alignment horizontal="center" vertical="center" wrapText="1"/>
    </xf>
    <xf numFmtId="0" fontId="24" fillId="0" borderId="16" xfId="43" applyFont="1" applyBorder="1" applyAlignment="1">
      <alignment horizontal="center" vertical="center" wrapText="1"/>
    </xf>
    <xf numFmtId="0" fontId="26" fillId="0" borderId="0" xfId="0" applyFont="1" applyAlignment="1">
      <alignment horizontal="center" vertical="center" wrapText="1"/>
    </xf>
    <xf numFmtId="0" fontId="27" fillId="0" borderId="10" xfId="0" applyFont="1" applyBorder="1"/>
    <xf numFmtId="0" fontId="28" fillId="0" borderId="10" xfId="0" applyFont="1" applyBorder="1"/>
  </cellXfs>
  <cellStyles count="46">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Millares 2 2" xfId="45" xr:uid="{4033D9EA-ECBD-4EEF-9700-0398E0B278DD}"/>
    <cellStyle name="Millares 3" xfId="44" xr:uid="{CB5E0778-06F0-4F56-AFF8-D771B04AC9A8}"/>
    <cellStyle name="Moneda" xfId="42" builtinId="4"/>
    <cellStyle name="Neutral" xfId="8" builtinId="28" customBuiltin="1"/>
    <cellStyle name="Normal" xfId="0" builtinId="0"/>
    <cellStyle name="Normal 2 2" xfId="43" xr:uid="{BA63D60D-C246-4937-894D-ED315460625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706257</xdr:colOff>
      <xdr:row>32</xdr:row>
      <xdr:rowOff>146675</xdr:rowOff>
    </xdr:from>
    <xdr:to>
      <xdr:col>8</xdr:col>
      <xdr:colOff>336140</xdr:colOff>
      <xdr:row>35</xdr:row>
      <xdr:rowOff>163107</xdr:rowOff>
    </xdr:to>
    <xdr:pic>
      <xdr:nvPicPr>
        <xdr:cNvPr id="2" name="Imagen 1">
          <a:extLst>
            <a:ext uri="{FF2B5EF4-FFF2-40B4-BE49-F238E27FC236}">
              <a16:creationId xmlns:a16="http://schemas.microsoft.com/office/drawing/2014/main" id="{F4BD4712-E659-4C8F-9576-FAC71B60ED28}"/>
            </a:ext>
          </a:extLst>
        </xdr:cNvPr>
        <xdr:cNvPicPr>
          <a:picLocks noChangeAspect="1"/>
        </xdr:cNvPicPr>
      </xdr:nvPicPr>
      <xdr:blipFill>
        <a:blip xmlns:r="http://schemas.openxmlformats.org/officeDocument/2006/relationships" r:embed="rId1"/>
        <a:stretch>
          <a:fillRect/>
        </a:stretch>
      </xdr:blipFill>
      <xdr:spPr>
        <a:xfrm rot="247533">
          <a:off x="5094107" y="5391775"/>
          <a:ext cx="1153883" cy="505382"/>
        </a:xfrm>
        <a:prstGeom prst="rect">
          <a:avLst/>
        </a:prstGeom>
      </xdr:spPr>
    </xdr:pic>
    <xdr:clientData/>
  </xdr:twoCellAnchor>
  <xdr:oneCellAnchor>
    <xdr:from>
      <xdr:col>1</xdr:col>
      <xdr:colOff>52916</xdr:colOff>
      <xdr:row>1</xdr:row>
      <xdr:rowOff>74082</xdr:rowOff>
    </xdr:from>
    <xdr:ext cx="1852084" cy="809096"/>
    <xdr:pic>
      <xdr:nvPicPr>
        <xdr:cNvPr id="3" name="Imagen 2" descr="Nombre de la empresa&#10;&#10;Descripción generada automáticamente con confianza baja">
          <a:extLst>
            <a:ext uri="{FF2B5EF4-FFF2-40B4-BE49-F238E27FC236}">
              <a16:creationId xmlns:a16="http://schemas.microsoft.com/office/drawing/2014/main" id="{F71E463C-D7B7-42D9-9009-0D2D67F243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3D719091-FCD6-4F92-BA37-AB3CBC10C4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733273</xdr:colOff>
      <xdr:row>25</xdr:row>
      <xdr:rowOff>166309</xdr:rowOff>
    </xdr:from>
    <xdr:to>
      <xdr:col>7</xdr:col>
      <xdr:colOff>284537</xdr:colOff>
      <xdr:row>29</xdr:row>
      <xdr:rowOff>6453</xdr:rowOff>
    </xdr:to>
    <xdr:pic>
      <xdr:nvPicPr>
        <xdr:cNvPr id="3" name="Imagen 2">
          <a:extLst>
            <a:ext uri="{FF2B5EF4-FFF2-40B4-BE49-F238E27FC236}">
              <a16:creationId xmlns:a16="http://schemas.microsoft.com/office/drawing/2014/main" id="{D0A0BB09-FAB6-4923-AD23-9C94CF2B43F7}"/>
            </a:ext>
          </a:extLst>
        </xdr:cNvPr>
        <xdr:cNvPicPr>
          <a:picLocks noChangeAspect="1"/>
        </xdr:cNvPicPr>
      </xdr:nvPicPr>
      <xdr:blipFill>
        <a:blip xmlns:r="http://schemas.openxmlformats.org/officeDocument/2006/relationships" r:embed="rId2"/>
        <a:stretch>
          <a:fillRect/>
        </a:stretch>
      </xdr:blipFill>
      <xdr:spPr>
        <a:xfrm rot="247533">
          <a:off x="5076673" y="4408109"/>
          <a:ext cx="1151464" cy="5005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5"/>
  <sheetViews>
    <sheetView topLeftCell="A2" workbookViewId="0">
      <selection activeCell="F2" sqref="F2:F24"/>
    </sheetView>
  </sheetViews>
  <sheetFormatPr baseColWidth="10" defaultRowHeight="14.5" x14ac:dyDescent="0.35"/>
  <cols>
    <col min="1" max="1" width="16.26953125" customWidth="1"/>
    <col min="2" max="2" width="14.1796875" style="1" customWidth="1"/>
    <col min="3" max="3" width="16.26953125" customWidth="1"/>
    <col min="4" max="5" width="12" style="2" bestFit="1" customWidth="1"/>
    <col min="6" max="6" width="33.54296875" customWidth="1"/>
    <col min="8" max="8" width="11.453125" style="1"/>
  </cols>
  <sheetData>
    <row r="1" spans="1:8" x14ac:dyDescent="0.35">
      <c r="A1" t="s">
        <v>0</v>
      </c>
      <c r="B1" s="1" t="s">
        <v>1</v>
      </c>
      <c r="C1" t="s">
        <v>2</v>
      </c>
      <c r="D1" s="2" t="s">
        <v>3</v>
      </c>
      <c r="E1" s="2" t="s">
        <v>4</v>
      </c>
      <c r="F1" t="s">
        <v>5</v>
      </c>
      <c r="G1" t="s">
        <v>6</v>
      </c>
      <c r="H1" s="1" t="s">
        <v>7</v>
      </c>
    </row>
    <row r="2" spans="1:8" x14ac:dyDescent="0.35">
      <c r="A2" t="s">
        <v>8</v>
      </c>
      <c r="B2" s="1">
        <v>44130.665972222225</v>
      </c>
      <c r="C2" t="s">
        <v>9</v>
      </c>
      <c r="D2" s="2">
        <v>99400</v>
      </c>
      <c r="E2" s="2">
        <v>99400</v>
      </c>
      <c r="F2" t="s">
        <v>10</v>
      </c>
      <c r="G2">
        <v>13095</v>
      </c>
      <c r="H2" s="1">
        <v>44140.427777777775</v>
      </c>
    </row>
    <row r="3" spans="1:8" x14ac:dyDescent="0.35">
      <c r="A3" t="s">
        <v>11</v>
      </c>
      <c r="B3" s="1">
        <v>44131.419444444444</v>
      </c>
      <c r="C3" t="s">
        <v>9</v>
      </c>
      <c r="D3" s="2">
        <v>99400</v>
      </c>
      <c r="E3" s="2">
        <v>99400</v>
      </c>
      <c r="F3" t="s">
        <v>10</v>
      </c>
      <c r="G3">
        <v>13095</v>
      </c>
      <c r="H3" s="1">
        <v>44140.427777777775</v>
      </c>
    </row>
    <row r="4" spans="1:8" x14ac:dyDescent="0.35">
      <c r="A4" t="s">
        <v>12</v>
      </c>
      <c r="B4" s="1">
        <v>44215.369444444441</v>
      </c>
      <c r="C4" t="s">
        <v>9</v>
      </c>
      <c r="D4" s="2">
        <v>99400</v>
      </c>
      <c r="E4" s="2">
        <v>99400</v>
      </c>
      <c r="F4" t="s">
        <v>10</v>
      </c>
      <c r="G4">
        <v>13377</v>
      </c>
      <c r="H4" s="1">
        <v>44232.45</v>
      </c>
    </row>
    <row r="5" spans="1:8" x14ac:dyDescent="0.35">
      <c r="A5" t="s">
        <v>13</v>
      </c>
      <c r="B5" s="1">
        <v>44216.634027777778</v>
      </c>
      <c r="C5" t="s">
        <v>9</v>
      </c>
      <c r="D5" s="2">
        <v>99400</v>
      </c>
      <c r="E5" s="2">
        <v>99400</v>
      </c>
      <c r="F5" t="s">
        <v>10</v>
      </c>
      <c r="G5">
        <v>13377</v>
      </c>
      <c r="H5" s="1">
        <v>44232.45</v>
      </c>
    </row>
    <row r="6" spans="1:8" x14ac:dyDescent="0.35">
      <c r="A6" t="s">
        <v>14</v>
      </c>
      <c r="B6" s="1">
        <v>44244.78125</v>
      </c>
      <c r="C6" t="s">
        <v>9</v>
      </c>
      <c r="D6" s="2">
        <v>99400</v>
      </c>
      <c r="E6" s="2">
        <v>99400</v>
      </c>
      <c r="F6" t="s">
        <v>10</v>
      </c>
      <c r="G6">
        <v>13490</v>
      </c>
      <c r="H6" s="1">
        <v>44260.7</v>
      </c>
    </row>
    <row r="7" spans="1:8" x14ac:dyDescent="0.35">
      <c r="A7" t="s">
        <v>15</v>
      </c>
      <c r="B7" s="1">
        <v>44245.370833333334</v>
      </c>
      <c r="C7" t="s">
        <v>9</v>
      </c>
      <c r="D7" s="2">
        <v>99400</v>
      </c>
      <c r="E7" s="2">
        <v>99400</v>
      </c>
      <c r="F7" t="s">
        <v>10</v>
      </c>
      <c r="G7">
        <v>13490</v>
      </c>
      <c r="H7" s="1">
        <v>44260.7</v>
      </c>
    </row>
    <row r="8" spans="1:8" x14ac:dyDescent="0.35">
      <c r="A8" t="s">
        <v>16</v>
      </c>
      <c r="B8" s="1">
        <v>44250.432638888888</v>
      </c>
      <c r="C8" t="s">
        <v>9</v>
      </c>
      <c r="D8" s="2">
        <v>99400</v>
      </c>
      <c r="E8" s="2">
        <v>99400</v>
      </c>
      <c r="F8" t="s">
        <v>10</v>
      </c>
      <c r="G8">
        <v>13490</v>
      </c>
      <c r="H8" s="1">
        <v>44260.7</v>
      </c>
    </row>
    <row r="9" spans="1:8" x14ac:dyDescent="0.35">
      <c r="A9" t="s">
        <v>17</v>
      </c>
      <c r="B9" s="1">
        <v>44279.527777777781</v>
      </c>
      <c r="C9" t="s">
        <v>9</v>
      </c>
      <c r="D9" s="2">
        <v>99400</v>
      </c>
      <c r="E9" s="2">
        <v>99400</v>
      </c>
      <c r="F9" t="s">
        <v>10</v>
      </c>
      <c r="G9">
        <v>13554</v>
      </c>
      <c r="H9" s="1">
        <v>44294.292361111111</v>
      </c>
    </row>
    <row r="10" spans="1:8" x14ac:dyDescent="0.35">
      <c r="A10" t="s">
        <v>18</v>
      </c>
      <c r="B10" s="1">
        <v>44524.719444444447</v>
      </c>
      <c r="C10" t="s">
        <v>9</v>
      </c>
      <c r="D10" s="2">
        <v>99423</v>
      </c>
      <c r="E10" s="2">
        <v>99423</v>
      </c>
      <c r="F10" t="s">
        <v>19</v>
      </c>
      <c r="G10">
        <v>14285</v>
      </c>
      <c r="H10" s="1">
        <v>44537.720833333333</v>
      </c>
    </row>
    <row r="11" spans="1:8" x14ac:dyDescent="0.35">
      <c r="A11" t="s">
        <v>20</v>
      </c>
      <c r="B11" s="1">
        <v>44731.818749999999</v>
      </c>
      <c r="C11" t="s">
        <v>9</v>
      </c>
      <c r="D11" s="2">
        <v>99423</v>
      </c>
      <c r="E11" s="2">
        <v>99423</v>
      </c>
      <c r="F11" t="s">
        <v>10</v>
      </c>
      <c r="G11">
        <v>14934</v>
      </c>
      <c r="H11" s="1">
        <v>44761.486805555556</v>
      </c>
    </row>
    <row r="12" spans="1:8" x14ac:dyDescent="0.35">
      <c r="A12" t="s">
        <v>21</v>
      </c>
      <c r="B12" s="1">
        <v>44768.709027777775</v>
      </c>
      <c r="C12" t="s">
        <v>9</v>
      </c>
      <c r="D12" s="2">
        <v>99423</v>
      </c>
      <c r="E12" s="2">
        <v>99423</v>
      </c>
      <c r="F12" t="s">
        <v>10</v>
      </c>
      <c r="G12">
        <v>14980</v>
      </c>
      <c r="H12" s="1">
        <v>44778.383333333331</v>
      </c>
    </row>
    <row r="13" spans="1:8" x14ac:dyDescent="0.35">
      <c r="A13" t="s">
        <v>22</v>
      </c>
      <c r="B13" s="1">
        <v>44790.647222222222</v>
      </c>
      <c r="C13" t="s">
        <v>9</v>
      </c>
      <c r="D13" s="2">
        <v>3073168</v>
      </c>
      <c r="E13" s="2">
        <v>3073168</v>
      </c>
      <c r="F13" t="s">
        <v>10</v>
      </c>
      <c r="G13">
        <v>15100</v>
      </c>
      <c r="H13" s="1">
        <v>44813.668055555558</v>
      </c>
    </row>
    <row r="14" spans="1:8" x14ac:dyDescent="0.35">
      <c r="A14" t="s">
        <v>23</v>
      </c>
      <c r="B14" s="1">
        <v>44796.703472222223</v>
      </c>
      <c r="C14" t="s">
        <v>9</v>
      </c>
      <c r="D14" s="2">
        <v>99423</v>
      </c>
      <c r="E14" s="2">
        <v>99423</v>
      </c>
      <c r="F14" t="s">
        <v>10</v>
      </c>
      <c r="G14">
        <v>15099</v>
      </c>
      <c r="H14" s="1">
        <v>44813.651388888888</v>
      </c>
    </row>
    <row r="15" spans="1:8" x14ac:dyDescent="0.35">
      <c r="A15" t="s">
        <v>24</v>
      </c>
      <c r="B15" s="1">
        <v>44994.648611111108</v>
      </c>
      <c r="C15" t="s">
        <v>9</v>
      </c>
      <c r="D15" s="2">
        <v>181869</v>
      </c>
      <c r="E15" s="2">
        <v>181869</v>
      </c>
      <c r="F15" t="s">
        <v>19</v>
      </c>
      <c r="G15">
        <v>15673</v>
      </c>
      <c r="H15" s="1">
        <v>45020.727083333331</v>
      </c>
    </row>
    <row r="16" spans="1:8" x14ac:dyDescent="0.35">
      <c r="A16" t="s">
        <v>25</v>
      </c>
      <c r="B16" s="1">
        <v>44995.681944444441</v>
      </c>
      <c r="C16" t="s">
        <v>9</v>
      </c>
      <c r="D16" s="2">
        <v>366681</v>
      </c>
      <c r="E16" s="2">
        <v>366681</v>
      </c>
      <c r="F16" t="s">
        <v>19</v>
      </c>
      <c r="G16">
        <v>15673</v>
      </c>
      <c r="H16" s="1">
        <v>45020.727083333331</v>
      </c>
    </row>
    <row r="17" spans="1:8" x14ac:dyDescent="0.35">
      <c r="A17" t="s">
        <v>26</v>
      </c>
      <c r="B17" s="1">
        <v>45002.531944444447</v>
      </c>
      <c r="C17" t="s">
        <v>9</v>
      </c>
      <c r="D17" s="2">
        <v>1214488</v>
      </c>
      <c r="E17" s="2">
        <v>1214488</v>
      </c>
      <c r="F17" t="s">
        <v>19</v>
      </c>
      <c r="G17">
        <v>15673</v>
      </c>
      <c r="H17" s="1">
        <v>45020.727083333331</v>
      </c>
    </row>
    <row r="18" spans="1:8" x14ac:dyDescent="0.35">
      <c r="A18" t="s">
        <v>27</v>
      </c>
      <c r="B18" s="1">
        <v>45021.474999999999</v>
      </c>
      <c r="C18" t="s">
        <v>9</v>
      </c>
      <c r="D18" s="2">
        <v>89913</v>
      </c>
      <c r="E18" s="2">
        <v>89913</v>
      </c>
      <c r="F18" t="s">
        <v>19</v>
      </c>
      <c r="G18">
        <v>15755</v>
      </c>
      <c r="H18" s="1">
        <v>45051.695138888892</v>
      </c>
    </row>
    <row r="19" spans="1:8" x14ac:dyDescent="0.35">
      <c r="A19" t="s">
        <v>28</v>
      </c>
      <c r="B19" s="1">
        <v>45037.427083333336</v>
      </c>
      <c r="C19" t="s">
        <v>9</v>
      </c>
      <c r="D19" s="2">
        <v>66893</v>
      </c>
      <c r="E19" s="2">
        <v>66893</v>
      </c>
      <c r="F19" t="s">
        <v>19</v>
      </c>
      <c r="G19">
        <v>15755</v>
      </c>
      <c r="H19" s="1">
        <v>45051.695138888892</v>
      </c>
    </row>
    <row r="20" spans="1:8" x14ac:dyDescent="0.35">
      <c r="A20" t="s">
        <v>29</v>
      </c>
      <c r="B20" s="1">
        <v>45080.474305555559</v>
      </c>
      <c r="C20" t="s">
        <v>9</v>
      </c>
      <c r="D20" s="2">
        <v>6960</v>
      </c>
      <c r="E20" s="2">
        <v>6960</v>
      </c>
      <c r="F20" t="s">
        <v>10</v>
      </c>
      <c r="G20">
        <v>15900</v>
      </c>
      <c r="H20" s="1">
        <v>45117.329861111109</v>
      </c>
    </row>
    <row r="21" spans="1:8" x14ac:dyDescent="0.35">
      <c r="A21" t="s">
        <v>30</v>
      </c>
      <c r="B21" s="1">
        <v>45083.664583333331</v>
      </c>
      <c r="C21" t="s">
        <v>31</v>
      </c>
      <c r="D21" s="2">
        <v>280467</v>
      </c>
      <c r="E21" s="2">
        <v>92800</v>
      </c>
      <c r="F21" t="s">
        <v>19</v>
      </c>
      <c r="G21">
        <v>15901</v>
      </c>
      <c r="H21" s="1">
        <v>45117.331944444442</v>
      </c>
    </row>
    <row r="22" spans="1:8" x14ac:dyDescent="0.35">
      <c r="A22" t="s">
        <v>32</v>
      </c>
      <c r="B22" s="1">
        <v>45614.401388888888</v>
      </c>
      <c r="C22" t="s">
        <v>9</v>
      </c>
      <c r="D22" s="2">
        <v>15600</v>
      </c>
      <c r="E22" s="2">
        <v>15600</v>
      </c>
      <c r="F22" t="s">
        <v>19</v>
      </c>
      <c r="G22">
        <v>17174</v>
      </c>
      <c r="H22" s="1">
        <v>45629.679166666669</v>
      </c>
    </row>
    <row r="23" spans="1:8" x14ac:dyDescent="0.35">
      <c r="A23" t="s">
        <v>33</v>
      </c>
      <c r="B23" s="1">
        <v>45694.34097222222</v>
      </c>
      <c r="C23" t="s">
        <v>9</v>
      </c>
      <c r="D23" s="2">
        <v>56961</v>
      </c>
      <c r="E23" s="2">
        <v>52261</v>
      </c>
      <c r="F23" t="s">
        <v>10</v>
      </c>
      <c r="G23">
        <v>17369</v>
      </c>
      <c r="H23" s="1">
        <v>45720.381249999999</v>
      </c>
    </row>
    <row r="24" spans="1:8" x14ac:dyDescent="0.35">
      <c r="A24" t="s">
        <v>34</v>
      </c>
      <c r="B24" s="1">
        <v>45709.512499999997</v>
      </c>
      <c r="C24" t="s">
        <v>9</v>
      </c>
      <c r="D24" s="2">
        <v>8544</v>
      </c>
      <c r="E24" s="2">
        <v>8544</v>
      </c>
      <c r="F24" t="s">
        <v>10</v>
      </c>
      <c r="G24">
        <v>17369</v>
      </c>
      <c r="H24" s="1">
        <v>45720.381249999999</v>
      </c>
    </row>
    <row r="25" spans="1:8" x14ac:dyDescent="0.35">
      <c r="E25" s="2">
        <f>SUM(E2:E24)</f>
        <v>6362069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E71F54-CFAC-4C84-8625-D2400E97652D}">
  <dimension ref="A1:BA25"/>
  <sheetViews>
    <sheetView tabSelected="1" workbookViewId="0">
      <selection activeCell="G3" sqref="G3:G25"/>
    </sheetView>
  </sheetViews>
  <sheetFormatPr baseColWidth="10" defaultRowHeight="14.5" x14ac:dyDescent="0.35"/>
  <cols>
    <col min="1" max="1" width="9.26953125" customWidth="1"/>
    <col min="3" max="3" width="6.36328125" bestFit="1" customWidth="1"/>
    <col min="4" max="4" width="6.6328125" bestFit="1" customWidth="1"/>
    <col min="5" max="5" width="9.26953125" bestFit="1" customWidth="1"/>
    <col min="7" max="8" width="8.453125" bestFit="1" customWidth="1"/>
    <col min="12" max="12" width="15" bestFit="1" customWidth="1"/>
    <col min="17" max="17" width="13.453125" customWidth="1"/>
    <col min="19" max="22" width="10.90625" style="1"/>
    <col min="25" max="26" width="11.90625" style="40" bestFit="1" customWidth="1"/>
    <col min="27" max="30" width="10.90625" style="40"/>
    <col min="32" max="32" width="11.90625" style="40" bestFit="1" customWidth="1"/>
    <col min="33" max="33" width="13.1796875" customWidth="1"/>
    <col min="35" max="35" width="12.26953125" customWidth="1"/>
    <col min="43" max="43" width="13.90625" customWidth="1"/>
    <col min="45" max="45" width="14.08984375" customWidth="1"/>
    <col min="47" max="47" width="12.453125" customWidth="1"/>
    <col min="50" max="51" width="13.54296875" customWidth="1"/>
    <col min="53" max="53" width="13.08984375" customWidth="1"/>
  </cols>
  <sheetData>
    <row r="1" spans="1:53" s="13" customFormat="1" ht="19" customHeight="1" x14ac:dyDescent="0.2">
      <c r="A1" s="3">
        <v>45777</v>
      </c>
      <c r="B1" s="4"/>
      <c r="C1" s="4"/>
      <c r="D1" s="4"/>
      <c r="E1" s="4"/>
      <c r="F1" s="4"/>
      <c r="G1" s="5"/>
      <c r="H1" s="5"/>
      <c r="I1" s="6">
        <f>+SUBTOTAL(9,I3:I1048576)</f>
        <v>6554436</v>
      </c>
      <c r="J1" s="6">
        <f>+SUBTOTAL(9,J3:J1048576)</f>
        <v>6362069</v>
      </c>
      <c r="K1" s="7">
        <f>+J1-SUM(AM1:AU1)</f>
        <v>0</v>
      </c>
      <c r="L1" s="8"/>
      <c r="M1" s="9">
        <f>+SUBTOTAL(9,M3:M26698)</f>
        <v>259651</v>
      </c>
      <c r="N1" s="10"/>
      <c r="O1" s="8"/>
      <c r="P1" s="8"/>
      <c r="Q1" s="5"/>
      <c r="R1" s="8"/>
      <c r="S1" s="5"/>
      <c r="T1" s="5"/>
      <c r="U1" s="5"/>
      <c r="V1" s="5"/>
      <c r="W1" s="8"/>
      <c r="X1" s="8"/>
      <c r="Y1" s="6">
        <f t="shared" ref="Y1:AD1" si="0">+SUBTOTAL(9,Y3:Y26698)</f>
        <v>6464523</v>
      </c>
      <c r="Z1" s="6">
        <f t="shared" si="0"/>
        <v>6464523</v>
      </c>
      <c r="AA1" s="6">
        <f t="shared" si="0"/>
        <v>4700</v>
      </c>
      <c r="AB1" s="6">
        <f t="shared" si="0"/>
        <v>4700</v>
      </c>
      <c r="AC1" s="6">
        <f t="shared" si="0"/>
        <v>92800</v>
      </c>
      <c r="AD1" s="6">
        <f t="shared" si="0"/>
        <v>298223</v>
      </c>
      <c r="AE1" s="8"/>
      <c r="AF1" s="6">
        <f t="shared" ref="AF1" si="1">+SUBTOTAL(9,AF3:AF26698)</f>
        <v>5547966</v>
      </c>
      <c r="AG1" s="8"/>
      <c r="AH1" s="8"/>
      <c r="AI1" s="8"/>
      <c r="AJ1" s="8"/>
      <c r="AK1" s="8"/>
      <c r="AL1" s="8"/>
      <c r="AM1" s="9">
        <f t="shared" ref="AM1:AV1" si="2">+SUBTOTAL(9,AM3:AM26698)</f>
        <v>66893</v>
      </c>
      <c r="AN1" s="9">
        <f t="shared" si="2"/>
        <v>4858766</v>
      </c>
      <c r="AO1" s="9">
        <f t="shared" si="2"/>
        <v>89913</v>
      </c>
      <c r="AP1" s="9">
        <f t="shared" si="2"/>
        <v>894623</v>
      </c>
      <c r="AQ1" s="9">
        <f t="shared" si="2"/>
        <v>0</v>
      </c>
      <c r="AR1" s="9">
        <f t="shared" si="2"/>
        <v>92800</v>
      </c>
      <c r="AS1" s="9">
        <f t="shared" si="2"/>
        <v>259651</v>
      </c>
      <c r="AT1" s="9">
        <f t="shared" si="2"/>
        <v>0</v>
      </c>
      <c r="AU1" s="9">
        <f t="shared" si="2"/>
        <v>99423</v>
      </c>
      <c r="AV1" s="9">
        <f t="shared" si="2"/>
        <v>66893</v>
      </c>
      <c r="AW1" s="11"/>
      <c r="AX1" s="11"/>
      <c r="AY1" s="11"/>
      <c r="AZ1" s="11"/>
      <c r="BA1" s="12"/>
    </row>
    <row r="2" spans="1:53" s="29" customFormat="1" ht="30" x14ac:dyDescent="0.2">
      <c r="A2" s="14" t="s">
        <v>35</v>
      </c>
      <c r="B2" s="14" t="s">
        <v>36</v>
      </c>
      <c r="C2" s="14" t="s">
        <v>37</v>
      </c>
      <c r="D2" s="14" t="s">
        <v>38</v>
      </c>
      <c r="E2" s="14" t="s">
        <v>39</v>
      </c>
      <c r="F2" s="14" t="s">
        <v>40</v>
      </c>
      <c r="G2" s="15" t="s">
        <v>41</v>
      </c>
      <c r="H2" s="15" t="s">
        <v>42</v>
      </c>
      <c r="I2" s="16" t="s">
        <v>43</v>
      </c>
      <c r="J2" s="16" t="s">
        <v>44</v>
      </c>
      <c r="K2" s="17" t="s">
        <v>45</v>
      </c>
      <c r="L2" s="18" t="str">
        <f ca="1">+CONCATENATE("ESTADO EPS ",TEXT(TODAY(),"DD-MM-YYYY"))</f>
        <v>ESTADO EPS 28-05-2025</v>
      </c>
      <c r="M2" s="19" t="s">
        <v>46</v>
      </c>
      <c r="N2" s="20" t="s">
        <v>47</v>
      </c>
      <c r="O2" s="21" t="s">
        <v>48</v>
      </c>
      <c r="P2" s="21" t="s">
        <v>49</v>
      </c>
      <c r="Q2" s="22" t="s">
        <v>50</v>
      </c>
      <c r="R2" s="23" t="s">
        <v>51</v>
      </c>
      <c r="S2" s="24" t="s">
        <v>52</v>
      </c>
      <c r="T2" s="24" t="s">
        <v>53</v>
      </c>
      <c r="U2" s="24" t="s">
        <v>54</v>
      </c>
      <c r="V2" s="24" t="s">
        <v>55</v>
      </c>
      <c r="W2" s="23" t="s">
        <v>56</v>
      </c>
      <c r="X2" s="23" t="s">
        <v>57</v>
      </c>
      <c r="Y2" s="39" t="s">
        <v>58</v>
      </c>
      <c r="Z2" s="39" t="s">
        <v>59</v>
      </c>
      <c r="AA2" s="39" t="s">
        <v>60</v>
      </c>
      <c r="AB2" s="39" t="s">
        <v>61</v>
      </c>
      <c r="AC2" s="39" t="s">
        <v>62</v>
      </c>
      <c r="AD2" s="39" t="s">
        <v>63</v>
      </c>
      <c r="AE2" s="23" t="s">
        <v>65</v>
      </c>
      <c r="AF2" s="41" t="s">
        <v>66</v>
      </c>
      <c r="AG2" s="25" t="s">
        <v>67</v>
      </c>
      <c r="AH2" s="25" t="s">
        <v>68</v>
      </c>
      <c r="AI2" s="25" t="s">
        <v>69</v>
      </c>
      <c r="AJ2" s="25" t="s">
        <v>70</v>
      </c>
      <c r="AK2" s="25" t="s">
        <v>71</v>
      </c>
      <c r="AL2" s="25" t="s">
        <v>72</v>
      </c>
      <c r="AM2" s="26" t="s">
        <v>73</v>
      </c>
      <c r="AN2" s="26" t="s">
        <v>74</v>
      </c>
      <c r="AO2" s="26" t="s">
        <v>75</v>
      </c>
      <c r="AP2" s="26" t="s">
        <v>187</v>
      </c>
      <c r="AQ2" s="26" t="s">
        <v>76</v>
      </c>
      <c r="AR2" s="26" t="s">
        <v>62</v>
      </c>
      <c r="AS2" s="26" t="s">
        <v>77</v>
      </c>
      <c r="AT2" s="26" t="s">
        <v>78</v>
      </c>
      <c r="AU2" s="27" t="s">
        <v>79</v>
      </c>
      <c r="AV2" s="28" t="s">
        <v>80</v>
      </c>
      <c r="AW2" s="28" t="s">
        <v>81</v>
      </c>
      <c r="AX2" s="28" t="s">
        <v>82</v>
      </c>
      <c r="AY2" s="28" t="s">
        <v>83</v>
      </c>
      <c r="AZ2" s="28" t="s">
        <v>84</v>
      </c>
      <c r="BA2" s="28" t="s">
        <v>85</v>
      </c>
    </row>
    <row r="3" spans="1:53" s="13" customFormat="1" ht="10" x14ac:dyDescent="0.2">
      <c r="A3" s="30">
        <v>821003143</v>
      </c>
      <c r="B3" s="30" t="s">
        <v>86</v>
      </c>
      <c r="C3" s="32" t="s">
        <v>98</v>
      </c>
      <c r="D3" s="32">
        <v>11867</v>
      </c>
      <c r="E3" s="32" t="s">
        <v>89</v>
      </c>
      <c r="F3" s="30" t="s">
        <v>99</v>
      </c>
      <c r="G3" s="33">
        <v>44130.665972222225</v>
      </c>
      <c r="H3" s="33">
        <v>44140.427777777775</v>
      </c>
      <c r="I3" s="34">
        <v>99400</v>
      </c>
      <c r="J3" s="34">
        <v>99400</v>
      </c>
      <c r="K3" s="35" t="s">
        <v>97</v>
      </c>
      <c r="L3" s="35" t="s">
        <v>97</v>
      </c>
      <c r="M3" s="36">
        <v>0</v>
      </c>
      <c r="N3" s="35"/>
      <c r="O3" s="31"/>
      <c r="P3" s="35"/>
      <c r="Q3" s="35"/>
      <c r="R3" s="31" t="s">
        <v>123</v>
      </c>
      <c r="S3" s="33">
        <v>44130</v>
      </c>
      <c r="T3" s="33">
        <v>44144</v>
      </c>
      <c r="U3" s="33">
        <v>44973</v>
      </c>
      <c r="V3" s="33"/>
      <c r="W3" s="38">
        <v>804</v>
      </c>
      <c r="X3" s="38" t="s">
        <v>192</v>
      </c>
      <c r="Y3" s="34">
        <v>99400</v>
      </c>
      <c r="Z3" s="34">
        <v>99400</v>
      </c>
      <c r="AA3" s="34">
        <v>0</v>
      </c>
      <c r="AB3" s="34">
        <v>0</v>
      </c>
      <c r="AC3" s="34">
        <v>0</v>
      </c>
      <c r="AD3" s="34">
        <v>99400</v>
      </c>
      <c r="AE3" s="31" t="s">
        <v>152</v>
      </c>
      <c r="AF3" s="34"/>
      <c r="AG3" s="31"/>
      <c r="AH3" s="31"/>
      <c r="AI3" s="31"/>
      <c r="AJ3" s="31" t="s">
        <v>124</v>
      </c>
      <c r="AK3" s="31" t="s">
        <v>124</v>
      </c>
      <c r="AL3" s="31" t="s">
        <v>126</v>
      </c>
      <c r="AM3" s="36">
        <v>0</v>
      </c>
      <c r="AN3" s="36">
        <v>0</v>
      </c>
      <c r="AO3" s="36">
        <v>0</v>
      </c>
      <c r="AP3" s="34">
        <v>99400</v>
      </c>
      <c r="AQ3" s="36">
        <v>0</v>
      </c>
      <c r="AR3" s="36">
        <v>0</v>
      </c>
      <c r="AS3" s="36">
        <v>0</v>
      </c>
      <c r="AT3" s="36">
        <v>0</v>
      </c>
      <c r="AU3" s="36">
        <v>0</v>
      </c>
      <c r="AV3" s="36">
        <v>0</v>
      </c>
      <c r="AW3" s="36">
        <v>0</v>
      </c>
      <c r="AX3" s="35"/>
      <c r="AY3" s="35"/>
      <c r="AZ3" s="35"/>
      <c r="BA3" s="36">
        <v>0</v>
      </c>
    </row>
    <row r="4" spans="1:53" s="13" customFormat="1" ht="10" x14ac:dyDescent="0.2">
      <c r="A4" s="30">
        <v>821003143</v>
      </c>
      <c r="B4" s="30" t="s">
        <v>86</v>
      </c>
      <c r="C4" s="32" t="s">
        <v>98</v>
      </c>
      <c r="D4" s="32">
        <v>12254</v>
      </c>
      <c r="E4" s="32" t="s">
        <v>90</v>
      </c>
      <c r="F4" s="30" t="s">
        <v>100</v>
      </c>
      <c r="G4" s="33">
        <v>44131.419444444444</v>
      </c>
      <c r="H4" s="33">
        <v>44140.427777777775</v>
      </c>
      <c r="I4" s="34">
        <v>99400</v>
      </c>
      <c r="J4" s="34">
        <v>99400</v>
      </c>
      <c r="K4" s="35" t="s">
        <v>97</v>
      </c>
      <c r="L4" s="35" t="s">
        <v>97</v>
      </c>
      <c r="M4" s="36">
        <v>0</v>
      </c>
      <c r="N4" s="35"/>
      <c r="O4" s="31"/>
      <c r="P4" s="35"/>
      <c r="Q4" s="35"/>
      <c r="R4" s="31" t="s">
        <v>123</v>
      </c>
      <c r="S4" s="33">
        <v>44131</v>
      </c>
      <c r="T4" s="33">
        <v>44144</v>
      </c>
      <c r="U4" s="33">
        <v>44973</v>
      </c>
      <c r="V4" s="33"/>
      <c r="W4" s="38">
        <v>804</v>
      </c>
      <c r="X4" s="38" t="s">
        <v>192</v>
      </c>
      <c r="Y4" s="34">
        <v>99400</v>
      </c>
      <c r="Z4" s="34">
        <v>99400</v>
      </c>
      <c r="AA4" s="34">
        <v>0</v>
      </c>
      <c r="AB4" s="34">
        <v>0</v>
      </c>
      <c r="AC4" s="34">
        <v>0</v>
      </c>
      <c r="AD4" s="34">
        <v>99400</v>
      </c>
      <c r="AE4" s="31" t="s">
        <v>152</v>
      </c>
      <c r="AF4" s="34"/>
      <c r="AG4" s="31"/>
      <c r="AH4" s="31"/>
      <c r="AI4" s="31"/>
      <c r="AJ4" s="31" t="s">
        <v>124</v>
      </c>
      <c r="AK4" s="31" t="s">
        <v>124</v>
      </c>
      <c r="AL4" s="31" t="s">
        <v>126</v>
      </c>
      <c r="AM4" s="36">
        <v>0</v>
      </c>
      <c r="AN4" s="36">
        <v>0</v>
      </c>
      <c r="AO4" s="36">
        <v>0</v>
      </c>
      <c r="AP4" s="34">
        <v>99400</v>
      </c>
      <c r="AQ4" s="36">
        <v>0</v>
      </c>
      <c r="AR4" s="36">
        <v>0</v>
      </c>
      <c r="AS4" s="36">
        <v>0</v>
      </c>
      <c r="AT4" s="36">
        <v>0</v>
      </c>
      <c r="AU4" s="36">
        <v>0</v>
      </c>
      <c r="AV4" s="36">
        <v>0</v>
      </c>
      <c r="AW4" s="36">
        <v>0</v>
      </c>
      <c r="AX4" s="35"/>
      <c r="AY4" s="35"/>
      <c r="AZ4" s="35"/>
      <c r="BA4" s="36">
        <v>0</v>
      </c>
    </row>
    <row r="5" spans="1:53" s="13" customFormat="1" ht="10" x14ac:dyDescent="0.2">
      <c r="A5" s="30">
        <v>821003143</v>
      </c>
      <c r="B5" s="30" t="s">
        <v>86</v>
      </c>
      <c r="C5" s="32" t="s">
        <v>98</v>
      </c>
      <c r="D5" s="32">
        <v>242165</v>
      </c>
      <c r="E5" s="32" t="s">
        <v>153</v>
      </c>
      <c r="F5" s="30" t="s">
        <v>107</v>
      </c>
      <c r="G5" s="33">
        <v>44524.719444444447</v>
      </c>
      <c r="H5" s="33">
        <v>44537.720833333333</v>
      </c>
      <c r="I5" s="34">
        <v>99423</v>
      </c>
      <c r="J5" s="34">
        <v>99423</v>
      </c>
      <c r="K5" s="35" t="s">
        <v>97</v>
      </c>
      <c r="L5" s="35" t="s">
        <v>97</v>
      </c>
      <c r="M5" s="36">
        <v>0</v>
      </c>
      <c r="N5" s="35"/>
      <c r="O5" s="31"/>
      <c r="P5" s="35"/>
      <c r="Q5" s="35"/>
      <c r="R5" s="31" t="s">
        <v>123</v>
      </c>
      <c r="S5" s="33">
        <v>44524</v>
      </c>
      <c r="T5" s="33">
        <v>44552</v>
      </c>
      <c r="U5" s="33">
        <v>44973</v>
      </c>
      <c r="V5" s="33"/>
      <c r="W5" s="38">
        <v>804</v>
      </c>
      <c r="X5" s="38" t="s">
        <v>192</v>
      </c>
      <c r="Y5" s="34">
        <v>99423</v>
      </c>
      <c r="Z5" s="34">
        <v>99423</v>
      </c>
      <c r="AA5" s="34">
        <v>0</v>
      </c>
      <c r="AB5" s="34">
        <v>0</v>
      </c>
      <c r="AC5" s="34">
        <v>0</v>
      </c>
      <c r="AD5" s="34">
        <v>99423</v>
      </c>
      <c r="AE5" s="31" t="s">
        <v>154</v>
      </c>
      <c r="AF5" s="34"/>
      <c r="AG5" s="31"/>
      <c r="AH5" s="31"/>
      <c r="AI5" s="31"/>
      <c r="AJ5" s="31"/>
      <c r="AK5" s="31"/>
      <c r="AL5" s="31" t="s">
        <v>126</v>
      </c>
      <c r="AM5" s="36">
        <v>0</v>
      </c>
      <c r="AN5" s="36">
        <v>0</v>
      </c>
      <c r="AO5" s="36">
        <v>0</v>
      </c>
      <c r="AP5" s="34">
        <v>99423</v>
      </c>
      <c r="AQ5" s="36">
        <v>0</v>
      </c>
      <c r="AR5" s="36">
        <v>0</v>
      </c>
      <c r="AS5" s="36">
        <v>0</v>
      </c>
      <c r="AT5" s="36">
        <v>0</v>
      </c>
      <c r="AU5" s="36">
        <v>0</v>
      </c>
      <c r="AV5" s="36">
        <v>0</v>
      </c>
      <c r="AW5" s="36">
        <v>0</v>
      </c>
      <c r="AX5" s="35"/>
      <c r="AY5" s="35"/>
      <c r="AZ5" s="35"/>
      <c r="BA5" s="36">
        <v>0</v>
      </c>
    </row>
    <row r="6" spans="1:53" s="13" customFormat="1" ht="10" x14ac:dyDescent="0.2">
      <c r="A6" s="30">
        <v>821003143</v>
      </c>
      <c r="B6" s="30" t="s">
        <v>86</v>
      </c>
      <c r="C6" s="32" t="s">
        <v>98</v>
      </c>
      <c r="D6" s="32">
        <v>48306</v>
      </c>
      <c r="E6" s="32" t="s">
        <v>91</v>
      </c>
      <c r="F6" s="30" t="s">
        <v>101</v>
      </c>
      <c r="G6" s="33">
        <v>44215.369444444441</v>
      </c>
      <c r="H6" s="33">
        <v>44232.45</v>
      </c>
      <c r="I6" s="34">
        <v>99400</v>
      </c>
      <c r="J6" s="34">
        <v>99400</v>
      </c>
      <c r="K6" s="35" t="s">
        <v>97</v>
      </c>
      <c r="L6" s="35" t="s">
        <v>97</v>
      </c>
      <c r="M6" s="36">
        <v>0</v>
      </c>
      <c r="N6" s="35"/>
      <c r="O6" s="31"/>
      <c r="P6" s="35"/>
      <c r="Q6" s="35"/>
      <c r="R6" s="31" t="s">
        <v>128</v>
      </c>
      <c r="S6" s="33">
        <v>44215</v>
      </c>
      <c r="T6" s="33"/>
      <c r="U6" s="33"/>
      <c r="V6" s="33"/>
      <c r="W6" s="38">
        <v>45777</v>
      </c>
      <c r="X6" s="38" t="s">
        <v>192</v>
      </c>
      <c r="Y6" s="34">
        <v>99400</v>
      </c>
      <c r="Z6" s="34">
        <v>99400</v>
      </c>
      <c r="AA6" s="34">
        <v>0</v>
      </c>
      <c r="AB6" s="34">
        <v>0</v>
      </c>
      <c r="AC6" s="34">
        <v>0</v>
      </c>
      <c r="AD6" s="34">
        <v>0</v>
      </c>
      <c r="AE6" s="31" t="s">
        <v>156</v>
      </c>
      <c r="AF6" s="34">
        <v>99400</v>
      </c>
      <c r="AG6" s="31" t="s">
        <v>64</v>
      </c>
      <c r="AH6" s="31" t="s">
        <v>157</v>
      </c>
      <c r="AI6" s="31" t="s">
        <v>158</v>
      </c>
      <c r="AJ6" s="31" t="s">
        <v>133</v>
      </c>
      <c r="AK6" s="31" t="s">
        <v>132</v>
      </c>
      <c r="AL6" s="31"/>
      <c r="AM6" s="36">
        <v>0</v>
      </c>
      <c r="AN6" s="36">
        <v>0</v>
      </c>
      <c r="AO6" s="36">
        <v>0</v>
      </c>
      <c r="AP6" s="34">
        <v>99400</v>
      </c>
      <c r="AQ6" s="36">
        <v>0</v>
      </c>
      <c r="AR6" s="36">
        <v>0</v>
      </c>
      <c r="AS6" s="36">
        <v>0</v>
      </c>
      <c r="AT6" s="36">
        <v>0</v>
      </c>
      <c r="AU6" s="36">
        <v>0</v>
      </c>
      <c r="AV6" s="36">
        <v>0</v>
      </c>
      <c r="AW6" s="36">
        <v>0</v>
      </c>
      <c r="AX6" s="35"/>
      <c r="AY6" s="35"/>
      <c r="AZ6" s="35"/>
      <c r="BA6" s="36">
        <v>0</v>
      </c>
    </row>
    <row r="7" spans="1:53" s="13" customFormat="1" ht="10" x14ac:dyDescent="0.2">
      <c r="A7" s="30">
        <v>821003143</v>
      </c>
      <c r="B7" s="30" t="s">
        <v>86</v>
      </c>
      <c r="C7" s="32" t="s">
        <v>98</v>
      </c>
      <c r="D7" s="32">
        <v>49372</v>
      </c>
      <c r="E7" s="32" t="s">
        <v>92</v>
      </c>
      <c r="F7" s="30" t="s">
        <v>102</v>
      </c>
      <c r="G7" s="33">
        <v>44216.634027777778</v>
      </c>
      <c r="H7" s="33">
        <v>44232.45</v>
      </c>
      <c r="I7" s="34">
        <v>99400</v>
      </c>
      <c r="J7" s="34">
        <v>99400</v>
      </c>
      <c r="K7" s="35" t="s">
        <v>97</v>
      </c>
      <c r="L7" s="35" t="s">
        <v>97</v>
      </c>
      <c r="M7" s="36">
        <v>0</v>
      </c>
      <c r="N7" s="35"/>
      <c r="O7" s="31"/>
      <c r="P7" s="35"/>
      <c r="Q7" s="35"/>
      <c r="R7" s="31" t="s">
        <v>128</v>
      </c>
      <c r="S7" s="33">
        <v>44216</v>
      </c>
      <c r="T7" s="33"/>
      <c r="U7" s="33"/>
      <c r="V7" s="33"/>
      <c r="W7" s="38">
        <v>45777</v>
      </c>
      <c r="X7" s="38" t="s">
        <v>192</v>
      </c>
      <c r="Y7" s="34">
        <v>99400</v>
      </c>
      <c r="Z7" s="34">
        <v>99400</v>
      </c>
      <c r="AA7" s="34">
        <v>0</v>
      </c>
      <c r="AB7" s="34">
        <v>0</v>
      </c>
      <c r="AC7" s="34">
        <v>0</v>
      </c>
      <c r="AD7" s="34">
        <v>0</v>
      </c>
      <c r="AE7" s="31" t="s">
        <v>135</v>
      </c>
      <c r="AF7" s="34">
        <v>99400</v>
      </c>
      <c r="AG7" s="31" t="s">
        <v>64</v>
      </c>
      <c r="AH7" s="31" t="s">
        <v>136</v>
      </c>
      <c r="AI7" s="31" t="s">
        <v>131</v>
      </c>
      <c r="AJ7" s="31" t="s">
        <v>133</v>
      </c>
      <c r="AK7" s="31" t="s">
        <v>132</v>
      </c>
      <c r="AL7" s="31"/>
      <c r="AM7" s="36">
        <v>0</v>
      </c>
      <c r="AN7" s="36">
        <v>0</v>
      </c>
      <c r="AO7" s="36">
        <v>0</v>
      </c>
      <c r="AP7" s="34">
        <v>99400</v>
      </c>
      <c r="AQ7" s="36">
        <v>0</v>
      </c>
      <c r="AR7" s="36">
        <v>0</v>
      </c>
      <c r="AS7" s="36">
        <v>0</v>
      </c>
      <c r="AT7" s="36">
        <v>0</v>
      </c>
      <c r="AU7" s="36">
        <v>0</v>
      </c>
      <c r="AV7" s="36">
        <v>0</v>
      </c>
      <c r="AW7" s="36">
        <v>0</v>
      </c>
      <c r="AX7" s="35"/>
      <c r="AY7" s="35"/>
      <c r="AZ7" s="35"/>
      <c r="BA7" s="36">
        <v>0</v>
      </c>
    </row>
    <row r="8" spans="1:53" s="13" customFormat="1" ht="10" x14ac:dyDescent="0.2">
      <c r="A8" s="30">
        <v>821003143</v>
      </c>
      <c r="B8" s="30" t="s">
        <v>86</v>
      </c>
      <c r="C8" s="32" t="s">
        <v>98</v>
      </c>
      <c r="D8" s="32">
        <v>64997</v>
      </c>
      <c r="E8" s="32" t="s">
        <v>93</v>
      </c>
      <c r="F8" s="30" t="s">
        <v>103</v>
      </c>
      <c r="G8" s="33">
        <v>44244.78125</v>
      </c>
      <c r="H8" s="33">
        <v>44260.7</v>
      </c>
      <c r="I8" s="34">
        <v>99400</v>
      </c>
      <c r="J8" s="34">
        <v>99400</v>
      </c>
      <c r="K8" s="35" t="s">
        <v>97</v>
      </c>
      <c r="L8" s="35" t="s">
        <v>97</v>
      </c>
      <c r="M8" s="36">
        <v>0</v>
      </c>
      <c r="N8" s="35"/>
      <c r="O8" s="31"/>
      <c r="P8" s="35"/>
      <c r="Q8" s="35"/>
      <c r="R8" s="31" t="s">
        <v>128</v>
      </c>
      <c r="S8" s="33">
        <v>44244</v>
      </c>
      <c r="T8" s="33"/>
      <c r="U8" s="33"/>
      <c r="V8" s="33"/>
      <c r="W8" s="38">
        <v>45777</v>
      </c>
      <c r="X8" s="38" t="s">
        <v>192</v>
      </c>
      <c r="Y8" s="34">
        <v>99400</v>
      </c>
      <c r="Z8" s="34">
        <v>99400</v>
      </c>
      <c r="AA8" s="34">
        <v>0</v>
      </c>
      <c r="AB8" s="34">
        <v>0</v>
      </c>
      <c r="AC8" s="34">
        <v>0</v>
      </c>
      <c r="AD8" s="34">
        <v>0</v>
      </c>
      <c r="AE8" s="31" t="s">
        <v>143</v>
      </c>
      <c r="AF8" s="34">
        <v>99400</v>
      </c>
      <c r="AG8" s="31" t="s">
        <v>64</v>
      </c>
      <c r="AH8" s="31" t="s">
        <v>144</v>
      </c>
      <c r="AI8" s="31" t="s">
        <v>145</v>
      </c>
      <c r="AJ8" s="31" t="s">
        <v>146</v>
      </c>
      <c r="AK8" s="31" t="s">
        <v>132</v>
      </c>
      <c r="AL8" s="31"/>
      <c r="AM8" s="36">
        <v>0</v>
      </c>
      <c r="AN8" s="36">
        <v>0</v>
      </c>
      <c r="AO8" s="36">
        <v>0</v>
      </c>
      <c r="AP8" s="34">
        <v>99400</v>
      </c>
      <c r="AQ8" s="36">
        <v>0</v>
      </c>
      <c r="AR8" s="36">
        <v>0</v>
      </c>
      <c r="AS8" s="36">
        <v>0</v>
      </c>
      <c r="AT8" s="36">
        <v>0</v>
      </c>
      <c r="AU8" s="36">
        <v>0</v>
      </c>
      <c r="AV8" s="36">
        <v>0</v>
      </c>
      <c r="AW8" s="36">
        <v>0</v>
      </c>
      <c r="AX8" s="35"/>
      <c r="AY8" s="35"/>
      <c r="AZ8" s="35"/>
      <c r="BA8" s="36">
        <v>0</v>
      </c>
    </row>
    <row r="9" spans="1:53" s="13" customFormat="1" ht="10" x14ac:dyDescent="0.2">
      <c r="A9" s="30">
        <v>821003143</v>
      </c>
      <c r="B9" s="30" t="s">
        <v>86</v>
      </c>
      <c r="C9" s="32" t="s">
        <v>98</v>
      </c>
      <c r="D9" s="32">
        <v>65239</v>
      </c>
      <c r="E9" s="32" t="s">
        <v>94</v>
      </c>
      <c r="F9" s="30" t="s">
        <v>104</v>
      </c>
      <c r="G9" s="33">
        <v>44245.370833333334</v>
      </c>
      <c r="H9" s="33">
        <v>44260.7</v>
      </c>
      <c r="I9" s="34">
        <v>99400</v>
      </c>
      <c r="J9" s="34">
        <v>99400</v>
      </c>
      <c r="K9" s="35" t="s">
        <v>97</v>
      </c>
      <c r="L9" s="35" t="s">
        <v>97</v>
      </c>
      <c r="M9" s="36">
        <v>0</v>
      </c>
      <c r="N9" s="35"/>
      <c r="O9" s="31"/>
      <c r="P9" s="35"/>
      <c r="Q9" s="35"/>
      <c r="R9" s="31" t="s">
        <v>128</v>
      </c>
      <c r="S9" s="33">
        <v>44245</v>
      </c>
      <c r="T9" s="33"/>
      <c r="U9" s="33"/>
      <c r="V9" s="33"/>
      <c r="W9" s="38">
        <v>45777</v>
      </c>
      <c r="X9" s="38" t="s">
        <v>192</v>
      </c>
      <c r="Y9" s="34">
        <v>99400</v>
      </c>
      <c r="Z9" s="34">
        <v>99400</v>
      </c>
      <c r="AA9" s="34">
        <v>0</v>
      </c>
      <c r="AB9" s="34">
        <v>0</v>
      </c>
      <c r="AC9" s="34">
        <v>0</v>
      </c>
      <c r="AD9" s="34">
        <v>0</v>
      </c>
      <c r="AE9" s="31" t="s">
        <v>173</v>
      </c>
      <c r="AF9" s="34">
        <v>99400</v>
      </c>
      <c r="AG9" s="31" t="s">
        <v>64</v>
      </c>
      <c r="AH9" s="31" t="s">
        <v>174</v>
      </c>
      <c r="AI9" s="31" t="s">
        <v>145</v>
      </c>
      <c r="AJ9" s="31" t="s">
        <v>146</v>
      </c>
      <c r="AK9" s="31" t="s">
        <v>132</v>
      </c>
      <c r="AL9" s="31"/>
      <c r="AM9" s="36">
        <v>0</v>
      </c>
      <c r="AN9" s="36">
        <v>0</v>
      </c>
      <c r="AO9" s="36">
        <v>0</v>
      </c>
      <c r="AP9" s="34">
        <v>99400</v>
      </c>
      <c r="AQ9" s="36">
        <v>0</v>
      </c>
      <c r="AR9" s="36">
        <v>0</v>
      </c>
      <c r="AS9" s="36">
        <v>0</v>
      </c>
      <c r="AT9" s="36">
        <v>0</v>
      </c>
      <c r="AU9" s="36">
        <v>0</v>
      </c>
      <c r="AV9" s="36">
        <v>0</v>
      </c>
      <c r="AW9" s="36">
        <v>0</v>
      </c>
      <c r="AX9" s="35"/>
      <c r="AY9" s="35"/>
      <c r="AZ9" s="35"/>
      <c r="BA9" s="36">
        <v>0</v>
      </c>
    </row>
    <row r="10" spans="1:53" s="13" customFormat="1" ht="10" x14ac:dyDescent="0.2">
      <c r="A10" s="30">
        <v>821003143</v>
      </c>
      <c r="B10" s="30" t="s">
        <v>86</v>
      </c>
      <c r="C10" s="32" t="s">
        <v>98</v>
      </c>
      <c r="D10" s="32">
        <v>67757</v>
      </c>
      <c r="E10" s="32" t="s">
        <v>95</v>
      </c>
      <c r="F10" s="30" t="s">
        <v>105</v>
      </c>
      <c r="G10" s="33">
        <v>44250.432638888888</v>
      </c>
      <c r="H10" s="33">
        <v>44260.7</v>
      </c>
      <c r="I10" s="34">
        <v>99400</v>
      </c>
      <c r="J10" s="34">
        <v>99400</v>
      </c>
      <c r="K10" s="35" t="s">
        <v>97</v>
      </c>
      <c r="L10" s="35" t="s">
        <v>97</v>
      </c>
      <c r="M10" s="36">
        <v>0</v>
      </c>
      <c r="N10" s="35"/>
      <c r="O10" s="31"/>
      <c r="P10" s="35"/>
      <c r="Q10" s="35"/>
      <c r="R10" s="31" t="s">
        <v>128</v>
      </c>
      <c r="S10" s="33">
        <v>44250</v>
      </c>
      <c r="T10" s="33"/>
      <c r="U10" s="33"/>
      <c r="V10" s="33"/>
      <c r="W10" s="38">
        <v>45777</v>
      </c>
      <c r="X10" s="38" t="s">
        <v>192</v>
      </c>
      <c r="Y10" s="34">
        <v>99400</v>
      </c>
      <c r="Z10" s="34">
        <v>99400</v>
      </c>
      <c r="AA10" s="34">
        <v>0</v>
      </c>
      <c r="AB10" s="34">
        <v>0</v>
      </c>
      <c r="AC10" s="34">
        <v>0</v>
      </c>
      <c r="AD10" s="34">
        <v>0</v>
      </c>
      <c r="AE10" s="31" t="s">
        <v>175</v>
      </c>
      <c r="AF10" s="34">
        <v>99400</v>
      </c>
      <c r="AG10" s="31" t="s">
        <v>64</v>
      </c>
      <c r="AH10" s="31" t="s">
        <v>176</v>
      </c>
      <c r="AI10" s="31" t="s">
        <v>145</v>
      </c>
      <c r="AJ10" s="31" t="s">
        <v>146</v>
      </c>
      <c r="AK10" s="31" t="s">
        <v>132</v>
      </c>
      <c r="AL10" s="31"/>
      <c r="AM10" s="36">
        <v>0</v>
      </c>
      <c r="AN10" s="36">
        <v>0</v>
      </c>
      <c r="AO10" s="36">
        <v>0</v>
      </c>
      <c r="AP10" s="34">
        <v>99400</v>
      </c>
      <c r="AQ10" s="36">
        <v>0</v>
      </c>
      <c r="AR10" s="36">
        <v>0</v>
      </c>
      <c r="AS10" s="36">
        <v>0</v>
      </c>
      <c r="AT10" s="36">
        <v>0</v>
      </c>
      <c r="AU10" s="36">
        <v>0</v>
      </c>
      <c r="AV10" s="36">
        <v>0</v>
      </c>
      <c r="AW10" s="36">
        <v>0</v>
      </c>
      <c r="AX10" s="35"/>
      <c r="AY10" s="35"/>
      <c r="AZ10" s="35"/>
      <c r="BA10" s="36">
        <v>0</v>
      </c>
    </row>
    <row r="11" spans="1:53" s="13" customFormat="1" ht="10" x14ac:dyDescent="0.2">
      <c r="A11" s="30">
        <v>821003143</v>
      </c>
      <c r="B11" s="30" t="s">
        <v>86</v>
      </c>
      <c r="C11" s="32" t="s">
        <v>98</v>
      </c>
      <c r="D11" s="32">
        <v>85550</v>
      </c>
      <c r="E11" s="32" t="s">
        <v>96</v>
      </c>
      <c r="F11" s="30" t="s">
        <v>106</v>
      </c>
      <c r="G11" s="33">
        <v>44279.527777777781</v>
      </c>
      <c r="H11" s="33">
        <v>44294.292361111111</v>
      </c>
      <c r="I11" s="34">
        <v>99400</v>
      </c>
      <c r="J11" s="34">
        <v>99400</v>
      </c>
      <c r="K11" s="35" t="s">
        <v>97</v>
      </c>
      <c r="L11" s="35" t="s">
        <v>97</v>
      </c>
      <c r="M11" s="36">
        <v>0</v>
      </c>
      <c r="N11" s="35"/>
      <c r="O11" s="31"/>
      <c r="P11" s="35"/>
      <c r="Q11" s="35"/>
      <c r="R11" s="31" t="s">
        <v>128</v>
      </c>
      <c r="S11" s="33">
        <v>44279</v>
      </c>
      <c r="T11" s="33"/>
      <c r="U11" s="33"/>
      <c r="V11" s="33"/>
      <c r="W11" s="38">
        <v>45777</v>
      </c>
      <c r="X11" s="38" t="s">
        <v>192</v>
      </c>
      <c r="Y11" s="34">
        <v>99400</v>
      </c>
      <c r="Z11" s="34">
        <v>99400</v>
      </c>
      <c r="AA11" s="34">
        <v>0</v>
      </c>
      <c r="AB11" s="34">
        <v>0</v>
      </c>
      <c r="AC11" s="34">
        <v>0</v>
      </c>
      <c r="AD11" s="34">
        <v>0</v>
      </c>
      <c r="AE11" s="31" t="s">
        <v>150</v>
      </c>
      <c r="AF11" s="34">
        <v>99400</v>
      </c>
      <c r="AG11" s="31" t="s">
        <v>64</v>
      </c>
      <c r="AH11" s="31" t="s">
        <v>151</v>
      </c>
      <c r="AI11" s="31" t="s">
        <v>145</v>
      </c>
      <c r="AJ11" s="31" t="s">
        <v>146</v>
      </c>
      <c r="AK11" s="31" t="s">
        <v>132</v>
      </c>
      <c r="AL11" s="31"/>
      <c r="AM11" s="36">
        <v>0</v>
      </c>
      <c r="AN11" s="36">
        <v>0</v>
      </c>
      <c r="AO11" s="36">
        <v>0</v>
      </c>
      <c r="AP11" s="34">
        <v>99400</v>
      </c>
      <c r="AQ11" s="36">
        <v>0</v>
      </c>
      <c r="AR11" s="36">
        <v>0</v>
      </c>
      <c r="AS11" s="36">
        <v>0</v>
      </c>
      <c r="AT11" s="36">
        <v>0</v>
      </c>
      <c r="AU11" s="36">
        <v>0</v>
      </c>
      <c r="AV11" s="36">
        <v>0</v>
      </c>
      <c r="AW11" s="36">
        <v>0</v>
      </c>
      <c r="AX11" s="35"/>
      <c r="AY11" s="35"/>
      <c r="AZ11" s="35"/>
      <c r="BA11" s="36">
        <v>0</v>
      </c>
    </row>
    <row r="12" spans="1:53" s="13" customFormat="1" ht="10" x14ac:dyDescent="0.2">
      <c r="A12" s="30">
        <v>821003143</v>
      </c>
      <c r="B12" s="30" t="s">
        <v>86</v>
      </c>
      <c r="C12" s="32" t="s">
        <v>98</v>
      </c>
      <c r="D12" s="32">
        <v>513195</v>
      </c>
      <c r="E12" s="32" t="s">
        <v>169</v>
      </c>
      <c r="F12" s="30" t="s">
        <v>116</v>
      </c>
      <c r="G12" s="33">
        <v>45037.427083333336</v>
      </c>
      <c r="H12" s="33">
        <v>45051.695138888892</v>
      </c>
      <c r="I12" s="34">
        <v>66893</v>
      </c>
      <c r="J12" s="34">
        <v>66893</v>
      </c>
      <c r="K12" s="35" t="s">
        <v>183</v>
      </c>
      <c r="L12" s="36" t="s">
        <v>191</v>
      </c>
      <c r="M12" s="36">
        <v>0</v>
      </c>
      <c r="N12" s="35"/>
      <c r="O12" s="31"/>
      <c r="P12" s="35"/>
      <c r="Q12" s="35"/>
      <c r="R12" s="31" t="s">
        <v>123</v>
      </c>
      <c r="S12" s="33">
        <v>45037</v>
      </c>
      <c r="T12" s="33">
        <v>45066</v>
      </c>
      <c r="U12" s="33">
        <v>45066</v>
      </c>
      <c r="V12" s="33"/>
      <c r="W12" s="38">
        <v>711</v>
      </c>
      <c r="X12" s="38" t="s">
        <v>192</v>
      </c>
      <c r="Y12" s="34">
        <v>66893</v>
      </c>
      <c r="Z12" s="34">
        <v>66893</v>
      </c>
      <c r="AA12" s="34">
        <v>0</v>
      </c>
      <c r="AB12" s="34">
        <v>0</v>
      </c>
      <c r="AC12" s="34">
        <v>0</v>
      </c>
      <c r="AD12" s="34">
        <v>0</v>
      </c>
      <c r="AE12" s="31"/>
      <c r="AF12" s="34"/>
      <c r="AG12" s="31"/>
      <c r="AH12" s="31"/>
      <c r="AI12" s="31"/>
      <c r="AJ12" s="31"/>
      <c r="AK12" s="31"/>
      <c r="AL12" s="31" t="s">
        <v>126</v>
      </c>
      <c r="AM12" s="34">
        <v>66893</v>
      </c>
      <c r="AN12" s="36">
        <v>0</v>
      </c>
      <c r="AO12" s="36">
        <v>0</v>
      </c>
      <c r="AP12" s="36">
        <v>0</v>
      </c>
      <c r="AQ12" s="36">
        <v>0</v>
      </c>
      <c r="AR12" s="36">
        <v>0</v>
      </c>
      <c r="AS12" s="34">
        <v>0</v>
      </c>
      <c r="AT12" s="36">
        <v>0</v>
      </c>
      <c r="AU12" s="36">
        <v>0</v>
      </c>
      <c r="AV12" s="34">
        <v>66893</v>
      </c>
      <c r="AW12" s="36">
        <v>0</v>
      </c>
      <c r="AX12" s="35">
        <v>2201418656</v>
      </c>
      <c r="AY12" s="37">
        <v>45134</v>
      </c>
      <c r="AZ12" s="35"/>
      <c r="BA12" s="36">
        <v>0</v>
      </c>
    </row>
    <row r="13" spans="1:53" s="13" customFormat="1" ht="12" x14ac:dyDescent="0.3">
      <c r="A13" s="30">
        <v>821003143</v>
      </c>
      <c r="B13" s="30" t="s">
        <v>86</v>
      </c>
      <c r="C13" s="32" t="s">
        <v>98</v>
      </c>
      <c r="D13" s="32">
        <v>361603</v>
      </c>
      <c r="E13" s="32" t="s">
        <v>155</v>
      </c>
      <c r="F13" s="30" t="s">
        <v>109</v>
      </c>
      <c r="G13" s="33">
        <v>44768.709027777775</v>
      </c>
      <c r="H13" s="33">
        <v>44778.383333333331</v>
      </c>
      <c r="I13" s="34">
        <v>99423</v>
      </c>
      <c r="J13" s="34">
        <v>99423</v>
      </c>
      <c r="K13" s="35" t="s">
        <v>182</v>
      </c>
      <c r="L13" s="36" t="s">
        <v>185</v>
      </c>
      <c r="M13" s="36">
        <v>0</v>
      </c>
      <c r="N13" s="35"/>
      <c r="O13" s="31" t="s">
        <v>125</v>
      </c>
      <c r="P13" s="105" t="s">
        <v>231</v>
      </c>
      <c r="Q13" s="106" t="s">
        <v>232</v>
      </c>
      <c r="R13" s="31" t="s">
        <v>123</v>
      </c>
      <c r="S13" s="33">
        <v>44768</v>
      </c>
      <c r="T13" s="33">
        <v>44791</v>
      </c>
      <c r="U13" s="33">
        <v>44791</v>
      </c>
      <c r="V13" s="33"/>
      <c r="W13" s="38">
        <v>986</v>
      </c>
      <c r="X13" s="38" t="s">
        <v>192</v>
      </c>
      <c r="Y13" s="34">
        <v>99423</v>
      </c>
      <c r="Z13" s="34">
        <v>99423</v>
      </c>
      <c r="AA13" s="34">
        <v>0</v>
      </c>
      <c r="AB13" s="34">
        <v>0</v>
      </c>
      <c r="AC13" s="34">
        <v>0</v>
      </c>
      <c r="AD13" s="34">
        <v>0</v>
      </c>
      <c r="AE13" s="31"/>
      <c r="AF13" s="34"/>
      <c r="AG13" s="31"/>
      <c r="AH13" s="31"/>
      <c r="AI13" s="31"/>
      <c r="AJ13" s="31"/>
      <c r="AK13" s="31"/>
      <c r="AL13" s="31" t="s">
        <v>126</v>
      </c>
      <c r="AM13" s="36">
        <v>0</v>
      </c>
      <c r="AN13" s="36">
        <v>0</v>
      </c>
      <c r="AO13" s="36">
        <v>0</v>
      </c>
      <c r="AP13" s="36">
        <v>0</v>
      </c>
      <c r="AQ13" s="36">
        <v>0</v>
      </c>
      <c r="AR13" s="36">
        <v>0</v>
      </c>
      <c r="AS13" s="34">
        <v>0</v>
      </c>
      <c r="AT13" s="36">
        <v>0</v>
      </c>
      <c r="AU13" s="34">
        <v>99423</v>
      </c>
      <c r="AV13" s="36">
        <v>0</v>
      </c>
      <c r="AW13" s="36">
        <v>0</v>
      </c>
      <c r="AX13" s="35"/>
      <c r="AY13" s="35"/>
      <c r="AZ13" s="35"/>
      <c r="BA13" s="36">
        <v>0</v>
      </c>
    </row>
    <row r="14" spans="1:53" s="13" customFormat="1" ht="10" x14ac:dyDescent="0.2">
      <c r="A14" s="30">
        <v>821003143</v>
      </c>
      <c r="B14" s="30" t="s">
        <v>86</v>
      </c>
      <c r="C14" s="32" t="s">
        <v>98</v>
      </c>
      <c r="D14" s="32">
        <v>373317</v>
      </c>
      <c r="E14" s="32" t="s">
        <v>127</v>
      </c>
      <c r="F14" s="30" t="s">
        <v>110</v>
      </c>
      <c r="G14" s="33">
        <v>44790.647222222222</v>
      </c>
      <c r="H14" s="33">
        <v>44813.668055555558</v>
      </c>
      <c r="I14" s="34">
        <v>3073168</v>
      </c>
      <c r="J14" s="34">
        <v>3073168</v>
      </c>
      <c r="K14" s="35" t="s">
        <v>97</v>
      </c>
      <c r="L14" s="36" t="s">
        <v>188</v>
      </c>
      <c r="M14" s="36">
        <v>0</v>
      </c>
      <c r="N14" s="35"/>
      <c r="O14" s="31"/>
      <c r="P14" s="35"/>
      <c r="Q14" s="35"/>
      <c r="R14" s="31" t="s">
        <v>128</v>
      </c>
      <c r="S14" s="33">
        <v>44790</v>
      </c>
      <c r="T14" s="33"/>
      <c r="U14" s="33"/>
      <c r="V14" s="33"/>
      <c r="W14" s="38">
        <v>45777</v>
      </c>
      <c r="X14" s="38" t="s">
        <v>192</v>
      </c>
      <c r="Y14" s="34">
        <v>3073168</v>
      </c>
      <c r="Z14" s="34">
        <v>3073168</v>
      </c>
      <c r="AA14" s="34">
        <v>0</v>
      </c>
      <c r="AB14" s="34">
        <v>0</v>
      </c>
      <c r="AC14" s="34">
        <v>0</v>
      </c>
      <c r="AD14" s="34">
        <v>0</v>
      </c>
      <c r="AE14" s="31" t="s">
        <v>129</v>
      </c>
      <c r="AF14" s="34">
        <v>3073168</v>
      </c>
      <c r="AG14" s="31" t="s">
        <v>64</v>
      </c>
      <c r="AH14" s="31" t="s">
        <v>130</v>
      </c>
      <c r="AI14" s="31" t="s">
        <v>131</v>
      </c>
      <c r="AJ14" s="31" t="s">
        <v>133</v>
      </c>
      <c r="AK14" s="31" t="s">
        <v>132</v>
      </c>
      <c r="AL14" s="31"/>
      <c r="AM14" s="36">
        <v>0</v>
      </c>
      <c r="AN14" s="34">
        <v>3073168</v>
      </c>
      <c r="AO14" s="36">
        <v>0</v>
      </c>
      <c r="AP14" s="36">
        <v>0</v>
      </c>
      <c r="AQ14" s="36">
        <v>0</v>
      </c>
      <c r="AR14" s="36">
        <v>0</v>
      </c>
      <c r="AS14" s="36">
        <v>0</v>
      </c>
      <c r="AT14" s="36">
        <v>0</v>
      </c>
      <c r="AU14" s="36">
        <v>0</v>
      </c>
      <c r="AV14" s="36">
        <v>0</v>
      </c>
      <c r="AW14" s="36">
        <v>0</v>
      </c>
      <c r="AX14" s="35"/>
      <c r="AY14" s="35"/>
      <c r="AZ14" s="35"/>
      <c r="BA14" s="36">
        <v>0</v>
      </c>
    </row>
    <row r="15" spans="1:53" s="13" customFormat="1" ht="10" x14ac:dyDescent="0.2">
      <c r="A15" s="30">
        <v>821003143</v>
      </c>
      <c r="B15" s="30" t="s">
        <v>86</v>
      </c>
      <c r="C15" s="32" t="s">
        <v>98</v>
      </c>
      <c r="D15" s="32">
        <v>489524</v>
      </c>
      <c r="E15" s="32" t="s">
        <v>159</v>
      </c>
      <c r="F15" s="30" t="s">
        <v>112</v>
      </c>
      <c r="G15" s="33">
        <v>44994.648611111108</v>
      </c>
      <c r="H15" s="33">
        <v>45020.727083333331</v>
      </c>
      <c r="I15" s="34">
        <v>181869</v>
      </c>
      <c r="J15" s="34">
        <v>181869</v>
      </c>
      <c r="K15" s="35" t="s">
        <v>97</v>
      </c>
      <c r="L15" s="36" t="s">
        <v>188</v>
      </c>
      <c r="M15" s="36">
        <v>0</v>
      </c>
      <c r="N15" s="35"/>
      <c r="O15" s="31"/>
      <c r="P15" s="35"/>
      <c r="Q15" s="35"/>
      <c r="R15" s="31" t="s">
        <v>128</v>
      </c>
      <c r="S15" s="33">
        <v>44994</v>
      </c>
      <c r="T15" s="33"/>
      <c r="U15" s="33"/>
      <c r="V15" s="33"/>
      <c r="W15" s="38">
        <v>45777</v>
      </c>
      <c r="X15" s="38" t="s">
        <v>192</v>
      </c>
      <c r="Y15" s="34">
        <v>181869</v>
      </c>
      <c r="Z15" s="34">
        <v>181869</v>
      </c>
      <c r="AA15" s="34">
        <v>0</v>
      </c>
      <c r="AB15" s="34">
        <v>0</v>
      </c>
      <c r="AC15" s="34">
        <v>0</v>
      </c>
      <c r="AD15" s="34">
        <v>0</v>
      </c>
      <c r="AE15" s="31" t="s">
        <v>160</v>
      </c>
      <c r="AF15" s="34">
        <v>181869</v>
      </c>
      <c r="AG15" s="31" t="s">
        <v>64</v>
      </c>
      <c r="AH15" s="31" t="s">
        <v>161</v>
      </c>
      <c r="AI15" s="31" t="s">
        <v>162</v>
      </c>
      <c r="AJ15" s="31" t="s">
        <v>133</v>
      </c>
      <c r="AK15" s="31" t="s">
        <v>132</v>
      </c>
      <c r="AL15" s="31"/>
      <c r="AM15" s="36">
        <v>0</v>
      </c>
      <c r="AN15" s="34">
        <v>181869</v>
      </c>
      <c r="AO15" s="36">
        <v>0</v>
      </c>
      <c r="AP15" s="36">
        <v>0</v>
      </c>
      <c r="AQ15" s="36">
        <v>0</v>
      </c>
      <c r="AR15" s="36">
        <v>0</v>
      </c>
      <c r="AS15" s="36">
        <v>0</v>
      </c>
      <c r="AT15" s="36">
        <v>0</v>
      </c>
      <c r="AU15" s="36">
        <v>0</v>
      </c>
      <c r="AV15" s="36">
        <v>0</v>
      </c>
      <c r="AW15" s="36">
        <v>0</v>
      </c>
      <c r="AX15" s="35"/>
      <c r="AY15" s="35"/>
      <c r="AZ15" s="35"/>
      <c r="BA15" s="36">
        <v>0</v>
      </c>
    </row>
    <row r="16" spans="1:53" s="13" customFormat="1" ht="10" x14ac:dyDescent="0.2">
      <c r="A16" s="30">
        <v>821003143</v>
      </c>
      <c r="B16" s="30" t="s">
        <v>86</v>
      </c>
      <c r="C16" s="32" t="s">
        <v>98</v>
      </c>
      <c r="D16" s="32">
        <v>490345</v>
      </c>
      <c r="E16" s="32" t="s">
        <v>163</v>
      </c>
      <c r="F16" s="30" t="s">
        <v>113</v>
      </c>
      <c r="G16" s="33">
        <v>44995.681944444441</v>
      </c>
      <c r="H16" s="33">
        <v>45020.727083333331</v>
      </c>
      <c r="I16" s="34">
        <v>366681</v>
      </c>
      <c r="J16" s="34">
        <v>366681</v>
      </c>
      <c r="K16" s="35" t="s">
        <v>97</v>
      </c>
      <c r="L16" s="36" t="s">
        <v>188</v>
      </c>
      <c r="M16" s="36">
        <v>0</v>
      </c>
      <c r="N16" s="35"/>
      <c r="O16" s="31"/>
      <c r="P16" s="35"/>
      <c r="Q16" s="35"/>
      <c r="R16" s="31" t="s">
        <v>128</v>
      </c>
      <c r="S16" s="33">
        <v>44995</v>
      </c>
      <c r="T16" s="33"/>
      <c r="U16" s="33"/>
      <c r="V16" s="33"/>
      <c r="W16" s="38">
        <v>45777</v>
      </c>
      <c r="X16" s="38" t="s">
        <v>192</v>
      </c>
      <c r="Y16" s="34">
        <v>366681</v>
      </c>
      <c r="Z16" s="34">
        <v>366681</v>
      </c>
      <c r="AA16" s="34">
        <v>0</v>
      </c>
      <c r="AB16" s="34">
        <v>0</v>
      </c>
      <c r="AC16" s="34">
        <v>0</v>
      </c>
      <c r="AD16" s="34">
        <v>0</v>
      </c>
      <c r="AE16" s="31" t="s">
        <v>164</v>
      </c>
      <c r="AF16" s="34">
        <v>366681</v>
      </c>
      <c r="AG16" s="31" t="s">
        <v>64</v>
      </c>
      <c r="AH16" s="31" t="s">
        <v>165</v>
      </c>
      <c r="AI16" s="31" t="s">
        <v>162</v>
      </c>
      <c r="AJ16" s="31" t="s">
        <v>133</v>
      </c>
      <c r="AK16" s="31" t="s">
        <v>132</v>
      </c>
      <c r="AL16" s="31"/>
      <c r="AM16" s="36">
        <v>0</v>
      </c>
      <c r="AN16" s="34">
        <v>366681</v>
      </c>
      <c r="AO16" s="36">
        <v>0</v>
      </c>
      <c r="AP16" s="36">
        <v>0</v>
      </c>
      <c r="AQ16" s="36">
        <v>0</v>
      </c>
      <c r="AR16" s="36">
        <v>0</v>
      </c>
      <c r="AS16" s="36">
        <v>0</v>
      </c>
      <c r="AT16" s="36">
        <v>0</v>
      </c>
      <c r="AU16" s="36">
        <v>0</v>
      </c>
      <c r="AV16" s="36">
        <v>0</v>
      </c>
      <c r="AW16" s="36">
        <v>0</v>
      </c>
      <c r="AX16" s="35"/>
      <c r="AY16" s="35"/>
      <c r="AZ16" s="35"/>
      <c r="BA16" s="36">
        <v>0</v>
      </c>
    </row>
    <row r="17" spans="1:53" s="13" customFormat="1" ht="10" x14ac:dyDescent="0.2">
      <c r="A17" s="30">
        <v>821003143</v>
      </c>
      <c r="B17" s="30" t="s">
        <v>86</v>
      </c>
      <c r="C17" s="32" t="s">
        <v>98</v>
      </c>
      <c r="D17" s="32">
        <v>494474</v>
      </c>
      <c r="E17" s="32" t="s">
        <v>166</v>
      </c>
      <c r="F17" s="30" t="s">
        <v>114</v>
      </c>
      <c r="G17" s="33">
        <v>45002.531944444447</v>
      </c>
      <c r="H17" s="33">
        <v>45020.727083333331</v>
      </c>
      <c r="I17" s="34">
        <v>1214488</v>
      </c>
      <c r="J17" s="34">
        <v>1214488</v>
      </c>
      <c r="K17" s="35" t="s">
        <v>97</v>
      </c>
      <c r="L17" s="36" t="s">
        <v>188</v>
      </c>
      <c r="M17" s="36">
        <v>0</v>
      </c>
      <c r="N17" s="35"/>
      <c r="O17" s="31"/>
      <c r="P17" s="35"/>
      <c r="Q17" s="35"/>
      <c r="R17" s="31" t="s">
        <v>128</v>
      </c>
      <c r="S17" s="33">
        <v>45002</v>
      </c>
      <c r="T17" s="33"/>
      <c r="U17" s="33"/>
      <c r="V17" s="33"/>
      <c r="W17" s="38">
        <v>45777</v>
      </c>
      <c r="X17" s="38" t="s">
        <v>192</v>
      </c>
      <c r="Y17" s="34">
        <v>1214488</v>
      </c>
      <c r="Z17" s="34">
        <v>1214488</v>
      </c>
      <c r="AA17" s="34">
        <v>0</v>
      </c>
      <c r="AB17" s="34">
        <v>0</v>
      </c>
      <c r="AC17" s="34">
        <v>0</v>
      </c>
      <c r="AD17" s="34">
        <v>0</v>
      </c>
      <c r="AE17" s="31" t="s">
        <v>167</v>
      </c>
      <c r="AF17" s="34">
        <v>1214488</v>
      </c>
      <c r="AG17" s="31" t="s">
        <v>64</v>
      </c>
      <c r="AH17" s="31" t="s">
        <v>168</v>
      </c>
      <c r="AI17" s="31" t="s">
        <v>162</v>
      </c>
      <c r="AJ17" s="31" t="s">
        <v>133</v>
      </c>
      <c r="AK17" s="31" t="s">
        <v>132</v>
      </c>
      <c r="AL17" s="31"/>
      <c r="AM17" s="36">
        <v>0</v>
      </c>
      <c r="AN17" s="34">
        <v>1214488</v>
      </c>
      <c r="AO17" s="36">
        <v>0</v>
      </c>
      <c r="AP17" s="36">
        <v>0</v>
      </c>
      <c r="AQ17" s="36">
        <v>0</v>
      </c>
      <c r="AR17" s="36">
        <v>0</v>
      </c>
      <c r="AS17" s="36">
        <v>0</v>
      </c>
      <c r="AT17" s="36">
        <v>0</v>
      </c>
      <c r="AU17" s="36">
        <v>0</v>
      </c>
      <c r="AV17" s="36">
        <v>0</v>
      </c>
      <c r="AW17" s="36">
        <v>0</v>
      </c>
      <c r="AX17" s="35"/>
      <c r="AY17" s="35"/>
      <c r="AZ17" s="35"/>
      <c r="BA17" s="36">
        <v>0</v>
      </c>
    </row>
    <row r="18" spans="1:53" s="13" customFormat="1" ht="10" x14ac:dyDescent="0.2">
      <c r="A18" s="30">
        <v>821003143</v>
      </c>
      <c r="B18" s="30" t="s">
        <v>86</v>
      </c>
      <c r="C18" s="32" t="s">
        <v>98</v>
      </c>
      <c r="D18" s="32">
        <v>538609</v>
      </c>
      <c r="E18" s="32" t="s">
        <v>170</v>
      </c>
      <c r="F18" s="30" t="s">
        <v>117</v>
      </c>
      <c r="G18" s="33">
        <v>45080.474305555559</v>
      </c>
      <c r="H18" s="33">
        <v>45117.329861111109</v>
      </c>
      <c r="I18" s="34">
        <v>6960</v>
      </c>
      <c r="J18" s="34">
        <v>6960</v>
      </c>
      <c r="K18" s="35" t="s">
        <v>97</v>
      </c>
      <c r="L18" s="36" t="s">
        <v>188</v>
      </c>
      <c r="M18" s="36">
        <v>0</v>
      </c>
      <c r="N18" s="35"/>
      <c r="O18" s="31"/>
      <c r="P18" s="35"/>
      <c r="Q18" s="35"/>
      <c r="R18" s="31" t="s">
        <v>128</v>
      </c>
      <c r="S18" s="33">
        <v>45080</v>
      </c>
      <c r="T18" s="33"/>
      <c r="U18" s="33"/>
      <c r="V18" s="33"/>
      <c r="W18" s="38">
        <v>45777</v>
      </c>
      <c r="X18" s="38" t="s">
        <v>192</v>
      </c>
      <c r="Y18" s="34">
        <v>6960</v>
      </c>
      <c r="Z18" s="34">
        <v>6960</v>
      </c>
      <c r="AA18" s="34">
        <v>0</v>
      </c>
      <c r="AB18" s="34">
        <v>0</v>
      </c>
      <c r="AC18" s="34">
        <v>0</v>
      </c>
      <c r="AD18" s="34">
        <v>0</v>
      </c>
      <c r="AE18" s="31"/>
      <c r="AF18" s="34">
        <v>6960</v>
      </c>
      <c r="AG18" s="31" t="s">
        <v>64</v>
      </c>
      <c r="AH18" s="31" t="s">
        <v>171</v>
      </c>
      <c r="AI18" s="31" t="s">
        <v>172</v>
      </c>
      <c r="AJ18" s="31" t="s">
        <v>148</v>
      </c>
      <c r="AK18" s="31" t="s">
        <v>132</v>
      </c>
      <c r="AL18" s="31"/>
      <c r="AM18" s="36">
        <v>0</v>
      </c>
      <c r="AN18" s="34">
        <v>6960</v>
      </c>
      <c r="AO18" s="36">
        <v>0</v>
      </c>
      <c r="AP18" s="36">
        <v>0</v>
      </c>
      <c r="AQ18" s="36">
        <v>0</v>
      </c>
      <c r="AR18" s="36">
        <v>0</v>
      </c>
      <c r="AS18" s="36">
        <v>0</v>
      </c>
      <c r="AT18" s="36">
        <v>0</v>
      </c>
      <c r="AU18" s="36">
        <v>0</v>
      </c>
      <c r="AV18" s="36">
        <v>0</v>
      </c>
      <c r="AW18" s="36">
        <v>0</v>
      </c>
      <c r="AX18" s="35"/>
      <c r="AY18" s="35"/>
      <c r="AZ18" s="35"/>
      <c r="BA18" s="36">
        <v>0</v>
      </c>
    </row>
    <row r="19" spans="1:53" s="13" customFormat="1" ht="10" x14ac:dyDescent="0.2">
      <c r="A19" s="30">
        <v>821003143</v>
      </c>
      <c r="B19" s="30" t="s">
        <v>86</v>
      </c>
      <c r="C19" s="32" t="s">
        <v>98</v>
      </c>
      <c r="D19" s="32">
        <v>813000</v>
      </c>
      <c r="E19" s="32" t="s">
        <v>177</v>
      </c>
      <c r="F19" s="30" t="s">
        <v>119</v>
      </c>
      <c r="G19" s="33">
        <v>45614.401388888888</v>
      </c>
      <c r="H19" s="33">
        <v>45629.679166666669</v>
      </c>
      <c r="I19" s="34">
        <v>15600</v>
      </c>
      <c r="J19" s="34">
        <v>15600</v>
      </c>
      <c r="K19" s="35" t="s">
        <v>97</v>
      </c>
      <c r="L19" s="36" t="s">
        <v>188</v>
      </c>
      <c r="M19" s="36">
        <v>0</v>
      </c>
      <c r="N19" s="35"/>
      <c r="O19" s="31"/>
      <c r="P19" s="35"/>
      <c r="Q19" s="35"/>
      <c r="R19" s="31" t="s">
        <v>128</v>
      </c>
      <c r="S19" s="33">
        <v>45614</v>
      </c>
      <c r="T19" s="33"/>
      <c r="U19" s="33"/>
      <c r="V19" s="33"/>
      <c r="W19" s="38">
        <v>45777</v>
      </c>
      <c r="X19" s="38" t="s">
        <v>192</v>
      </c>
      <c r="Y19" s="34">
        <v>15600</v>
      </c>
      <c r="Z19" s="34">
        <v>15600</v>
      </c>
      <c r="AA19" s="34">
        <v>0</v>
      </c>
      <c r="AB19" s="34">
        <v>0</v>
      </c>
      <c r="AC19" s="34">
        <v>0</v>
      </c>
      <c r="AD19" s="34">
        <v>0</v>
      </c>
      <c r="AE19" s="31"/>
      <c r="AF19" s="34">
        <v>15600</v>
      </c>
      <c r="AG19" s="31" t="s">
        <v>64</v>
      </c>
      <c r="AH19" s="31" t="s">
        <v>178</v>
      </c>
      <c r="AI19" s="31" t="s">
        <v>179</v>
      </c>
      <c r="AJ19" s="31" t="s">
        <v>148</v>
      </c>
      <c r="AK19" s="31" t="s">
        <v>132</v>
      </c>
      <c r="AL19" s="31"/>
      <c r="AM19" s="36">
        <v>0</v>
      </c>
      <c r="AN19" s="34">
        <v>15600</v>
      </c>
      <c r="AO19" s="36">
        <v>0</v>
      </c>
      <c r="AP19" s="36">
        <v>0</v>
      </c>
      <c r="AQ19" s="36">
        <v>0</v>
      </c>
      <c r="AR19" s="36">
        <v>0</v>
      </c>
      <c r="AS19" s="36">
        <v>0</v>
      </c>
      <c r="AT19" s="36">
        <v>0</v>
      </c>
      <c r="AU19" s="36">
        <v>0</v>
      </c>
      <c r="AV19" s="36">
        <v>0</v>
      </c>
      <c r="AW19" s="36">
        <v>0</v>
      </c>
      <c r="AX19" s="35"/>
      <c r="AY19" s="35"/>
      <c r="AZ19" s="35"/>
      <c r="BA19" s="36">
        <v>0</v>
      </c>
    </row>
    <row r="20" spans="1:53" s="13" customFormat="1" ht="10" x14ac:dyDescent="0.2">
      <c r="A20" s="30">
        <v>821003143</v>
      </c>
      <c r="B20" s="30" t="s">
        <v>86</v>
      </c>
      <c r="C20" s="32" t="s">
        <v>98</v>
      </c>
      <c r="D20" s="32">
        <v>540225</v>
      </c>
      <c r="E20" s="32" t="s">
        <v>137</v>
      </c>
      <c r="F20" s="30" t="s">
        <v>118</v>
      </c>
      <c r="G20" s="33">
        <v>45083.664583333331</v>
      </c>
      <c r="H20" s="33">
        <v>45117.331944444442</v>
      </c>
      <c r="I20" s="34">
        <v>280467</v>
      </c>
      <c r="J20" s="34">
        <v>92800</v>
      </c>
      <c r="K20" s="35" t="s">
        <v>184</v>
      </c>
      <c r="L20" s="36" t="s">
        <v>189</v>
      </c>
      <c r="M20" s="36">
        <v>0</v>
      </c>
      <c r="N20" s="35"/>
      <c r="O20" s="31"/>
      <c r="P20" s="35"/>
      <c r="Q20" s="35"/>
      <c r="R20" s="31" t="s">
        <v>138</v>
      </c>
      <c r="S20" s="33">
        <v>45083</v>
      </c>
      <c r="T20" s="33">
        <v>45125</v>
      </c>
      <c r="U20" s="33">
        <v>45133</v>
      </c>
      <c r="V20" s="33"/>
      <c r="W20" s="38">
        <v>45777</v>
      </c>
      <c r="X20" s="38" t="s">
        <v>192</v>
      </c>
      <c r="Y20" s="34">
        <v>280467</v>
      </c>
      <c r="Z20" s="34">
        <v>280467</v>
      </c>
      <c r="AA20" s="34">
        <v>0</v>
      </c>
      <c r="AB20" s="34">
        <v>0</v>
      </c>
      <c r="AC20" s="34">
        <v>92800</v>
      </c>
      <c r="AD20" s="34">
        <v>0</v>
      </c>
      <c r="AE20" s="31" t="s">
        <v>139</v>
      </c>
      <c r="AF20" s="34">
        <v>92800</v>
      </c>
      <c r="AG20" s="31" t="s">
        <v>140</v>
      </c>
      <c r="AH20" s="31" t="s">
        <v>141</v>
      </c>
      <c r="AI20" s="31" t="s">
        <v>142</v>
      </c>
      <c r="AJ20" s="31" t="s">
        <v>133</v>
      </c>
      <c r="AK20" s="31" t="s">
        <v>133</v>
      </c>
      <c r="AL20" s="31" t="s">
        <v>126</v>
      </c>
      <c r="AM20" s="36">
        <v>0</v>
      </c>
      <c r="AN20" s="36">
        <v>0</v>
      </c>
      <c r="AO20" s="36">
        <v>0</v>
      </c>
      <c r="AP20" s="36">
        <v>0</v>
      </c>
      <c r="AQ20" s="36">
        <v>0</v>
      </c>
      <c r="AR20" s="34">
        <v>92800</v>
      </c>
      <c r="AS20" s="36">
        <v>0</v>
      </c>
      <c r="AT20" s="36">
        <v>0</v>
      </c>
      <c r="AU20" s="36">
        <v>0</v>
      </c>
      <c r="AV20" s="36">
        <v>0</v>
      </c>
      <c r="AW20" s="36">
        <v>0</v>
      </c>
      <c r="AX20" s="35"/>
      <c r="AY20" s="35"/>
      <c r="AZ20" s="35"/>
      <c r="BA20" s="36">
        <v>0</v>
      </c>
    </row>
    <row r="21" spans="1:53" s="13" customFormat="1" ht="10" x14ac:dyDescent="0.2">
      <c r="A21" s="30">
        <v>821003143</v>
      </c>
      <c r="B21" s="30" t="s">
        <v>86</v>
      </c>
      <c r="C21" s="32" t="s">
        <v>98</v>
      </c>
      <c r="D21" s="32">
        <v>54740</v>
      </c>
      <c r="E21" s="32" t="s">
        <v>186</v>
      </c>
      <c r="F21" s="30" t="s">
        <v>115</v>
      </c>
      <c r="G21" s="33">
        <v>45021.474999999999</v>
      </c>
      <c r="H21" s="33">
        <v>45051.695138888892</v>
      </c>
      <c r="I21" s="34">
        <v>89913</v>
      </c>
      <c r="J21" s="34">
        <v>89913</v>
      </c>
      <c r="K21" s="35" t="e">
        <v>#N/A</v>
      </c>
      <c r="L21" s="36" t="s">
        <v>87</v>
      </c>
      <c r="M21" s="36">
        <v>0</v>
      </c>
      <c r="N21" s="35"/>
      <c r="O21" s="31"/>
      <c r="P21" s="35"/>
      <c r="Q21" s="35"/>
      <c r="R21" s="31"/>
      <c r="S21" s="33"/>
      <c r="T21" s="33"/>
      <c r="U21" s="33"/>
      <c r="V21" s="33"/>
      <c r="W21" s="38" t="s">
        <v>88</v>
      </c>
      <c r="X21" s="38" t="s">
        <v>88</v>
      </c>
      <c r="Y21" s="34">
        <v>0</v>
      </c>
      <c r="Z21" s="34">
        <v>0</v>
      </c>
      <c r="AA21" s="34">
        <v>0</v>
      </c>
      <c r="AB21" s="34">
        <v>0</v>
      </c>
      <c r="AC21" s="34">
        <v>0</v>
      </c>
      <c r="AD21" s="34">
        <v>0</v>
      </c>
      <c r="AE21" s="31"/>
      <c r="AF21" s="34">
        <v>0</v>
      </c>
      <c r="AG21" s="31"/>
      <c r="AH21" s="31"/>
      <c r="AI21" s="31"/>
      <c r="AJ21" s="31"/>
      <c r="AK21" s="31"/>
      <c r="AL21" s="31"/>
      <c r="AM21" s="36">
        <v>0</v>
      </c>
      <c r="AN21" s="36">
        <v>0</v>
      </c>
      <c r="AO21" s="34">
        <v>89913</v>
      </c>
      <c r="AP21" s="36">
        <v>0</v>
      </c>
      <c r="AQ21" s="36">
        <v>0</v>
      </c>
      <c r="AR21" s="36">
        <v>0</v>
      </c>
      <c r="AS21" s="36">
        <v>0</v>
      </c>
      <c r="AT21" s="36">
        <v>0</v>
      </c>
      <c r="AU21" s="36">
        <v>0</v>
      </c>
      <c r="AV21" s="36">
        <v>0</v>
      </c>
      <c r="AW21" s="36">
        <v>0</v>
      </c>
      <c r="AX21" s="35"/>
      <c r="AY21" s="35"/>
      <c r="AZ21" s="35"/>
      <c r="BA21" s="36">
        <v>0</v>
      </c>
    </row>
    <row r="22" spans="1:53" s="13" customFormat="1" ht="10" x14ac:dyDescent="0.2">
      <c r="A22" s="30">
        <v>821003143</v>
      </c>
      <c r="B22" s="30" t="s">
        <v>86</v>
      </c>
      <c r="C22" s="32" t="s">
        <v>98</v>
      </c>
      <c r="D22" s="32">
        <v>343406</v>
      </c>
      <c r="E22" s="32" t="s">
        <v>122</v>
      </c>
      <c r="F22" s="30" t="s">
        <v>108</v>
      </c>
      <c r="G22" s="33">
        <v>44731.818749999999</v>
      </c>
      <c r="H22" s="33">
        <v>44761.486805555556</v>
      </c>
      <c r="I22" s="34">
        <v>99423</v>
      </c>
      <c r="J22" s="34">
        <v>99423</v>
      </c>
      <c r="K22" s="35" t="s">
        <v>182</v>
      </c>
      <c r="L22" s="36" t="s">
        <v>190</v>
      </c>
      <c r="M22" s="34">
        <v>99423</v>
      </c>
      <c r="N22" s="35">
        <v>1222151362</v>
      </c>
      <c r="O22" s="31"/>
      <c r="P22" s="35"/>
      <c r="Q22" s="35"/>
      <c r="R22" s="31" t="s">
        <v>123</v>
      </c>
      <c r="S22" s="33">
        <v>44731</v>
      </c>
      <c r="T22" s="33">
        <v>44785</v>
      </c>
      <c r="U22" s="33">
        <v>44785</v>
      </c>
      <c r="V22" s="33"/>
      <c r="W22" s="38">
        <v>992</v>
      </c>
      <c r="X22" s="38" t="s">
        <v>192</v>
      </c>
      <c r="Y22" s="34">
        <v>99423</v>
      </c>
      <c r="Z22" s="34">
        <v>99423</v>
      </c>
      <c r="AA22" s="34">
        <v>0</v>
      </c>
      <c r="AB22" s="34">
        <v>0</v>
      </c>
      <c r="AC22" s="34">
        <v>0</v>
      </c>
      <c r="AD22" s="34">
        <v>0</v>
      </c>
      <c r="AE22" s="31"/>
      <c r="AF22" s="34"/>
      <c r="AG22" s="31"/>
      <c r="AH22" s="31"/>
      <c r="AI22" s="31"/>
      <c r="AJ22" s="31"/>
      <c r="AK22" s="31"/>
      <c r="AL22" s="31" t="s">
        <v>126</v>
      </c>
      <c r="AM22" s="36">
        <v>0</v>
      </c>
      <c r="AN22" s="36">
        <v>0</v>
      </c>
      <c r="AO22" s="36">
        <v>0</v>
      </c>
      <c r="AP22" s="36">
        <v>0</v>
      </c>
      <c r="AQ22" s="36">
        <v>0</v>
      </c>
      <c r="AR22" s="36">
        <v>0</v>
      </c>
      <c r="AS22" s="34">
        <v>99423</v>
      </c>
      <c r="AT22" s="36">
        <v>0</v>
      </c>
      <c r="AU22" s="36">
        <v>0</v>
      </c>
      <c r="AV22" s="36">
        <v>0</v>
      </c>
      <c r="AW22" s="36">
        <v>0</v>
      </c>
      <c r="AX22" s="35"/>
      <c r="AY22" s="35"/>
      <c r="AZ22" s="35"/>
      <c r="BA22" s="36">
        <v>0</v>
      </c>
    </row>
    <row r="23" spans="1:53" s="13" customFormat="1" ht="10" x14ac:dyDescent="0.2">
      <c r="A23" s="30">
        <v>821003143</v>
      </c>
      <c r="B23" s="30" t="s">
        <v>86</v>
      </c>
      <c r="C23" s="32" t="s">
        <v>98</v>
      </c>
      <c r="D23" s="32">
        <v>377083</v>
      </c>
      <c r="E23" s="32" t="s">
        <v>134</v>
      </c>
      <c r="F23" s="30" t="s">
        <v>111</v>
      </c>
      <c r="G23" s="33">
        <v>44796.703472222223</v>
      </c>
      <c r="H23" s="33">
        <v>44813.651388888888</v>
      </c>
      <c r="I23" s="34">
        <v>99423</v>
      </c>
      <c r="J23" s="34">
        <v>99423</v>
      </c>
      <c r="K23" s="35" t="s">
        <v>182</v>
      </c>
      <c r="L23" s="36" t="s">
        <v>190</v>
      </c>
      <c r="M23" s="34">
        <v>99423</v>
      </c>
      <c r="N23" s="35">
        <v>1222153299</v>
      </c>
      <c r="O23" s="31"/>
      <c r="P23" s="35"/>
      <c r="Q23" s="35"/>
      <c r="R23" s="31" t="s">
        <v>123</v>
      </c>
      <c r="S23" s="33">
        <v>44796</v>
      </c>
      <c r="T23" s="33">
        <v>44823</v>
      </c>
      <c r="U23" s="33">
        <v>44823</v>
      </c>
      <c r="V23" s="33"/>
      <c r="W23" s="38">
        <v>954</v>
      </c>
      <c r="X23" s="38" t="s">
        <v>192</v>
      </c>
      <c r="Y23" s="34">
        <v>99423</v>
      </c>
      <c r="Z23" s="34">
        <v>99423</v>
      </c>
      <c r="AA23" s="34">
        <v>0</v>
      </c>
      <c r="AB23" s="34">
        <v>0</v>
      </c>
      <c r="AC23" s="34">
        <v>0</v>
      </c>
      <c r="AD23" s="34">
        <v>0</v>
      </c>
      <c r="AE23" s="31"/>
      <c r="AF23" s="34"/>
      <c r="AG23" s="31"/>
      <c r="AH23" s="31"/>
      <c r="AI23" s="31"/>
      <c r="AJ23" s="31"/>
      <c r="AK23" s="31"/>
      <c r="AL23" s="31" t="s">
        <v>126</v>
      </c>
      <c r="AM23" s="36">
        <v>0</v>
      </c>
      <c r="AN23" s="36">
        <v>0</v>
      </c>
      <c r="AO23" s="36">
        <v>0</v>
      </c>
      <c r="AP23" s="36">
        <v>0</v>
      </c>
      <c r="AQ23" s="36">
        <v>0</v>
      </c>
      <c r="AR23" s="36">
        <v>0</v>
      </c>
      <c r="AS23" s="34">
        <v>99423</v>
      </c>
      <c r="AT23" s="36">
        <v>0</v>
      </c>
      <c r="AU23" s="36">
        <v>0</v>
      </c>
      <c r="AV23" s="36">
        <v>0</v>
      </c>
      <c r="AW23" s="36">
        <v>0</v>
      </c>
      <c r="AX23" s="35"/>
      <c r="AY23" s="35"/>
      <c r="AZ23" s="35"/>
      <c r="BA23" s="36">
        <v>0</v>
      </c>
    </row>
    <row r="24" spans="1:53" s="13" customFormat="1" ht="10" x14ac:dyDescent="0.2">
      <c r="A24" s="30">
        <v>821003143</v>
      </c>
      <c r="B24" s="30" t="s">
        <v>86</v>
      </c>
      <c r="C24" s="32" t="s">
        <v>98</v>
      </c>
      <c r="D24" s="32">
        <v>832239</v>
      </c>
      <c r="E24" s="32" t="s">
        <v>180</v>
      </c>
      <c r="F24" s="30" t="s">
        <v>120</v>
      </c>
      <c r="G24" s="33">
        <v>45694.34097222222</v>
      </c>
      <c r="H24" s="33">
        <v>45720.381249999999</v>
      </c>
      <c r="I24" s="34">
        <v>56961</v>
      </c>
      <c r="J24" s="34">
        <v>52261</v>
      </c>
      <c r="K24" s="35" t="e">
        <v>#N/A</v>
      </c>
      <c r="L24" s="36" t="s">
        <v>190</v>
      </c>
      <c r="M24" s="34">
        <v>52261</v>
      </c>
      <c r="N24" s="35">
        <v>1222577583</v>
      </c>
      <c r="O24" s="31"/>
      <c r="P24" s="35"/>
      <c r="Q24" s="35"/>
      <c r="R24" s="31" t="s">
        <v>123</v>
      </c>
      <c r="S24" s="33">
        <v>45712</v>
      </c>
      <c r="T24" s="33">
        <v>45726</v>
      </c>
      <c r="U24" s="33">
        <v>45743</v>
      </c>
      <c r="V24" s="33"/>
      <c r="W24" s="38">
        <v>34</v>
      </c>
      <c r="X24" s="38" t="s">
        <v>193</v>
      </c>
      <c r="Y24" s="34">
        <v>56961</v>
      </c>
      <c r="Z24" s="34">
        <v>56961</v>
      </c>
      <c r="AA24" s="34">
        <v>4700</v>
      </c>
      <c r="AB24" s="34">
        <v>4700</v>
      </c>
      <c r="AC24" s="34">
        <v>0</v>
      </c>
      <c r="AD24" s="34">
        <v>0</v>
      </c>
      <c r="AE24" s="31"/>
      <c r="AF24" s="34"/>
      <c r="AG24" s="31"/>
      <c r="AH24" s="31"/>
      <c r="AI24" s="31"/>
      <c r="AJ24" s="31" t="s">
        <v>181</v>
      </c>
      <c r="AK24" s="31"/>
      <c r="AL24" s="31" t="s">
        <v>149</v>
      </c>
      <c r="AM24" s="36">
        <v>0</v>
      </c>
      <c r="AN24" s="36">
        <v>0</v>
      </c>
      <c r="AO24" s="36">
        <v>0</v>
      </c>
      <c r="AP24" s="36">
        <v>0</v>
      </c>
      <c r="AQ24" s="36">
        <v>0</v>
      </c>
      <c r="AR24" s="36">
        <v>0</v>
      </c>
      <c r="AS24" s="34">
        <v>52261</v>
      </c>
      <c r="AT24" s="36">
        <v>0</v>
      </c>
      <c r="AU24" s="36">
        <v>0</v>
      </c>
      <c r="AV24" s="36">
        <v>0</v>
      </c>
      <c r="AW24" s="36">
        <v>0</v>
      </c>
      <c r="AX24" s="35"/>
      <c r="AY24" s="35"/>
      <c r="AZ24" s="35"/>
      <c r="BA24" s="36">
        <v>0</v>
      </c>
    </row>
    <row r="25" spans="1:53" s="13" customFormat="1" ht="10" x14ac:dyDescent="0.2">
      <c r="A25" s="30">
        <v>821003143</v>
      </c>
      <c r="B25" s="30" t="s">
        <v>86</v>
      </c>
      <c r="C25" s="32" t="s">
        <v>98</v>
      </c>
      <c r="D25" s="32">
        <v>836258</v>
      </c>
      <c r="E25" s="32" t="s">
        <v>147</v>
      </c>
      <c r="F25" s="30" t="s">
        <v>121</v>
      </c>
      <c r="G25" s="33">
        <v>45709.512499999997</v>
      </c>
      <c r="H25" s="33">
        <v>45720.381249999999</v>
      </c>
      <c r="I25" s="34">
        <v>8544</v>
      </c>
      <c r="J25" s="34">
        <v>8544</v>
      </c>
      <c r="K25" s="35" t="e">
        <v>#N/A</v>
      </c>
      <c r="L25" s="36" t="s">
        <v>190</v>
      </c>
      <c r="M25" s="34">
        <v>8544</v>
      </c>
      <c r="N25" s="35">
        <v>137071738</v>
      </c>
      <c r="O25" s="31"/>
      <c r="P25" s="35"/>
      <c r="Q25" s="35"/>
      <c r="R25" s="31" t="s">
        <v>123</v>
      </c>
      <c r="S25" s="33">
        <v>45709</v>
      </c>
      <c r="T25" s="33">
        <v>45726</v>
      </c>
      <c r="U25" s="33">
        <v>45743</v>
      </c>
      <c r="V25" s="33"/>
      <c r="W25" s="38">
        <v>34</v>
      </c>
      <c r="X25" s="38" t="s">
        <v>193</v>
      </c>
      <c r="Y25" s="34">
        <v>8544</v>
      </c>
      <c r="Z25" s="34">
        <v>8544</v>
      </c>
      <c r="AA25" s="34">
        <v>0</v>
      </c>
      <c r="AB25" s="34">
        <v>0</v>
      </c>
      <c r="AC25" s="34">
        <v>0</v>
      </c>
      <c r="AD25" s="34">
        <v>0</v>
      </c>
      <c r="AE25" s="31"/>
      <c r="AF25" s="34"/>
      <c r="AG25" s="31"/>
      <c r="AH25" s="31"/>
      <c r="AI25" s="31"/>
      <c r="AJ25" s="31" t="s">
        <v>148</v>
      </c>
      <c r="AK25" s="31"/>
      <c r="AL25" s="31" t="s">
        <v>149</v>
      </c>
      <c r="AM25" s="36">
        <v>0</v>
      </c>
      <c r="AN25" s="36">
        <v>0</v>
      </c>
      <c r="AO25" s="36">
        <v>0</v>
      </c>
      <c r="AP25" s="36">
        <v>0</v>
      </c>
      <c r="AQ25" s="36">
        <v>0</v>
      </c>
      <c r="AR25" s="36">
        <v>0</v>
      </c>
      <c r="AS25" s="34">
        <v>8544</v>
      </c>
      <c r="AT25" s="36">
        <v>0</v>
      </c>
      <c r="AU25" s="36">
        <v>0</v>
      </c>
      <c r="AV25" s="36">
        <v>0</v>
      </c>
      <c r="AW25" s="36">
        <v>0</v>
      </c>
      <c r="AX25" s="35"/>
      <c r="AY25" s="35"/>
      <c r="AZ25" s="35"/>
      <c r="BA25" s="36">
        <v>0</v>
      </c>
    </row>
  </sheetData>
  <protectedRanges>
    <protectedRange algorithmName="SHA-512" hashValue="9+ah9tJAD1d4FIK7boMSAp9ZhkqWOsKcliwsS35JSOsk0Aea+c/2yFVjBeVDsv7trYxT+iUP9dPVCIbjcjaMoQ==" saltValue="Z7GArlXd1BdcXotzmJqK/w==" spinCount="100000" sqref="A3:B6" name="Rango1_19_1"/>
    <protectedRange algorithmName="SHA-512" hashValue="9+ah9tJAD1d4FIK7boMSAp9ZhkqWOsKcliwsS35JSOsk0Aea+c/2yFVjBeVDsv7trYxT+iUP9dPVCIbjcjaMoQ==" saltValue="Z7GArlXd1BdcXotzmJqK/w==" spinCount="100000" sqref="A7:B10" name="Rango1_23"/>
    <protectedRange algorithmName="SHA-512" hashValue="9+ah9tJAD1d4FIK7boMSAp9ZhkqWOsKcliwsS35JSOsk0Aea+c/2yFVjBeVDsv7trYxT+iUP9dPVCIbjcjaMoQ==" saltValue="Z7GArlXd1BdcXotzmJqK/w==" spinCount="100000" sqref="A11:B25" name="Rango1_23_1"/>
  </protectedRanges>
  <autoFilter ref="A2:BG25" xr:uid="{23E71F54-CFAC-4C84-8625-D2400E97652D}"/>
  <dataValidations count="1">
    <dataValidation type="whole" operator="greaterThan" allowBlank="1" showInputMessage="1" showErrorMessage="1" errorTitle="DATO ERRADO" error="El valor debe ser diferente de cero" sqref="H3:I8 M6 M8" xr:uid="{BFF3E99E-C6B6-4B43-B627-3AFEB0E75554}">
      <formula1>1</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61995-4944-466C-B1DC-98B827B727DC}">
  <dimension ref="B1:J42"/>
  <sheetViews>
    <sheetView showGridLines="0" topLeftCell="A15" zoomScaleNormal="100" workbookViewId="0">
      <selection activeCell="M35" sqref="M35"/>
    </sheetView>
  </sheetViews>
  <sheetFormatPr baseColWidth="10" defaultColWidth="10.90625" defaultRowHeight="12.5" x14ac:dyDescent="0.25"/>
  <cols>
    <col min="1" max="1" width="1" style="42" customWidth="1"/>
    <col min="2" max="2" width="10.90625" style="42"/>
    <col min="3" max="3" width="17.54296875" style="42" customWidth="1"/>
    <col min="4" max="4" width="11.54296875" style="42" customWidth="1"/>
    <col min="5" max="8" width="10.90625" style="42"/>
    <col min="9" max="9" width="22.54296875" style="42" customWidth="1"/>
    <col min="10" max="10" width="14" style="42" customWidth="1"/>
    <col min="11" max="11" width="1.81640625" style="42" customWidth="1"/>
    <col min="12" max="16384" width="10.90625" style="42"/>
  </cols>
  <sheetData>
    <row r="1" spans="2:10" ht="6" customHeight="1" thickBot="1" x14ac:dyDescent="0.3"/>
    <row r="2" spans="2:10" ht="19.5" customHeight="1" x14ac:dyDescent="0.25">
      <c r="B2" s="43"/>
      <c r="C2" s="44"/>
      <c r="D2" s="92" t="s">
        <v>194</v>
      </c>
      <c r="E2" s="93"/>
      <c r="F2" s="93"/>
      <c r="G2" s="93"/>
      <c r="H2" s="93"/>
      <c r="I2" s="94"/>
      <c r="J2" s="98" t="s">
        <v>195</v>
      </c>
    </row>
    <row r="3" spans="2:10" ht="15.75" customHeight="1" thickBot="1" x14ac:dyDescent="0.3">
      <c r="B3" s="45"/>
      <c r="C3" s="46"/>
      <c r="D3" s="95"/>
      <c r="E3" s="96"/>
      <c r="F3" s="96"/>
      <c r="G3" s="96"/>
      <c r="H3" s="96"/>
      <c r="I3" s="97"/>
      <c r="J3" s="99"/>
    </row>
    <row r="4" spans="2:10" ht="13" x14ac:dyDescent="0.25">
      <c r="B4" s="45"/>
      <c r="C4" s="46"/>
      <c r="D4" s="47"/>
      <c r="E4" s="48"/>
      <c r="F4" s="48"/>
      <c r="G4" s="48"/>
      <c r="H4" s="48"/>
      <c r="I4" s="49"/>
      <c r="J4" s="50"/>
    </row>
    <row r="5" spans="2:10" ht="13" x14ac:dyDescent="0.25">
      <c r="B5" s="45"/>
      <c r="C5" s="46"/>
      <c r="D5" s="51" t="s">
        <v>196</v>
      </c>
      <c r="E5" s="52"/>
      <c r="F5" s="52"/>
      <c r="G5" s="52"/>
      <c r="H5" s="52"/>
      <c r="I5" s="53"/>
      <c r="J5" s="53" t="s">
        <v>197</v>
      </c>
    </row>
    <row r="6" spans="2:10" ht="13.5" thickBot="1" x14ac:dyDescent="0.3">
      <c r="B6" s="54"/>
      <c r="C6" s="55"/>
      <c r="D6" s="56"/>
      <c r="E6" s="57"/>
      <c r="F6" s="57"/>
      <c r="G6" s="57"/>
      <c r="H6" s="57"/>
      <c r="I6" s="58"/>
      <c r="J6" s="59"/>
    </row>
    <row r="7" spans="2:10" x14ac:dyDescent="0.25">
      <c r="B7" s="60"/>
      <c r="J7" s="61"/>
    </row>
    <row r="8" spans="2:10" x14ac:dyDescent="0.25">
      <c r="B8" s="60"/>
      <c r="J8" s="61"/>
    </row>
    <row r="9" spans="2:10" x14ac:dyDescent="0.25">
      <c r="B9" s="60"/>
      <c r="C9" s="42" t="s">
        <v>226</v>
      </c>
      <c r="J9" s="61"/>
    </row>
    <row r="10" spans="2:10" ht="13" x14ac:dyDescent="0.3">
      <c r="B10" s="60"/>
      <c r="C10" s="62"/>
      <c r="E10" s="63"/>
      <c r="H10" s="64"/>
      <c r="J10" s="61"/>
    </row>
    <row r="11" spans="2:10" x14ac:dyDescent="0.25">
      <c r="B11" s="60"/>
      <c r="J11" s="61"/>
    </row>
    <row r="12" spans="2:10" ht="13" x14ac:dyDescent="0.3">
      <c r="B12" s="60"/>
      <c r="C12" s="62" t="s">
        <v>227</v>
      </c>
      <c r="J12" s="61"/>
    </row>
    <row r="13" spans="2:10" ht="13" x14ac:dyDescent="0.3">
      <c r="B13" s="60"/>
      <c r="C13" s="62" t="s">
        <v>228</v>
      </c>
      <c r="J13" s="61"/>
    </row>
    <row r="14" spans="2:10" x14ac:dyDescent="0.25">
      <c r="B14" s="60"/>
      <c r="J14" s="61"/>
    </row>
    <row r="15" spans="2:10" x14ac:dyDescent="0.25">
      <c r="B15" s="60"/>
      <c r="C15" s="42" t="s">
        <v>229</v>
      </c>
      <c r="J15" s="61"/>
    </row>
    <row r="16" spans="2:10" x14ac:dyDescent="0.25">
      <c r="B16" s="60"/>
      <c r="C16" s="65"/>
      <c r="J16" s="61"/>
    </row>
    <row r="17" spans="2:10" ht="13" x14ac:dyDescent="0.25">
      <c r="B17" s="60"/>
      <c r="C17" s="42" t="s">
        <v>230</v>
      </c>
      <c r="D17" s="63"/>
      <c r="H17" s="66" t="s">
        <v>198</v>
      </c>
      <c r="I17" s="67" t="s">
        <v>199</v>
      </c>
      <c r="J17" s="61"/>
    </row>
    <row r="18" spans="2:10" ht="13" x14ac:dyDescent="0.3">
      <c r="B18" s="60"/>
      <c r="C18" s="62" t="s">
        <v>200</v>
      </c>
      <c r="D18" s="62"/>
      <c r="E18" s="62"/>
      <c r="F18" s="62"/>
      <c r="H18" s="68">
        <v>23</v>
      </c>
      <c r="I18" s="69">
        <v>6362069</v>
      </c>
      <c r="J18" s="61"/>
    </row>
    <row r="19" spans="2:10" x14ac:dyDescent="0.25">
      <c r="B19" s="60"/>
      <c r="C19" s="42" t="s">
        <v>201</v>
      </c>
      <c r="H19" s="70">
        <v>1</v>
      </c>
      <c r="I19" s="71">
        <v>66893</v>
      </c>
      <c r="J19" s="61"/>
    </row>
    <row r="20" spans="2:10" x14ac:dyDescent="0.25">
      <c r="B20" s="60"/>
      <c r="C20" s="42" t="s">
        <v>202</v>
      </c>
      <c r="H20" s="70">
        <v>6</v>
      </c>
      <c r="I20" s="71">
        <v>4858766</v>
      </c>
      <c r="J20" s="61"/>
    </row>
    <row r="21" spans="2:10" x14ac:dyDescent="0.25">
      <c r="B21" s="60"/>
      <c r="C21" s="42" t="s">
        <v>203</v>
      </c>
      <c r="H21" s="70">
        <v>1</v>
      </c>
      <c r="I21" s="71">
        <v>89913</v>
      </c>
      <c r="J21" s="61"/>
    </row>
    <row r="22" spans="2:10" x14ac:dyDescent="0.25">
      <c r="B22" s="60"/>
      <c r="C22" s="42" t="s">
        <v>204</v>
      </c>
      <c r="H22" s="70">
        <v>9</v>
      </c>
      <c r="I22" s="71">
        <v>894623</v>
      </c>
      <c r="J22" s="61"/>
    </row>
    <row r="23" spans="2:10" x14ac:dyDescent="0.25">
      <c r="B23" s="60"/>
      <c r="C23" s="42" t="s">
        <v>205</v>
      </c>
      <c r="H23" s="70">
        <v>0</v>
      </c>
      <c r="I23" s="71">
        <v>0</v>
      </c>
      <c r="J23" s="61"/>
    </row>
    <row r="24" spans="2:10" ht="13" thickBot="1" x14ac:dyDescent="0.3">
      <c r="B24" s="60"/>
      <c r="C24" s="42" t="s">
        <v>206</v>
      </c>
      <c r="H24" s="72">
        <v>1</v>
      </c>
      <c r="I24" s="73">
        <v>92800</v>
      </c>
      <c r="J24" s="61"/>
    </row>
    <row r="25" spans="2:10" ht="13" x14ac:dyDescent="0.3">
      <c r="B25" s="60"/>
      <c r="C25" s="62" t="s">
        <v>207</v>
      </c>
      <c r="D25" s="62"/>
      <c r="E25" s="62"/>
      <c r="F25" s="62"/>
      <c r="H25" s="68">
        <f>H19+H20+H21+H22+H24+H23</f>
        <v>18</v>
      </c>
      <c r="I25" s="69">
        <f>I19+I20+I21+I22+I24+I23</f>
        <v>6002995</v>
      </c>
      <c r="J25" s="61"/>
    </row>
    <row r="26" spans="2:10" x14ac:dyDescent="0.25">
      <c r="B26" s="60"/>
      <c r="C26" s="42" t="s">
        <v>208</v>
      </c>
      <c r="H26" s="70">
        <v>4</v>
      </c>
      <c r="I26" s="71">
        <v>259651</v>
      </c>
      <c r="J26" s="61"/>
    </row>
    <row r="27" spans="2:10" ht="13" thickBot="1" x14ac:dyDescent="0.3">
      <c r="B27" s="60"/>
      <c r="C27" s="42" t="s">
        <v>78</v>
      </c>
      <c r="H27" s="72">
        <v>0</v>
      </c>
      <c r="I27" s="73">
        <v>0</v>
      </c>
      <c r="J27" s="61"/>
    </row>
    <row r="28" spans="2:10" ht="13" x14ac:dyDescent="0.3">
      <c r="B28" s="60"/>
      <c r="C28" s="62" t="s">
        <v>209</v>
      </c>
      <c r="D28" s="62"/>
      <c r="E28" s="62"/>
      <c r="F28" s="62"/>
      <c r="H28" s="68">
        <f>H26+H27</f>
        <v>4</v>
      </c>
      <c r="I28" s="69">
        <f>I26+I27</f>
        <v>259651</v>
      </c>
      <c r="J28" s="61"/>
    </row>
    <row r="29" spans="2:10" ht="13.5" thickBot="1" x14ac:dyDescent="0.35">
      <c r="B29" s="60"/>
      <c r="C29" s="42" t="s">
        <v>210</v>
      </c>
      <c r="D29" s="62"/>
      <c r="E29" s="62"/>
      <c r="F29" s="62"/>
      <c r="H29" s="72">
        <v>1</v>
      </c>
      <c r="I29" s="73">
        <v>99423</v>
      </c>
      <c r="J29" s="61"/>
    </row>
    <row r="30" spans="2:10" ht="13" x14ac:dyDescent="0.3">
      <c r="B30" s="60"/>
      <c r="C30" s="62" t="s">
        <v>211</v>
      </c>
      <c r="D30" s="62"/>
      <c r="E30" s="62"/>
      <c r="F30" s="62"/>
      <c r="H30" s="70">
        <f>H29</f>
        <v>1</v>
      </c>
      <c r="I30" s="71">
        <f>I29</f>
        <v>99423</v>
      </c>
      <c r="J30" s="61"/>
    </row>
    <row r="31" spans="2:10" ht="13" x14ac:dyDescent="0.3">
      <c r="B31" s="60"/>
      <c r="C31" s="62"/>
      <c r="D31" s="62"/>
      <c r="E31" s="62"/>
      <c r="F31" s="62"/>
      <c r="H31" s="74"/>
      <c r="I31" s="69"/>
      <c r="J31" s="61"/>
    </row>
    <row r="32" spans="2:10" ht="13.5" thickBot="1" x14ac:dyDescent="0.35">
      <c r="B32" s="60"/>
      <c r="C32" s="62" t="s">
        <v>212</v>
      </c>
      <c r="D32" s="62"/>
      <c r="H32" s="75">
        <f>H25+H28+H30</f>
        <v>23</v>
      </c>
      <c r="I32" s="76">
        <f>I25+I28+I30</f>
        <v>6362069</v>
      </c>
      <c r="J32" s="61"/>
    </row>
    <row r="33" spans="2:10" ht="13.5" thickTop="1" x14ac:dyDescent="0.3">
      <c r="B33" s="60"/>
      <c r="C33" s="62"/>
      <c r="D33" s="62"/>
      <c r="H33" s="77">
        <f>+H18-H32</f>
        <v>0</v>
      </c>
      <c r="I33" s="71">
        <f>+I18-I32</f>
        <v>0</v>
      </c>
      <c r="J33" s="61"/>
    </row>
    <row r="34" spans="2:10" x14ac:dyDescent="0.25">
      <c r="B34" s="60"/>
      <c r="G34" s="77"/>
      <c r="H34" s="77"/>
      <c r="I34" s="77"/>
      <c r="J34" s="61"/>
    </row>
    <row r="35" spans="2:10" x14ac:dyDescent="0.25">
      <c r="B35" s="60"/>
      <c r="G35" s="77"/>
      <c r="H35" s="77"/>
      <c r="I35" s="77"/>
      <c r="J35" s="61"/>
    </row>
    <row r="36" spans="2:10" ht="13" x14ac:dyDescent="0.3">
      <c r="B36" s="60"/>
      <c r="C36" s="62"/>
      <c r="G36" s="77"/>
      <c r="H36" s="77"/>
      <c r="I36" s="77"/>
      <c r="J36" s="61"/>
    </row>
    <row r="37" spans="2:10" ht="13.5" thickBot="1" x14ac:dyDescent="0.35">
      <c r="B37" s="60"/>
      <c r="C37" s="78" t="s">
        <v>213</v>
      </c>
      <c r="D37" s="79"/>
      <c r="H37" s="78" t="s">
        <v>214</v>
      </c>
      <c r="I37" s="79"/>
      <c r="J37" s="61"/>
    </row>
    <row r="38" spans="2:10" ht="13" x14ac:dyDescent="0.3">
      <c r="B38" s="60"/>
      <c r="C38" s="62" t="s">
        <v>215</v>
      </c>
      <c r="D38" s="77"/>
      <c r="H38" s="80" t="s">
        <v>216</v>
      </c>
      <c r="I38" s="77"/>
      <c r="J38" s="61"/>
    </row>
    <row r="39" spans="2:10" ht="13" x14ac:dyDescent="0.3">
      <c r="B39" s="60"/>
      <c r="C39" s="62" t="s">
        <v>86</v>
      </c>
      <c r="H39" s="62" t="s">
        <v>217</v>
      </c>
      <c r="I39" s="77"/>
      <c r="J39" s="61"/>
    </row>
    <row r="40" spans="2:10" x14ac:dyDescent="0.25">
      <c r="B40" s="60"/>
      <c r="G40" s="77"/>
      <c r="H40" s="77"/>
      <c r="I40" s="77"/>
      <c r="J40" s="61"/>
    </row>
    <row r="41" spans="2:10" ht="12.75" customHeight="1" x14ac:dyDescent="0.25">
      <c r="B41" s="60"/>
      <c r="C41" s="100" t="s">
        <v>218</v>
      </c>
      <c r="D41" s="100"/>
      <c r="E41" s="100"/>
      <c r="F41" s="100"/>
      <c r="G41" s="100"/>
      <c r="H41" s="100"/>
      <c r="I41" s="100"/>
      <c r="J41" s="61"/>
    </row>
    <row r="42" spans="2:10" ht="18.75" customHeight="1" thickBot="1" x14ac:dyDescent="0.3">
      <c r="B42" s="81"/>
      <c r="C42" s="82"/>
      <c r="D42" s="82"/>
      <c r="E42" s="82"/>
      <c r="F42" s="82"/>
      <c r="G42" s="82"/>
      <c r="H42" s="82"/>
      <c r="I42" s="82"/>
      <c r="J42" s="83"/>
    </row>
  </sheetData>
  <mergeCells count="3">
    <mergeCell ref="D2:I3"/>
    <mergeCell ref="J2:J3"/>
    <mergeCell ref="C41:I41"/>
  </mergeCells>
  <pageMargins left="0.7" right="0.7" top="0.75" bottom="0.75" header="0.3" footer="0.3"/>
  <pageSetup scale="7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099C96-55A4-442D-AFFF-4A68A151A683}">
  <dimension ref="B1:J37"/>
  <sheetViews>
    <sheetView showGridLines="0" zoomScale="84" zoomScaleNormal="84" zoomScaleSheetLayoutView="100" workbookViewId="0">
      <selection activeCell="O13" sqref="O13"/>
    </sheetView>
  </sheetViews>
  <sheetFormatPr baseColWidth="10" defaultColWidth="11.453125" defaultRowHeight="12.5" x14ac:dyDescent="0.25"/>
  <cols>
    <col min="1" max="1" width="4.453125" style="42" customWidth="1"/>
    <col min="2" max="2" width="11.453125" style="42"/>
    <col min="3" max="3" width="12.81640625" style="42" customWidth="1"/>
    <col min="4" max="4" width="22" style="42" customWidth="1"/>
    <col min="5" max="8" width="11.453125" style="42"/>
    <col min="9" max="9" width="24.81640625" style="42" customWidth="1"/>
    <col min="10" max="10" width="12.54296875" style="42" customWidth="1"/>
    <col min="11" max="11" width="1.81640625" style="42" customWidth="1"/>
    <col min="12" max="16384" width="11.453125" style="42"/>
  </cols>
  <sheetData>
    <row r="1" spans="2:10" ht="18" customHeight="1" thickBot="1" x14ac:dyDescent="0.3"/>
    <row r="2" spans="2:10" ht="19.5" customHeight="1" x14ac:dyDescent="0.25">
      <c r="B2" s="43"/>
      <c r="C2" s="44"/>
      <c r="D2" s="92" t="s">
        <v>219</v>
      </c>
      <c r="E2" s="93"/>
      <c r="F2" s="93"/>
      <c r="G2" s="93"/>
      <c r="H2" s="93"/>
      <c r="I2" s="94"/>
      <c r="J2" s="98" t="s">
        <v>195</v>
      </c>
    </row>
    <row r="3" spans="2:10" ht="15.75" customHeight="1" thickBot="1" x14ac:dyDescent="0.3">
      <c r="B3" s="45"/>
      <c r="C3" s="46"/>
      <c r="D3" s="95"/>
      <c r="E3" s="96"/>
      <c r="F3" s="96"/>
      <c r="G3" s="96"/>
      <c r="H3" s="96"/>
      <c r="I3" s="97"/>
      <c r="J3" s="99"/>
    </row>
    <row r="4" spans="2:10" ht="13" x14ac:dyDescent="0.25">
      <c r="B4" s="45"/>
      <c r="C4" s="46"/>
      <c r="E4" s="48"/>
      <c r="F4" s="48"/>
      <c r="G4" s="48"/>
      <c r="H4" s="48"/>
      <c r="I4" s="49"/>
      <c r="J4" s="50"/>
    </row>
    <row r="5" spans="2:10" ht="13" x14ac:dyDescent="0.25">
      <c r="B5" s="45"/>
      <c r="C5" s="46"/>
      <c r="D5" s="101" t="s">
        <v>220</v>
      </c>
      <c r="E5" s="102"/>
      <c r="F5" s="102"/>
      <c r="G5" s="102"/>
      <c r="H5" s="102"/>
      <c r="I5" s="103"/>
      <c r="J5" s="53" t="s">
        <v>221</v>
      </c>
    </row>
    <row r="6" spans="2:10" ht="13.5" thickBot="1" x14ac:dyDescent="0.3">
      <c r="B6" s="54"/>
      <c r="C6" s="55"/>
      <c r="D6" s="56"/>
      <c r="E6" s="57"/>
      <c r="F6" s="57"/>
      <c r="G6" s="57"/>
      <c r="H6" s="57"/>
      <c r="I6" s="58"/>
      <c r="J6" s="59"/>
    </row>
    <row r="7" spans="2:10" x14ac:dyDescent="0.25">
      <c r="B7" s="60"/>
      <c r="J7" s="61"/>
    </row>
    <row r="8" spans="2:10" x14ac:dyDescent="0.25">
      <c r="B8" s="60"/>
      <c r="J8" s="61"/>
    </row>
    <row r="9" spans="2:10" x14ac:dyDescent="0.25">
      <c r="B9" s="60"/>
      <c r="C9" s="42" t="str">
        <f>+'FOR-CSA-018'!C9</f>
        <v>Santiago de Cali, mayo 26 2025</v>
      </c>
      <c r="D9" s="64"/>
      <c r="E9" s="63"/>
      <c r="J9" s="61"/>
    </row>
    <row r="10" spans="2:10" ht="13" x14ac:dyDescent="0.3">
      <c r="B10" s="60"/>
      <c r="C10" s="62"/>
      <c r="J10" s="61"/>
    </row>
    <row r="11" spans="2:10" ht="13" x14ac:dyDescent="0.3">
      <c r="B11" s="60"/>
      <c r="C11" s="62" t="str">
        <f>+'FOR-CSA-018'!C12</f>
        <v>Señores : HOSP CENTENARIO (SEVILLA)</v>
      </c>
      <c r="J11" s="61"/>
    </row>
    <row r="12" spans="2:10" ht="13" x14ac:dyDescent="0.3">
      <c r="B12" s="60"/>
      <c r="C12" s="62" t="str">
        <f>+'FOR-CSA-018'!C13</f>
        <v>NIT: 821003143</v>
      </c>
      <c r="J12" s="61"/>
    </row>
    <row r="13" spans="2:10" x14ac:dyDescent="0.25">
      <c r="B13" s="60"/>
      <c r="J13" s="61"/>
    </row>
    <row r="14" spans="2:10" x14ac:dyDescent="0.25">
      <c r="B14" s="60"/>
      <c r="C14" s="42" t="s">
        <v>222</v>
      </c>
      <c r="J14" s="61"/>
    </row>
    <row r="15" spans="2:10" x14ac:dyDescent="0.25">
      <c r="B15" s="60"/>
      <c r="C15" s="65"/>
      <c r="J15" s="61"/>
    </row>
    <row r="16" spans="2:10" ht="13" x14ac:dyDescent="0.3">
      <c r="B16" s="60"/>
      <c r="C16" s="84"/>
      <c r="D16" s="63"/>
      <c r="H16" s="85" t="s">
        <v>198</v>
      </c>
      <c r="I16" s="85" t="s">
        <v>199</v>
      </c>
      <c r="J16" s="61"/>
    </row>
    <row r="17" spans="2:10" ht="13" x14ac:dyDescent="0.3">
      <c r="B17" s="60"/>
      <c r="C17" s="62" t="str">
        <f>+'FOR-CSA-018'!C17</f>
        <v>Con Corte al dia: 30/04/2025</v>
      </c>
      <c r="D17" s="62"/>
      <c r="E17" s="62"/>
      <c r="F17" s="62"/>
      <c r="H17" s="86">
        <f>+SUM(H18:H23)</f>
        <v>18</v>
      </c>
      <c r="I17" s="87">
        <f>+SUM(I18:I23)</f>
        <v>6002995</v>
      </c>
      <c r="J17" s="61"/>
    </row>
    <row r="18" spans="2:10" x14ac:dyDescent="0.25">
      <c r="B18" s="60"/>
      <c r="C18" s="42" t="s">
        <v>201</v>
      </c>
      <c r="H18" s="88">
        <f>+'FOR-CSA-018'!H19</f>
        <v>1</v>
      </c>
      <c r="I18" s="89">
        <f>+'FOR-CSA-018'!I19</f>
        <v>66893</v>
      </c>
      <c r="J18" s="61"/>
    </row>
    <row r="19" spans="2:10" x14ac:dyDescent="0.25">
      <c r="B19" s="60"/>
      <c r="C19" s="42" t="s">
        <v>202</v>
      </c>
      <c r="H19" s="88">
        <f>+'FOR-CSA-018'!H20</f>
        <v>6</v>
      </c>
      <c r="I19" s="89">
        <f>+'FOR-CSA-018'!I20</f>
        <v>4858766</v>
      </c>
      <c r="J19" s="61"/>
    </row>
    <row r="20" spans="2:10" x14ac:dyDescent="0.25">
      <c r="B20" s="60"/>
      <c r="C20" s="42" t="s">
        <v>203</v>
      </c>
      <c r="H20" s="88">
        <f>+'FOR-CSA-018'!H21</f>
        <v>1</v>
      </c>
      <c r="I20" s="89">
        <f>+'FOR-CSA-018'!I21</f>
        <v>89913</v>
      </c>
      <c r="J20" s="61"/>
    </row>
    <row r="21" spans="2:10" x14ac:dyDescent="0.25">
      <c r="B21" s="60"/>
      <c r="C21" s="42" t="s">
        <v>204</v>
      </c>
      <c r="H21" s="88">
        <f>+'FOR-CSA-018'!H22</f>
        <v>9</v>
      </c>
      <c r="I21" s="89">
        <f>+'FOR-CSA-018'!I22</f>
        <v>894623</v>
      </c>
      <c r="J21" s="61"/>
    </row>
    <row r="22" spans="2:10" x14ac:dyDescent="0.25">
      <c r="B22" s="60"/>
      <c r="C22" s="42" t="s">
        <v>205</v>
      </c>
      <c r="H22" s="88">
        <f>+'FOR-CSA-018'!H23</f>
        <v>0</v>
      </c>
      <c r="I22" s="89">
        <f>+'FOR-CSA-018'!I23</f>
        <v>0</v>
      </c>
      <c r="J22" s="61"/>
    </row>
    <row r="23" spans="2:10" x14ac:dyDescent="0.25">
      <c r="B23" s="60"/>
      <c r="C23" s="42" t="s">
        <v>223</v>
      </c>
      <c r="H23" s="88">
        <f>+'FOR-CSA-018'!H24</f>
        <v>1</v>
      </c>
      <c r="I23" s="89">
        <f>+'FOR-CSA-018'!I24</f>
        <v>92800</v>
      </c>
      <c r="J23" s="61"/>
    </row>
    <row r="24" spans="2:10" ht="13" x14ac:dyDescent="0.3">
      <c r="B24" s="60"/>
      <c r="C24" s="62" t="s">
        <v>224</v>
      </c>
      <c r="D24" s="62"/>
      <c r="E24" s="62"/>
      <c r="F24" s="62"/>
      <c r="H24" s="86">
        <f>SUM(H18:H23)</f>
        <v>18</v>
      </c>
      <c r="I24" s="87">
        <f>+SUBTOTAL(9,I18:I23)</f>
        <v>6002995</v>
      </c>
      <c r="J24" s="61"/>
    </row>
    <row r="25" spans="2:10" ht="13.5" thickBot="1" x14ac:dyDescent="0.35">
      <c r="B25" s="60"/>
      <c r="C25" s="62"/>
      <c r="D25" s="62"/>
      <c r="H25" s="90"/>
      <c r="I25" s="91"/>
      <c r="J25" s="61"/>
    </row>
    <row r="26" spans="2:10" ht="13.5" thickTop="1" x14ac:dyDescent="0.3">
      <c r="B26" s="60"/>
      <c r="C26" s="62"/>
      <c r="D26" s="62"/>
      <c r="H26" s="77"/>
      <c r="I26" s="71"/>
      <c r="J26" s="61"/>
    </row>
    <row r="27" spans="2:10" ht="13" x14ac:dyDescent="0.3">
      <c r="B27" s="60"/>
      <c r="C27" s="62"/>
      <c r="D27" s="62"/>
      <c r="H27" s="77"/>
      <c r="I27" s="71"/>
      <c r="J27" s="61"/>
    </row>
    <row r="28" spans="2:10" ht="13" x14ac:dyDescent="0.3">
      <c r="B28" s="60"/>
      <c r="C28" s="62"/>
      <c r="D28" s="62"/>
      <c r="H28" s="77"/>
      <c r="I28" s="71"/>
      <c r="J28" s="61"/>
    </row>
    <row r="29" spans="2:10" x14ac:dyDescent="0.25">
      <c r="B29" s="60"/>
      <c r="G29" s="77"/>
      <c r="H29" s="77"/>
      <c r="I29" s="77"/>
      <c r="J29" s="61"/>
    </row>
    <row r="30" spans="2:10" ht="13.5" thickBot="1" x14ac:dyDescent="0.35">
      <c r="B30" s="60"/>
      <c r="C30" s="78" t="str">
        <f>+'FOR-CSA-018'!C37</f>
        <v>Nombre</v>
      </c>
      <c r="D30" s="78"/>
      <c r="G30" s="78" t="str">
        <f>+'FOR-CSA-018'!H37</f>
        <v>Lizeth Ome G.</v>
      </c>
      <c r="H30" s="79"/>
      <c r="I30" s="77"/>
      <c r="J30" s="61"/>
    </row>
    <row r="31" spans="2:10" ht="13" x14ac:dyDescent="0.3">
      <c r="B31" s="60"/>
      <c r="C31" s="80" t="str">
        <f>+'FOR-CSA-018'!C38</f>
        <v>Cargo</v>
      </c>
      <c r="D31" s="80"/>
      <c r="G31" s="80" t="str">
        <f>+'FOR-CSA-018'!H38</f>
        <v>Cartera - Cuentas Salud</v>
      </c>
      <c r="H31" s="77"/>
      <c r="I31" s="77"/>
      <c r="J31" s="61"/>
    </row>
    <row r="32" spans="2:10" ht="13" x14ac:dyDescent="0.3">
      <c r="B32" s="60"/>
      <c r="C32" s="80" t="str">
        <f>+'FOR-CSA-018'!C39</f>
        <v>HOSP CENTENARIO (SEVILLA)</v>
      </c>
      <c r="D32" s="80"/>
      <c r="G32" s="80" t="str">
        <f>+'FOR-CSA-018'!H39</f>
        <v>EPS Comfenalco Valle.</v>
      </c>
      <c r="H32" s="77"/>
      <c r="I32" s="77"/>
      <c r="J32" s="61"/>
    </row>
    <row r="33" spans="2:10" ht="13" x14ac:dyDescent="0.3">
      <c r="B33" s="60"/>
      <c r="C33" s="80"/>
      <c r="D33" s="80"/>
      <c r="G33" s="80"/>
      <c r="H33" s="77"/>
      <c r="I33" s="77"/>
      <c r="J33" s="61"/>
    </row>
    <row r="34" spans="2:10" ht="13" x14ac:dyDescent="0.3">
      <c r="B34" s="60"/>
      <c r="C34" s="80"/>
      <c r="D34" s="80"/>
      <c r="G34" s="80"/>
      <c r="H34" s="77"/>
      <c r="I34" s="77"/>
      <c r="J34" s="61"/>
    </row>
    <row r="35" spans="2:10" ht="14" x14ac:dyDescent="0.25">
      <c r="B35" s="60"/>
      <c r="C35" s="104" t="s">
        <v>225</v>
      </c>
      <c r="D35" s="104"/>
      <c r="E35" s="104"/>
      <c r="F35" s="104"/>
      <c r="G35" s="104"/>
      <c r="H35" s="104"/>
      <c r="I35" s="104"/>
      <c r="J35" s="61"/>
    </row>
    <row r="36" spans="2:10" ht="13" x14ac:dyDescent="0.3">
      <c r="B36" s="60"/>
      <c r="C36" s="80"/>
      <c r="D36" s="80"/>
      <c r="G36" s="80"/>
      <c r="H36" s="77"/>
      <c r="I36" s="77"/>
      <c r="J36" s="61"/>
    </row>
    <row r="37" spans="2:10" ht="18.75" customHeight="1" thickBot="1" x14ac:dyDescent="0.3">
      <c r="B37" s="81"/>
      <c r="C37" s="82"/>
      <c r="D37" s="82"/>
      <c r="E37" s="82"/>
      <c r="F37" s="82"/>
      <c r="G37" s="79"/>
      <c r="H37" s="79"/>
      <c r="I37" s="79"/>
      <c r="J37" s="83"/>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CADA FACT</vt:lpstr>
      <vt:lpstr>FOR-CSA-018</vt:lpstr>
      <vt:lpstr>CIRCULAR 030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dc:creator>
  <cp:lastModifiedBy>Neyla Lizeth Ome Guamanga</cp:lastModifiedBy>
  <dcterms:created xsi:type="dcterms:W3CDTF">2025-05-13T21:01:16Z</dcterms:created>
  <dcterms:modified xsi:type="dcterms:W3CDTF">2025-05-28T12:26:52Z</dcterms:modified>
</cp:coreProperties>
</file>