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MAYO 2025\CARTERAS PENDINTES POR GESTIONAR\NIT 860023878 E.S.E HOSP DIVINO SALVADOR DE SOPO\"/>
    </mc:Choice>
  </mc:AlternateContent>
  <xr:revisionPtr revIDLastSave="0" documentId="13_ncr:1_{9CD6519C-41B3-47DF-B3EE-26AFF2F8ADE4}"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s>
  <definedNames>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 i="2" l="1"/>
  <c r="N1" i="2"/>
  <c r="G32" i="4"/>
  <c r="C32" i="4"/>
  <c r="G31" i="4"/>
  <c r="C31" i="4"/>
  <c r="G30" i="4"/>
  <c r="C30" i="4"/>
  <c r="I23" i="4"/>
  <c r="H23" i="4"/>
  <c r="I22" i="4"/>
  <c r="H22" i="4"/>
  <c r="I21" i="4"/>
  <c r="H21" i="4"/>
  <c r="I20" i="4"/>
  <c r="H20" i="4"/>
  <c r="I19" i="4"/>
  <c r="H19" i="4"/>
  <c r="I18" i="4"/>
  <c r="I17" i="4" s="1"/>
  <c r="H18" i="4"/>
  <c r="H17" i="4" s="1"/>
  <c r="C17" i="4"/>
  <c r="I30" i="3"/>
  <c r="H30" i="3"/>
  <c r="I28" i="3"/>
  <c r="H28" i="3"/>
  <c r="I25" i="3"/>
  <c r="I32" i="3" s="1"/>
  <c r="I33" i="3" s="1"/>
  <c r="H25" i="3"/>
  <c r="H32" i="3" s="1"/>
  <c r="H33" i="3" s="1"/>
  <c r="C12" i="4"/>
  <c r="C11" i="4"/>
  <c r="C9" i="3"/>
  <c r="C9" i="4" s="1"/>
  <c r="O2" i="2"/>
  <c r="AT1" i="2"/>
  <c r="AS1" i="2"/>
  <c r="AR1" i="2"/>
  <c r="AQ1" i="2"/>
  <c r="AP1" i="2"/>
  <c r="AO1" i="2"/>
  <c r="AN1" i="2"/>
  <c r="AM1" i="2"/>
  <c r="AL1" i="2"/>
  <c r="AK1" i="2"/>
  <c r="AD1" i="2"/>
  <c r="AA1" i="2"/>
  <c r="Z1" i="2"/>
  <c r="Y1" i="2"/>
  <c r="P1" i="2"/>
  <c r="I1" i="2"/>
  <c r="H24" i="4" l="1"/>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<sst xmlns="http://schemas.openxmlformats.org/spreadsheetml/2006/main" count="129" uniqueCount="103">
  <si>
    <t>Prefijo Factura</t>
  </si>
  <si>
    <t>Numero Factura</t>
  </si>
  <si>
    <t>IPS Fecha factura</t>
  </si>
  <si>
    <t>IPS Fecha radicado</t>
  </si>
  <si>
    <t>IPS Valor Factura</t>
  </si>
  <si>
    <t>IPS Saldo Factura</t>
  </si>
  <si>
    <t>NIT IPS</t>
  </si>
  <si>
    <t>Tipo de Contrato</t>
  </si>
  <si>
    <t>Nombre IPS</t>
  </si>
  <si>
    <t>Sede / Ciudad</t>
  </si>
  <si>
    <t>Tipo de Prestación</t>
  </si>
  <si>
    <t>SO</t>
  </si>
  <si>
    <t>EVENTO</t>
  </si>
  <si>
    <t>SOPO</t>
  </si>
  <si>
    <t>ESE HOSPITAL DIVINO SALVADOR DE SOPO</t>
  </si>
  <si>
    <t>Servicios de Salud</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</si>
  <si>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</si>
  <si>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</si>
  <si>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</si>
  <si>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</si>
  <si>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</si>
  <si>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</si>
  <si>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</si>
  <si>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</si>
  <si>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</si>
  <si>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</si>
  <si>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</si>
  <si>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</si>
  <si>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</si>
  <si>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</si>
  <si>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</si>
  <si>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DEVOLUCION</t>
  </si>
  <si>
    <t>Devolucion Aceptada</t>
  </si>
  <si>
    <t>Observacion Devolucion</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</si>
  <si>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</si>
  <si>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</si>
  <si>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</si>
  <si>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</si>
  <si>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</si>
  <si>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</si>
  <si>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</si>
  <si>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</si>
  <si>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</si>
  <si>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</si>
  <si>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</si>
  <si>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</si>
  <si>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</si>
  <si>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</si>
  <si>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</si>
  <si>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</si>
  <si>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</si>
  <si>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</si>
  <si>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</si>
  <si>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</si>
  <si>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E.S.E HOSP DIVINO SALVADOR DE SOPO</t>
  </si>
  <si>
    <t>SO477274</t>
  </si>
  <si>
    <t>860023878_SO477274</t>
  </si>
  <si>
    <t>Factura Devuelta</t>
  </si>
  <si>
    <t>Devuelta</t>
  </si>
  <si>
    <t>0-30</t>
  </si>
  <si>
    <t>SE SOSTIENE DEVOLUCIÓN DE TODOS LOS SOPORTES, NO ADJUNTA FACTURA IPS O DOCUMENTO EQUIVALENTE,, NO ADJUNTA DETALLE DE CARGOS, NO ADJUNTA COMPROBANTE DE RECIBIDO DEL USUARIO, NO ADJUNTAN REPORTE DEL RESULTADO DE LA PRUEBA EN SISMUESTRAS, FAVOR ADJUNTAR TODOS LOS SOPORTES CON LA INFORMACIÓN Y PRESENTAR NUEVAMENTE.</t>
  </si>
  <si>
    <t>FACTURACIÓN: SE SOSTIENE DEVOLUCIÓN DE TODOS LOS SOPORTES, NO ADJUNTA FACTURA IPS O DOCUMENTO EQUIVALENTE,, NO ADJUNTA DETALLE DE CARGOS, NO ADJUNTA COMPROBANTE DE RECIBIDO DEL USUARIO, FAVOR ADJUNTAR TODOS LOS SOPORTES CON LA INFORMACIÓN Y PRESENTAR NUEVAMENTE.</t>
  </si>
  <si>
    <t>FACTURACION</t>
  </si>
  <si>
    <t>Urgencias</t>
  </si>
  <si>
    <t>Factura devuelta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</si>
  <si>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</si>
  <si>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</si>
  <si>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</si>
  <si>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</si>
  <si>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</si>
  <si>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</si>
  <si>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</si>
  <si>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</si>
  <si>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</si>
  <si>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</si>
  <si>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</si>
  <si>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</si>
  <si>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</si>
  <si>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</si>
  <si>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</si>
  <si>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</si>
  <si>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</si>
  <si>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</si>
  <si>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</si>
  <si>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</si>
  <si>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</si>
  <si>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</si>
  <si>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</si>
  <si>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</si>
  <si>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</si>
  <si>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</si>
  <si>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</si>
  <si>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</si>
  <si>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</si>
  <si>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</si>
  <si>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</si>
  <si>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</si>
  <si>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ESE HOSPITAL DIVINO SALVADOR DE SOPO</t>
  </si>
  <si>
    <t>NIT: 860023878</t>
  </si>
  <si>
    <t>A continuacion me permito remitir nuestra respuesta al estado de cartera presentado en la fecha: 13/05/2025</t>
  </si>
  <si>
    <t>Con Corte al dia: 30/04/2025</t>
  </si>
  <si>
    <t>VALOR ACEPTADA</t>
  </si>
  <si>
    <t xml:space="preserve"> ESE HOSPITAL DIVINO SALVADOR DE SOPO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</si>
</sst>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70" formatCode="_-&quot;$&quot;\ * #,##0.00_-;\-&quot;$&quot;\ * #,##0.00_-;_-&quot;$&quot;\ * &quot;-&quot;??_-;_-@_-"/>
    <numFmt numFmtId="171" formatCode="_-* #,##0.00_-;\-* #,##0.00_-;_-* &quot;-&quot;??_-;_-@_-"/>
    <numFmt numFmtId="172" formatCode="_-* #,##0_-;\-* #,##0_-;_-* &quot;-&quot;??_-;_-@_-"/>
    <numFmt numFmtId="173" formatCode="[$-240A]d&quot; de &quot;mmmm&quot; de &quot;yyyy;@"/>
    <numFmt numFmtId="174" formatCode="_-* #,##0.00\ _€_-;\-* #,##0.00\ _€_-;_-* &quot;-&quot;??\ _€_-;_-@_-"/>
    <numFmt numFmtId="175" formatCode="&quot;$&quot;\ #,##0;[Red]&quot;$&quot;\ #,##0"/>
    <numFmt numFmtId="176"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9">
    <xf numFmtId="0" fontId="0" fillId="0" borderId="0"/>
    <xf numFmtId="44" fontId="4" fillId="0" borderId="0" applyFont="0" applyFill="0" applyBorder="0" applyAlignment="0" applyProtection="0"/>
    <xf numFmtId="170"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0" fontId="9" fillId="0" borderId="0"/>
    <xf numFmtId="17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10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Fill="1" applyBorder="1"/>
    <xf numFmtId="0" fontId="0" fillId="0" borderId="1" xfId="0" applyBorder="1" applyAlignment="1">
      <alignment horizontal="center"/>
    </xf>
    <xf numFmtId="16" fontId="5" fillId="0" borderId="0" xfId="0" applyNumberFormat="1" applyFont="1" applyAlignment="1">
      <alignment horizontal="center" vertical="center"/>
    </xf>
    <xf numFmtId="0" fontId="5" fillId="0" borderId="0" xfId="0" applyFont="1" applyAlignment="1">
      <alignment horizontal="center" vertical="center"/>
    </xf>
    <xf numFmtId="14" fontId="5" fillId="0" borderId="0" xfId="0" applyNumberFormat="1" applyFont="1" applyAlignment="1">
      <alignment horizontal="center" vertical="center"/>
    </xf>
    <xf numFmtId="164" fontId="5" fillId="0" borderId="0" xfId="1" applyNumberFormat="1" applyFont="1" applyAlignment="1">
      <alignment horizontal="center" vertical="center"/>
    </xf>
    <xf numFmtId="165" fontId="6" fillId="0" borderId="0" xfId="0" applyNumberFormat="1" applyFont="1" applyAlignment="1">
      <alignment horizontal="center" vertical="center"/>
    </xf>
    <xf numFmtId="165" fontId="5" fillId="0" borderId="0" xfId="0" applyNumberFormat="1" applyFont="1" applyAlignment="1">
      <alignment horizontal="center" vertical="center"/>
    </xf>
    <xf numFmtId="165" fontId="5" fillId="0" borderId="0" xfId="1" applyNumberFormat="1" applyFont="1" applyAlignment="1">
      <alignment horizontal="center" vertical="center"/>
    </xf>
    <xf numFmtId="0" fontId="5" fillId="0" borderId="0" xfId="1" applyNumberFormat="1" applyFont="1" applyAlignment="1">
      <alignment horizontal="center" vertical="center"/>
    </xf>
    <xf numFmtId="165" fontId="5" fillId="0" borderId="0" xfId="0" applyNumberFormat="1" applyFont="1" applyAlignment="1">
      <alignment horizontal="center"/>
    </xf>
    <xf numFmtId="165" fontId="5" fillId="0" borderId="0" xfId="1" applyNumberFormat="1" applyFont="1" applyAlignment="1">
      <alignment horizontal="center"/>
    </xf>
    <xf numFmtId="0" fontId="5" fillId="0" borderId="0" xfId="0" applyFont="1" applyAlignment="1">
      <alignment horizontal="center"/>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0" fontId="8"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5" fontId="7" fillId="3" borderId="1" xfId="1" applyNumberFormat="1" applyFont="1" applyFill="1" applyBorder="1" applyAlignment="1">
      <alignment horizontal="center" vertical="center" wrapText="1"/>
    </xf>
    <xf numFmtId="0" fontId="7" fillId="3" borderId="1"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4" fontId="7" fillId="4"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center" wrapText="1"/>
    </xf>
    <xf numFmtId="0" fontId="7" fillId="6" borderId="1" xfId="0" applyFont="1" applyFill="1" applyBorder="1" applyAlignment="1">
      <alignment horizontal="center" vertical="center" wrapText="1"/>
    </xf>
    <xf numFmtId="0" fontId="7" fillId="0" borderId="0" xfId="0" applyFont="1" applyAlignment="1">
      <alignment horizontal="center"/>
    </xf>
    <xf numFmtId="0" fontId="6" fillId="0" borderId="1" xfId="0" applyFont="1" applyBorder="1" applyAlignment="1">
      <alignment horizontal="center"/>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14" fontId="5" fillId="0" borderId="1" xfId="0" applyNumberFormat="1" applyFont="1" applyBorder="1" applyAlignment="1">
      <alignment horizontal="center" vertical="center"/>
    </xf>
    <xf numFmtId="164" fontId="5" fillId="0" borderId="1" xfId="1" applyNumberFormat="1" applyFont="1" applyBorder="1" applyAlignment="1">
      <alignment horizontal="center" vertical="center"/>
    </xf>
    <xf numFmtId="0" fontId="5" fillId="0" borderId="1" xfId="0" applyFont="1" applyBorder="1" applyAlignment="1">
      <alignment horizontal="center"/>
    </xf>
    <xf numFmtId="164" fontId="5" fillId="0" borderId="1" xfId="1" applyNumberFormat="1" applyFont="1" applyBorder="1" applyAlignment="1">
      <alignment horizontal="center"/>
    </xf>
    <xf numFmtId="14" fontId="5" fillId="0" borderId="1" xfId="0" applyNumberFormat="1" applyFont="1" applyBorder="1" applyAlignment="1">
      <alignment horizontal="center"/>
    </xf>
    <xf numFmtId="0" fontId="11" fillId="0" borderId="2" xfId="5" applyFont="1" applyBorder="1" applyAlignment="1">
      <alignment horizontal="center" vertical="center"/>
    </xf>
    <xf numFmtId="0" fontId="5" fillId="0" borderId="1" xfId="0" applyFont="1" applyBorder="1" applyAlignment="1">
      <alignment vertical="center"/>
    </xf>
    <xf numFmtId="0" fontId="10" fillId="0" borderId="0" xfId="5" applyFont="1"/>
    <xf numFmtId="0" fontId="10" fillId="0" borderId="2" xfId="5" applyFont="1" applyBorder="1" applyAlignment="1">
      <alignment horizontal="centerContinuous"/>
    </xf>
    <xf numFmtId="0" fontId="10" fillId="0" borderId="3" xfId="5" applyFont="1" applyBorder="1" applyAlignment="1">
      <alignment horizontal="centerContinuous"/>
    </xf>
    <xf numFmtId="0" fontId="10" fillId="0" borderId="6" xfId="5" applyFont="1" applyBorder="1" applyAlignment="1">
      <alignment horizontal="centerContinuous"/>
    </xf>
    <xf numFmtId="0" fontId="10" fillId="0" borderId="7" xfId="5" applyFont="1" applyBorder="1" applyAlignment="1">
      <alignment horizontal="centerContinuous"/>
    </xf>
    <xf numFmtId="0" fontId="11" fillId="0" borderId="2" xfId="5" applyFont="1" applyBorder="1" applyAlignment="1">
      <alignment horizontal="centerContinuous" vertical="center"/>
    </xf>
    <xf numFmtId="0" fontId="11" fillId="0" borderId="4" xfId="5" applyFont="1" applyBorder="1" applyAlignment="1">
      <alignment horizontal="centerContinuous" vertical="center"/>
    </xf>
    <xf numFmtId="0" fontId="11" fillId="0" borderId="3" xfId="5" applyFont="1" applyBorder="1" applyAlignment="1">
      <alignment horizontal="centerContinuous" vertical="center"/>
    </xf>
    <xf numFmtId="0" fontId="11" fillId="0" borderId="5" xfId="5" applyFont="1" applyBorder="1" applyAlignment="1">
      <alignment horizontal="centerContinuous" vertical="center"/>
    </xf>
    <xf numFmtId="0" fontId="11" fillId="0" borderId="6" xfId="5" applyFont="1" applyBorder="1" applyAlignment="1">
      <alignment horizontal="centerContinuous" vertical="center"/>
    </xf>
    <xf numFmtId="0" fontId="11" fillId="0" borderId="0" xfId="5" applyFont="1" applyAlignment="1">
      <alignment horizontal="centerContinuous" vertical="center"/>
    </xf>
    <xf numFmtId="0" fontId="11" fillId="0" borderId="12" xfId="5" applyFont="1" applyBorder="1" applyAlignment="1">
      <alignment horizontal="centerContinuous" vertical="center"/>
    </xf>
    <xf numFmtId="0" fontId="10" fillId="0" borderId="8" xfId="5" applyFont="1" applyBorder="1" applyAlignment="1">
      <alignment horizontal="centerContinuous"/>
    </xf>
    <xf numFmtId="0" fontId="10" fillId="0" borderId="10" xfId="5" applyFont="1" applyBorder="1" applyAlignment="1">
      <alignment horizontal="centerContinuous"/>
    </xf>
    <xf numFmtId="0" fontId="11" fillId="0" borderId="8" xfId="5" applyFont="1" applyBorder="1" applyAlignment="1">
      <alignment horizontal="centerContinuous" vertical="center"/>
    </xf>
    <xf numFmtId="0" fontId="11" fillId="0" borderId="9" xfId="5" applyFont="1" applyBorder="1" applyAlignment="1">
      <alignment horizontal="centerContinuous" vertical="center"/>
    </xf>
    <xf numFmtId="0" fontId="11" fillId="0" borderId="10" xfId="5" applyFont="1" applyBorder="1" applyAlignment="1">
      <alignment horizontal="centerContinuous" vertical="center"/>
    </xf>
    <xf numFmtId="0" fontId="11" fillId="0" borderId="11" xfId="5" applyFont="1" applyBorder="1" applyAlignment="1">
      <alignment horizontal="centerContinuous" vertical="center"/>
    </xf>
    <xf numFmtId="0" fontId="10" fillId="0" borderId="6" xfId="5" applyFont="1" applyBorder="1"/>
    <xf numFmtId="0" fontId="10" fillId="0" borderId="7" xfId="5" applyFont="1" applyBorder="1"/>
    <xf numFmtId="0" fontId="11" fillId="0" borderId="0" xfId="5" applyFont="1"/>
    <xf numFmtId="14" fontId="10" fillId="0" borderId="0" xfId="5" applyNumberFormat="1" applyFont="1"/>
    <xf numFmtId="173" fontId="10" fillId="0" borderId="0" xfId="5" applyNumberFormat="1" applyFont="1"/>
    <xf numFmtId="14" fontId="10" fillId="0" borderId="0" xfId="5" applyNumberFormat="1" applyFont="1" applyAlignment="1">
      <alignment horizontal="left"/>
    </xf>
    <xf numFmtId="0" fontId="10" fillId="7" borderId="0" xfId="5" applyFont="1" applyFill="1"/>
    <xf numFmtId="165" fontId="11" fillId="0" borderId="0" xfId="5" applyNumberFormat="1" applyFont="1" applyAlignment="1">
      <alignment horizontal="center" vertical="center"/>
    </xf>
    <xf numFmtId="1" fontId="11" fillId="0" borderId="0" xfId="5" applyNumberFormat="1" applyFont="1" applyAlignment="1">
      <alignment horizontal="center"/>
    </xf>
    <xf numFmtId="175" fontId="11" fillId="0" borderId="0" xfId="5" applyNumberFormat="1" applyFont="1" applyAlignment="1">
      <alignment horizontal="right"/>
    </xf>
    <xf numFmtId="1" fontId="11" fillId="0" borderId="13" xfId="5" applyNumberFormat="1" applyFont="1" applyBorder="1" applyAlignment="1">
      <alignment horizontal="center"/>
    </xf>
    <xf numFmtId="175" fontId="11" fillId="0" borderId="13" xfId="5" applyNumberFormat="1" applyFont="1" applyBorder="1" applyAlignment="1">
      <alignment horizontal="right"/>
    </xf>
    <xf numFmtId="175" fontId="10" fillId="0" borderId="0" xfId="5" applyNumberFormat="1" applyFont="1"/>
    <xf numFmtId="175" fontId="11" fillId="0" borderId="9" xfId="5" applyNumberFormat="1" applyFont="1" applyBorder="1"/>
    <xf numFmtId="175" fontId="10" fillId="0" borderId="9" xfId="5" applyNumberFormat="1" applyFont="1" applyBorder="1"/>
    <xf numFmtId="175" fontId="11" fillId="0" borderId="0" xfId="5" applyNumberFormat="1" applyFont="1"/>
    <xf numFmtId="0" fontId="10" fillId="0" borderId="8" xfId="5" applyFont="1" applyBorder="1"/>
    <xf numFmtId="0" fontId="10" fillId="0" borderId="9" xfId="5" applyFont="1" applyBorder="1"/>
    <xf numFmtId="0" fontId="10" fillId="0" borderId="10" xfId="5" applyFont="1" applyBorder="1"/>
    <xf numFmtId="0" fontId="11" fillId="0" borderId="4" xfId="5" applyFont="1" applyBorder="1" applyAlignment="1">
      <alignment horizontal="center" vertical="center"/>
    </xf>
    <xf numFmtId="0" fontId="11" fillId="0" borderId="3" xfId="5" applyFont="1" applyBorder="1" applyAlignment="1">
      <alignment horizontal="center" vertical="center"/>
    </xf>
    <xf numFmtId="0" fontId="11" fillId="0" borderId="5" xfId="5" applyFont="1" applyBorder="1" applyAlignment="1">
      <alignment horizontal="center" vertical="center"/>
    </xf>
    <xf numFmtId="0" fontId="11" fillId="0" borderId="8" xfId="5" applyFont="1" applyBorder="1" applyAlignment="1">
      <alignment horizontal="center" vertical="center"/>
    </xf>
    <xf numFmtId="0" fontId="11" fillId="0" borderId="9" xfId="5" applyFont="1" applyBorder="1" applyAlignment="1">
      <alignment horizontal="center" vertical="center"/>
    </xf>
    <xf numFmtId="0" fontId="11" fillId="0" borderId="10" xfId="5" applyFont="1" applyBorder="1" applyAlignment="1">
      <alignment horizontal="center" vertical="center"/>
    </xf>
    <xf numFmtId="0" fontId="11" fillId="0" borderId="11" xfId="5" applyFont="1" applyBorder="1" applyAlignment="1">
      <alignment horizontal="center" vertical="center"/>
    </xf>
    <xf numFmtId="1" fontId="11" fillId="0" borderId="0" xfId="7" applyNumberFormat="1" applyFont="1" applyAlignment="1">
      <alignment horizontal="center" vertical="center"/>
    </xf>
    <xf numFmtId="1" fontId="10" fillId="0" borderId="0" xfId="5" applyNumberFormat="1" applyFont="1" applyAlignment="1">
      <alignment horizontal="center"/>
    </xf>
    <xf numFmtId="175" fontId="10" fillId="0" borderId="0" xfId="5" applyNumberFormat="1" applyFont="1" applyAlignment="1">
      <alignment horizontal="right"/>
    </xf>
    <xf numFmtId="1" fontId="10" fillId="0" borderId="9" xfId="5" applyNumberFormat="1" applyFont="1" applyBorder="1" applyAlignment="1">
      <alignment horizontal="center"/>
    </xf>
    <xf numFmtId="175" fontId="10" fillId="0" borderId="9" xfId="5" applyNumberFormat="1" applyFont="1" applyBorder="1" applyAlignment="1">
      <alignment horizontal="right"/>
    </xf>
    <xf numFmtId="0" fontId="10" fillId="0" borderId="0" xfId="5" applyFont="1" applyAlignment="1">
      <alignment horizontal="center"/>
    </xf>
    <xf numFmtId="0" fontId="12" fillId="0" borderId="0" xfId="5" applyFont="1" applyAlignment="1">
      <alignment horizontal="center" vertical="center" wrapText="1"/>
    </xf>
    <xf numFmtId="0" fontId="11" fillId="0" borderId="6" xfId="5" applyFont="1" applyBorder="1" applyAlignment="1">
      <alignment horizontal="center" vertical="center" wrapText="1"/>
    </xf>
    <xf numFmtId="0" fontId="11" fillId="0" borderId="0" xfId="5" applyFont="1" applyAlignment="1">
      <alignment horizontal="center" vertical="center" wrapText="1"/>
    </xf>
    <xf numFmtId="0" fontId="11" fillId="0" borderId="7" xfId="5" applyFont="1" applyBorder="1" applyAlignment="1">
      <alignment horizontal="center" vertical="center" wrapText="1"/>
    </xf>
    <xf numFmtId="0" fontId="11" fillId="0" borderId="0" xfId="5" applyFont="1" applyAlignment="1">
      <alignment horizontal="center"/>
    </xf>
    <xf numFmtId="1" fontId="11" fillId="0" borderId="0" xfId="7" applyNumberFormat="1" applyFont="1" applyAlignment="1">
      <alignment horizontal="right"/>
    </xf>
    <xf numFmtId="176" fontId="11" fillId="0" borderId="0" xfId="8" applyNumberFormat="1" applyFont="1" applyAlignment="1">
      <alignment horizontal="right"/>
    </xf>
    <xf numFmtId="1" fontId="10" fillId="0" borderId="0" xfId="7" applyNumberFormat="1" applyFont="1" applyAlignment="1">
      <alignment horizontal="right"/>
    </xf>
    <xf numFmtId="176" fontId="10" fillId="0" borderId="0" xfId="8" applyNumberFormat="1" applyFont="1" applyAlignment="1">
      <alignment horizontal="right"/>
    </xf>
    <xf numFmtId="172" fontId="10" fillId="0" borderId="13" xfId="8" applyNumberFormat="1" applyFont="1" applyBorder="1" applyAlignment="1">
      <alignment horizontal="center"/>
    </xf>
    <xf numFmtId="176" fontId="10" fillId="0" borderId="13" xfId="8" applyNumberFormat="1" applyFont="1" applyBorder="1" applyAlignment="1">
      <alignment horizontal="right"/>
    </xf>
    <xf numFmtId="0" fontId="13" fillId="0" borderId="0" xfId="0" applyFont="1" applyAlignment="1">
      <alignment horizontal="center" vertical="center" wrapText="1"/>
    </xf>
  </cellXfs>
  <cellStyles count="9">
    <cellStyle name="Millares 2" xfId="3" xr:uid="{6928046C-52C7-4984-BDFB-B4330A71F393}"/>
    <cellStyle name="Millares 2 2" xfId="8" xr:uid="{00D4153E-73C2-41A5-AC4F-F574CDD237B9}"/>
    <cellStyle name="Millares 3" xfId="6" xr:uid="{7FE71085-278A-4080-91B9-A8B7B4C04EB7}"/>
    <cellStyle name="Millares 3 2" xfId="7" xr:uid="{7AD260DC-C056-4FD9-ADF4-654CD411DCF6}"/>
    <cellStyle name="Millares 4" xfId="4" xr:uid="{2C6EF36E-3B5D-494F-A9E0-BEAF7DCFD5ED}"/>
    <cellStyle name="Moneda" xfId="1" builtinId="4"/>
    <cellStyle name="Moneda 2" xfId="2" xr:uid="{D606EF2A-A32C-4CC2-83E5-2BA097F6EF59}"/>
    <cellStyle name="Normal" xfId="0" builtinId="0"/>
    <cellStyle name="Normal 2 2" xfId="5" xr:uid="{810FA735-1252-4CBD-9A3F-C1BE2ADACB6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F193E12C-AC13-4561-B569-40F052FF2AEE}"/>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D15BB9D0-CCC8-49E0-8A76-A703397E02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4E2A5461-05AF-4544-91A7-71AE21F9FA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DE1B2B12-644E-438B-B3A5-4154CC1C1F9E}"/>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ilo\Areas\CxPSalud\CARTERA\GESTORES%20DE%20CARTERA\NEYLA%20LIZETH%20OME\GESTION%20DE%20CARTERAS%202025\CARTERAS%20PENDIENTES%20MAYO%202025\3.%20MACRO%20MAYO%202025.xlsx" TargetMode="External"/><Relationship Id="rId1" Type="http://schemas.openxmlformats.org/officeDocument/2006/relationships/externalLinkPath" Target="/CxPSalud/CARTERA/GESTORES%20DE%20CARTERA/NEYLA%20LIZETH%20OME/GESTION%20DE%20CARTERAS%202025/CARTERAS%20PENDIENTES%20MAYO%202025/3.%20MACRO%20MAYO%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BOXALUD"/>
      <sheetName val="FESTIVOS"/>
      <sheetName val="TD"/>
      <sheetName val="MACRO MAYO"/>
      <sheetName val="CARPETAS"/>
      <sheetName val="ESTRUCTURA"/>
      <sheetName val="FOR-CSA-018"/>
      <sheetName val="CIRCULAR 030"/>
      <sheetName val="FOR-CSA-005"/>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
  <sheetViews>
    <sheetView showGridLines="0" zoomScale="120" zoomScaleNormal="120" workbookViewId="0">
      <selection activeCell="H2" sqref="H2"/>
    </sheetView>
  </sheetViews>
  <sheetFormatPr baseColWidth="10" defaultRowHeight="14.5" x14ac:dyDescent="0.35"/>
  <cols>
    <col min="1" max="1" width="13" customWidth="1"/>
    <col min="2" max="2" width="11.6328125" customWidth="1"/>
    <col min="3" max="3" width="12.36328125" customWidth="1"/>
    <col min="4" max="4" width="10.6328125" customWidth="1"/>
    <col min="5" max="5" width="13.36328125" customWidth="1"/>
    <col min="6" max="6" width="12.36328125" customWidth="1"/>
    <col min="7" max="7" width="11.08984375" customWidth="1"/>
    <col min="8" max="8" width="12.453125" customWidth="1"/>
    <col min="9" max="9" width="15.6328125" bestFit="1" customWidth="1"/>
    <col min="10" max="10" width="11.453125" customWidth="1"/>
    <col min="11" max="11" width="18.90625" customWidth="1"/>
  </cols>
  <sheetData>
    <row r="1" spans="1:11" s="2" customFormat="1" ht="29" x14ac:dyDescent="0.35">
      <c r="A1" s="1" t="s">
        <v>6</v>
      </c>
      <c r="B1" s="1" t="s">
        <v>8</v>
      </c>
      <c r="C1" s="1" t="s">
        <v>0</v>
      </c>
      <c r="D1" s="1" t="s">
        <v>1</v>
      </c>
      <c r="E1" s="1" t="s">
        <v>2</v>
      </c>
      <c r="F1" s="1" t="s">
        <v>3</v>
      </c>
      <c r="G1" s="1" t="s">
        <v>4</v>
      </c>
      <c r="H1" s="1" t="s">
        <v>5</v>
      </c>
      <c r="I1" s="1" t="s">
        <v>7</v>
      </c>
      <c r="J1" s="1" t="s">
        <v>9</v>
      </c>
      <c r="K1" s="1" t="s">
        <v>10</v>
      </c>
    </row>
    <row r="2" spans="1:11" x14ac:dyDescent="0.35">
      <c r="A2" s="3">
        <v>860023878</v>
      </c>
      <c r="B2" s="3" t="s">
        <v>14</v>
      </c>
      <c r="C2" s="3" t="s">
        <v>11</v>
      </c>
      <c r="D2" s="3">
        <v>477274</v>
      </c>
      <c r="E2" s="4">
        <v>44620</v>
      </c>
      <c r="F2" s="4">
        <v>45082</v>
      </c>
      <c r="G2" s="5">
        <v>80832</v>
      </c>
      <c r="H2" s="5">
        <v>80832</v>
      </c>
      <c r="I2" s="6" t="s">
        <v>12</v>
      </c>
      <c r="J2" s="6" t="s">
        <v>13</v>
      </c>
      <c r="K2" s="6" t="s">
        <v>15</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49E53-B1AB-44FE-A9F5-011D05606596}">
  <dimension ref="A1:AY3"/>
  <sheetViews>
    <sheetView workbookViewId="0">
      <selection activeCell="G9" sqref="G9"/>
    </sheetView>
  </sheetViews>
  <sheetFormatPr baseColWidth="10" defaultRowHeight="14.5" x14ac:dyDescent="0.35"/>
  <cols>
    <col min="1" max="1" width="9.81640625" customWidth="1"/>
    <col min="3" max="3" width="6.36328125" bestFit="1" customWidth="1"/>
    <col min="4" max="4" width="6.6328125" bestFit="1" customWidth="1"/>
    <col min="5" max="5" width="8" bestFit="1" customWidth="1"/>
    <col min="11" max="11" width="7.36328125" bestFit="1" customWidth="1"/>
    <col min="12" max="12" width="7.36328125" customWidth="1"/>
    <col min="31" max="31" width="12.7265625" customWidth="1"/>
    <col min="33" max="33" width="13" customWidth="1"/>
    <col min="41" max="41" width="14" customWidth="1"/>
    <col min="43" max="43" width="14.453125" customWidth="1"/>
    <col min="45" max="45" width="12.6328125" customWidth="1"/>
    <col min="48" max="48" width="13.08984375" customWidth="1"/>
    <col min="49" max="49" width="13.36328125" customWidth="1"/>
    <col min="51" max="51" width="14.453125" customWidth="1"/>
  </cols>
  <sheetData>
    <row r="1" spans="1:51" s="17" customFormat="1" ht="10" x14ac:dyDescent="0.2">
      <c r="A1" s="7">
        <v>45777</v>
      </c>
      <c r="B1" s="8"/>
      <c r="C1" s="8"/>
      <c r="D1" s="8"/>
      <c r="E1" s="8"/>
      <c r="F1" s="8"/>
      <c r="G1" s="9"/>
      <c r="H1" s="9"/>
      <c r="I1" s="10">
        <f>+SUBTOTAL(9,I3:I1048576)</f>
        <v>80832</v>
      </c>
      <c r="J1" s="10">
        <f>+SUBTOTAL(9,J3:J1048576)</f>
        <v>80832</v>
      </c>
      <c r="K1" s="8"/>
      <c r="L1" s="8"/>
      <c r="M1" s="8"/>
      <c r="N1" s="11">
        <f>+J1-SUM(AK1:AS1)</f>
        <v>0</v>
      </c>
      <c r="O1" s="12"/>
      <c r="P1" s="13">
        <f>+SUBTOTAL(9,P3:P26698)</f>
        <v>0</v>
      </c>
      <c r="Q1" s="14"/>
      <c r="R1" s="12"/>
      <c r="S1" s="9"/>
      <c r="T1" s="9"/>
      <c r="U1" s="9"/>
      <c r="V1" s="9"/>
      <c r="W1" s="12"/>
      <c r="X1" s="12"/>
      <c r="Y1" s="13">
        <f t="shared" ref="Y1:AA1" si="0">+SUBTOTAL(9,Y3:Y26698)</f>
        <v>80832</v>
      </c>
      <c r="Z1" s="13">
        <f t="shared" si="0"/>
        <v>80832</v>
      </c>
      <c r="AA1" s="13">
        <f t="shared" si="0"/>
        <v>80832</v>
      </c>
      <c r="AB1" s="12"/>
      <c r="AC1" s="12"/>
      <c r="AD1" s="13">
        <f t="shared" ref="AD1" si="1">+SUBTOTAL(9,AD3:AD26698)</f>
        <v>80832</v>
      </c>
      <c r="AE1" s="12"/>
      <c r="AF1" s="12"/>
      <c r="AG1" s="12"/>
      <c r="AH1" s="12"/>
      <c r="AI1" s="12"/>
      <c r="AJ1" s="12"/>
      <c r="AK1" s="13">
        <f t="shared" ref="AK1:AT1" si="2">+SUBTOTAL(9,AK3:AK26698)</f>
        <v>0</v>
      </c>
      <c r="AL1" s="13">
        <f t="shared" si="2"/>
        <v>0</v>
      </c>
      <c r="AM1" s="13">
        <f t="shared" si="2"/>
        <v>0</v>
      </c>
      <c r="AN1" s="13">
        <f t="shared" si="2"/>
        <v>80832</v>
      </c>
      <c r="AO1" s="13">
        <f t="shared" si="2"/>
        <v>0</v>
      </c>
      <c r="AP1" s="13">
        <f t="shared" si="2"/>
        <v>0</v>
      </c>
      <c r="AQ1" s="13">
        <f t="shared" si="2"/>
        <v>0</v>
      </c>
      <c r="AR1" s="13">
        <f t="shared" si="2"/>
        <v>0</v>
      </c>
      <c r="AS1" s="13">
        <f t="shared" si="2"/>
        <v>0</v>
      </c>
      <c r="AT1" s="13">
        <f t="shared" si="2"/>
        <v>0</v>
      </c>
      <c r="AU1" s="15"/>
      <c r="AV1" s="15"/>
      <c r="AW1" s="15"/>
      <c r="AX1" s="15"/>
      <c r="AY1" s="16"/>
    </row>
    <row r="2" spans="1:51" s="31" customFormat="1" ht="30" x14ac:dyDescent="0.2">
      <c r="A2" s="18" t="s">
        <v>6</v>
      </c>
      <c r="B2" s="18" t="s">
        <v>8</v>
      </c>
      <c r="C2" s="18" t="s">
        <v>0</v>
      </c>
      <c r="D2" s="18" t="s">
        <v>1</v>
      </c>
      <c r="E2" s="18" t="s">
        <v>16</v>
      </c>
      <c r="F2" s="18" t="s">
        <v>17</v>
      </c>
      <c r="G2" s="19" t="s">
        <v>2</v>
      </c>
      <c r="H2" s="19" t="s">
        <v>3</v>
      </c>
      <c r="I2" s="20" t="s">
        <v>4</v>
      </c>
      <c r="J2" s="20" t="s">
        <v>5</v>
      </c>
      <c r="K2" s="18" t="s">
        <v>7</v>
      </c>
      <c r="L2" s="18" t="s">
        <v>9</v>
      </c>
      <c r="M2" s="18" t="s">
        <v>10</v>
      </c>
      <c r="N2" s="21" t="s">
        <v>18</v>
      </c>
      <c r="O2" s="22" t="str">
        <f ca="1">+CONCATENATE("ESTADO EPS ",TEXT(TODAY(),"DD-MM-YYYY"))</f>
        <v>ESTADO EPS 23-05-2025</v>
      </c>
      <c r="P2" s="23" t="s">
        <v>19</v>
      </c>
      <c r="Q2" s="24" t="s">
        <v>20</v>
      </c>
      <c r="R2" s="25" t="s">
        <v>21</v>
      </c>
      <c r="S2" s="26" t="s">
        <v>22</v>
      </c>
      <c r="T2" s="26" t="s">
        <v>23</v>
      </c>
      <c r="U2" s="26" t="s">
        <v>24</v>
      </c>
      <c r="V2" s="26" t="s">
        <v>25</v>
      </c>
      <c r="W2" s="25" t="s">
        <v>26</v>
      </c>
      <c r="X2" s="25" t="s">
        <v>27</v>
      </c>
      <c r="Y2" s="25" t="s">
        <v>28</v>
      </c>
      <c r="Z2" s="25" t="s">
        <v>29</v>
      </c>
      <c r="AA2" s="25" t="s">
        <v>31</v>
      </c>
      <c r="AB2" s="25" t="s">
        <v>32</v>
      </c>
      <c r="AC2" s="25" t="s">
        <v>33</v>
      </c>
      <c r="AD2" s="27" t="s">
        <v>34</v>
      </c>
      <c r="AE2" s="27" t="s">
        <v>35</v>
      </c>
      <c r="AF2" s="27" t="s">
        <v>36</v>
      </c>
      <c r="AG2" s="27" t="s">
        <v>37</v>
      </c>
      <c r="AH2" s="27" t="s">
        <v>38</v>
      </c>
      <c r="AI2" s="27" t="s">
        <v>39</v>
      </c>
      <c r="AJ2" s="27" t="s">
        <v>40</v>
      </c>
      <c r="AK2" s="28" t="s">
        <v>41</v>
      </c>
      <c r="AL2" s="28" t="s">
        <v>42</v>
      </c>
      <c r="AM2" s="28" t="s">
        <v>43</v>
      </c>
      <c r="AN2" s="28" t="s">
        <v>101</v>
      </c>
      <c r="AO2" s="28" t="s">
        <v>44</v>
      </c>
      <c r="AP2" s="28" t="s">
        <v>30</v>
      </c>
      <c r="AQ2" s="28" t="s">
        <v>45</v>
      </c>
      <c r="AR2" s="28" t="s">
        <v>46</v>
      </c>
      <c r="AS2" s="29" t="s">
        <v>47</v>
      </c>
      <c r="AT2" s="30" t="s">
        <v>48</v>
      </c>
      <c r="AU2" s="30" t="s">
        <v>49</v>
      </c>
      <c r="AV2" s="30" t="s">
        <v>50</v>
      </c>
      <c r="AW2" s="30" t="s">
        <v>51</v>
      </c>
      <c r="AX2" s="30" t="s">
        <v>52</v>
      </c>
      <c r="AY2" s="30" t="s">
        <v>53</v>
      </c>
    </row>
    <row r="3" spans="1:51" s="17" customFormat="1" ht="10" x14ac:dyDescent="0.2">
      <c r="A3" s="32">
        <v>860023878</v>
      </c>
      <c r="B3" s="32" t="s">
        <v>54</v>
      </c>
      <c r="C3" s="33" t="s">
        <v>11</v>
      </c>
      <c r="D3" s="34">
        <v>477274</v>
      </c>
      <c r="E3" s="32" t="s">
        <v>55</v>
      </c>
      <c r="F3" s="32" t="s">
        <v>56</v>
      </c>
      <c r="G3" s="35">
        <v>44620</v>
      </c>
      <c r="H3" s="35">
        <v>45082</v>
      </c>
      <c r="I3" s="36">
        <v>80832</v>
      </c>
      <c r="J3" s="36">
        <v>80832</v>
      </c>
      <c r="K3" s="33" t="s">
        <v>12</v>
      </c>
      <c r="L3" s="33" t="s">
        <v>13</v>
      </c>
      <c r="M3" s="33" t="s">
        <v>15</v>
      </c>
      <c r="N3" s="41" t="s">
        <v>64</v>
      </c>
      <c r="O3" s="38" t="s">
        <v>57</v>
      </c>
      <c r="P3" s="38">
        <v>0</v>
      </c>
      <c r="Q3" s="37"/>
      <c r="R3" s="37" t="s">
        <v>58</v>
      </c>
      <c r="S3" s="39">
        <v>44620</v>
      </c>
      <c r="T3" s="39">
        <v>45749</v>
      </c>
      <c r="U3" s="39"/>
      <c r="V3" s="39">
        <v>45758</v>
      </c>
      <c r="W3" s="33">
        <v>19</v>
      </c>
      <c r="X3" s="33" t="s">
        <v>59</v>
      </c>
      <c r="Y3" s="38">
        <v>80832</v>
      </c>
      <c r="Z3" s="38">
        <v>80832</v>
      </c>
      <c r="AA3" s="38">
        <v>80832</v>
      </c>
      <c r="AB3" s="37"/>
      <c r="AC3" s="37" t="s">
        <v>60</v>
      </c>
      <c r="AD3" s="38">
        <v>80832</v>
      </c>
      <c r="AE3" s="37" t="s">
        <v>31</v>
      </c>
      <c r="AF3" s="37" t="s">
        <v>61</v>
      </c>
      <c r="AG3" s="37" t="s">
        <v>62</v>
      </c>
      <c r="AH3" s="37" t="s">
        <v>63</v>
      </c>
      <c r="AI3" s="37" t="s">
        <v>63</v>
      </c>
      <c r="AJ3" s="37"/>
      <c r="AK3" s="38">
        <v>0</v>
      </c>
      <c r="AL3" s="38">
        <v>0</v>
      </c>
      <c r="AM3" s="38">
        <v>0</v>
      </c>
      <c r="AN3" s="36">
        <v>80832</v>
      </c>
      <c r="AO3" s="38">
        <v>0</v>
      </c>
      <c r="AP3" s="38">
        <v>0</v>
      </c>
      <c r="AQ3" s="38">
        <v>0</v>
      </c>
      <c r="AR3" s="38">
        <v>0</v>
      </c>
      <c r="AS3" s="38">
        <v>0</v>
      </c>
      <c r="AT3" s="38">
        <v>0</v>
      </c>
      <c r="AU3" s="38">
        <v>0</v>
      </c>
      <c r="AV3" s="37"/>
      <c r="AW3" s="37"/>
      <c r="AX3" s="37"/>
      <c r="AY3" s="38">
        <v>0</v>
      </c>
    </row>
  </sheetData>
  <protectedRanges>
    <protectedRange algorithmName="SHA-512" hashValue="9+ah9tJAD1d4FIK7boMSAp9ZhkqWOsKcliwsS35JSOsk0Aea+c/2yFVjBeVDsv7trYxT+iUP9dPVCIbjcjaMoQ==" saltValue="Z7GArlXd1BdcXotzmJqK/w==" spinCount="100000" sqref="A3:B3" name="Rango1_23_1"/>
  </protectedRanges>
  <conditionalFormatting sqref="E1">
    <cfRule type="duplicateValues" dxfId="1" priority="3"/>
  </conditionalFormatting>
  <conditionalFormatting sqref="E2">
    <cfRule type="duplicateValues" dxfId="0" priority="4"/>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F06F8-3F12-4AE9-97DA-B6A88699ADC2}">
  <dimension ref="B1:J42"/>
  <sheetViews>
    <sheetView showGridLines="0" tabSelected="1" zoomScaleNormal="100" workbookViewId="0">
      <selection activeCell="N30" sqref="N30"/>
    </sheetView>
  </sheetViews>
  <sheetFormatPr baseColWidth="10" defaultColWidth="10.90625" defaultRowHeight="12.5" x14ac:dyDescent="0.25"/>
  <cols>
    <col min="1" max="1" width="1" style="42" customWidth="1"/>
    <col min="2" max="2" width="10.90625" style="42"/>
    <col min="3" max="3" width="17.54296875" style="42" customWidth="1"/>
    <col min="4" max="4" width="11.54296875" style="42" customWidth="1"/>
    <col min="5" max="8" width="10.90625" style="42"/>
    <col min="9" max="9" width="22.54296875" style="42" customWidth="1"/>
    <col min="10" max="10" width="14" style="42" customWidth="1"/>
    <col min="11" max="11" width="1.81640625" style="42" customWidth="1"/>
    <col min="12" max="16384" width="10.90625" style="42"/>
  </cols>
  <sheetData>
    <row r="1" spans="2:10" ht="6" customHeight="1" thickBot="1" x14ac:dyDescent="0.3"/>
    <row r="2" spans="2:10" ht="19.5" customHeight="1" x14ac:dyDescent="0.25">
      <c r="B2" s="43"/>
      <c r="C2" s="44"/>
      <c r="D2" s="40" t="s">
        <v>65</v>
      </c>
      <c r="E2" s="79"/>
      <c r="F2" s="79"/>
      <c r="G2" s="79"/>
      <c r="H2" s="79"/>
      <c r="I2" s="80"/>
      <c r="J2" s="81" t="s">
        <v>66</v>
      </c>
    </row>
    <row r="3" spans="2:10" ht="15.75" customHeight="1" thickBot="1" x14ac:dyDescent="0.3">
      <c r="B3" s="45"/>
      <c r="C3" s="46"/>
      <c r="D3" s="82"/>
      <c r="E3" s="83"/>
      <c r="F3" s="83"/>
      <c r="G3" s="83"/>
      <c r="H3" s="83"/>
      <c r="I3" s="84"/>
      <c r="J3" s="85"/>
    </row>
    <row r="4" spans="2:10" ht="13" x14ac:dyDescent="0.25">
      <c r="B4" s="45"/>
      <c r="C4" s="46"/>
      <c r="D4" s="47"/>
      <c r="E4" s="48"/>
      <c r="F4" s="48"/>
      <c r="G4" s="48"/>
      <c r="H4" s="48"/>
      <c r="I4" s="49"/>
      <c r="J4" s="50"/>
    </row>
    <row r="5" spans="2:10" ht="13" x14ac:dyDescent="0.25">
      <c r="B5" s="45"/>
      <c r="C5" s="46"/>
      <c r="D5" s="51" t="s">
        <v>67</v>
      </c>
      <c r="E5" s="52"/>
      <c r="F5" s="52"/>
      <c r="G5" s="52"/>
      <c r="H5" s="52"/>
      <c r="I5" s="53"/>
      <c r="J5" s="53" t="s">
        <v>68</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tr">
        <f ca="1">+CONCATENATE("Santiago de Cali, ",TEXT(TODAY(),"MMMM DD YYYY"))</f>
        <v>Santiago de Cali, mayo 23 2025</v>
      </c>
      <c r="J9" s="61"/>
    </row>
    <row r="10" spans="2:10" ht="13" x14ac:dyDescent="0.3">
      <c r="B10" s="60"/>
      <c r="C10" s="62"/>
      <c r="E10" s="63"/>
      <c r="H10" s="64"/>
      <c r="J10" s="61"/>
    </row>
    <row r="11" spans="2:10" x14ac:dyDescent="0.25">
      <c r="B11" s="60"/>
      <c r="J11" s="61"/>
    </row>
    <row r="12" spans="2:10" ht="13" x14ac:dyDescent="0.3">
      <c r="B12" s="60"/>
      <c r="C12" s="62" t="s">
        <v>97</v>
      </c>
      <c r="J12" s="61"/>
    </row>
    <row r="13" spans="2:10" ht="13" x14ac:dyDescent="0.3">
      <c r="B13" s="60"/>
      <c r="C13" s="62" t="s">
        <v>98</v>
      </c>
      <c r="J13" s="61"/>
    </row>
    <row r="14" spans="2:10" x14ac:dyDescent="0.25">
      <c r="B14" s="60"/>
      <c r="J14" s="61"/>
    </row>
    <row r="15" spans="2:10" x14ac:dyDescent="0.25">
      <c r="B15" s="60"/>
      <c r="C15" s="42" t="s">
        <v>99</v>
      </c>
      <c r="J15" s="61"/>
    </row>
    <row r="16" spans="2:10" x14ac:dyDescent="0.25">
      <c r="B16" s="60"/>
      <c r="C16" s="65"/>
      <c r="J16" s="61"/>
    </row>
    <row r="17" spans="2:10" ht="13" x14ac:dyDescent="0.25">
      <c r="B17" s="60"/>
      <c r="C17" s="42" t="s">
        <v>100</v>
      </c>
      <c r="D17" s="63"/>
      <c r="H17" s="86" t="s">
        <v>69</v>
      </c>
      <c r="I17" s="67" t="s">
        <v>70</v>
      </c>
      <c r="J17" s="61"/>
    </row>
    <row r="18" spans="2:10" ht="13" x14ac:dyDescent="0.3">
      <c r="B18" s="60"/>
      <c r="C18" s="62" t="s">
        <v>71</v>
      </c>
      <c r="D18" s="62"/>
      <c r="E18" s="62"/>
      <c r="F18" s="62"/>
      <c r="H18" s="68">
        <v>1</v>
      </c>
      <c r="I18" s="69">
        <v>80832</v>
      </c>
      <c r="J18" s="61"/>
    </row>
    <row r="19" spans="2:10" x14ac:dyDescent="0.25">
      <c r="B19" s="60"/>
      <c r="C19" s="42" t="s">
        <v>72</v>
      </c>
      <c r="H19" s="87">
        <v>0</v>
      </c>
      <c r="I19" s="88">
        <v>0</v>
      </c>
      <c r="J19" s="61"/>
    </row>
    <row r="20" spans="2:10" x14ac:dyDescent="0.25">
      <c r="B20" s="60"/>
      <c r="C20" s="42" t="s">
        <v>73</v>
      </c>
      <c r="H20" s="87">
        <v>1</v>
      </c>
      <c r="I20" s="88">
        <v>80832</v>
      </c>
      <c r="J20" s="61"/>
    </row>
    <row r="21" spans="2:10" x14ac:dyDescent="0.25">
      <c r="B21" s="60"/>
      <c r="C21" s="42" t="s">
        <v>74</v>
      </c>
      <c r="H21" s="87">
        <v>0</v>
      </c>
      <c r="I21" s="88">
        <v>0</v>
      </c>
      <c r="J21" s="61"/>
    </row>
    <row r="22" spans="2:10" x14ac:dyDescent="0.25">
      <c r="B22" s="60"/>
      <c r="C22" s="42" t="s">
        <v>75</v>
      </c>
      <c r="H22" s="87">
        <v>0</v>
      </c>
      <c r="I22" s="88">
        <v>0</v>
      </c>
      <c r="J22" s="61"/>
    </row>
    <row r="23" spans="2:10" x14ac:dyDescent="0.25">
      <c r="B23" s="60"/>
      <c r="C23" s="42" t="s">
        <v>76</v>
      </c>
      <c r="H23" s="87">
        <v>0</v>
      </c>
      <c r="I23" s="88">
        <v>0</v>
      </c>
      <c r="J23" s="61"/>
    </row>
    <row r="24" spans="2:10" ht="13" thickBot="1" x14ac:dyDescent="0.3">
      <c r="B24" s="60"/>
      <c r="C24" s="42" t="s">
        <v>77</v>
      </c>
      <c r="H24" s="89">
        <v>0</v>
      </c>
      <c r="I24" s="90">
        <v>0</v>
      </c>
      <c r="J24" s="61"/>
    </row>
    <row r="25" spans="2:10" ht="13" x14ac:dyDescent="0.3">
      <c r="B25" s="60"/>
      <c r="C25" s="62" t="s">
        <v>78</v>
      </c>
      <c r="D25" s="62"/>
      <c r="E25" s="62"/>
      <c r="F25" s="62"/>
      <c r="H25" s="68">
        <f>H19+H20+H21+H22+H24+H23</f>
        <v>1</v>
      </c>
      <c r="I25" s="69">
        <f>I19+I20+I21+I22+I24+I23</f>
        <v>80832</v>
      </c>
      <c r="J25" s="61"/>
    </row>
    <row r="26" spans="2:10" x14ac:dyDescent="0.25">
      <c r="B26" s="60"/>
      <c r="C26" s="42" t="s">
        <v>79</v>
      </c>
      <c r="H26" s="87">
        <v>0</v>
      </c>
      <c r="I26" s="88">
        <v>0</v>
      </c>
      <c r="J26" s="61"/>
    </row>
    <row r="27" spans="2:10" ht="13" thickBot="1" x14ac:dyDescent="0.3">
      <c r="B27" s="60"/>
      <c r="C27" s="42" t="s">
        <v>46</v>
      </c>
      <c r="H27" s="89">
        <v>0</v>
      </c>
      <c r="I27" s="90">
        <v>0</v>
      </c>
      <c r="J27" s="61"/>
    </row>
    <row r="28" spans="2:10" ht="13" x14ac:dyDescent="0.3">
      <c r="B28" s="60"/>
      <c r="C28" s="62" t="s">
        <v>80</v>
      </c>
      <c r="D28" s="62"/>
      <c r="E28" s="62"/>
      <c r="F28" s="62"/>
      <c r="H28" s="68">
        <f>H26+H27</f>
        <v>0</v>
      </c>
      <c r="I28" s="69">
        <f>I26+I27</f>
        <v>0</v>
      </c>
      <c r="J28" s="61"/>
    </row>
    <row r="29" spans="2:10" ht="13.5" thickBot="1" x14ac:dyDescent="0.35">
      <c r="B29" s="60"/>
      <c r="C29" s="42" t="s">
        <v>81</v>
      </c>
      <c r="D29" s="62"/>
      <c r="E29" s="62"/>
      <c r="F29" s="62"/>
      <c r="H29" s="89">
        <v>0</v>
      </c>
      <c r="I29" s="90">
        <v>0</v>
      </c>
      <c r="J29" s="61"/>
    </row>
    <row r="30" spans="2:10" ht="13" x14ac:dyDescent="0.3">
      <c r="B30" s="60"/>
      <c r="C30" s="62" t="s">
        <v>82</v>
      </c>
      <c r="D30" s="62"/>
      <c r="E30" s="62"/>
      <c r="F30" s="62"/>
      <c r="H30" s="87">
        <f>H29</f>
        <v>0</v>
      </c>
      <c r="I30" s="88">
        <f>I29</f>
        <v>0</v>
      </c>
      <c r="J30" s="61"/>
    </row>
    <row r="31" spans="2:10" ht="13" x14ac:dyDescent="0.3">
      <c r="B31" s="60"/>
      <c r="C31" s="62"/>
      <c r="D31" s="62"/>
      <c r="E31" s="62"/>
      <c r="F31" s="62"/>
      <c r="H31" s="91"/>
      <c r="I31" s="69"/>
      <c r="J31" s="61"/>
    </row>
    <row r="32" spans="2:10" ht="13.5" thickBot="1" x14ac:dyDescent="0.35">
      <c r="B32" s="60"/>
      <c r="C32" s="62" t="s">
        <v>83</v>
      </c>
      <c r="D32" s="62"/>
      <c r="H32" s="70">
        <f>H25+H28+H30</f>
        <v>1</v>
      </c>
      <c r="I32" s="71">
        <f>I25+I28+I30</f>
        <v>80832</v>
      </c>
      <c r="J32" s="61"/>
    </row>
    <row r="33" spans="2:10" ht="13.5" thickTop="1" x14ac:dyDescent="0.3">
      <c r="B33" s="60"/>
      <c r="C33" s="62"/>
      <c r="D33" s="62"/>
      <c r="H33" s="72">
        <f>+H18-H32</f>
        <v>0</v>
      </c>
      <c r="I33" s="88">
        <f>+I18-I32</f>
        <v>0</v>
      </c>
      <c r="J33" s="61"/>
    </row>
    <row r="34" spans="2:10" x14ac:dyDescent="0.25">
      <c r="B34" s="60"/>
      <c r="G34" s="72"/>
      <c r="H34" s="72"/>
      <c r="I34" s="72"/>
      <c r="J34" s="61"/>
    </row>
    <row r="35" spans="2:10" x14ac:dyDescent="0.25">
      <c r="B35" s="60"/>
      <c r="G35" s="72"/>
      <c r="H35" s="72"/>
      <c r="I35" s="72"/>
      <c r="J35" s="61"/>
    </row>
    <row r="36" spans="2:10" ht="13" x14ac:dyDescent="0.3">
      <c r="B36" s="60"/>
      <c r="C36" s="62"/>
      <c r="G36" s="72"/>
      <c r="H36" s="72"/>
      <c r="I36" s="72"/>
      <c r="J36" s="61"/>
    </row>
    <row r="37" spans="2:10" ht="13.5" thickBot="1" x14ac:dyDescent="0.35">
      <c r="B37" s="60"/>
      <c r="C37" s="73" t="s">
        <v>84</v>
      </c>
      <c r="D37" s="74"/>
      <c r="H37" s="73" t="s">
        <v>85</v>
      </c>
      <c r="I37" s="74"/>
      <c r="J37" s="61"/>
    </row>
    <row r="38" spans="2:10" ht="13" x14ac:dyDescent="0.3">
      <c r="B38" s="60"/>
      <c r="C38" s="62" t="s">
        <v>86</v>
      </c>
      <c r="D38" s="72"/>
      <c r="H38" s="75" t="s">
        <v>87</v>
      </c>
      <c r="I38" s="72"/>
      <c r="J38" s="61"/>
    </row>
    <row r="39" spans="2:10" ht="13" x14ac:dyDescent="0.3">
      <c r="B39" s="60"/>
      <c r="C39" s="62" t="s">
        <v>102</v>
      </c>
      <c r="H39" s="62" t="s">
        <v>88</v>
      </c>
      <c r="I39" s="72"/>
      <c r="J39" s="61"/>
    </row>
    <row r="40" spans="2:10" x14ac:dyDescent="0.25">
      <c r="B40" s="60"/>
      <c r="G40" s="72"/>
      <c r="H40" s="72"/>
      <c r="I40" s="72"/>
      <c r="J40" s="61"/>
    </row>
    <row r="41" spans="2:10" ht="12.75" customHeight="1" x14ac:dyDescent="0.25">
      <c r="B41" s="60"/>
      <c r="C41" s="92" t="s">
        <v>89</v>
      </c>
      <c r="D41" s="92"/>
      <c r="E41" s="92"/>
      <c r="F41" s="92"/>
      <c r="G41" s="92"/>
      <c r="H41" s="92"/>
      <c r="I41" s="92"/>
      <c r="J41" s="61"/>
    </row>
    <row r="42" spans="2:10" ht="18.75" customHeight="1" thickBot="1" x14ac:dyDescent="0.3">
      <c r="B42" s="76"/>
      <c r="C42" s="77"/>
      <c r="D42" s="77"/>
      <c r="E42" s="77"/>
      <c r="F42" s="77"/>
      <c r="G42" s="77"/>
      <c r="H42" s="77"/>
      <c r="I42" s="77"/>
      <c r="J42" s="78"/>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99D7A-1D3D-47AC-9A77-15A84CF26642}">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2" customWidth="1"/>
    <col min="2" max="2" width="11.453125" style="42"/>
    <col min="3" max="3" width="12.81640625" style="42" customWidth="1"/>
    <col min="4" max="4" width="22" style="42" customWidth="1"/>
    <col min="5" max="8" width="11.453125" style="42"/>
    <col min="9" max="9" width="24.81640625" style="42" customWidth="1"/>
    <col min="10" max="10" width="12.54296875" style="42" customWidth="1"/>
    <col min="11" max="11" width="1.81640625" style="42" customWidth="1"/>
    <col min="12" max="16384" width="11.453125" style="42"/>
  </cols>
  <sheetData>
    <row r="1" spans="2:10" ht="18" customHeight="1" thickBot="1" x14ac:dyDescent="0.3"/>
    <row r="2" spans="2:10" ht="19.5" customHeight="1" x14ac:dyDescent="0.25">
      <c r="B2" s="43"/>
      <c r="C2" s="44"/>
      <c r="D2" s="40" t="s">
        <v>90</v>
      </c>
      <c r="E2" s="79"/>
      <c r="F2" s="79"/>
      <c r="G2" s="79"/>
      <c r="H2" s="79"/>
      <c r="I2" s="80"/>
      <c r="J2" s="81" t="s">
        <v>66</v>
      </c>
    </row>
    <row r="3" spans="2:10" ht="15.75" customHeight="1" thickBot="1" x14ac:dyDescent="0.3">
      <c r="B3" s="45"/>
      <c r="C3" s="46"/>
      <c r="D3" s="82"/>
      <c r="E3" s="83"/>
      <c r="F3" s="83"/>
      <c r="G3" s="83"/>
      <c r="H3" s="83"/>
      <c r="I3" s="84"/>
      <c r="J3" s="85"/>
    </row>
    <row r="4" spans="2:10" ht="13" x14ac:dyDescent="0.25">
      <c r="B4" s="45"/>
      <c r="C4" s="46"/>
      <c r="E4" s="48"/>
      <c r="F4" s="48"/>
      <c r="G4" s="48"/>
      <c r="H4" s="48"/>
      <c r="I4" s="49"/>
      <c r="J4" s="50"/>
    </row>
    <row r="5" spans="2:10" ht="13" x14ac:dyDescent="0.25">
      <c r="B5" s="45"/>
      <c r="C5" s="46"/>
      <c r="D5" s="93" t="s">
        <v>91</v>
      </c>
      <c r="E5" s="94"/>
      <c r="F5" s="94"/>
      <c r="G5" s="94"/>
      <c r="H5" s="94"/>
      <c r="I5" s="95"/>
      <c r="J5" s="53" t="s">
        <v>92</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tr">
        <f ca="1">+'FOR-CSA-018'!C9</f>
        <v>Santiago de Cali, mayo 23 2025</v>
      </c>
      <c r="D9" s="64"/>
      <c r="E9" s="63"/>
      <c r="J9" s="61"/>
    </row>
    <row r="10" spans="2:10" ht="13" x14ac:dyDescent="0.3">
      <c r="B10" s="60"/>
      <c r="C10" s="62"/>
      <c r="J10" s="61"/>
    </row>
    <row r="11" spans="2:10" ht="13" x14ac:dyDescent="0.3">
      <c r="B11" s="60"/>
      <c r="C11" s="62" t="str">
        <f>+'FOR-CSA-018'!C12</f>
        <v>Señores : ESE HOSPITAL DIVINO SALVADOR DE SOPO</v>
      </c>
      <c r="J11" s="61"/>
    </row>
    <row r="12" spans="2:10" ht="13" x14ac:dyDescent="0.3">
      <c r="B12" s="60"/>
      <c r="C12" s="62" t="str">
        <f>+'FOR-CSA-018'!C13</f>
        <v>NIT: 860023878</v>
      </c>
      <c r="J12" s="61"/>
    </row>
    <row r="13" spans="2:10" x14ac:dyDescent="0.25">
      <c r="B13" s="60"/>
      <c r="J13" s="61"/>
    </row>
    <row r="14" spans="2:10" x14ac:dyDescent="0.25">
      <c r="B14" s="60"/>
      <c r="C14" s="42" t="s">
        <v>93</v>
      </c>
      <c r="J14" s="61"/>
    </row>
    <row r="15" spans="2:10" x14ac:dyDescent="0.25">
      <c r="B15" s="60"/>
      <c r="C15" s="65"/>
      <c r="J15" s="61"/>
    </row>
    <row r="16" spans="2:10" ht="13" x14ac:dyDescent="0.3">
      <c r="B16" s="60"/>
      <c r="C16" s="66"/>
      <c r="D16" s="63"/>
      <c r="H16" s="96" t="s">
        <v>69</v>
      </c>
      <c r="I16" s="96" t="s">
        <v>70</v>
      </c>
      <c r="J16" s="61"/>
    </row>
    <row r="17" spans="2:10" ht="13" x14ac:dyDescent="0.3">
      <c r="B17" s="60"/>
      <c r="C17" s="62" t="str">
        <f>+'FOR-CSA-018'!C17</f>
        <v>Con Corte al dia: 30/04/2025</v>
      </c>
      <c r="D17" s="62"/>
      <c r="E17" s="62"/>
      <c r="F17" s="62"/>
      <c r="H17" s="97">
        <f>+SUM(H18:H23)</f>
        <v>1</v>
      </c>
      <c r="I17" s="98">
        <f>+SUM(I18:I23)</f>
        <v>80832</v>
      </c>
      <c r="J17" s="61"/>
    </row>
    <row r="18" spans="2:10" x14ac:dyDescent="0.25">
      <c r="B18" s="60"/>
      <c r="C18" s="42" t="s">
        <v>72</v>
      </c>
      <c r="H18" s="99">
        <f>+'FOR-CSA-018'!H19</f>
        <v>0</v>
      </c>
      <c r="I18" s="100">
        <f>+'FOR-CSA-018'!I19</f>
        <v>0</v>
      </c>
      <c r="J18" s="61"/>
    </row>
    <row r="19" spans="2:10" x14ac:dyDescent="0.25">
      <c r="B19" s="60"/>
      <c r="C19" s="42" t="s">
        <v>73</v>
      </c>
      <c r="H19" s="99">
        <f>+'FOR-CSA-018'!H20</f>
        <v>1</v>
      </c>
      <c r="I19" s="100">
        <f>+'FOR-CSA-018'!I20</f>
        <v>80832</v>
      </c>
      <c r="J19" s="61"/>
    </row>
    <row r="20" spans="2:10" x14ac:dyDescent="0.25">
      <c r="B20" s="60"/>
      <c r="C20" s="42" t="s">
        <v>74</v>
      </c>
      <c r="H20" s="99">
        <f>+'FOR-CSA-018'!H21</f>
        <v>0</v>
      </c>
      <c r="I20" s="100">
        <f>+'FOR-CSA-018'!I21</f>
        <v>0</v>
      </c>
      <c r="J20" s="61"/>
    </row>
    <row r="21" spans="2:10" x14ac:dyDescent="0.25">
      <c r="B21" s="60"/>
      <c r="C21" s="42" t="s">
        <v>75</v>
      </c>
      <c r="H21" s="99">
        <f>+'FOR-CSA-018'!H22</f>
        <v>0</v>
      </c>
      <c r="I21" s="100">
        <f>+'FOR-CSA-018'!I22</f>
        <v>0</v>
      </c>
      <c r="J21" s="61"/>
    </row>
    <row r="22" spans="2:10" x14ac:dyDescent="0.25">
      <c r="B22" s="60"/>
      <c r="C22" s="42" t="s">
        <v>76</v>
      </c>
      <c r="H22" s="99">
        <f>+'FOR-CSA-018'!H23</f>
        <v>0</v>
      </c>
      <c r="I22" s="100">
        <f>+'FOR-CSA-018'!I23</f>
        <v>0</v>
      </c>
      <c r="J22" s="61"/>
    </row>
    <row r="23" spans="2:10" x14ac:dyDescent="0.25">
      <c r="B23" s="60"/>
      <c r="C23" s="42" t="s">
        <v>94</v>
      </c>
      <c r="H23" s="99">
        <f>+'FOR-CSA-018'!H24</f>
        <v>0</v>
      </c>
      <c r="I23" s="100">
        <f>+'FOR-CSA-018'!I24</f>
        <v>0</v>
      </c>
      <c r="J23" s="61"/>
    </row>
    <row r="24" spans="2:10" ht="13" x14ac:dyDescent="0.3">
      <c r="B24" s="60"/>
      <c r="C24" s="62" t="s">
        <v>95</v>
      </c>
      <c r="D24" s="62"/>
      <c r="E24" s="62"/>
      <c r="F24" s="62"/>
      <c r="H24" s="97">
        <f>SUM(H18:H23)</f>
        <v>1</v>
      </c>
      <c r="I24" s="98">
        <f>+SUBTOTAL(9,I18:I23)</f>
        <v>80832</v>
      </c>
      <c r="J24" s="61"/>
    </row>
    <row r="25" spans="2:10" ht="13.5" thickBot="1" x14ac:dyDescent="0.35">
      <c r="B25" s="60"/>
      <c r="C25" s="62"/>
      <c r="D25" s="62"/>
      <c r="H25" s="101"/>
      <c r="I25" s="102"/>
      <c r="J25" s="61"/>
    </row>
    <row r="26" spans="2:10" ht="13.5" thickTop="1" x14ac:dyDescent="0.3">
      <c r="B26" s="60"/>
      <c r="C26" s="62"/>
      <c r="D26" s="62"/>
      <c r="H26" s="72"/>
      <c r="I26" s="88"/>
      <c r="J26" s="61"/>
    </row>
    <row r="27" spans="2:10" ht="13" x14ac:dyDescent="0.3">
      <c r="B27" s="60"/>
      <c r="C27" s="62"/>
      <c r="D27" s="62"/>
      <c r="H27" s="72"/>
      <c r="I27" s="88"/>
      <c r="J27" s="61"/>
    </row>
    <row r="28" spans="2:10" ht="13" x14ac:dyDescent="0.3">
      <c r="B28" s="60"/>
      <c r="C28" s="62"/>
      <c r="D28" s="62"/>
      <c r="H28" s="72"/>
      <c r="I28" s="88"/>
      <c r="J28" s="61"/>
    </row>
    <row r="29" spans="2:10" x14ac:dyDescent="0.25">
      <c r="B29" s="60"/>
      <c r="G29" s="72"/>
      <c r="H29" s="72"/>
      <c r="I29" s="72"/>
      <c r="J29" s="61"/>
    </row>
    <row r="30" spans="2:10" ht="13.5" thickBot="1" x14ac:dyDescent="0.35">
      <c r="B30" s="60"/>
      <c r="C30" s="73" t="str">
        <f>+'FOR-CSA-018'!C37</f>
        <v>Nombre</v>
      </c>
      <c r="D30" s="73"/>
      <c r="G30" s="73" t="str">
        <f>+'FOR-CSA-018'!H37</f>
        <v>Lizeth Ome G.</v>
      </c>
      <c r="H30" s="74"/>
      <c r="I30" s="72"/>
      <c r="J30" s="61"/>
    </row>
    <row r="31" spans="2:10" ht="13" x14ac:dyDescent="0.3">
      <c r="B31" s="60"/>
      <c r="C31" s="75" t="str">
        <f>+'FOR-CSA-018'!C38</f>
        <v>Cargo</v>
      </c>
      <c r="D31" s="75"/>
      <c r="G31" s="75" t="str">
        <f>+'FOR-CSA-018'!H38</f>
        <v>Cartera - Cuentas Salud</v>
      </c>
      <c r="H31" s="72"/>
      <c r="I31" s="72"/>
      <c r="J31" s="61"/>
    </row>
    <row r="32" spans="2:10" ht="13" x14ac:dyDescent="0.3">
      <c r="B32" s="60"/>
      <c r="C32" s="75" t="str">
        <f>+'FOR-CSA-018'!C39</f>
        <v xml:space="preserve"> ESE HOSPITAL DIVINO SALVADOR DE SOPO</v>
      </c>
      <c r="D32" s="75"/>
      <c r="G32" s="75" t="str">
        <f>+'FOR-CSA-018'!H39</f>
        <v>EPS Comfenalco Valle.</v>
      </c>
      <c r="H32" s="72"/>
      <c r="I32" s="72"/>
      <c r="J32" s="61"/>
    </row>
    <row r="33" spans="2:10" ht="13" x14ac:dyDescent="0.3">
      <c r="B33" s="60"/>
      <c r="C33" s="75"/>
      <c r="D33" s="75"/>
      <c r="G33" s="75"/>
      <c r="H33" s="72"/>
      <c r="I33" s="72"/>
      <c r="J33" s="61"/>
    </row>
    <row r="34" spans="2:10" ht="13" x14ac:dyDescent="0.3">
      <c r="B34" s="60"/>
      <c r="C34" s="75"/>
      <c r="D34" s="75"/>
      <c r="G34" s="75"/>
      <c r="H34" s="72"/>
      <c r="I34" s="72"/>
      <c r="J34" s="61"/>
    </row>
    <row r="35" spans="2:10" ht="14" x14ac:dyDescent="0.25">
      <c r="B35" s="60"/>
      <c r="C35" s="103" t="s">
        <v>96</v>
      </c>
      <c r="D35" s="103"/>
      <c r="E35" s="103"/>
      <c r="F35" s="103"/>
      <c r="G35" s="103"/>
      <c r="H35" s="103"/>
      <c r="I35" s="103"/>
      <c r="J35" s="61"/>
    </row>
    <row r="36" spans="2:10" ht="13" x14ac:dyDescent="0.3">
      <c r="B36" s="60"/>
      <c r="C36" s="75"/>
      <c r="D36" s="75"/>
      <c r="G36" s="75"/>
      <c r="H36" s="72"/>
      <c r="I36" s="72"/>
      <c r="J36" s="61"/>
    </row>
    <row r="37" spans="2:10" ht="18.75" customHeight="1" thickBot="1" x14ac:dyDescent="0.3">
      <c r="B37" s="76"/>
      <c r="C37" s="77"/>
      <c r="D37" s="77"/>
      <c r="E37" s="77"/>
      <c r="F37" s="77"/>
      <c r="G37" s="74"/>
      <c r="H37" s="74"/>
      <c r="I37" s="74"/>
      <c r="J37" s="78"/>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2025-05-23T21:43:26Z</dcterms:modified>
</cp:coreProperties>
</file>