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05027743 DUMIAN MEDICAL SAS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H31" i="3" s="1"/>
  <c r="O1" i="2"/>
  <c r="I31" i="3" l="1"/>
</calcChain>
</file>

<file path=xl/sharedStrings.xml><?xml version="1.0" encoding="utf-8"?>
<sst xmlns="http://schemas.openxmlformats.org/spreadsheetml/2006/main" count="108" uniqueCount="74">
  <si>
    <t>ENTIDAD</t>
  </si>
  <si>
    <t>NIT</t>
  </si>
  <si>
    <t>PLAN</t>
  </si>
  <si>
    <t>SEDE</t>
  </si>
  <si>
    <t>ENVIO</t>
  </si>
  <si>
    <t>FACTURA</t>
  </si>
  <si>
    <t>FECHA FACTURA</t>
  </si>
  <si>
    <t>FECHA RADICADO</t>
  </si>
  <si>
    <t>V/R FACTURA BRUTO</t>
  </si>
  <si>
    <t>RETE CREE</t>
  </si>
  <si>
    <t>COPAGO PACIENTE</t>
  </si>
  <si>
    <t>V/R FACTURA NETO EPS</t>
  </si>
  <si>
    <t>SALDOS FACTURA</t>
  </si>
  <si>
    <t>CAJA DE COMPENSACION FAMILIAR DEL VALLE DEL CAUCA COMFENALCO VALLE</t>
  </si>
  <si>
    <t>PPN-CSG</t>
  </si>
  <si>
    <t>COMFENALCO VALLE-SUBSIDIADO URG-VITAL-2023(C.STA GRACIA)</t>
  </si>
  <si>
    <t>SGF129249</t>
  </si>
  <si>
    <t>COMFENALCO VALLE SUBSIDIADO URG-VITAL 2024(C.MARIANGEL)</t>
  </si>
  <si>
    <t>TULUA</t>
  </si>
  <si>
    <t>CMF154205</t>
  </si>
  <si>
    <t>DUMIAN MEDICAL SAS</t>
  </si>
  <si>
    <t>Llave</t>
  </si>
  <si>
    <t>805027743_SGF129249</t>
  </si>
  <si>
    <t>805027743_CMF154205</t>
  </si>
  <si>
    <t xml:space="preserve">Fecha de radicacion EPS </t>
  </si>
  <si>
    <t>Estado de Factura EPS Agosto 24</t>
  </si>
  <si>
    <t>Boxalud</t>
  </si>
  <si>
    <t>Para auditoria de pertinencia</t>
  </si>
  <si>
    <t>Devuelta</t>
  </si>
  <si>
    <t>Vaor Devolucion</t>
  </si>
  <si>
    <t>Fecha de corte</t>
  </si>
  <si>
    <t>FACTURA EN PROCESO INTERNO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</si>
  <si>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</si>
  <si>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</si>
  <si>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</si>
  <si>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</si>
  <si>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</si>
  <si>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</si>
  <si>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</si>
  <si>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</si>
  <si>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</si>
  <si>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</si>
  <si>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</si>
  <si>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</si>
  <si>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</si>
  <si>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</si>
  <si>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</si>
  <si>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</si>
  <si>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</si>
  <si>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</si>
  <si>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</si>
  <si>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</si>
  <si>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</si>
  <si>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</si>
  <si>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</si>
  <si>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DUMIAN MEDICAL SAS</t>
  </si>
  <si>
    <t>NIT: 805027743</t>
  </si>
  <si>
    <t>Santiago de Cali, Agosto 24 del 2024</t>
  </si>
  <si>
    <t>Con Corte al dia: 31/07/2024</t>
  </si>
  <si>
    <t>Analista de Cartera</t>
  </si>
  <si>
    <t>Jersson Barón</t>
  </si>
  <si>
    <t>A continuacion me permito remitir nuestra respuesta al estado de cartera presentado en la fecha: 21/08/2024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</si>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</sst>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m/d/yyyy;@"/>
    <numFmt numFmtId="165" formatCode="&quot;$&quot;#,###_);[Red]\(&quot;$&quot;#,###\)"/>
    <numFmt numFmtId="167" formatCode="_-* #,##0_-;\-* #,##0_-;_-* &quot;-&quot;??_-;_-@_-"/>
    <numFmt numFmtId="168" formatCode="m/d/yy;@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9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71" fontId="1" fillId="0" borderId="0" applyFont="0" applyFill="0" applyBorder="0" applyAlignment="0" applyProtection="0"/>
  </cellStyleXfs>
  <cellXfs count="116">
    <xf numFmtId="0" fontId="0" fillId="0" borderId="0" xfId="0"/>
    <xf numFmtId="165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/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167" fontId="0" fillId="0" borderId="0" xfId="1" applyNumberFormat="1" applyFont="1"/>
    <xf numFmtId="167" fontId="2" fillId="0" borderId="1" xfId="1" applyNumberFormat="1" applyFont="1" applyFill="1" applyBorder="1" applyAlignment="1">
      <alignment horizontal="center" vertical="center" wrapText="1"/>
    </xf>
    <xf numFmtId="167" fontId="2" fillId="4" borderId="1" xfId="1" applyNumberFormat="1" applyFont="1" applyFill="1" applyBorder="1" applyAlignment="1">
      <alignment horizontal="center" vertical="center" wrapText="1"/>
    </xf>
    <xf numFmtId="167" fontId="3" fillId="0" borderId="1" xfId="1" applyNumberFormat="1" applyFont="1" applyBorder="1"/>
    <xf numFmtId="167" fontId="4" fillId="0" borderId="0" xfId="1" applyNumberFormat="1" applyFont="1"/>
    <xf numFmtId="0" fontId="0" fillId="0" borderId="1" xfId="0" applyBorder="1"/>
    <xf numFmtId="165" fontId="2" fillId="8" borderId="1" xfId="1" applyNumberFormat="1" applyFont="1" applyFill="1" applyBorder="1" applyAlignment="1">
      <alignment horizontal="center" vertical="center" wrapText="1"/>
    </xf>
    <xf numFmtId="168" fontId="0" fillId="0" borderId="0" xfId="0" applyNumberFormat="1"/>
    <xf numFmtId="168" fontId="2" fillId="7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7" fontId="0" fillId="0" borderId="1" xfId="1" applyNumberFormat="1" applyFon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70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2" fontId="9" fillId="0" borderId="0" xfId="4" applyNumberFormat="1" applyFont="1" applyAlignment="1">
      <alignment horizontal="center"/>
    </xf>
    <xf numFmtId="173" fontId="9" fillId="0" borderId="0" xfId="2" applyNumberFormat="1" applyFont="1" applyAlignment="1">
      <alignment horizontal="right"/>
    </xf>
    <xf numFmtId="173" fontId="7" fillId="0" borderId="0" xfId="2" applyNumberFormat="1" applyFont="1"/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7" fillId="0" borderId="0" xfId="3" applyNumberFormat="1" applyFont="1"/>
    <xf numFmtId="172" fontId="7" fillId="0" borderId="9" xfId="4" applyNumberFormat="1" applyFont="1" applyBorder="1" applyAlignment="1">
      <alignment horizontal="center"/>
    </xf>
    <xf numFmtId="173" fontId="7" fillId="0" borderId="9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0" fontId="9" fillId="0" borderId="0" xfId="3" applyFont="1"/>
    <xf numFmtId="172" fontId="6" fillId="0" borderId="9" xfId="4" applyNumberFormat="1" applyFont="1" applyBorder="1" applyAlignment="1">
      <alignment horizontal="center"/>
    </xf>
    <xf numFmtId="173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72" fontId="6" fillId="0" borderId="0" xfId="2" applyNumberFormat="1" applyFont="1" applyAlignment="1">
      <alignment horizontal="right"/>
    </xf>
    <xf numFmtId="172" fontId="9" fillId="0" borderId="13" xfId="4" applyNumberFormat="1" applyFont="1" applyBorder="1" applyAlignment="1">
      <alignment horizontal="center"/>
    </xf>
    <xf numFmtId="173" fontId="9" fillId="0" borderId="13" xfId="2" applyNumberFormat="1" applyFont="1" applyBorder="1" applyAlignment="1">
      <alignment horizontal="right"/>
    </xf>
    <xf numFmtId="174" fontId="6" fillId="0" borderId="0" xfId="3" applyNumberFormat="1" applyFont="1"/>
    <xf numFmtId="171" fontId="6" fillId="0" borderId="0" xfId="4" applyFont="1"/>
    <xf numFmtId="173" fontId="6" fillId="0" borderId="0" xfId="2" applyNumberFormat="1" applyFont="1"/>
    <xf numFmtId="174" fontId="9" fillId="0" borderId="9" xfId="3" applyNumberFormat="1" applyFont="1" applyBorder="1"/>
    <xf numFmtId="174" fontId="6" fillId="0" borderId="9" xfId="3" applyNumberFormat="1" applyFont="1" applyBorder="1"/>
    <xf numFmtId="171" fontId="9" fillId="0" borderId="9" xfId="4" applyFont="1" applyBorder="1"/>
    <xf numFmtId="173" fontId="6" fillId="0" borderId="9" xfId="2" applyNumberFormat="1" applyFont="1" applyBorder="1"/>
    <xf numFmtId="174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4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70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7" fontId="9" fillId="0" borderId="0" xfId="1" applyNumberFormat="1" applyFont="1"/>
    <xf numFmtId="179" fontId="9" fillId="0" borderId="0" xfId="1" applyNumberFormat="1" applyFont="1" applyAlignment="1">
      <alignment horizontal="right"/>
    </xf>
    <xf numFmtId="167" fontId="6" fillId="0" borderId="0" xfId="1" applyNumberFormat="1" applyFont="1" applyAlignment="1">
      <alignment horizontal="center"/>
    </xf>
    <xf numFmtId="179" fontId="6" fillId="0" borderId="0" xfId="1" applyNumberFormat="1" applyFont="1" applyAlignment="1">
      <alignment horizontal="right"/>
    </xf>
    <xf numFmtId="167" fontId="6" fillId="0" borderId="18" xfId="1" applyNumberFormat="1" applyFont="1" applyBorder="1" applyAlignment="1">
      <alignment horizontal="center"/>
    </xf>
    <xf numFmtId="179" fontId="6" fillId="0" borderId="18" xfId="1" applyNumberFormat="1" applyFont="1" applyBorder="1" applyAlignment="1">
      <alignment horizontal="right"/>
    </xf>
    <xf numFmtId="167" fontId="6" fillId="0" borderId="13" xfId="1" applyNumberFormat="1" applyFont="1" applyBorder="1" applyAlignment="1">
      <alignment horizontal="center"/>
    </xf>
    <xf numFmtId="179" fontId="6" fillId="0" borderId="13" xfId="1" applyNumberFormat="1" applyFont="1" applyBorder="1" applyAlignment="1">
      <alignment horizontal="right"/>
    </xf>
    <xf numFmtId="174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E4" sqref="E4"/>
    </sheetView>
  </sheetViews>
  <sheetFormatPr baseColWidth="10" defaultRowHeight="14.5" x14ac:dyDescent="0.35"/>
  <cols>
    <col min="1" max="1" width="45.7265625" customWidth="1"/>
    <col min="9" max="9" width="11.81640625" bestFit="1" customWidth="1"/>
  </cols>
  <sheetData>
    <row r="1" spans="1:13" ht="36" customHeigh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5" t="s">
        <v>11</v>
      </c>
      <c r="M1" s="5" t="s">
        <v>12</v>
      </c>
    </row>
    <row r="2" spans="1:13" x14ac:dyDescent="0.35">
      <c r="A2" s="6" t="s">
        <v>13</v>
      </c>
      <c r="B2" s="6">
        <v>890303093</v>
      </c>
      <c r="C2" s="6" t="s">
        <v>15</v>
      </c>
      <c r="D2" s="6" t="s">
        <v>14</v>
      </c>
      <c r="E2" s="7">
        <v>221704</v>
      </c>
      <c r="F2" s="7" t="s">
        <v>16</v>
      </c>
      <c r="G2" s="8">
        <v>45233</v>
      </c>
      <c r="H2" s="8">
        <v>45261</v>
      </c>
      <c r="I2" s="9">
        <v>60524480</v>
      </c>
      <c r="J2" s="9"/>
      <c r="K2" s="9">
        <v>0</v>
      </c>
      <c r="L2" s="9">
        <v>60524480</v>
      </c>
      <c r="M2" s="9">
        <v>60524480</v>
      </c>
    </row>
    <row r="3" spans="1:13" x14ac:dyDescent="0.35">
      <c r="A3" s="6" t="s">
        <v>13</v>
      </c>
      <c r="B3" s="6">
        <v>890303093</v>
      </c>
      <c r="C3" s="6" t="s">
        <v>17</v>
      </c>
      <c r="D3" s="6" t="s">
        <v>18</v>
      </c>
      <c r="E3" s="7">
        <v>245784</v>
      </c>
      <c r="F3" s="7" t="s">
        <v>19</v>
      </c>
      <c r="G3" s="8">
        <v>45397</v>
      </c>
      <c r="H3" s="8">
        <v>45513</v>
      </c>
      <c r="I3" s="9">
        <v>42709406</v>
      </c>
      <c r="J3" s="9"/>
      <c r="K3" s="9">
        <v>100000</v>
      </c>
      <c r="L3" s="9">
        <v>42609406</v>
      </c>
      <c r="M3" s="9">
        <v>42609406</v>
      </c>
    </row>
    <row r="7" spans="1:13" x14ac:dyDescent="0.35">
      <c r="I7" s="1"/>
    </row>
  </sheetData>
  <conditionalFormatting sqref="M2:M3">
    <cfRule type="cellIs" dxfId="7" priority="1" operator="lessThan">
      <formula>0</formula>
    </cfRule>
    <cfRule type="cellIs" dxfId="6" priority="2" operator="lessThan">
      <formula>-1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showGridLines="0" zoomScale="80" zoomScaleNormal="80" workbookViewId="0">
      <selection activeCell="C17" sqref="C17"/>
    </sheetView>
  </sheetViews>
  <sheetFormatPr baseColWidth="10" defaultRowHeight="14.5" x14ac:dyDescent="0.35"/>
  <cols>
    <col min="1" max="1" width="45.7265625" customWidth="1"/>
    <col min="3" max="3" width="20.08984375" bestFit="1" customWidth="1"/>
    <col min="7" max="7" width="18.81640625" bestFit="1" customWidth="1"/>
    <col min="10" max="10" width="10.90625" style="23"/>
    <col min="11" max="11" width="11.81640625" bestFit="1" customWidth="1"/>
    <col min="14" max="14" width="12.36328125" style="16" bestFit="1" customWidth="1"/>
    <col min="15" max="15" width="15.1796875" style="16" bestFit="1" customWidth="1"/>
    <col min="16" max="16" width="28.7265625" bestFit="1" customWidth="1"/>
    <col min="17" max="17" width="25.1796875" bestFit="1" customWidth="1"/>
    <col min="18" max="18" width="10.1796875" style="16" customWidth="1"/>
  </cols>
  <sheetData>
    <row r="1" spans="1:19" x14ac:dyDescent="0.35">
      <c r="O1" s="20">
        <f>SUBTOTAL(9,O3:O4)</f>
        <v>103133886</v>
      </c>
    </row>
    <row r="2" spans="1:19" ht="36" customHeight="1" x14ac:dyDescent="0.3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5" t="s">
        <v>21</v>
      </c>
      <c r="H2" s="11" t="s">
        <v>6</v>
      </c>
      <c r="I2" s="11" t="s">
        <v>7</v>
      </c>
      <c r="J2" s="24" t="s">
        <v>24</v>
      </c>
      <c r="K2" s="12" t="s">
        <v>8</v>
      </c>
      <c r="L2" s="12" t="s">
        <v>9</v>
      </c>
      <c r="M2" s="12" t="s">
        <v>10</v>
      </c>
      <c r="N2" s="17" t="s">
        <v>11</v>
      </c>
      <c r="O2" s="18" t="s">
        <v>12</v>
      </c>
      <c r="P2" s="22" t="s">
        <v>25</v>
      </c>
      <c r="Q2" s="12" t="s">
        <v>26</v>
      </c>
      <c r="R2" s="17" t="s">
        <v>29</v>
      </c>
      <c r="S2" s="12" t="s">
        <v>30</v>
      </c>
    </row>
    <row r="3" spans="1:19" x14ac:dyDescent="0.35">
      <c r="A3" s="6" t="s">
        <v>13</v>
      </c>
      <c r="B3" s="13">
        <v>805027743</v>
      </c>
      <c r="C3" s="14" t="s">
        <v>20</v>
      </c>
      <c r="D3" s="6" t="s">
        <v>14</v>
      </c>
      <c r="E3" s="7">
        <v>221704</v>
      </c>
      <c r="F3" s="7" t="s">
        <v>16</v>
      </c>
      <c r="G3" s="7" t="s">
        <v>22</v>
      </c>
      <c r="H3" s="8">
        <v>45233</v>
      </c>
      <c r="I3" s="8">
        <v>45261</v>
      </c>
      <c r="J3" s="25">
        <v>45518</v>
      </c>
      <c r="K3" s="9">
        <v>60524480</v>
      </c>
      <c r="L3" s="9"/>
      <c r="M3" s="9">
        <v>0</v>
      </c>
      <c r="N3" s="19">
        <v>60524480</v>
      </c>
      <c r="O3" s="19">
        <v>60524480</v>
      </c>
      <c r="P3" s="21" t="s">
        <v>31</v>
      </c>
      <c r="Q3" s="21" t="s">
        <v>27</v>
      </c>
      <c r="R3" s="27">
        <v>0</v>
      </c>
      <c r="S3" s="26">
        <v>45504</v>
      </c>
    </row>
    <row r="4" spans="1:19" x14ac:dyDescent="0.35">
      <c r="A4" s="6" t="s">
        <v>13</v>
      </c>
      <c r="B4" s="13">
        <v>805027743</v>
      </c>
      <c r="C4" s="14" t="s">
        <v>20</v>
      </c>
      <c r="D4" s="6" t="s">
        <v>18</v>
      </c>
      <c r="E4" s="7">
        <v>245784</v>
      </c>
      <c r="F4" s="7" t="s">
        <v>19</v>
      </c>
      <c r="G4" s="7" t="s">
        <v>23</v>
      </c>
      <c r="H4" s="8">
        <v>45397</v>
      </c>
      <c r="I4" s="8">
        <v>45513</v>
      </c>
      <c r="J4" s="25">
        <v>45513</v>
      </c>
      <c r="K4" s="9">
        <v>42709406</v>
      </c>
      <c r="L4" s="9"/>
      <c r="M4" s="9">
        <v>100000</v>
      </c>
      <c r="N4" s="19">
        <v>42609406</v>
      </c>
      <c r="O4" s="19">
        <v>42609406</v>
      </c>
      <c r="P4" s="21" t="s">
        <v>32</v>
      </c>
      <c r="Q4" s="21" t="s">
        <v>28</v>
      </c>
      <c r="R4" s="19">
        <v>42709406</v>
      </c>
      <c r="S4" s="26">
        <v>45504</v>
      </c>
    </row>
    <row r="8" spans="1:19" x14ac:dyDescent="0.35">
      <c r="K8" s="1"/>
    </row>
  </sheetData>
  <protectedRanges>
    <protectedRange algorithmName="SHA-512" hashValue="9+ah9tJAD1d4FIK7boMSAp9ZhkqWOsKcliwsS35JSOsk0Aea+c/2yFVjBeVDsv7trYxT+iUP9dPVCIbjcjaMoQ==" saltValue="Z7GArlXd1BdcXotzmJqK/w==" spinCount="100000" sqref="C3" name="Rango1_13"/>
    <protectedRange algorithmName="SHA-512" hashValue="9+ah9tJAD1d4FIK7boMSAp9ZhkqWOsKcliwsS35JSOsk0Aea+c/2yFVjBeVDsv7trYxT+iUP9dPVCIbjcjaMoQ==" saltValue="Z7GArlXd1BdcXotzmJqK/w==" spinCount="100000" sqref="C4" name="Rango1_13_1"/>
  </protectedRanges>
  <conditionalFormatting sqref="O3:O4">
    <cfRule type="cellIs" dxfId="5" priority="3" operator="lessThan">
      <formula>0</formula>
    </cfRule>
    <cfRule type="cellIs" dxfId="4" priority="4" operator="lessThan">
      <formula>-1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L22" sqref="L22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33</v>
      </c>
      <c r="E2" s="32"/>
      <c r="F2" s="32"/>
      <c r="G2" s="32"/>
      <c r="H2" s="32"/>
      <c r="I2" s="33"/>
      <c r="J2" s="34" t="s">
        <v>34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35</v>
      </c>
      <c r="E4" s="32"/>
      <c r="F4" s="32"/>
      <c r="G4" s="32"/>
      <c r="H4" s="32"/>
      <c r="I4" s="33"/>
      <c r="J4" s="34" t="s">
        <v>36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57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55</v>
      </c>
      <c r="J11" s="48"/>
    </row>
    <row r="12" spans="2:10" ht="13" x14ac:dyDescent="0.3">
      <c r="B12" s="47"/>
      <c r="C12" s="49" t="s">
        <v>56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61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58</v>
      </c>
      <c r="D16" s="50"/>
      <c r="G16" s="52"/>
      <c r="H16" s="54" t="s">
        <v>37</v>
      </c>
      <c r="I16" s="54" t="s">
        <v>38</v>
      </c>
      <c r="J16" s="48"/>
    </row>
    <row r="17" spans="2:14" ht="13" x14ac:dyDescent="0.3">
      <c r="B17" s="47"/>
      <c r="C17" s="49" t="s">
        <v>39</v>
      </c>
      <c r="D17" s="49"/>
      <c r="E17" s="49"/>
      <c r="F17" s="49"/>
      <c r="G17" s="52"/>
      <c r="H17" s="55">
        <v>2</v>
      </c>
      <c r="I17" s="56">
        <v>103133886</v>
      </c>
      <c r="J17" s="48"/>
    </row>
    <row r="18" spans="2:14" x14ac:dyDescent="0.25">
      <c r="B18" s="47"/>
      <c r="C18" s="28" t="s">
        <v>40</v>
      </c>
      <c r="G18" s="52"/>
      <c r="H18" s="58">
        <v>0</v>
      </c>
      <c r="I18" s="59">
        <v>0</v>
      </c>
      <c r="J18" s="48"/>
    </row>
    <row r="19" spans="2:14" x14ac:dyDescent="0.25">
      <c r="B19" s="47"/>
      <c r="C19" s="28" t="s">
        <v>41</v>
      </c>
      <c r="G19" s="52"/>
      <c r="H19" s="58">
        <v>1</v>
      </c>
      <c r="I19" s="59">
        <v>42609406</v>
      </c>
      <c r="J19" s="48"/>
    </row>
    <row r="20" spans="2:14" x14ac:dyDescent="0.25">
      <c r="B20" s="47"/>
      <c r="C20" s="28" t="s">
        <v>42</v>
      </c>
      <c r="H20" s="60">
        <v>0</v>
      </c>
      <c r="I20" s="61">
        <v>0</v>
      </c>
      <c r="J20" s="48"/>
    </row>
    <row r="21" spans="2:14" x14ac:dyDescent="0.25">
      <c r="B21" s="47"/>
      <c r="C21" s="28" t="s">
        <v>43</v>
      </c>
      <c r="H21" s="60">
        <v>0</v>
      </c>
      <c r="I21" s="61">
        <v>0</v>
      </c>
      <c r="J21" s="48"/>
      <c r="N21" s="62"/>
    </row>
    <row r="22" spans="2:14" ht="13" thickBot="1" x14ac:dyDescent="0.3">
      <c r="B22" s="47"/>
      <c r="C22" s="28" t="s">
        <v>44</v>
      </c>
      <c r="H22" s="63">
        <v>0</v>
      </c>
      <c r="I22" s="64">
        <v>0</v>
      </c>
      <c r="J22" s="48"/>
    </row>
    <row r="23" spans="2:14" ht="13" x14ac:dyDescent="0.3">
      <c r="B23" s="47"/>
      <c r="C23" s="49" t="s">
        <v>45</v>
      </c>
      <c r="D23" s="49"/>
      <c r="E23" s="49"/>
      <c r="F23" s="49"/>
      <c r="H23" s="65">
        <f>H18+H19+H20+H21+H22</f>
        <v>1</v>
      </c>
      <c r="I23" s="66">
        <f>I18+I19+I20+I21+I22</f>
        <v>42609406</v>
      </c>
      <c r="J23" s="48"/>
    </row>
    <row r="24" spans="2:14" x14ac:dyDescent="0.25">
      <c r="B24" s="47"/>
      <c r="C24" s="28" t="s">
        <v>46</v>
      </c>
      <c r="H24" s="60">
        <v>0</v>
      </c>
      <c r="I24" s="61">
        <v>0</v>
      </c>
      <c r="J24" s="48"/>
    </row>
    <row r="25" spans="2:14" ht="13" thickBot="1" x14ac:dyDescent="0.3">
      <c r="B25" s="47"/>
      <c r="C25" s="28" t="s">
        <v>31</v>
      </c>
      <c r="H25" s="63">
        <v>1</v>
      </c>
      <c r="I25" s="64">
        <v>60524480</v>
      </c>
      <c r="J25" s="48"/>
    </row>
    <row r="26" spans="2:14" ht="13" x14ac:dyDescent="0.3">
      <c r="B26" s="47"/>
      <c r="C26" s="49" t="s">
        <v>47</v>
      </c>
      <c r="D26" s="49"/>
      <c r="E26" s="49"/>
      <c r="F26" s="49"/>
      <c r="H26" s="65">
        <f>H24+H25</f>
        <v>1</v>
      </c>
      <c r="I26" s="66">
        <f>I24+I25</f>
        <v>60524480</v>
      </c>
      <c r="J26" s="48"/>
    </row>
    <row r="27" spans="2:14" ht="13.5" thickBot="1" x14ac:dyDescent="0.35">
      <c r="B27" s="47"/>
      <c r="C27" s="52" t="s">
        <v>48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 x14ac:dyDescent="0.3">
      <c r="B28" s="47"/>
      <c r="C28" s="67" t="s">
        <v>49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50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2</v>
      </c>
      <c r="I31" s="59">
        <f>I23+I26+I28</f>
        <v>103133886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 x14ac:dyDescent="0.3">
      <c r="B38" s="47"/>
      <c r="C38" s="67" t="s">
        <v>60</v>
      </c>
      <c r="D38" s="74"/>
      <c r="E38" s="52"/>
      <c r="F38" s="52"/>
      <c r="G38" s="52"/>
      <c r="H38" s="81" t="s">
        <v>51</v>
      </c>
      <c r="I38" s="74"/>
      <c r="J38" s="70"/>
    </row>
    <row r="39" spans="2:10" ht="13" x14ac:dyDescent="0.3">
      <c r="B39" s="47"/>
      <c r="C39" s="67" t="s">
        <v>59</v>
      </c>
      <c r="D39" s="52"/>
      <c r="E39" s="52"/>
      <c r="F39" s="52"/>
      <c r="G39" s="52"/>
      <c r="H39" s="67" t="s">
        <v>52</v>
      </c>
      <c r="I39" s="74"/>
      <c r="J39" s="70"/>
    </row>
    <row r="40" spans="2:10" ht="13" x14ac:dyDescent="0.3">
      <c r="B40" s="47"/>
      <c r="C40" s="52"/>
      <c r="D40" s="52"/>
      <c r="E40" s="52"/>
      <c r="F40" s="52"/>
      <c r="G40" s="52"/>
      <c r="H40" s="67" t="s">
        <v>53</v>
      </c>
      <c r="I40" s="74"/>
      <c r="J40" s="70"/>
    </row>
    <row r="41" spans="2:10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0" x14ac:dyDescent="0.25">
      <c r="B42" s="47"/>
      <c r="C42" s="82" t="s">
        <v>54</v>
      </c>
      <c r="D42" s="82"/>
      <c r="E42" s="82"/>
      <c r="F42" s="82"/>
      <c r="G42" s="82"/>
      <c r="H42" s="82"/>
      <c r="I42" s="82"/>
      <c r="J42" s="70"/>
    </row>
    <row r="43" spans="2:10" x14ac:dyDescent="0.25">
      <c r="B43" s="47"/>
      <c r="C43" s="82"/>
      <c r="D43" s="82"/>
      <c r="E43" s="82"/>
      <c r="F43" s="82"/>
      <c r="G43" s="82"/>
      <c r="H43" s="82"/>
      <c r="I43" s="82"/>
      <c r="J43" s="70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5" zoomScale="80" zoomScaleNormal="80" workbookViewId="0">
      <selection activeCell="H20" sqref="H20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87"/>
      <c r="B1" s="88"/>
      <c r="C1" s="89" t="s">
        <v>62</v>
      </c>
      <c r="D1" s="90"/>
      <c r="E1" s="90"/>
      <c r="F1" s="90"/>
      <c r="G1" s="90"/>
      <c r="H1" s="91"/>
      <c r="I1" s="92" t="s">
        <v>34</v>
      </c>
    </row>
    <row r="2" spans="1:9" ht="53.5" customHeight="1" thickBot="1" x14ac:dyDescent="0.4">
      <c r="A2" s="93"/>
      <c r="B2" s="94"/>
      <c r="C2" s="95" t="s">
        <v>63</v>
      </c>
      <c r="D2" s="96"/>
      <c r="E2" s="96"/>
      <c r="F2" s="96"/>
      <c r="G2" s="96"/>
      <c r="H2" s="97"/>
      <c r="I2" s="98" t="s">
        <v>64</v>
      </c>
    </row>
    <row r="3" spans="1:9" x14ac:dyDescent="0.35">
      <c r="A3" s="99"/>
      <c r="B3" s="52"/>
      <c r="C3" s="52"/>
      <c r="D3" s="52"/>
      <c r="E3" s="52"/>
      <c r="F3" s="52"/>
      <c r="G3" s="52"/>
      <c r="H3" s="52"/>
      <c r="I3" s="70"/>
    </row>
    <row r="4" spans="1:9" x14ac:dyDescent="0.35">
      <c r="A4" s="99"/>
      <c r="B4" s="52"/>
      <c r="C4" s="52"/>
      <c r="D4" s="52"/>
      <c r="E4" s="52"/>
      <c r="F4" s="52"/>
      <c r="G4" s="52"/>
      <c r="H4" s="52"/>
      <c r="I4" s="70"/>
    </row>
    <row r="5" spans="1:9" x14ac:dyDescent="0.35">
      <c r="A5" s="99"/>
      <c r="B5" s="49" t="s">
        <v>57</v>
      </c>
      <c r="C5" s="100"/>
      <c r="D5" s="101"/>
      <c r="E5" s="52"/>
      <c r="F5" s="52"/>
      <c r="G5" s="52"/>
      <c r="H5" s="52"/>
      <c r="I5" s="70"/>
    </row>
    <row r="6" spans="1:9" x14ac:dyDescent="0.35">
      <c r="A6" s="99"/>
      <c r="B6" s="28"/>
      <c r="C6" s="52"/>
      <c r="D6" s="52"/>
      <c r="E6" s="52"/>
      <c r="F6" s="52"/>
      <c r="G6" s="52"/>
      <c r="H6" s="52"/>
      <c r="I6" s="70"/>
    </row>
    <row r="7" spans="1:9" x14ac:dyDescent="0.35">
      <c r="A7" s="99"/>
      <c r="B7" s="49" t="s">
        <v>55</v>
      </c>
      <c r="C7" s="52"/>
      <c r="D7" s="52"/>
      <c r="E7" s="52"/>
      <c r="F7" s="52"/>
      <c r="G7" s="52"/>
      <c r="H7" s="52"/>
      <c r="I7" s="70"/>
    </row>
    <row r="8" spans="1:9" x14ac:dyDescent="0.35">
      <c r="A8" s="99"/>
      <c r="B8" s="49" t="s">
        <v>56</v>
      </c>
      <c r="C8" s="52"/>
      <c r="D8" s="52"/>
      <c r="E8" s="52"/>
      <c r="F8" s="52"/>
      <c r="G8" s="52"/>
      <c r="H8" s="52"/>
      <c r="I8" s="70"/>
    </row>
    <row r="9" spans="1:9" x14ac:dyDescent="0.35">
      <c r="A9" s="99"/>
      <c r="B9" s="52"/>
      <c r="C9" s="52"/>
      <c r="D9" s="52"/>
      <c r="E9" s="52"/>
      <c r="F9" s="52"/>
      <c r="G9" s="52"/>
      <c r="H9" s="52"/>
      <c r="I9" s="70"/>
    </row>
    <row r="10" spans="1:9" x14ac:dyDescent="0.35">
      <c r="A10" s="99"/>
      <c r="B10" s="52" t="s">
        <v>65</v>
      </c>
      <c r="C10" s="52"/>
      <c r="D10" s="52"/>
      <c r="E10" s="52"/>
      <c r="F10" s="52"/>
      <c r="G10" s="52"/>
      <c r="H10" s="52"/>
      <c r="I10" s="70"/>
    </row>
    <row r="11" spans="1:9" x14ac:dyDescent="0.35">
      <c r="A11" s="99"/>
      <c r="B11" s="102"/>
      <c r="C11" s="52"/>
      <c r="D11" s="52"/>
      <c r="E11" s="52"/>
      <c r="F11" s="52"/>
      <c r="G11" s="52"/>
      <c r="H11" s="52"/>
      <c r="I11" s="70"/>
    </row>
    <row r="12" spans="1:9" x14ac:dyDescent="0.35">
      <c r="A12" s="99"/>
      <c r="B12" s="28" t="s">
        <v>58</v>
      </c>
      <c r="C12" s="101"/>
      <c r="D12" s="52"/>
      <c r="E12" s="52"/>
      <c r="F12" s="52"/>
      <c r="G12" s="54" t="s">
        <v>66</v>
      </c>
      <c r="H12" s="54" t="s">
        <v>67</v>
      </c>
      <c r="I12" s="70"/>
    </row>
    <row r="13" spans="1:9" x14ac:dyDescent="0.35">
      <c r="A13" s="99"/>
      <c r="B13" s="67" t="s">
        <v>39</v>
      </c>
      <c r="C13" s="67"/>
      <c r="D13" s="67"/>
      <c r="E13" s="67"/>
      <c r="F13" s="52"/>
      <c r="G13" s="103">
        <f>G19</f>
        <v>1</v>
      </c>
      <c r="H13" s="104">
        <f>H19</f>
        <v>42609406</v>
      </c>
      <c r="I13" s="70"/>
    </row>
    <row r="14" spans="1:9" x14ac:dyDescent="0.35">
      <c r="A14" s="99"/>
      <c r="B14" s="52" t="s">
        <v>40</v>
      </c>
      <c r="C14" s="52"/>
      <c r="D14" s="52"/>
      <c r="E14" s="52"/>
      <c r="F14" s="52"/>
      <c r="G14" s="105">
        <v>0</v>
      </c>
      <c r="H14" s="106">
        <v>0</v>
      </c>
      <c r="I14" s="70"/>
    </row>
    <row r="15" spans="1:9" x14ac:dyDescent="0.35">
      <c r="A15" s="99"/>
      <c r="B15" s="52" t="s">
        <v>41</v>
      </c>
      <c r="C15" s="52"/>
      <c r="D15" s="52"/>
      <c r="E15" s="52"/>
      <c r="F15" s="52"/>
      <c r="G15" s="105">
        <v>1</v>
      </c>
      <c r="H15" s="106">
        <v>42609406</v>
      </c>
      <c r="I15" s="70"/>
    </row>
    <row r="16" spans="1:9" x14ac:dyDescent="0.35">
      <c r="A16" s="99"/>
      <c r="B16" s="52" t="s">
        <v>42</v>
      </c>
      <c r="C16" s="52"/>
      <c r="D16" s="52"/>
      <c r="E16" s="52"/>
      <c r="F16" s="52"/>
      <c r="G16" s="105">
        <v>0</v>
      </c>
      <c r="H16" s="106">
        <v>0</v>
      </c>
      <c r="I16" s="70"/>
    </row>
    <row r="17" spans="1:9" x14ac:dyDescent="0.35">
      <c r="A17" s="99"/>
      <c r="B17" s="52" t="s">
        <v>43</v>
      </c>
      <c r="C17" s="52"/>
      <c r="D17" s="52"/>
      <c r="E17" s="52"/>
      <c r="F17" s="52"/>
      <c r="G17" s="105">
        <v>0</v>
      </c>
      <c r="H17" s="106">
        <v>0</v>
      </c>
      <c r="I17" s="70"/>
    </row>
    <row r="18" spans="1:9" x14ac:dyDescent="0.35">
      <c r="A18" s="99"/>
      <c r="B18" s="52" t="s">
        <v>68</v>
      </c>
      <c r="C18" s="52"/>
      <c r="D18" s="52"/>
      <c r="E18" s="52"/>
      <c r="F18" s="52"/>
      <c r="G18" s="107">
        <v>0</v>
      </c>
      <c r="H18" s="108">
        <v>0</v>
      </c>
      <c r="I18" s="70"/>
    </row>
    <row r="19" spans="1:9" x14ac:dyDescent="0.35">
      <c r="A19" s="99"/>
      <c r="B19" s="67" t="s">
        <v>69</v>
      </c>
      <c r="C19" s="67"/>
      <c r="D19" s="67"/>
      <c r="E19" s="67"/>
      <c r="F19" s="52"/>
      <c r="G19" s="105">
        <f>SUM(G14:G18)</f>
        <v>1</v>
      </c>
      <c r="H19" s="104">
        <f>(H14+H15+H16+H17+H18)</f>
        <v>42609406</v>
      </c>
      <c r="I19" s="70"/>
    </row>
    <row r="20" spans="1:9" ht="15" thickBot="1" x14ac:dyDescent="0.4">
      <c r="A20" s="99"/>
      <c r="B20" s="67"/>
      <c r="C20" s="67"/>
      <c r="D20" s="52"/>
      <c r="E20" s="52"/>
      <c r="F20" s="52"/>
      <c r="G20" s="109"/>
      <c r="H20" s="110"/>
      <c r="I20" s="70"/>
    </row>
    <row r="21" spans="1:9" ht="15" thickTop="1" x14ac:dyDescent="0.35">
      <c r="A21" s="99"/>
      <c r="B21" s="67"/>
      <c r="C21" s="67"/>
      <c r="D21" s="52"/>
      <c r="E21" s="52"/>
      <c r="F21" s="52"/>
      <c r="G21" s="74"/>
      <c r="H21" s="111"/>
      <c r="I21" s="70"/>
    </row>
    <row r="22" spans="1:9" x14ac:dyDescent="0.35">
      <c r="A22" s="99"/>
      <c r="B22" s="52"/>
      <c r="C22" s="52"/>
      <c r="D22" s="52"/>
      <c r="E22" s="52"/>
      <c r="F22" s="74"/>
      <c r="G22" s="74"/>
      <c r="H22" s="74"/>
      <c r="I22" s="70"/>
    </row>
    <row r="23" spans="1:9" ht="15" thickBot="1" x14ac:dyDescent="0.4">
      <c r="A23" s="99"/>
      <c r="B23" s="78"/>
      <c r="C23" s="78"/>
      <c r="D23" s="52"/>
      <c r="E23" s="52"/>
      <c r="F23" s="78"/>
      <c r="G23" s="78"/>
      <c r="H23" s="74"/>
      <c r="I23" s="70"/>
    </row>
    <row r="24" spans="1:9" x14ac:dyDescent="0.35">
      <c r="A24" s="99"/>
      <c r="B24" s="74" t="s">
        <v>70</v>
      </c>
      <c r="C24" s="74"/>
      <c r="D24" s="52"/>
      <c r="E24" s="52"/>
      <c r="F24" s="74"/>
      <c r="G24" s="74"/>
      <c r="H24" s="74"/>
      <c r="I24" s="70"/>
    </row>
    <row r="25" spans="1:9" x14ac:dyDescent="0.35">
      <c r="A25" s="99"/>
      <c r="B25" s="74" t="s">
        <v>60</v>
      </c>
      <c r="C25" s="74"/>
      <c r="D25" s="52"/>
      <c r="E25" s="52"/>
      <c r="F25" s="74" t="s">
        <v>71</v>
      </c>
      <c r="G25" s="74"/>
      <c r="H25" s="74"/>
      <c r="I25" s="70"/>
    </row>
    <row r="26" spans="1:9" x14ac:dyDescent="0.35">
      <c r="A26" s="99"/>
      <c r="B26" s="74" t="s">
        <v>59</v>
      </c>
      <c r="C26" s="74"/>
      <c r="D26" s="52"/>
      <c r="E26" s="52"/>
      <c r="F26" s="74" t="s">
        <v>72</v>
      </c>
      <c r="G26" s="74"/>
      <c r="H26" s="74"/>
      <c r="I26" s="70"/>
    </row>
    <row r="27" spans="1:9" x14ac:dyDescent="0.35">
      <c r="A27" s="99"/>
      <c r="B27" s="74"/>
      <c r="C27" s="74"/>
      <c r="D27" s="52"/>
      <c r="E27" s="52"/>
      <c r="F27" s="74"/>
      <c r="G27" s="74"/>
      <c r="H27" s="74"/>
      <c r="I27" s="70"/>
    </row>
    <row r="28" spans="1:9" ht="18.5" customHeight="1" x14ac:dyDescent="0.35">
      <c r="A28" s="99"/>
      <c r="B28" s="112" t="s">
        <v>73</v>
      </c>
      <c r="C28" s="112"/>
      <c r="D28" s="112"/>
      <c r="E28" s="112"/>
      <c r="F28" s="112"/>
      <c r="G28" s="112"/>
      <c r="H28" s="112"/>
      <c r="I28" s="70"/>
    </row>
    <row r="29" spans="1:9" ht="15" thickBot="1" x14ac:dyDescent="0.4">
      <c r="A29" s="113"/>
      <c r="B29" s="114"/>
      <c r="C29" s="114"/>
      <c r="D29" s="114"/>
      <c r="E29" s="114"/>
      <c r="F29" s="78"/>
      <c r="G29" s="78"/>
      <c r="H29" s="78"/>
      <c r="I29" s="11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CARTERA.MRA</dc:creator>
  <cp:lastModifiedBy>Paola Andrea Jimenez Prado</cp:lastModifiedBy>
  <cp:lastPrinted>2024-08-24T15:33:58Z</cp:lastPrinted>
  <dcterms:created xsi:type="dcterms:W3CDTF">2024-08-21T19:34:01Z</dcterms:created>
  <dcterms:modified xsi:type="dcterms:W3CDTF">2024-08-24T15:45:26Z</dcterms:modified>
</cp:coreProperties>
</file>