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3. MARZO\NIT 901015744 MONTECARLO\"/>
    </mc:Choice>
  </mc:AlternateContent>
  <xr:revisionPtr revIDLastSave="0" documentId="13_ncr:1_{A3FF303C-6327-46FA-81CC-4D3ED36EEFED}" xr6:coauthVersionLast="47" xr6:coauthVersionMax="47" xr10:uidLastSave="{00000000-0000-0000-0000-000000000000}"/>
  <bookViews>
    <workbookView xWindow="-110" yWindow="-110" windowWidth="19420" windowHeight="10420" activeTab="2" xr2:uid="{8A189E7E-C2DD-47B1-846A-9AD929BD27A3}"/>
  </bookViews>
  <sheets>
    <sheet name="INFO IPS " sheetId="1" r:id="rId1"/>
    <sheet name="TD" sheetId="5" r:id="rId2"/>
    <sheet name="ESTADO DE CADA FACTURA " sheetId="2" r:id="rId3"/>
    <sheet name="FOR-CSA-018 " sheetId="3" r:id="rId4"/>
    <sheet name="CIRCULAR 030" sheetId="4" r:id="rId5"/>
  </sheets>
  <definedNames>
    <definedName name="_xlnm._FilterDatabase" localSheetId="2" hidden="1">'ESTADO DE CADA FACTURA '!$A$2:$AD$14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K1" i="2"/>
  <c r="L1" i="2"/>
  <c r="S1" i="2"/>
  <c r="T1" i="2"/>
  <c r="U1" i="2"/>
  <c r="V1" i="2"/>
  <c r="X1" i="2"/>
  <c r="AA1" i="2"/>
  <c r="R1" i="2"/>
  <c r="I22" i="4"/>
  <c r="H22" i="4"/>
  <c r="I20" i="4"/>
  <c r="H20" i="4"/>
  <c r="I19" i="4"/>
  <c r="H19" i="4"/>
  <c r="I18" i="4"/>
  <c r="H18" i="4"/>
  <c r="I23" i="4" l="1"/>
  <c r="I17" i="4" s="1"/>
  <c r="H23" i="4"/>
  <c r="H17" i="4" s="1"/>
  <c r="WUK6" i="4"/>
  <c r="I28" i="3"/>
  <c r="H28" i="3"/>
  <c r="I26" i="3"/>
  <c r="H26" i="3"/>
  <c r="I23" i="3"/>
  <c r="H23" i="3"/>
  <c r="H31" i="3" s="1"/>
  <c r="I31" i="3" l="1"/>
  <c r="H15" i="1"/>
  <c r="I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AuxContable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2" authorId="1" shapeId="0" xr:uid="{E668FE1E-A51F-4F78-808C-D88DD2F77A9C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</t>
        </r>
      </text>
    </comment>
    <comment ref="J3" authorId="1" shapeId="0" xr:uid="{A4ED288A-6778-4D22-9E42-82AD28C0E696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INFORMAR DE QUE PACIENTE ES ?</t>
        </r>
      </text>
    </comment>
    <comment ref="J4" authorId="1" shapeId="0" xr:uid="{5B5AF612-3BAA-4B51-B479-5B3E7A827A06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D927C487-54B1-4E86-93B8-E4A3E0C5C02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358366D8-98A8-4A00-8D0E-6140EE8449F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F57B742F-A58E-4115-BB10-9D3271BD4D8B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B6CB6668-B145-4845-ABE7-BDF266BE88E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50BFC5C1-94D1-4CEC-B0FC-5D8AC51E174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824BFF7F-4F6A-43E0-A5CC-2444CFBAA3C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<sst xmlns="http://schemas.openxmlformats.org/spreadsheetml/2006/main" count="280" uniqueCount="133">
  <si>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</si>
  <si>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</si>
  <si>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</si>
  <si>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</si>
  <si>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</si>
  <si>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</si>
  <si>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</si>
  <si>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</si>
  <si>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</si>
  <si>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</si>
  <si>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</si>
  <si>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</si>
  <si>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</si>
  <si>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>SE GLOSA CONSULTA ATENCION DOMICILIARIA FACTURAN #2 Y SE EVIDENCIA AUT PARA UNA SOLA CONSULTA 122300004977 A NOMBRE DE NELSON SANIN SALAZAR CC 1337084 GLOSA POR $ 63.000.</t>
  </si>
  <si>
    <t xml:space="preserve">EVENTO </t>
  </si>
  <si>
    <t>PEREIRA</t>
  </si>
  <si>
    <t>FACTURA CONTRIBUTIVO JUNIO-JULIO</t>
  </si>
  <si>
    <t>1-SE REALIZA OBJECION MAYOR VALOR COBRADO T/P $42.500 X12 =$510.000 SE GLOSA LA DIFERENCIA $90.000</t>
  </si>
  <si>
    <t>FACTURA SUBSIDIADO  JUNIO-JULIO</t>
  </si>
  <si>
    <t>SE GLOSA AUTORIZACION ANULADA</t>
  </si>
  <si>
    <t>FACTURA SUBSIDIADO JULIO-AGOSTO</t>
  </si>
  <si>
    <t>FACTURA SUBISIDIADO OCTUBRE</t>
  </si>
  <si>
    <t xml:space="preserve"> 15/12/2023</t>
  </si>
  <si>
    <t>FACTURA CONTRIBUTIVO NOVIEMBRE</t>
  </si>
  <si>
    <t xml:space="preserve">TOTAL </t>
  </si>
  <si>
    <t xml:space="preserve">FACTURA CONTRIBUTIVO DICIEMBRE </t>
  </si>
  <si>
    <t xml:space="preserve">FACTURA SUBSIDIADO DICIEMBRE </t>
  </si>
  <si>
    <t>FACTURA CONTRIBUTIVO ENERO</t>
  </si>
  <si>
    <t>FACTURA SUBSIDIADO ENERO</t>
  </si>
  <si>
    <t xml:space="preserve">SE FACTURA NUEVAMENTE FV 2890 DE SEPTIEM1BRE (MOTIVO DEVOLUCION POR CODIGO </t>
  </si>
  <si>
    <t>FACTURA CONTRIBUTIVO FEBRERO</t>
  </si>
  <si>
    <t>FACTURA SUBSIDIADO FEBRERO</t>
  </si>
  <si>
    <t>FACT</t>
  </si>
  <si>
    <t xml:space="preserve">Llave </t>
  </si>
  <si>
    <t xml:space="preserve">Fecha Radicado EPS </t>
  </si>
  <si>
    <t>HC2813</t>
  </si>
  <si>
    <t>901015744_HC2813</t>
  </si>
  <si>
    <t>HC2814</t>
  </si>
  <si>
    <t>901015744_HC2814</t>
  </si>
  <si>
    <t>HC2890</t>
  </si>
  <si>
    <t>901015744_HC2890</t>
  </si>
  <si>
    <t>HC3254</t>
  </si>
  <si>
    <t>901015744_HC3254</t>
  </si>
  <si>
    <t>HC3116</t>
  </si>
  <si>
    <t>901015744_HC3116</t>
  </si>
  <si>
    <t>HC3245</t>
  </si>
  <si>
    <t>901015744_HC3245</t>
  </si>
  <si>
    <t>HC3246</t>
  </si>
  <si>
    <t>901015744_HC3246</t>
  </si>
  <si>
    <t>HC3423</t>
  </si>
  <si>
    <t>901015744_HC3423</t>
  </si>
  <si>
    <t>HC3431</t>
  </si>
  <si>
    <t>901015744_HC3431</t>
  </si>
  <si>
    <t>HC3447</t>
  </si>
  <si>
    <t>901015744_HC3447</t>
  </si>
  <si>
    <t>HC3485</t>
  </si>
  <si>
    <t>901015744_HC3485</t>
  </si>
  <si>
    <t>HC3487</t>
  </si>
  <si>
    <t>901015744_HC3487</t>
  </si>
  <si>
    <t>Valor Total Bruto</t>
  </si>
  <si>
    <t>Valor Radicado</t>
  </si>
  <si>
    <t>Valor Glosa Pendiente</t>
  </si>
  <si>
    <t>Valor Pagar</t>
  </si>
  <si>
    <t>Por Pagar SAP</t>
  </si>
  <si>
    <t xml:space="preserve">P.Abiertas Doc </t>
  </si>
  <si>
    <t xml:space="preserve">Vr Compensacion SAP </t>
  </si>
  <si>
    <t>Doc Compensacion</t>
  </si>
  <si>
    <t xml:space="preserve">Fecha Compensacion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</si>
  <si>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</si>
  <si>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</si>
  <si>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</si>
  <si>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</si>
  <si>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</si>
  <si>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</si>
  <si>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</si>
  <si>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</si>
  <si>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</si>
  <si>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</si>
  <si>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</si>
  <si>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</si>
  <si>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</si>
  <si>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</si>
  <si>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</si>
  <si>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</si>
  <si>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</si>
  <si>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</si>
  <si>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</si>
  <si>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</si>
  <si>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</si>
  <si>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</si>
  <si>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</si>
  <si>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</si>
  <si>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</si>
  <si>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</si>
  <si>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</si>
  <si>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</si>
  <si>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</si>
  <si>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</si>
  <si>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</si>
  <si>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</si>
  <si>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</si>
  <si>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</si>
  <si>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Valor_Glosa y Devolución</t>
  </si>
  <si>
    <t>CONCEPTO GLOSA Y DEVOLUCION</t>
  </si>
  <si>
    <t>TIPIFICACION OBJECION</t>
  </si>
  <si>
    <t>SE GLOSA SERVICIO CUPS 890111-02 FACTURAN 16 Y AUTORIZAN 8 122300004977, SE GLOSAN 8 FISIOTERAPIAS POR $356.000. USUARIO NELSON SANIN SLAZAR CC 1337084</t>
  </si>
  <si>
    <t>FACTURACION</t>
  </si>
  <si>
    <t>TARIFA</t>
  </si>
  <si>
    <t>AUTORIZACION</t>
  </si>
  <si>
    <t>1-SE DEVUELVE FACTURA CON SOPORTES COMPLETOS, NO CUENTA CON AUTORIZACION NAP DE 15 DIGITOS PARA LOS SERVICIOS FACTURADOS, Y TAMPOCO SE EVIDENCIAN LOS NUMEROS DE DOCUMENTOS DE LOS USUARIOS, POR FAVOR VALIDAR 2-PENDIENTE APLICAR AUDITORIA ADMINISTRATIVA</t>
  </si>
  <si>
    <t xml:space="preserve">Fecha Corte </t>
  </si>
  <si>
    <t>ESTADO ANTERIOR EPS ENERO 23</t>
  </si>
  <si>
    <t>Estado de Factura EPS 26/03/2024</t>
  </si>
  <si>
    <t>FACTURA GLOSA PENDIENTE POR CONCILIAR</t>
  </si>
  <si>
    <t>FACTURA PENDIENTE EN PROGRAMACION DE PAGO</t>
  </si>
  <si>
    <t xml:space="preserve">Factura Cancelada </t>
  </si>
  <si>
    <t xml:space="preserve">Factura pendiente en programacion de pago </t>
  </si>
  <si>
    <t xml:space="preserve">Factura Devuelta </t>
  </si>
  <si>
    <t xml:space="preserve">Factura glosa por conciliar </t>
  </si>
  <si>
    <t xml:space="preserve">Factura no radicada </t>
  </si>
  <si>
    <t>Etiquetas de fila</t>
  </si>
  <si>
    <t>Total general</t>
  </si>
  <si>
    <t xml:space="preserve">Cuenta de Llave </t>
  </si>
  <si>
    <t>Suma de IPS Saldo Factura</t>
  </si>
  <si>
    <t>Santiago de Cali, 26 marzo 2024</t>
  </si>
  <si>
    <t xml:space="preserve">Señores: IPS MONTECARLO CENTRAL DE RECURSOS Y SERVICIOS EN SALUD </t>
  </si>
  <si>
    <t xml:space="preserve">IPS MONTECARLO CENTRAL DE RECURSOS Y SERVICIOS EN SALUD </t>
  </si>
  <si>
    <t>NIT: 901015744</t>
  </si>
  <si>
    <t>A continuacion me permito remitir nuestra respuesta al estado de cartera presentado en la fecha:18/03/2024</t>
  </si>
  <si>
    <t>Con Corte al dia: 29/02/2024</t>
  </si>
  <si>
    <t xml:space="preserve">Paula Betancourt </t>
  </si>
  <si>
    <t>Auxiliar Contable</t>
  </si>
  <si>
    <t>Corte al dia: 29/02/2024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</si>
</sst>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[$$-240A]\ * #,##0_-;\-[$$-240A]\ * #,##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3" fillId="0" borderId="1" xfId="0" applyNumberFormat="1" applyFont="1" applyBorder="1"/>
    <xf numFmtId="14" fontId="0" fillId="0" borderId="1" xfId="0" applyNumberFormat="1" applyBorder="1"/>
    <xf numFmtId="42" fontId="1" fillId="0" borderId="1" xfId="1" applyFont="1" applyFill="1" applyBorder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42" fontId="2" fillId="0" borderId="1" xfId="1" applyFont="1" applyFill="1" applyBorder="1"/>
    <xf numFmtId="42" fontId="4" fillId="0" borderId="1" xfId="1" applyFont="1" applyFill="1" applyBorder="1"/>
    <xf numFmtId="164" fontId="0" fillId="0" borderId="0" xfId="0" applyNumberFormat="1"/>
    <xf numFmtId="14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/>
    <xf numFmtId="14" fontId="8" fillId="0" borderId="1" xfId="0" applyNumberFormat="1" applyFont="1" applyBorder="1" applyAlignment="1">
      <alignment horizontal="right"/>
    </xf>
    <xf numFmtId="42" fontId="8" fillId="0" borderId="1" xfId="1" applyFont="1" applyFill="1" applyBorder="1"/>
    <xf numFmtId="0" fontId="8" fillId="0" borderId="1" xfId="0" applyFont="1" applyBorder="1" applyAlignment="1">
      <alignment horizontal="left"/>
    </xf>
    <xf numFmtId="164" fontId="8" fillId="0" borderId="1" xfId="0" applyNumberFormat="1" applyFont="1" applyBorder="1"/>
    <xf numFmtId="0" fontId="7" fillId="2" borderId="1" xfId="0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0" xfId="4" applyFont="1"/>
    <xf numFmtId="0" fontId="10" fillId="0" borderId="3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66" fontId="10" fillId="0" borderId="0" xfId="4" applyNumberFormat="1" applyFont="1"/>
    <xf numFmtId="0" fontId="9" fillId="0" borderId="0" xfId="4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8" fontId="10" fillId="0" borderId="10" xfId="5" applyNumberFormat="1" applyFont="1" applyBorder="1" applyAlignment="1">
      <alignment horizontal="center"/>
    </xf>
    <xf numFmtId="169" fontId="10" fillId="0" borderId="10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169" fontId="11" fillId="0" borderId="0" xfId="3" applyNumberFormat="1" applyFont="1" applyAlignment="1">
      <alignment horizontal="right"/>
    </xf>
    <xf numFmtId="0" fontId="12" fillId="0" borderId="0" xfId="4" applyFont="1"/>
    <xf numFmtId="168" fontId="9" fillId="0" borderId="10" xfId="5" applyNumberFormat="1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0" fontId="9" fillId="0" borderId="8" xfId="4" applyBorder="1"/>
    <xf numFmtId="168" fontId="9" fillId="0" borderId="0" xfId="3" applyNumberFormat="1" applyFont="1" applyAlignment="1">
      <alignment horizontal="right"/>
    </xf>
    <xf numFmtId="168" fontId="12" fillId="0" borderId="14" xfId="5" applyNumberFormat="1" applyFont="1" applyBorder="1" applyAlignment="1">
      <alignment horizontal="center"/>
    </xf>
    <xf numFmtId="169" fontId="12" fillId="0" borderId="14" xfId="3" applyNumberFormat="1" applyFont="1" applyBorder="1" applyAlignment="1">
      <alignment horizontal="right"/>
    </xf>
    <xf numFmtId="170" fontId="9" fillId="0" borderId="0" xfId="4" applyNumberFormat="1"/>
    <xf numFmtId="167" fontId="9" fillId="0" borderId="0" xfId="5" applyFont="1"/>
    <xf numFmtId="169" fontId="9" fillId="0" borderId="0" xfId="3" applyNumberFormat="1" applyFont="1"/>
    <xf numFmtId="170" fontId="12" fillId="0" borderId="10" xfId="4" applyNumberFormat="1" applyFont="1" applyBorder="1"/>
    <xf numFmtId="170" fontId="9" fillId="0" borderId="10" xfId="4" applyNumberFormat="1" applyBorder="1"/>
    <xf numFmtId="167" fontId="12" fillId="0" borderId="10" xfId="5" applyFont="1" applyBorder="1"/>
    <xf numFmtId="169" fontId="9" fillId="0" borderId="10" xfId="3" applyNumberFormat="1" applyFont="1" applyBorder="1"/>
    <xf numFmtId="170" fontId="12" fillId="0" borderId="0" xfId="4" applyNumberFormat="1" applyFont="1"/>
    <xf numFmtId="0" fontId="10" fillId="0" borderId="9" xfId="4" applyFont="1" applyBorder="1"/>
    <xf numFmtId="0" fontId="10" fillId="0" borderId="10" xfId="4" applyFont="1" applyBorder="1"/>
    <xf numFmtId="170" fontId="10" fillId="0" borderId="10" xfId="4" applyNumberFormat="1" applyFont="1" applyBorder="1"/>
    <xf numFmtId="0" fontId="10" fillId="0" borderId="11" xfId="4" applyFont="1" applyBorder="1"/>
    <xf numFmtId="0" fontId="10" fillId="5" borderId="0" xfId="4" applyFont="1" applyFill="1"/>
    <xf numFmtId="0" fontId="11" fillId="0" borderId="0" xfId="4" applyFont="1" applyAlignment="1">
      <alignment horizontal="center"/>
    </xf>
    <xf numFmtId="0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0" fontId="10" fillId="0" borderId="2" xfId="2" applyNumberFormat="1" applyFont="1" applyBorder="1" applyAlignment="1">
      <alignment horizontal="center"/>
    </xf>
    <xf numFmtId="171" fontId="10" fillId="0" borderId="2" xfId="2" applyNumberFormat="1" applyFont="1" applyBorder="1" applyAlignment="1">
      <alignment horizontal="right"/>
    </xf>
    <xf numFmtId="172" fontId="10" fillId="0" borderId="14" xfId="2" applyNumberFormat="1" applyFont="1" applyBorder="1" applyAlignment="1">
      <alignment horizontal="center"/>
    </xf>
    <xf numFmtId="171" fontId="10" fillId="0" borderId="14" xfId="2" applyNumberFormat="1" applyFont="1" applyBorder="1" applyAlignment="1">
      <alignment horizontal="right"/>
    </xf>
    <xf numFmtId="0" fontId="0" fillId="0" borderId="0" xfId="4" applyFont="1"/>
    <xf numFmtId="170" fontId="10" fillId="0" borderId="0" xfId="4" applyNumberFormat="1" applyFont="1"/>
    <xf numFmtId="170" fontId="10" fillId="0" borderId="0" xfId="4" applyNumberFormat="1" applyFont="1" applyAlignment="1">
      <alignment horizontal="right"/>
    </xf>
    <xf numFmtId="170" fontId="11" fillId="0" borderId="10" xfId="4" applyNumberFormat="1" applyFont="1" applyBorder="1"/>
    <xf numFmtId="170" fontId="11" fillId="0" borderId="0" xfId="4" applyNumberFormat="1" applyFont="1"/>
    <xf numFmtId="0" fontId="7" fillId="6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/>
    <xf numFmtId="14" fontId="8" fillId="0" borderId="1" xfId="0" applyNumberFormat="1" applyFont="1" applyBorder="1" applyAlignment="1">
      <alignment horizontal="left"/>
    </xf>
    <xf numFmtId="0" fontId="7" fillId="7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1" xfId="0" pivotButton="1" applyBorder="1"/>
    <xf numFmtId="165" fontId="0" fillId="0" borderId="1" xfId="0" applyNumberFormat="1" applyBorder="1"/>
    <xf numFmtId="165" fontId="10" fillId="0" borderId="0" xfId="4" applyNumberFormat="1" applyFont="1"/>
    <xf numFmtId="0" fontId="8" fillId="0" borderId="1" xfId="0" applyFont="1" applyBorder="1" applyAlignment="1">
      <alignment wrapText="1"/>
    </xf>
    <xf numFmtId="0" fontId="12" fillId="0" borderId="10" xfId="4" applyFont="1" applyBorder="1"/>
    <xf numFmtId="0" fontId="0" fillId="0" borderId="1" xfId="0" applyBorder="1" applyAlignment="1">
      <alignment horizontal="center"/>
    </xf>
    <xf numFmtId="0" fontId="13" fillId="0" borderId="0" xfId="4" applyFont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</cellXfs>
  <cellStyles count="6">
    <cellStyle name="Millares" xfId="2" builtinId="3"/>
    <cellStyle name="Millares 2" xfId="5" xr:uid="{C149B7F5-8EEC-460F-B45A-0E4CF0C0BE7F}"/>
    <cellStyle name="Moneda" xfId="3" builtinId="4"/>
    <cellStyle name="Moneda [0]" xfId="1" builtinId="7"/>
    <cellStyle name="Normal" xfId="0" builtinId="0"/>
    <cellStyle name="Normal 2 2" xfId="4" xr:uid="{87D21346-37F0-42F0-B707-53646BD69279}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_-;\-[$$-240A]\ * #,##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BB024A9-35DA-4C15-992C-B47D6ED4A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B72B89-9214-4EFE-BF07-F92AE29F3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19EA2B6-A726-464E-8E3C-BF245AEB4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FA7FC9-4F22-41ED-9BC6-1123DB0D4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7.678929050926" createdVersion="8" refreshedVersion="8" minRefreshableVersion="3" recordCount="12" xr:uid="{A1B4A3F5-BF99-4B3C-A6CF-6D584E1768AB}">
  <cacheSource type="worksheet">
    <worksheetSource ref="A2:AD14" sheet="ESTADO DE CADA FACTURA "/>
  </cacheSource>
  <cacheFields count="30">
    <cacheField name="NIT IPS" numFmtId="0">
      <sharedItems containsSemiMixedTypes="0" containsString="0" containsNumber="1" containsInteger="1" minValue="901015744" maxValue="90101574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813" maxValue="3487"/>
    </cacheField>
    <cacheField name="FACT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3-07-14T00:00:00" maxDate="2024-03-16T00:00:00"/>
    </cacheField>
    <cacheField name="IPS Fecha radicado" numFmtId="14">
      <sharedItems containsDate="1" containsBlank="1" containsMixedTypes="1" minDate="2023-09-01T00:00:00" maxDate="2023-11-11T00:00:00"/>
    </cacheField>
    <cacheField name="Fecha Radicado EPS " numFmtId="14">
      <sharedItems containsNonDate="0" containsDate="1" containsString="0" containsBlank="1" minDate="2023-09-01T07:00:00" maxDate="2024-03-15T15:34:49"/>
    </cacheField>
    <cacheField name="IPS Valor Factura" numFmtId="0">
      <sharedItems containsSemiMixedTypes="0" containsString="0" containsNumber="1" containsInteger="1" minValue="574000" maxValue="13455000"/>
    </cacheField>
    <cacheField name="IPS Saldo Factura" numFmtId="0">
      <sharedItems containsSemiMixedTypes="0" containsString="0" containsNumber="1" containsInteger="1" minValue="574000" maxValue="13455000"/>
    </cacheField>
    <cacheField name="18-mar" numFmtId="0">
      <sharedItems containsSemiMixedTypes="0" containsString="0" containsNumber="1" containsInteger="1" minValue="90000" maxValue="13455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ANTERIOR EPS ENERO 23" numFmtId="14">
      <sharedItems/>
    </cacheField>
    <cacheField name="Estado de Factura EPS 26/03/2024" numFmtId="0">
      <sharedItems count="5">
        <s v="Factura glosa por conciliar "/>
        <s v="Factura Cancelada "/>
        <s v="Factura pendiente en programacion de pago "/>
        <s v="Factura Devuelta "/>
        <s v="Factura no radicada "/>
      </sharedItems>
    </cacheField>
    <cacheField name="Valor Total Bruto" numFmtId="165">
      <sharedItems containsSemiMixedTypes="0" containsString="0" containsNumber="1" containsInteger="1" minValue="0" maxValue="13455000"/>
    </cacheField>
    <cacheField name="Valor Radicado" numFmtId="165">
      <sharedItems containsSemiMixedTypes="0" containsString="0" containsNumber="1" containsInteger="1" minValue="0" maxValue="13455000"/>
    </cacheField>
    <cacheField name="Valor Glosa Pendiente" numFmtId="165">
      <sharedItems containsSemiMixedTypes="0" containsString="0" containsNumber="1" containsInteger="1" minValue="0" maxValue="3231936"/>
    </cacheField>
    <cacheField name="Valor Pagar" numFmtId="165">
      <sharedItems containsSemiMixedTypes="0" containsString="0" containsNumber="1" containsInteger="1" minValue="0" maxValue="13455000"/>
    </cacheField>
    <cacheField name="Por Pagar SAP" numFmtId="165">
      <sharedItems containsSemiMixedTypes="0" containsString="0" containsNumber="1" containsInteger="1" minValue="0" maxValue="0"/>
    </cacheField>
    <cacheField name="P.Abiertas Doc " numFmtId="0">
      <sharedItems containsNonDate="0" containsString="0" containsBlank="1"/>
    </cacheField>
    <cacheField name="Vr Compensacion SAP " numFmtId="165">
      <sharedItems containsSemiMixedTypes="0" containsString="0" containsNumber="1" containsInteger="1" minValue="0" maxValue="8158500"/>
    </cacheField>
    <cacheField name="Doc Compensacion" numFmtId="0">
      <sharedItems containsString="0" containsBlank="1" containsNumber="1" containsInteger="1" minValue="2201453055" maxValue="2201491824"/>
    </cacheField>
    <cacheField name="Fecha Compensacion " numFmtId="0">
      <sharedItems containsNonDate="0" containsDate="1" containsString="0" containsBlank="1" minDate="2023-11-17T00:00:00" maxDate="2024-03-23T00:00:00"/>
    </cacheField>
    <cacheField name="Valor_Glosa y Devolución" numFmtId="165">
      <sharedItems containsSemiMixedTypes="0" containsString="0" containsNumber="1" containsInteger="1" minValue="0" maxValue="10636000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n v="901015744"/>
    <s v="_x000a_IPS MONTECARLO CENTRAL DE RECURSOS Y SERVICIOS EN SALUD "/>
    <s v="HC"/>
    <n v="2813"/>
    <s v="HC2813"/>
    <s v="901015744_HC2813"/>
    <d v="2023-07-14T00:00:00"/>
    <d v="2023-09-01T00:00:00"/>
    <d v="2023-09-01T07:00:00"/>
    <n v="3061000"/>
    <n v="3061000"/>
    <n v="472000"/>
    <s v="EVENTO "/>
    <s v="PEREIRA"/>
    <s v="FACTURA CONTRIBUTIVO JUNIO-JULIO"/>
    <s v="FACTURA GLOSA PENDIENTE POR CONCILIAR"/>
    <x v="0"/>
    <n v="3061000"/>
    <n v="3061000"/>
    <n v="472000"/>
    <n v="2589000"/>
    <n v="0"/>
    <m/>
    <n v="2589000"/>
    <n v="2201453433"/>
    <d v="2023-11-21T00:00:00"/>
    <n v="472000"/>
    <s v="SE GLOSA SERVICIO CUPS 890111-02 FACTURAN 16 Y AUTORIZAN 8 122300004977, SE GLOSAN 8 FISIOTERAPIAS POR $356.000. USUARIO NELSON SANIN SLAZAR CC 1337084"/>
    <s v="FACTURACION"/>
    <d v="2024-02-29T00:00:00"/>
  </r>
  <r>
    <n v="901015744"/>
    <s v="_x000a_IPS MONTECARLO CENTRAL DE RECURSOS Y SERVICIOS EN SALUD "/>
    <s v="HC"/>
    <n v="2814"/>
    <s v="HC2814"/>
    <s v="901015744_HC2814"/>
    <d v="2023-07-14T00:00:00"/>
    <d v="2023-09-01T00:00:00"/>
    <d v="2023-09-01T07:00:00"/>
    <n v="7002000"/>
    <n v="7002000"/>
    <n v="90000"/>
    <s v="EVENTO "/>
    <s v="PEREIRA"/>
    <s v="FACTURA SUBSIDIADO  JUNIO-JULIO"/>
    <s v="FACTURA GLOSA PENDIENTE POR CONCILIAR"/>
    <x v="0"/>
    <n v="7002000"/>
    <n v="7002000"/>
    <n v="90000"/>
    <n v="6912000"/>
    <n v="0"/>
    <m/>
    <n v="6912000"/>
    <n v="2201453055"/>
    <d v="2023-11-17T00:00:00"/>
    <n v="90000"/>
    <s v="1-SE REALIZA OBJECION MAYOR VALOR COBRADO T/P $42.500 X12 =$510.000 SE GLOSA LA DIFERENCIA $90.000"/>
    <s v="TARIFA"/>
    <d v="2024-02-29T00:00:00"/>
  </r>
  <r>
    <n v="901015744"/>
    <s v="_x000a_IPS MONTECARLO CENTRAL DE RECURSOS Y SERVICIOS EN SALUD "/>
    <s v="HC"/>
    <n v="2890"/>
    <s v="HC2890"/>
    <s v="901015744_HC2890"/>
    <d v="2023-08-15T00:00:00"/>
    <d v="2023-09-01T00:00:00"/>
    <d v="2023-09-01T07:00:00"/>
    <n v="11390436"/>
    <n v="11390436"/>
    <n v="3231936"/>
    <s v="EVENTO "/>
    <s v="PEREIRA"/>
    <s v="FACTURA SUBSIDIADO JULIO-AGOSTO"/>
    <s v="FACTURA GLOSA PENDIENTE POR CONCILIAR"/>
    <x v="0"/>
    <n v="11390436"/>
    <n v="11390436"/>
    <n v="3231936"/>
    <n v="8158500"/>
    <n v="0"/>
    <m/>
    <n v="8158500"/>
    <n v="2201453390"/>
    <d v="2023-11-21T00:00:00"/>
    <n v="3231936"/>
    <s v="SE GLOSA AUTORIZACION ANULADA"/>
    <s v="AUTORIZACION"/>
    <d v="2024-02-29T00:00:00"/>
  </r>
  <r>
    <n v="901015744"/>
    <s v="_x000a_IPS MONTECARLO CENTRAL DE RECURSOS Y SERVICIOS EN SALUD "/>
    <s v="HC"/>
    <n v="3254"/>
    <s v="HC3254"/>
    <s v="901015744_HC3254"/>
    <d v="2023-11-10T00:00:00"/>
    <d v="2023-11-10T00:00:00"/>
    <d v="2023-11-14T12:31:40"/>
    <n v="2025000"/>
    <n v="2025000"/>
    <n v="2025000"/>
    <s v="EVENTO "/>
    <s v="PEREIRA"/>
    <s v="FACTURA SUBISIDIADO OCTUBRE"/>
    <s v="FACTURA PENDIENTE EN PROGRAMACION DE PAGO"/>
    <x v="1"/>
    <n v="2025000"/>
    <n v="2025000"/>
    <n v="0"/>
    <n v="2025000"/>
    <n v="0"/>
    <m/>
    <n v="2025000"/>
    <n v="2201491824"/>
    <d v="2024-03-22T00:00:00"/>
    <n v="0"/>
    <m/>
    <m/>
    <d v="2024-02-29T00:00:00"/>
  </r>
  <r>
    <n v="901015744"/>
    <s v="_x000a_IPS MONTECARLO CENTRAL DE RECURSOS Y SERVICIOS EN SALUD "/>
    <s v="HC"/>
    <n v="3116"/>
    <s v="HC3116"/>
    <s v="901015744_HC3116"/>
    <d v="2023-12-14T00:00:00"/>
    <s v=" 15/12/2023"/>
    <d v="2023-12-15T15:28:27"/>
    <n v="3739000"/>
    <n v="3739000"/>
    <n v="3739000"/>
    <s v="EVENTO "/>
    <s v="PEREIRA"/>
    <s v="FACTURA CONTRIBUTIVO NOVIEMBRE"/>
    <s v="FACTURA PENDIENTE EN PROGRAMACION DE PAGO"/>
    <x v="2"/>
    <n v="3739000"/>
    <n v="3739000"/>
    <n v="0"/>
    <n v="3739000"/>
    <n v="0"/>
    <m/>
    <n v="0"/>
    <m/>
    <m/>
    <n v="0"/>
    <m/>
    <m/>
    <d v="2024-02-29T00:00:00"/>
  </r>
  <r>
    <n v="901015744"/>
    <s v="_x000a_IPS MONTECARLO CENTRAL DE RECURSOS Y SERVICIOS EN SALUD "/>
    <s v="HC"/>
    <n v="3245"/>
    <s v="HC3245"/>
    <s v="901015744_HC3245"/>
    <d v="2024-01-15T00:00:00"/>
    <m/>
    <d v="2024-02-13T09:16:57"/>
    <n v="3739000"/>
    <n v="3739000"/>
    <n v="3739000"/>
    <s v="EVENTO "/>
    <s v="PEREIRA"/>
    <s v="FACTURA CONTRIBUTIVO DICIEMBRE "/>
    <e v="#N/A"/>
    <x v="3"/>
    <n v="0"/>
    <n v="0"/>
    <n v="0"/>
    <n v="0"/>
    <n v="0"/>
    <m/>
    <n v="0"/>
    <m/>
    <m/>
    <n v="3739000"/>
    <s v="1-SE DEVUELVE FACTURA CON SOPORTES COMPLETOS, NO CUENTA CON AUTORIZACION NAP DE 15 DIGITOS PARA LOS SERVICIOS FACTURADOS, Y TAMPOCO SE EVIDENCIAN LOS NUMEROS DE DOCUMENTOS DE LOS USUARIOS, POR FAVOR VALIDAR 2-PENDIENTE APLICAR AUDITORIA ADMINISTRATIVA"/>
    <s v="AUTORIZACION"/>
    <d v="2024-02-29T00:00:00"/>
  </r>
  <r>
    <n v="901015744"/>
    <s v="_x000a_IPS MONTECARLO CENTRAL DE RECURSOS Y SERVICIOS EN SALUD "/>
    <s v="HC"/>
    <n v="3246"/>
    <s v="HC3246"/>
    <s v="901015744_HC3246"/>
    <d v="2024-01-15T00:00:00"/>
    <m/>
    <d v="2024-02-13T09:19:39"/>
    <n v="10636000"/>
    <n v="10636000"/>
    <n v="10636000"/>
    <s v="EVENTO "/>
    <s v="PEREIRA"/>
    <s v="FACTURA SUBSIDIADO DICIEMBRE "/>
    <e v="#N/A"/>
    <x v="3"/>
    <n v="0"/>
    <n v="0"/>
    <n v="0"/>
    <n v="0"/>
    <n v="0"/>
    <m/>
    <n v="0"/>
    <m/>
    <m/>
    <n v="10636000"/>
    <s v="1-SE DEVUELVE FACTURA CON SOPORTES COMPLETOS, NO CUENTA CON AUTORIZACION NAP DE 15 DIGITOS PARA LOS SERVICIOS FACTURADOS, Y TAMPOCO SE EVIDENCIAN LOS NUMEROS DE DOCUMENTOS DE LOS USUARIOS, POR FAVOR VALIDAR 2-PENDIENTE APLICAR AUDITORIA ADMINISTRATIVA"/>
    <s v="AUTORIZACION"/>
    <d v="2024-02-29T00:00:00"/>
  </r>
  <r>
    <n v="901015744"/>
    <s v="_x000a_IPS MONTECARLO CENTRAL DE RECURSOS Y SERVICIOS EN SALUD "/>
    <s v="HC"/>
    <n v="3423"/>
    <s v="HC3423"/>
    <s v="901015744_HC3423"/>
    <d v="2024-02-14T00:00:00"/>
    <m/>
    <d v="2024-03-15T15:34:34"/>
    <n v="3802000"/>
    <n v="3802000"/>
    <n v="3802000"/>
    <s v="EVENTO "/>
    <s v="PEREIRA"/>
    <s v="FACTURA CONTRIBUTIVO ENERO"/>
    <e v="#N/A"/>
    <x v="2"/>
    <n v="3802000"/>
    <n v="3802000"/>
    <n v="0"/>
    <n v="3802000"/>
    <n v="0"/>
    <m/>
    <n v="0"/>
    <m/>
    <m/>
    <n v="0"/>
    <m/>
    <m/>
    <d v="2024-02-29T00:00:00"/>
  </r>
  <r>
    <n v="901015744"/>
    <s v="_x000a_IPS MONTECARLO CENTRAL DE RECURSOS Y SERVICIOS EN SALUD "/>
    <s v="HC"/>
    <n v="3431"/>
    <s v="HC3431"/>
    <s v="901015744_HC3431"/>
    <d v="2024-02-14T00:00:00"/>
    <m/>
    <d v="2024-03-15T15:34:49"/>
    <n v="13060500"/>
    <n v="13060500"/>
    <n v="13060500"/>
    <s v="EVENTO "/>
    <s v="PEREIRA"/>
    <s v="FACTURA SUBSIDIADO ENERO"/>
    <e v="#N/A"/>
    <x v="2"/>
    <n v="13060500"/>
    <n v="13060500"/>
    <n v="0"/>
    <n v="13060500"/>
    <n v="0"/>
    <m/>
    <n v="0"/>
    <m/>
    <m/>
    <n v="0"/>
    <m/>
    <m/>
    <d v="2024-02-29T00:00:00"/>
  </r>
  <r>
    <n v="901015744"/>
    <s v="_x000a_IPS MONTECARLO CENTRAL DE RECURSOS Y SERVICIOS EN SALUD "/>
    <s v="HC"/>
    <n v="3447"/>
    <s v="HC3447"/>
    <s v="901015744_HC3447"/>
    <d v="2024-02-20T00:00:00"/>
    <m/>
    <m/>
    <n v="574000"/>
    <n v="574000"/>
    <n v="574000"/>
    <s v="EVENTO "/>
    <s v="PEREIRA"/>
    <s v="SE FACTURA NUEVAMENTE FV 2890 DE SEPTIEM1BRE (MOTIVO DEVOLUCION POR CODIGO "/>
    <e v="#N/A"/>
    <x v="4"/>
    <n v="0"/>
    <n v="0"/>
    <n v="0"/>
    <n v="0"/>
    <n v="0"/>
    <m/>
    <n v="0"/>
    <m/>
    <m/>
    <n v="0"/>
    <m/>
    <m/>
    <d v="2024-02-29T00:00:00"/>
  </r>
  <r>
    <n v="901015744"/>
    <s v="_x000a_IPS MONTECARLO CENTRAL DE RECURSOS Y SERVICIOS EN SALUD "/>
    <s v="HC"/>
    <n v="3485"/>
    <s v="HC3485"/>
    <s v="901015744_HC3485"/>
    <d v="2024-03-15T00:00:00"/>
    <m/>
    <d v="2024-03-15T14:45:44"/>
    <n v="3820500"/>
    <n v="3820500"/>
    <n v="3820500"/>
    <s v="EVENTO "/>
    <s v="PEREIRA"/>
    <s v="FACTURA CONTRIBUTIVO FEBRERO"/>
    <e v="#N/A"/>
    <x v="2"/>
    <n v="3820500"/>
    <n v="3820500"/>
    <n v="0"/>
    <n v="3820500"/>
    <n v="0"/>
    <m/>
    <n v="0"/>
    <m/>
    <m/>
    <n v="0"/>
    <m/>
    <m/>
    <d v="2024-02-29T00:00:00"/>
  </r>
  <r>
    <n v="901015744"/>
    <s v="_x000a_IPS MONTECARLO CENTRAL DE RECURSOS Y SERVICIOS EN SALUD "/>
    <s v="HC"/>
    <n v="3487"/>
    <s v="HC3487"/>
    <s v="901015744_HC3487"/>
    <d v="2024-03-15T00:00:00"/>
    <m/>
    <d v="2024-03-15T15:22:31"/>
    <n v="13455000"/>
    <n v="13455000"/>
    <n v="13455000"/>
    <s v="EVENTO "/>
    <s v="PEREIRA"/>
    <s v="FACTURA SUBSIDIADO FEBRERO"/>
    <e v="#N/A"/>
    <x v="2"/>
    <n v="13455000"/>
    <n v="13455000"/>
    <n v="0"/>
    <n v="13455000"/>
    <n v="0"/>
    <m/>
    <n v="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AB99D89-50B2-43EB-9FA3-648004C687A6}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9" firstHeaderRow="0" firstDataRow="1" firstDataCol="1"/>
  <pivotFields count="30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6">
        <item x="1"/>
        <item x="3"/>
        <item x="0"/>
        <item x="4"/>
        <item x="2"/>
        <item t="default"/>
      </items>
    </pivotField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65" showAll="0"/>
    <pivotField showAll="0"/>
    <pivotField showAll="0"/>
    <pivotField numFmtId="14" showAll="0"/>
  </pivotFields>
  <rowFields count="1">
    <field x="1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5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6" type="button" dataOnly="0" labelOnly="1" outline="0" axis="axisRow" fieldPosition="0"/>
    </format>
    <format dxfId="2">
      <pivotArea dataOnly="0" labelOnly="1" fieldPosition="0">
        <references count="1">
          <reference field="16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19"/>
  <sheetViews>
    <sheetView topLeftCell="D1" workbookViewId="0">
      <selection activeCell="I1" sqref="I1"/>
    </sheetView>
  </sheetViews>
  <sheetFormatPr baseColWidth="10" defaultColWidth="14.81640625" defaultRowHeight="14.5" x14ac:dyDescent="0.35"/>
  <cols>
    <col min="6" max="6" width="14.81640625" style="14"/>
  </cols>
  <sheetData>
    <row r="1" spans="1:13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>
        <v>45369</v>
      </c>
      <c r="J1" s="1"/>
      <c r="K1" s="1" t="s">
        <v>8</v>
      </c>
      <c r="L1" s="1" t="s">
        <v>9</v>
      </c>
      <c r="M1" s="1" t="s">
        <v>10</v>
      </c>
    </row>
    <row r="2" spans="1:13" ht="15.5" x14ac:dyDescent="0.35">
      <c r="A2" s="3">
        <v>901015744</v>
      </c>
      <c r="B2" s="3" t="s">
        <v>11</v>
      </c>
      <c r="C2" s="4" t="s">
        <v>12</v>
      </c>
      <c r="D2" s="4">
        <v>2813</v>
      </c>
      <c r="E2" s="5">
        <v>45121</v>
      </c>
      <c r="F2" s="13">
        <v>45170</v>
      </c>
      <c r="G2" s="7">
        <v>3061000</v>
      </c>
      <c r="H2" s="7">
        <v>3061000</v>
      </c>
      <c r="I2" s="7">
        <v>472000</v>
      </c>
      <c r="J2" s="7" t="s">
        <v>13</v>
      </c>
      <c r="K2" s="8" t="s">
        <v>14</v>
      </c>
      <c r="L2" s="8" t="s">
        <v>15</v>
      </c>
      <c r="M2" s="8" t="s">
        <v>16</v>
      </c>
    </row>
    <row r="3" spans="1:13" ht="15.5" x14ac:dyDescent="0.35">
      <c r="A3" s="3">
        <v>901015744</v>
      </c>
      <c r="B3" s="3" t="s">
        <v>11</v>
      </c>
      <c r="C3" s="4" t="s">
        <v>12</v>
      </c>
      <c r="D3" s="4">
        <v>2814</v>
      </c>
      <c r="E3" s="5">
        <v>45121</v>
      </c>
      <c r="F3" s="13">
        <v>45170</v>
      </c>
      <c r="G3" s="7">
        <v>7002000</v>
      </c>
      <c r="H3" s="7">
        <v>7002000</v>
      </c>
      <c r="I3" s="7">
        <v>90000</v>
      </c>
      <c r="J3" s="7" t="s">
        <v>17</v>
      </c>
      <c r="K3" s="8" t="s">
        <v>14</v>
      </c>
      <c r="L3" s="8" t="s">
        <v>15</v>
      </c>
      <c r="M3" s="8" t="s">
        <v>18</v>
      </c>
    </row>
    <row r="4" spans="1:13" ht="15.5" x14ac:dyDescent="0.35">
      <c r="A4" s="3">
        <v>901015744</v>
      </c>
      <c r="B4" s="3" t="s">
        <v>11</v>
      </c>
      <c r="C4" s="4" t="s">
        <v>12</v>
      </c>
      <c r="D4" s="4">
        <v>2890</v>
      </c>
      <c r="E4" s="5">
        <v>45153</v>
      </c>
      <c r="F4" s="13">
        <v>45170</v>
      </c>
      <c r="G4" s="9">
        <v>11390436</v>
      </c>
      <c r="H4" s="9">
        <v>11390436</v>
      </c>
      <c r="I4" s="9">
        <v>3231936</v>
      </c>
      <c r="J4" s="9" t="s">
        <v>19</v>
      </c>
      <c r="K4" s="8" t="s">
        <v>14</v>
      </c>
      <c r="L4" s="8" t="s">
        <v>15</v>
      </c>
      <c r="M4" s="8" t="s">
        <v>20</v>
      </c>
    </row>
    <row r="5" spans="1:13" x14ac:dyDescent="0.35">
      <c r="A5" s="3">
        <v>901015744</v>
      </c>
      <c r="B5" s="3" t="s">
        <v>11</v>
      </c>
      <c r="C5" s="4" t="s">
        <v>12</v>
      </c>
      <c r="D5" s="4">
        <v>3254</v>
      </c>
      <c r="E5" s="6">
        <v>45240</v>
      </c>
      <c r="F5" s="13">
        <v>45240</v>
      </c>
      <c r="G5" s="7">
        <v>2025000</v>
      </c>
      <c r="H5" s="7">
        <v>2025000</v>
      </c>
      <c r="I5" s="7">
        <v>2025000</v>
      </c>
      <c r="J5" s="7"/>
      <c r="K5" s="8" t="s">
        <v>14</v>
      </c>
      <c r="L5" s="8" t="s">
        <v>15</v>
      </c>
      <c r="M5" s="3" t="s">
        <v>21</v>
      </c>
    </row>
    <row r="6" spans="1:13" x14ac:dyDescent="0.35">
      <c r="A6" s="3">
        <v>901015744</v>
      </c>
      <c r="B6" s="3" t="s">
        <v>11</v>
      </c>
      <c r="C6" s="4" t="s">
        <v>12</v>
      </c>
      <c r="D6" s="4">
        <v>3116</v>
      </c>
      <c r="E6" s="6">
        <v>45274</v>
      </c>
      <c r="F6" s="13" t="s">
        <v>22</v>
      </c>
      <c r="G6" s="7">
        <v>3739000</v>
      </c>
      <c r="H6" s="7">
        <v>3739000</v>
      </c>
      <c r="I6" s="7">
        <v>3739000</v>
      </c>
      <c r="J6" s="7"/>
      <c r="K6" s="8" t="s">
        <v>14</v>
      </c>
      <c r="L6" s="8" t="s">
        <v>15</v>
      </c>
      <c r="M6" s="3" t="s">
        <v>23</v>
      </c>
    </row>
    <row r="7" spans="1:13" x14ac:dyDescent="0.35">
      <c r="A7" s="3">
        <v>901015744</v>
      </c>
      <c r="B7" s="3" t="s">
        <v>11</v>
      </c>
      <c r="C7" s="4" t="s">
        <v>12</v>
      </c>
      <c r="D7" s="4">
        <v>3245</v>
      </c>
      <c r="E7" s="6">
        <v>45306</v>
      </c>
      <c r="F7" s="13"/>
      <c r="G7" s="7">
        <v>3739000</v>
      </c>
      <c r="H7" s="7">
        <v>3739000</v>
      </c>
      <c r="I7" s="7">
        <v>3739000</v>
      </c>
      <c r="J7" s="7"/>
      <c r="K7" s="8" t="s">
        <v>14</v>
      </c>
      <c r="L7" s="8" t="s">
        <v>15</v>
      </c>
      <c r="M7" s="3" t="s">
        <v>25</v>
      </c>
    </row>
    <row r="8" spans="1:13" x14ac:dyDescent="0.35">
      <c r="A8" s="3">
        <v>901015744</v>
      </c>
      <c r="B8" s="3" t="s">
        <v>11</v>
      </c>
      <c r="C8" s="4" t="s">
        <v>12</v>
      </c>
      <c r="D8" s="4">
        <v>3246</v>
      </c>
      <c r="E8" s="6">
        <v>45306</v>
      </c>
      <c r="F8" s="13"/>
      <c r="G8" s="7">
        <v>10636000</v>
      </c>
      <c r="H8" s="7">
        <v>10636000</v>
      </c>
      <c r="I8" s="7">
        <v>10636000</v>
      </c>
      <c r="J8" s="7"/>
      <c r="K8" s="8" t="s">
        <v>14</v>
      </c>
      <c r="L8" s="8" t="s">
        <v>15</v>
      </c>
      <c r="M8" s="3" t="s">
        <v>26</v>
      </c>
    </row>
    <row r="9" spans="1:13" x14ac:dyDescent="0.35">
      <c r="A9" s="3">
        <v>901015744</v>
      </c>
      <c r="B9" s="3" t="s">
        <v>11</v>
      </c>
      <c r="C9" s="4" t="s">
        <v>12</v>
      </c>
      <c r="D9" s="4">
        <v>3423</v>
      </c>
      <c r="E9" s="6">
        <v>45336</v>
      </c>
      <c r="F9" s="13"/>
      <c r="G9" s="7">
        <v>3802000</v>
      </c>
      <c r="H9" s="7">
        <v>3802000</v>
      </c>
      <c r="I9" s="7">
        <v>3802000</v>
      </c>
      <c r="J9" s="7"/>
      <c r="K9" s="8" t="s">
        <v>14</v>
      </c>
      <c r="L9" s="8" t="s">
        <v>15</v>
      </c>
      <c r="M9" s="3" t="s">
        <v>27</v>
      </c>
    </row>
    <row r="10" spans="1:13" x14ac:dyDescent="0.35">
      <c r="A10" s="3">
        <v>901015744</v>
      </c>
      <c r="B10" s="3" t="s">
        <v>11</v>
      </c>
      <c r="C10" s="4" t="s">
        <v>12</v>
      </c>
      <c r="D10" s="4">
        <v>3431</v>
      </c>
      <c r="E10" s="6">
        <v>45336</v>
      </c>
      <c r="F10" s="13"/>
      <c r="G10" s="7">
        <v>13060500</v>
      </c>
      <c r="H10" s="7">
        <v>13060500</v>
      </c>
      <c r="I10" s="7">
        <v>13060500</v>
      </c>
      <c r="J10" s="7"/>
      <c r="K10" s="8" t="s">
        <v>14</v>
      </c>
      <c r="L10" s="8" t="s">
        <v>15</v>
      </c>
      <c r="M10" s="3" t="s">
        <v>28</v>
      </c>
    </row>
    <row r="11" spans="1:13" x14ac:dyDescent="0.35">
      <c r="A11" s="3">
        <v>901015744</v>
      </c>
      <c r="B11" s="3" t="s">
        <v>11</v>
      </c>
      <c r="C11" s="4" t="s">
        <v>12</v>
      </c>
      <c r="D11" s="4">
        <v>3447</v>
      </c>
      <c r="E11" s="6">
        <v>45342</v>
      </c>
      <c r="F11" s="13"/>
      <c r="G11" s="7">
        <v>574000</v>
      </c>
      <c r="H11" s="7">
        <v>574000</v>
      </c>
      <c r="I11" s="7">
        <v>574000</v>
      </c>
      <c r="J11" s="7"/>
      <c r="K11" s="8" t="s">
        <v>14</v>
      </c>
      <c r="L11" s="8" t="s">
        <v>15</v>
      </c>
      <c r="M11" s="3" t="s">
        <v>29</v>
      </c>
    </row>
    <row r="12" spans="1:13" x14ac:dyDescent="0.35">
      <c r="A12" s="3">
        <v>901015744</v>
      </c>
      <c r="B12" s="3" t="s">
        <v>11</v>
      </c>
      <c r="C12" s="4" t="s">
        <v>12</v>
      </c>
      <c r="D12" s="4">
        <v>3485</v>
      </c>
      <c r="E12" s="6">
        <v>45366</v>
      </c>
      <c r="F12" s="13"/>
      <c r="G12" s="7">
        <v>3820500</v>
      </c>
      <c r="H12" s="7">
        <v>3820500</v>
      </c>
      <c r="I12" s="7">
        <v>3820500</v>
      </c>
      <c r="J12" s="7"/>
      <c r="K12" s="8" t="s">
        <v>14</v>
      </c>
      <c r="L12" s="8" t="s">
        <v>15</v>
      </c>
      <c r="M12" s="3" t="s">
        <v>30</v>
      </c>
    </row>
    <row r="13" spans="1:13" x14ac:dyDescent="0.35">
      <c r="A13" s="3">
        <v>901015744</v>
      </c>
      <c r="B13" s="3" t="s">
        <v>11</v>
      </c>
      <c r="C13" s="4" t="s">
        <v>12</v>
      </c>
      <c r="D13" s="4">
        <v>3487</v>
      </c>
      <c r="E13" s="6">
        <v>45366</v>
      </c>
      <c r="F13" s="13"/>
      <c r="G13" s="7">
        <v>13455000</v>
      </c>
      <c r="H13" s="7">
        <v>13455000</v>
      </c>
      <c r="I13" s="7">
        <v>13455000</v>
      </c>
      <c r="J13" s="7"/>
      <c r="K13" s="8" t="s">
        <v>14</v>
      </c>
      <c r="L13" s="8" t="s">
        <v>15</v>
      </c>
      <c r="M13" s="3" t="s">
        <v>31</v>
      </c>
    </row>
    <row r="14" spans="1:13" x14ac:dyDescent="0.35">
      <c r="A14" s="3">
        <v>901015744</v>
      </c>
      <c r="B14" s="3"/>
      <c r="C14" s="4"/>
      <c r="D14" s="4"/>
      <c r="E14" s="6"/>
      <c r="F14" s="13"/>
      <c r="G14" s="7"/>
      <c r="H14" s="7"/>
      <c r="I14" s="7"/>
      <c r="J14" s="7"/>
      <c r="K14" s="8"/>
      <c r="L14" s="8"/>
      <c r="M14" s="3"/>
    </row>
    <row r="15" spans="1:13" ht="15.5" x14ac:dyDescent="0.35">
      <c r="A15" s="110" t="s">
        <v>24</v>
      </c>
      <c r="B15" s="110"/>
      <c r="C15" s="110"/>
      <c r="D15" s="110"/>
      <c r="E15" s="110"/>
      <c r="F15" s="110"/>
      <c r="G15" s="10"/>
      <c r="H15" s="7">
        <f>SUM(H2:H14)</f>
        <v>76304436</v>
      </c>
      <c r="I15" s="11">
        <f>SUM(I2:I14)</f>
        <v>58644936</v>
      </c>
      <c r="J15" s="11"/>
      <c r="K15" s="8"/>
      <c r="L15" s="8"/>
      <c r="M15" s="3"/>
    </row>
    <row r="19" spans="9:9" x14ac:dyDescent="0.35">
      <c r="I19" s="12"/>
    </row>
  </sheetData>
  <mergeCells count="1">
    <mergeCell ref="A15:F15"/>
  </mergeCells>
  <dataValidations count="1">
    <dataValidation type="whole" operator="greaterThan" allowBlank="1" showInputMessage="1" showErrorMessage="1" errorTitle="DATO ERRADO" error="El valor debe ser diferente de cero" sqref="G1:J4" xr:uid="{2E63BF51-74BE-4923-8118-72C29E8516CD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B0685-CC0F-411F-838B-821EA0AFA0D7}">
  <dimension ref="A3:C9"/>
  <sheetViews>
    <sheetView workbookViewId="0">
      <selection activeCell="A3" sqref="A3:C9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105" t="s">
        <v>120</v>
      </c>
      <c r="B3" s="3" t="s">
        <v>122</v>
      </c>
      <c r="C3" s="3" t="s">
        <v>123</v>
      </c>
    </row>
    <row r="4" spans="1:3" x14ac:dyDescent="0.35">
      <c r="A4" s="8" t="s">
        <v>115</v>
      </c>
      <c r="B4" s="3">
        <v>1</v>
      </c>
      <c r="C4" s="106">
        <v>2025000</v>
      </c>
    </row>
    <row r="5" spans="1:3" x14ac:dyDescent="0.35">
      <c r="A5" s="8" t="s">
        <v>117</v>
      </c>
      <c r="B5" s="3">
        <v>2</v>
      </c>
      <c r="C5" s="106">
        <v>14375000</v>
      </c>
    </row>
    <row r="6" spans="1:3" x14ac:dyDescent="0.35">
      <c r="A6" s="8" t="s">
        <v>118</v>
      </c>
      <c r="B6" s="3">
        <v>3</v>
      </c>
      <c r="C6" s="106">
        <v>21453436</v>
      </c>
    </row>
    <row r="7" spans="1:3" x14ac:dyDescent="0.35">
      <c r="A7" s="8" t="s">
        <v>119</v>
      </c>
      <c r="B7" s="3">
        <v>1</v>
      </c>
      <c r="C7" s="106">
        <v>574000</v>
      </c>
    </row>
    <row r="8" spans="1:3" x14ac:dyDescent="0.35">
      <c r="A8" s="8" t="s">
        <v>116</v>
      </c>
      <c r="B8" s="3">
        <v>5</v>
      </c>
      <c r="C8" s="106">
        <v>37877000</v>
      </c>
    </row>
    <row r="9" spans="1:3" x14ac:dyDescent="0.35">
      <c r="A9" s="8" t="s">
        <v>121</v>
      </c>
      <c r="B9" s="3">
        <v>12</v>
      </c>
      <c r="C9" s="106">
        <v>76304436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6BA6F-6B2B-4910-9BFF-CAF8BAD619C4}">
  <dimension ref="A1:AD15"/>
  <sheetViews>
    <sheetView tabSelected="1" topLeftCell="C1" zoomScale="80" zoomScaleNormal="80" workbookViewId="0">
      <selection activeCell="O16" sqref="O16"/>
    </sheetView>
  </sheetViews>
  <sheetFormatPr baseColWidth="10" defaultRowHeight="10" x14ac:dyDescent="0.2"/>
  <cols>
    <col min="1" max="1" width="11.08984375" style="17" bestFit="1" customWidth="1"/>
    <col min="2" max="2" width="48.7265625" style="17" bestFit="1" customWidth="1"/>
    <col min="3" max="3" width="6.90625" style="17" customWidth="1"/>
    <col min="4" max="4" width="7.453125" style="17" customWidth="1"/>
    <col min="5" max="5" width="9.26953125" style="17" bestFit="1" customWidth="1"/>
    <col min="6" max="6" width="14.1796875" style="17" bestFit="1" customWidth="1"/>
    <col min="7" max="7" width="9" style="17" customWidth="1"/>
    <col min="8" max="8" width="8.54296875" style="17" customWidth="1"/>
    <col min="9" max="9" width="8.81640625" style="17" customWidth="1"/>
    <col min="10" max="10" width="10.6328125" style="17" customWidth="1"/>
    <col min="11" max="11" width="11.6328125" style="17" customWidth="1"/>
    <col min="12" max="12" width="10.7265625" style="17" bestFit="1" customWidth="1"/>
    <col min="13" max="13" width="7.90625" style="17" customWidth="1"/>
    <col min="14" max="14" width="9.08984375" style="17" customWidth="1"/>
    <col min="15" max="15" width="16" style="17" customWidth="1"/>
    <col min="16" max="16" width="13" style="17" customWidth="1"/>
    <col min="17" max="17" width="17.26953125" style="17" customWidth="1"/>
    <col min="18" max="18" width="13.6328125" style="17" bestFit="1" customWidth="1"/>
    <col min="19" max="19" width="16.54296875" style="17" bestFit="1" customWidth="1"/>
    <col min="20" max="20" width="13.81640625" style="17" bestFit="1" customWidth="1"/>
    <col min="21" max="21" width="14.08984375" style="17" bestFit="1" customWidth="1"/>
    <col min="22" max="22" width="12.7265625" style="17" bestFit="1" customWidth="1"/>
    <col min="23" max="23" width="13.08984375" style="17" bestFit="1" customWidth="1"/>
    <col min="24" max="26" width="16" style="17" bestFit="1" customWidth="1"/>
    <col min="27" max="27" width="15.54296875" style="17" bestFit="1" customWidth="1"/>
    <col min="28" max="16384" width="10.90625" style="17"/>
  </cols>
  <sheetData>
    <row r="1" spans="1:30" x14ac:dyDescent="0.2">
      <c r="J1" s="26">
        <f t="shared" ref="J1:L1" si="0">SUBTOTAL(9,J3:J14)</f>
        <v>76304436</v>
      </c>
      <c r="K1" s="26">
        <f t="shared" si="0"/>
        <v>76304436</v>
      </c>
      <c r="L1" s="26">
        <f t="shared" si="0"/>
        <v>58644936</v>
      </c>
      <c r="M1" s="26"/>
      <c r="N1" s="26"/>
      <c r="O1" s="26"/>
      <c r="P1" s="26"/>
      <c r="Q1" s="26"/>
      <c r="R1" s="26">
        <f>SUBTOTAL(9,R3:R14)</f>
        <v>61355436</v>
      </c>
      <c r="S1" s="26">
        <f t="shared" ref="S1:AA1" si="1">SUBTOTAL(9,S3:S14)</f>
        <v>61355436</v>
      </c>
      <c r="T1" s="26">
        <f t="shared" si="1"/>
        <v>3793936</v>
      </c>
      <c r="U1" s="26">
        <f t="shared" si="1"/>
        <v>57561500</v>
      </c>
      <c r="V1" s="26">
        <f t="shared" si="1"/>
        <v>0</v>
      </c>
      <c r="W1" s="26"/>
      <c r="X1" s="26">
        <f t="shared" si="1"/>
        <v>19684500</v>
      </c>
      <c r="Y1" s="26"/>
      <c r="Z1" s="26"/>
      <c r="AA1" s="26">
        <f t="shared" si="1"/>
        <v>18168936</v>
      </c>
    </row>
    <row r="2" spans="1:30" ht="30" x14ac:dyDescent="0.2">
      <c r="A2" s="15" t="s">
        <v>0</v>
      </c>
      <c r="B2" s="15" t="s">
        <v>1</v>
      </c>
      <c r="C2" s="15" t="s">
        <v>2</v>
      </c>
      <c r="D2" s="15" t="s">
        <v>3</v>
      </c>
      <c r="E2" s="25" t="s">
        <v>32</v>
      </c>
      <c r="F2" s="25" t="s">
        <v>33</v>
      </c>
      <c r="G2" s="15" t="s">
        <v>4</v>
      </c>
      <c r="H2" s="15" t="s">
        <v>5</v>
      </c>
      <c r="I2" s="15" t="s">
        <v>34</v>
      </c>
      <c r="J2" s="15" t="s">
        <v>6</v>
      </c>
      <c r="K2" s="15" t="s">
        <v>7</v>
      </c>
      <c r="L2" s="16">
        <v>45369</v>
      </c>
      <c r="M2" s="15" t="s">
        <v>8</v>
      </c>
      <c r="N2" s="15" t="s">
        <v>9</v>
      </c>
      <c r="O2" s="15" t="s">
        <v>10</v>
      </c>
      <c r="P2" s="103" t="s">
        <v>111</v>
      </c>
      <c r="Q2" s="28" t="s">
        <v>112</v>
      </c>
      <c r="R2" s="15" t="s">
        <v>59</v>
      </c>
      <c r="S2" s="15" t="s">
        <v>60</v>
      </c>
      <c r="T2" s="15" t="s">
        <v>61</v>
      </c>
      <c r="U2" s="15" t="s">
        <v>62</v>
      </c>
      <c r="V2" s="27" t="s">
        <v>63</v>
      </c>
      <c r="W2" s="27" t="s">
        <v>64</v>
      </c>
      <c r="X2" s="28" t="s">
        <v>65</v>
      </c>
      <c r="Y2" s="28" t="s">
        <v>66</v>
      </c>
      <c r="Z2" s="28" t="s">
        <v>67</v>
      </c>
      <c r="AA2" s="100" t="s">
        <v>102</v>
      </c>
      <c r="AB2" s="100" t="s">
        <v>103</v>
      </c>
      <c r="AC2" s="100" t="s">
        <v>104</v>
      </c>
      <c r="AD2" s="15" t="s">
        <v>110</v>
      </c>
    </row>
    <row r="3" spans="1:30" x14ac:dyDescent="0.2">
      <c r="A3" s="18">
        <v>901015744</v>
      </c>
      <c r="B3" s="18" t="s">
        <v>11</v>
      </c>
      <c r="C3" s="19" t="s">
        <v>12</v>
      </c>
      <c r="D3" s="19">
        <v>2813</v>
      </c>
      <c r="E3" s="19" t="s">
        <v>35</v>
      </c>
      <c r="F3" s="19" t="s">
        <v>36</v>
      </c>
      <c r="G3" s="20">
        <v>45121</v>
      </c>
      <c r="H3" s="21">
        <v>45170</v>
      </c>
      <c r="I3" s="21">
        <v>45170.291666666664</v>
      </c>
      <c r="J3" s="22">
        <v>3061000</v>
      </c>
      <c r="K3" s="22">
        <v>3061000</v>
      </c>
      <c r="L3" s="22">
        <v>472000</v>
      </c>
      <c r="M3" s="23" t="s">
        <v>14</v>
      </c>
      <c r="N3" s="23" t="s">
        <v>15</v>
      </c>
      <c r="O3" s="23" t="s">
        <v>16</v>
      </c>
      <c r="P3" s="102" t="s">
        <v>113</v>
      </c>
      <c r="Q3" s="102" t="s">
        <v>118</v>
      </c>
      <c r="R3" s="101">
        <v>3061000</v>
      </c>
      <c r="S3" s="101">
        <v>3061000</v>
      </c>
      <c r="T3" s="101">
        <v>472000</v>
      </c>
      <c r="U3" s="101">
        <v>2589000</v>
      </c>
      <c r="V3" s="101">
        <v>0</v>
      </c>
      <c r="W3" s="18"/>
      <c r="X3" s="101">
        <v>2589000</v>
      </c>
      <c r="Y3" s="18">
        <v>2201453433</v>
      </c>
      <c r="Z3" s="20">
        <v>45251</v>
      </c>
      <c r="AA3" s="101">
        <v>472000</v>
      </c>
      <c r="AB3" s="18" t="s">
        <v>105</v>
      </c>
      <c r="AC3" s="18" t="s">
        <v>106</v>
      </c>
      <c r="AD3" s="20">
        <v>45351</v>
      </c>
    </row>
    <row r="4" spans="1:30" x14ac:dyDescent="0.2">
      <c r="A4" s="18">
        <v>901015744</v>
      </c>
      <c r="B4" s="18" t="s">
        <v>11</v>
      </c>
      <c r="C4" s="19" t="s">
        <v>12</v>
      </c>
      <c r="D4" s="19">
        <v>2814</v>
      </c>
      <c r="E4" s="19" t="s">
        <v>37</v>
      </c>
      <c r="F4" s="19" t="s">
        <v>38</v>
      </c>
      <c r="G4" s="20">
        <v>45121</v>
      </c>
      <c r="H4" s="21">
        <v>45170</v>
      </c>
      <c r="I4" s="21">
        <v>45170.291666666664</v>
      </c>
      <c r="J4" s="22">
        <v>7002000</v>
      </c>
      <c r="K4" s="22">
        <v>7002000</v>
      </c>
      <c r="L4" s="22">
        <v>90000</v>
      </c>
      <c r="M4" s="23" t="s">
        <v>14</v>
      </c>
      <c r="N4" s="23" t="s">
        <v>15</v>
      </c>
      <c r="O4" s="23" t="s">
        <v>18</v>
      </c>
      <c r="P4" s="102" t="s">
        <v>113</v>
      </c>
      <c r="Q4" s="102" t="s">
        <v>118</v>
      </c>
      <c r="R4" s="101">
        <v>7002000</v>
      </c>
      <c r="S4" s="101">
        <v>7002000</v>
      </c>
      <c r="T4" s="101">
        <v>90000</v>
      </c>
      <c r="U4" s="101">
        <v>6912000</v>
      </c>
      <c r="V4" s="101">
        <v>0</v>
      </c>
      <c r="W4" s="18"/>
      <c r="X4" s="101">
        <v>6912000</v>
      </c>
      <c r="Y4" s="18">
        <v>2201453055</v>
      </c>
      <c r="Z4" s="20">
        <v>45247</v>
      </c>
      <c r="AA4" s="101">
        <v>90000</v>
      </c>
      <c r="AB4" s="18" t="s">
        <v>17</v>
      </c>
      <c r="AC4" s="18" t="s">
        <v>107</v>
      </c>
      <c r="AD4" s="20">
        <v>45351</v>
      </c>
    </row>
    <row r="5" spans="1:30" x14ac:dyDescent="0.2">
      <c r="A5" s="18">
        <v>901015744</v>
      </c>
      <c r="B5" s="18" t="s">
        <v>11</v>
      </c>
      <c r="C5" s="19" t="s">
        <v>12</v>
      </c>
      <c r="D5" s="19">
        <v>2890</v>
      </c>
      <c r="E5" s="19" t="s">
        <v>39</v>
      </c>
      <c r="F5" s="19" t="s">
        <v>40</v>
      </c>
      <c r="G5" s="20">
        <v>45153</v>
      </c>
      <c r="H5" s="21">
        <v>45170</v>
      </c>
      <c r="I5" s="21">
        <v>45170.291666666664</v>
      </c>
      <c r="J5" s="24">
        <v>11390436</v>
      </c>
      <c r="K5" s="24">
        <v>11390436</v>
      </c>
      <c r="L5" s="24">
        <v>3231936</v>
      </c>
      <c r="M5" s="23" t="s">
        <v>14</v>
      </c>
      <c r="N5" s="23" t="s">
        <v>15</v>
      </c>
      <c r="O5" s="23" t="s">
        <v>20</v>
      </c>
      <c r="P5" s="102" t="s">
        <v>113</v>
      </c>
      <c r="Q5" s="102" t="s">
        <v>118</v>
      </c>
      <c r="R5" s="101">
        <v>11390436</v>
      </c>
      <c r="S5" s="101">
        <v>11390436</v>
      </c>
      <c r="T5" s="101">
        <v>3231936</v>
      </c>
      <c r="U5" s="101">
        <v>8158500</v>
      </c>
      <c r="V5" s="101">
        <v>0</v>
      </c>
      <c r="W5" s="18"/>
      <c r="X5" s="101">
        <v>8158500</v>
      </c>
      <c r="Y5" s="18">
        <v>2201453390</v>
      </c>
      <c r="Z5" s="20">
        <v>45251</v>
      </c>
      <c r="AA5" s="101">
        <v>3231936</v>
      </c>
      <c r="AB5" s="18" t="s">
        <v>19</v>
      </c>
      <c r="AC5" s="18" t="s">
        <v>108</v>
      </c>
      <c r="AD5" s="20">
        <v>45351</v>
      </c>
    </row>
    <row r="6" spans="1:30" x14ac:dyDescent="0.2">
      <c r="A6" s="18">
        <v>901015744</v>
      </c>
      <c r="B6" s="18" t="s">
        <v>11</v>
      </c>
      <c r="C6" s="19" t="s">
        <v>12</v>
      </c>
      <c r="D6" s="19">
        <v>3254</v>
      </c>
      <c r="E6" s="19" t="s">
        <v>41</v>
      </c>
      <c r="F6" s="19" t="s">
        <v>42</v>
      </c>
      <c r="G6" s="20">
        <v>45240</v>
      </c>
      <c r="H6" s="21">
        <v>45240</v>
      </c>
      <c r="I6" s="21">
        <v>45244.521985763888</v>
      </c>
      <c r="J6" s="22">
        <v>2025000</v>
      </c>
      <c r="K6" s="22">
        <v>2025000</v>
      </c>
      <c r="L6" s="22">
        <v>2025000</v>
      </c>
      <c r="M6" s="23" t="s">
        <v>14</v>
      </c>
      <c r="N6" s="23" t="s">
        <v>15</v>
      </c>
      <c r="O6" s="18" t="s">
        <v>21</v>
      </c>
      <c r="P6" s="102" t="s">
        <v>114</v>
      </c>
      <c r="Q6" s="23" t="s">
        <v>115</v>
      </c>
      <c r="R6" s="101">
        <v>2025000</v>
      </c>
      <c r="S6" s="101">
        <v>2025000</v>
      </c>
      <c r="T6" s="101">
        <v>0</v>
      </c>
      <c r="U6" s="101">
        <v>2025000</v>
      </c>
      <c r="V6" s="101">
        <v>0</v>
      </c>
      <c r="W6" s="18"/>
      <c r="X6" s="101">
        <v>2025000</v>
      </c>
      <c r="Y6" s="18">
        <v>2201491824</v>
      </c>
      <c r="Z6" s="20">
        <v>45373</v>
      </c>
      <c r="AA6" s="101">
        <v>0</v>
      </c>
      <c r="AB6" s="18"/>
      <c r="AC6" s="18"/>
      <c r="AD6" s="20">
        <v>45351</v>
      </c>
    </row>
    <row r="7" spans="1:30" x14ac:dyDescent="0.2">
      <c r="A7" s="18">
        <v>901015744</v>
      </c>
      <c r="B7" s="18" t="s">
        <v>11</v>
      </c>
      <c r="C7" s="19" t="s">
        <v>12</v>
      </c>
      <c r="D7" s="19">
        <v>3116</v>
      </c>
      <c r="E7" s="19" t="s">
        <v>43</v>
      </c>
      <c r="F7" s="19" t="s">
        <v>44</v>
      </c>
      <c r="G7" s="20">
        <v>45274</v>
      </c>
      <c r="H7" s="21" t="s">
        <v>22</v>
      </c>
      <c r="I7" s="21">
        <v>45275.644752002314</v>
      </c>
      <c r="J7" s="22">
        <v>3739000</v>
      </c>
      <c r="K7" s="22">
        <v>3739000</v>
      </c>
      <c r="L7" s="22">
        <v>3739000</v>
      </c>
      <c r="M7" s="23" t="s">
        <v>14</v>
      </c>
      <c r="N7" s="23" t="s">
        <v>15</v>
      </c>
      <c r="O7" s="18" t="s">
        <v>23</v>
      </c>
      <c r="P7" s="102" t="s">
        <v>114</v>
      </c>
      <c r="Q7" s="23" t="s">
        <v>116</v>
      </c>
      <c r="R7" s="101">
        <v>3739000</v>
      </c>
      <c r="S7" s="101">
        <v>3739000</v>
      </c>
      <c r="T7" s="101">
        <v>0</v>
      </c>
      <c r="U7" s="101">
        <v>3739000</v>
      </c>
      <c r="V7" s="101">
        <v>0</v>
      </c>
      <c r="W7" s="18"/>
      <c r="X7" s="101">
        <v>0</v>
      </c>
      <c r="Y7" s="18"/>
      <c r="Z7" s="18"/>
      <c r="AA7" s="101">
        <v>0</v>
      </c>
      <c r="AB7" s="18"/>
      <c r="AC7" s="18"/>
      <c r="AD7" s="20">
        <v>45351</v>
      </c>
    </row>
    <row r="8" spans="1:30" x14ac:dyDescent="0.2">
      <c r="A8" s="18">
        <v>901015744</v>
      </c>
      <c r="B8" s="18" t="s">
        <v>11</v>
      </c>
      <c r="C8" s="19" t="s">
        <v>12</v>
      </c>
      <c r="D8" s="19">
        <v>3245</v>
      </c>
      <c r="E8" s="19" t="s">
        <v>45</v>
      </c>
      <c r="F8" s="19" t="s">
        <v>46</v>
      </c>
      <c r="G8" s="20">
        <v>45306</v>
      </c>
      <c r="H8" s="21"/>
      <c r="I8" s="21">
        <v>45335.386770682868</v>
      </c>
      <c r="J8" s="22">
        <v>3739000</v>
      </c>
      <c r="K8" s="22">
        <v>3739000</v>
      </c>
      <c r="L8" s="22">
        <v>3739000</v>
      </c>
      <c r="M8" s="23" t="s">
        <v>14</v>
      </c>
      <c r="N8" s="23" t="s">
        <v>15</v>
      </c>
      <c r="O8" s="18" t="s">
        <v>25</v>
      </c>
      <c r="P8" s="102" t="e">
        <v>#N/A</v>
      </c>
      <c r="Q8" s="23" t="s">
        <v>117</v>
      </c>
      <c r="R8" s="101">
        <v>0</v>
      </c>
      <c r="S8" s="101">
        <v>0</v>
      </c>
      <c r="T8" s="101">
        <v>0</v>
      </c>
      <c r="U8" s="101">
        <v>0</v>
      </c>
      <c r="V8" s="101">
        <v>0</v>
      </c>
      <c r="W8" s="18"/>
      <c r="X8" s="101">
        <v>0</v>
      </c>
      <c r="Y8" s="18"/>
      <c r="Z8" s="18"/>
      <c r="AA8" s="101">
        <v>3739000</v>
      </c>
      <c r="AB8" s="18" t="s">
        <v>109</v>
      </c>
      <c r="AC8" s="18" t="s">
        <v>108</v>
      </c>
      <c r="AD8" s="20">
        <v>45351</v>
      </c>
    </row>
    <row r="9" spans="1:30" x14ac:dyDescent="0.2">
      <c r="A9" s="18">
        <v>901015744</v>
      </c>
      <c r="B9" s="18" t="s">
        <v>11</v>
      </c>
      <c r="C9" s="19" t="s">
        <v>12</v>
      </c>
      <c r="D9" s="19">
        <v>3246</v>
      </c>
      <c r="E9" s="19" t="s">
        <v>47</v>
      </c>
      <c r="F9" s="19" t="s">
        <v>48</v>
      </c>
      <c r="G9" s="20">
        <v>45306</v>
      </c>
      <c r="H9" s="21"/>
      <c r="I9" s="21">
        <v>45335.388646678242</v>
      </c>
      <c r="J9" s="22">
        <v>10636000</v>
      </c>
      <c r="K9" s="22">
        <v>10636000</v>
      </c>
      <c r="L9" s="22">
        <v>10636000</v>
      </c>
      <c r="M9" s="23" t="s">
        <v>14</v>
      </c>
      <c r="N9" s="23" t="s">
        <v>15</v>
      </c>
      <c r="O9" s="18" t="s">
        <v>26</v>
      </c>
      <c r="P9" s="102" t="e">
        <v>#N/A</v>
      </c>
      <c r="Q9" s="23" t="s">
        <v>117</v>
      </c>
      <c r="R9" s="101">
        <v>0</v>
      </c>
      <c r="S9" s="101">
        <v>0</v>
      </c>
      <c r="T9" s="101">
        <v>0</v>
      </c>
      <c r="U9" s="101">
        <v>0</v>
      </c>
      <c r="V9" s="101">
        <v>0</v>
      </c>
      <c r="W9" s="18"/>
      <c r="X9" s="101">
        <v>0</v>
      </c>
      <c r="Y9" s="18"/>
      <c r="Z9" s="18"/>
      <c r="AA9" s="101">
        <v>10636000</v>
      </c>
      <c r="AB9" s="18" t="s">
        <v>109</v>
      </c>
      <c r="AC9" s="18" t="s">
        <v>108</v>
      </c>
      <c r="AD9" s="20">
        <v>45351</v>
      </c>
    </row>
    <row r="10" spans="1:30" x14ac:dyDescent="0.2">
      <c r="A10" s="18">
        <v>901015744</v>
      </c>
      <c r="B10" s="108" t="s">
        <v>126</v>
      </c>
      <c r="C10" s="19" t="s">
        <v>12</v>
      </c>
      <c r="D10" s="19">
        <v>3423</v>
      </c>
      <c r="E10" s="19" t="s">
        <v>49</v>
      </c>
      <c r="F10" s="19" t="s">
        <v>50</v>
      </c>
      <c r="G10" s="20">
        <v>45336</v>
      </c>
      <c r="H10" s="21"/>
      <c r="I10" s="21">
        <v>45366.648999305558</v>
      </c>
      <c r="J10" s="22">
        <v>3802000</v>
      </c>
      <c r="K10" s="22">
        <v>3802000</v>
      </c>
      <c r="L10" s="22">
        <v>3802000</v>
      </c>
      <c r="M10" s="23" t="s">
        <v>14</v>
      </c>
      <c r="N10" s="23" t="s">
        <v>15</v>
      </c>
      <c r="O10" s="18" t="s">
        <v>27</v>
      </c>
      <c r="P10" s="102" t="e">
        <v>#N/A</v>
      </c>
      <c r="Q10" s="23" t="s">
        <v>116</v>
      </c>
      <c r="R10" s="101">
        <v>3802000</v>
      </c>
      <c r="S10" s="101">
        <v>3802000</v>
      </c>
      <c r="T10" s="101">
        <v>0</v>
      </c>
      <c r="U10" s="101">
        <v>3802000</v>
      </c>
      <c r="V10" s="101">
        <v>0</v>
      </c>
      <c r="W10" s="18"/>
      <c r="X10" s="101">
        <v>0</v>
      </c>
      <c r="Y10" s="18"/>
      <c r="Z10" s="18"/>
      <c r="AA10" s="101">
        <v>0</v>
      </c>
      <c r="AB10" s="18"/>
      <c r="AC10" s="18"/>
      <c r="AD10" s="20">
        <v>45351</v>
      </c>
    </row>
    <row r="11" spans="1:30" x14ac:dyDescent="0.2">
      <c r="A11" s="18">
        <v>901015744</v>
      </c>
      <c r="B11" s="18" t="s">
        <v>11</v>
      </c>
      <c r="C11" s="19" t="s">
        <v>12</v>
      </c>
      <c r="D11" s="19">
        <v>3431</v>
      </c>
      <c r="E11" s="19" t="s">
        <v>51</v>
      </c>
      <c r="F11" s="19" t="s">
        <v>52</v>
      </c>
      <c r="G11" s="20">
        <v>45336</v>
      </c>
      <c r="H11" s="21"/>
      <c r="I11" s="21">
        <v>45366.649180127315</v>
      </c>
      <c r="J11" s="22">
        <v>13060500</v>
      </c>
      <c r="K11" s="22">
        <v>13060500</v>
      </c>
      <c r="L11" s="22">
        <v>13060500</v>
      </c>
      <c r="M11" s="23" t="s">
        <v>14</v>
      </c>
      <c r="N11" s="23" t="s">
        <v>15</v>
      </c>
      <c r="O11" s="18" t="s">
        <v>28</v>
      </c>
      <c r="P11" s="102" t="e">
        <v>#N/A</v>
      </c>
      <c r="Q11" s="23" t="s">
        <v>116</v>
      </c>
      <c r="R11" s="101">
        <v>13060500</v>
      </c>
      <c r="S11" s="101">
        <v>13060500</v>
      </c>
      <c r="T11" s="101">
        <v>0</v>
      </c>
      <c r="U11" s="101">
        <v>13060500</v>
      </c>
      <c r="V11" s="101">
        <v>0</v>
      </c>
      <c r="W11" s="18"/>
      <c r="X11" s="101">
        <v>0</v>
      </c>
      <c r="Y11" s="18"/>
      <c r="Z11" s="18"/>
      <c r="AA11" s="101">
        <v>0</v>
      </c>
      <c r="AB11" s="18"/>
      <c r="AC11" s="18"/>
      <c r="AD11" s="20">
        <v>45351</v>
      </c>
    </row>
    <row r="12" spans="1:30" x14ac:dyDescent="0.2">
      <c r="A12" s="18">
        <v>901015744</v>
      </c>
      <c r="B12" s="18" t="s">
        <v>11</v>
      </c>
      <c r="C12" s="19" t="s">
        <v>12</v>
      </c>
      <c r="D12" s="19">
        <v>3447</v>
      </c>
      <c r="E12" s="19" t="s">
        <v>53</v>
      </c>
      <c r="F12" s="19" t="s">
        <v>54</v>
      </c>
      <c r="G12" s="20">
        <v>45342</v>
      </c>
      <c r="H12" s="21"/>
      <c r="I12" s="21"/>
      <c r="J12" s="22">
        <v>574000</v>
      </c>
      <c r="K12" s="22">
        <v>574000</v>
      </c>
      <c r="L12" s="22">
        <v>574000</v>
      </c>
      <c r="M12" s="23" t="s">
        <v>14</v>
      </c>
      <c r="N12" s="23" t="s">
        <v>15</v>
      </c>
      <c r="O12" s="18" t="s">
        <v>29</v>
      </c>
      <c r="P12" s="102" t="e">
        <v>#N/A</v>
      </c>
      <c r="Q12" s="23" t="s">
        <v>119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8"/>
      <c r="X12" s="101">
        <v>0</v>
      </c>
      <c r="Y12" s="18"/>
      <c r="Z12" s="18"/>
      <c r="AA12" s="101">
        <v>0</v>
      </c>
      <c r="AB12" s="18"/>
      <c r="AC12" s="18"/>
      <c r="AD12" s="20">
        <v>45351</v>
      </c>
    </row>
    <row r="13" spans="1:30" x14ac:dyDescent="0.2">
      <c r="A13" s="18">
        <v>901015744</v>
      </c>
      <c r="B13" s="18" t="s">
        <v>11</v>
      </c>
      <c r="C13" s="19" t="s">
        <v>12</v>
      </c>
      <c r="D13" s="19">
        <v>3485</v>
      </c>
      <c r="E13" s="19" t="s">
        <v>55</v>
      </c>
      <c r="F13" s="19" t="s">
        <v>56</v>
      </c>
      <c r="G13" s="20">
        <v>45366</v>
      </c>
      <c r="H13" s="21"/>
      <c r="I13" s="21">
        <v>45366.615095486108</v>
      </c>
      <c r="J13" s="22">
        <v>3820500</v>
      </c>
      <c r="K13" s="22">
        <v>3820500</v>
      </c>
      <c r="L13" s="22">
        <v>3820500</v>
      </c>
      <c r="M13" s="23" t="s">
        <v>14</v>
      </c>
      <c r="N13" s="23" t="s">
        <v>15</v>
      </c>
      <c r="O13" s="18" t="s">
        <v>30</v>
      </c>
      <c r="P13" s="102" t="e">
        <v>#N/A</v>
      </c>
      <c r="Q13" s="23" t="s">
        <v>116</v>
      </c>
      <c r="R13" s="101">
        <v>3820500</v>
      </c>
      <c r="S13" s="101">
        <v>3820500</v>
      </c>
      <c r="T13" s="101">
        <v>0</v>
      </c>
      <c r="U13" s="101">
        <v>3820500</v>
      </c>
      <c r="V13" s="101">
        <v>0</v>
      </c>
      <c r="W13" s="18"/>
      <c r="X13" s="101">
        <v>0</v>
      </c>
      <c r="Y13" s="18"/>
      <c r="Z13" s="18"/>
      <c r="AA13" s="101">
        <v>0</v>
      </c>
      <c r="AB13" s="18"/>
      <c r="AC13" s="18"/>
      <c r="AD13" s="20">
        <v>45351</v>
      </c>
    </row>
    <row r="14" spans="1:30" x14ac:dyDescent="0.2">
      <c r="A14" s="18">
        <v>901015744</v>
      </c>
      <c r="B14" s="18" t="s">
        <v>11</v>
      </c>
      <c r="C14" s="19" t="s">
        <v>12</v>
      </c>
      <c r="D14" s="19">
        <v>3487</v>
      </c>
      <c r="E14" s="19" t="s">
        <v>57</v>
      </c>
      <c r="F14" s="19" t="s">
        <v>58</v>
      </c>
      <c r="G14" s="20">
        <v>45366</v>
      </c>
      <c r="H14" s="21"/>
      <c r="I14" s="21">
        <v>45366.640641817132</v>
      </c>
      <c r="J14" s="22">
        <v>13455000</v>
      </c>
      <c r="K14" s="22">
        <v>13455000</v>
      </c>
      <c r="L14" s="22">
        <v>13455000</v>
      </c>
      <c r="M14" s="23" t="s">
        <v>14</v>
      </c>
      <c r="N14" s="23" t="s">
        <v>15</v>
      </c>
      <c r="O14" s="18" t="s">
        <v>31</v>
      </c>
      <c r="P14" s="102" t="e">
        <v>#N/A</v>
      </c>
      <c r="Q14" s="23" t="s">
        <v>116</v>
      </c>
      <c r="R14" s="101">
        <v>13455000</v>
      </c>
      <c r="S14" s="101">
        <v>13455000</v>
      </c>
      <c r="T14" s="101">
        <v>0</v>
      </c>
      <c r="U14" s="101">
        <v>13455000</v>
      </c>
      <c r="V14" s="101">
        <v>0</v>
      </c>
      <c r="W14" s="18"/>
      <c r="X14" s="101">
        <v>0</v>
      </c>
      <c r="Y14" s="18"/>
      <c r="Z14" s="18"/>
      <c r="AA14" s="101">
        <v>0</v>
      </c>
      <c r="AB14" s="18"/>
      <c r="AC14" s="18"/>
      <c r="AD14" s="20">
        <v>45351</v>
      </c>
    </row>
    <row r="15" spans="1:30" x14ac:dyDescent="0.2">
      <c r="Q15" s="104"/>
    </row>
  </sheetData>
  <dataValidations count="1">
    <dataValidation type="whole" operator="greaterThan" allowBlank="1" showInputMessage="1" showErrorMessage="1" errorTitle="DATO ERRADO" error="El valor debe ser diferente de cero" sqref="J2:L5" xr:uid="{DBA73147-F1A1-4D9E-A75B-604DF7D54B19}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BE1DE-F837-42DE-8EBC-987C314675EB}">
  <dimension ref="B1:N44"/>
  <sheetViews>
    <sheetView showGridLines="0" topLeftCell="A3" zoomScale="80" zoomScaleNormal="80" workbookViewId="0">
      <selection activeCell="I24" sqref="I24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37.1796875" style="29" bestFit="1" customWidth="1"/>
    <col min="13" max="13" width="14.26953125" style="29" bestFit="1" customWidth="1"/>
    <col min="14" max="14" width="23.26953125" style="29" bestFit="1" customWidth="1"/>
    <col min="15" max="222" width="10.90625" style="29"/>
    <col min="223" max="223" width="4.453125" style="29" customWidth="1"/>
    <col min="224" max="224" width="10.90625" style="29"/>
    <col min="225" max="225" width="17.54296875" style="29" customWidth="1"/>
    <col min="226" max="226" width="11.54296875" style="29" customWidth="1"/>
    <col min="227" max="230" width="10.90625" style="29"/>
    <col min="231" max="231" width="22.54296875" style="29" customWidth="1"/>
    <col min="232" max="232" width="14" style="29" customWidth="1"/>
    <col min="233" max="233" width="1.7265625" style="29" customWidth="1"/>
    <col min="234" max="478" width="10.90625" style="29"/>
    <col min="479" max="479" width="4.453125" style="29" customWidth="1"/>
    <col min="480" max="480" width="10.90625" style="29"/>
    <col min="481" max="481" width="17.54296875" style="29" customWidth="1"/>
    <col min="482" max="482" width="11.54296875" style="29" customWidth="1"/>
    <col min="483" max="486" width="10.90625" style="29"/>
    <col min="487" max="487" width="22.54296875" style="29" customWidth="1"/>
    <col min="488" max="488" width="14" style="29" customWidth="1"/>
    <col min="489" max="489" width="1.7265625" style="29" customWidth="1"/>
    <col min="490" max="734" width="10.90625" style="29"/>
    <col min="735" max="735" width="4.453125" style="29" customWidth="1"/>
    <col min="736" max="736" width="10.90625" style="29"/>
    <col min="737" max="737" width="17.54296875" style="29" customWidth="1"/>
    <col min="738" max="738" width="11.54296875" style="29" customWidth="1"/>
    <col min="739" max="742" width="10.90625" style="29"/>
    <col min="743" max="743" width="22.54296875" style="29" customWidth="1"/>
    <col min="744" max="744" width="14" style="29" customWidth="1"/>
    <col min="745" max="745" width="1.7265625" style="29" customWidth="1"/>
    <col min="746" max="990" width="10.90625" style="29"/>
    <col min="991" max="991" width="4.453125" style="29" customWidth="1"/>
    <col min="992" max="992" width="10.90625" style="29"/>
    <col min="993" max="993" width="17.54296875" style="29" customWidth="1"/>
    <col min="994" max="994" width="11.54296875" style="29" customWidth="1"/>
    <col min="995" max="998" width="10.90625" style="29"/>
    <col min="999" max="999" width="22.54296875" style="29" customWidth="1"/>
    <col min="1000" max="1000" width="14" style="29" customWidth="1"/>
    <col min="1001" max="1001" width="1.7265625" style="29" customWidth="1"/>
    <col min="1002" max="1246" width="10.90625" style="29"/>
    <col min="1247" max="1247" width="4.453125" style="29" customWidth="1"/>
    <col min="1248" max="1248" width="10.90625" style="29"/>
    <col min="1249" max="1249" width="17.54296875" style="29" customWidth="1"/>
    <col min="1250" max="1250" width="11.54296875" style="29" customWidth="1"/>
    <col min="1251" max="1254" width="10.90625" style="29"/>
    <col min="1255" max="1255" width="22.54296875" style="29" customWidth="1"/>
    <col min="1256" max="1256" width="14" style="29" customWidth="1"/>
    <col min="1257" max="1257" width="1.7265625" style="29" customWidth="1"/>
    <col min="1258" max="1502" width="10.90625" style="29"/>
    <col min="1503" max="1503" width="4.453125" style="29" customWidth="1"/>
    <col min="1504" max="1504" width="10.90625" style="29"/>
    <col min="1505" max="1505" width="17.54296875" style="29" customWidth="1"/>
    <col min="1506" max="1506" width="11.54296875" style="29" customWidth="1"/>
    <col min="1507" max="1510" width="10.90625" style="29"/>
    <col min="1511" max="1511" width="22.54296875" style="29" customWidth="1"/>
    <col min="1512" max="1512" width="14" style="29" customWidth="1"/>
    <col min="1513" max="1513" width="1.7265625" style="29" customWidth="1"/>
    <col min="1514" max="1758" width="10.90625" style="29"/>
    <col min="1759" max="1759" width="4.453125" style="29" customWidth="1"/>
    <col min="1760" max="1760" width="10.90625" style="29"/>
    <col min="1761" max="1761" width="17.54296875" style="29" customWidth="1"/>
    <col min="1762" max="1762" width="11.54296875" style="29" customWidth="1"/>
    <col min="1763" max="1766" width="10.90625" style="29"/>
    <col min="1767" max="1767" width="22.54296875" style="29" customWidth="1"/>
    <col min="1768" max="1768" width="14" style="29" customWidth="1"/>
    <col min="1769" max="1769" width="1.7265625" style="29" customWidth="1"/>
    <col min="1770" max="2014" width="10.90625" style="29"/>
    <col min="2015" max="2015" width="4.453125" style="29" customWidth="1"/>
    <col min="2016" max="2016" width="10.90625" style="29"/>
    <col min="2017" max="2017" width="17.54296875" style="29" customWidth="1"/>
    <col min="2018" max="2018" width="11.54296875" style="29" customWidth="1"/>
    <col min="2019" max="2022" width="10.90625" style="29"/>
    <col min="2023" max="2023" width="22.54296875" style="29" customWidth="1"/>
    <col min="2024" max="2024" width="14" style="29" customWidth="1"/>
    <col min="2025" max="2025" width="1.7265625" style="29" customWidth="1"/>
    <col min="2026" max="2270" width="10.90625" style="29"/>
    <col min="2271" max="2271" width="4.453125" style="29" customWidth="1"/>
    <col min="2272" max="2272" width="10.90625" style="29"/>
    <col min="2273" max="2273" width="17.54296875" style="29" customWidth="1"/>
    <col min="2274" max="2274" width="11.54296875" style="29" customWidth="1"/>
    <col min="2275" max="2278" width="10.90625" style="29"/>
    <col min="2279" max="2279" width="22.54296875" style="29" customWidth="1"/>
    <col min="2280" max="2280" width="14" style="29" customWidth="1"/>
    <col min="2281" max="2281" width="1.7265625" style="29" customWidth="1"/>
    <col min="2282" max="2526" width="10.90625" style="29"/>
    <col min="2527" max="2527" width="4.453125" style="29" customWidth="1"/>
    <col min="2528" max="2528" width="10.90625" style="29"/>
    <col min="2529" max="2529" width="17.54296875" style="29" customWidth="1"/>
    <col min="2530" max="2530" width="11.54296875" style="29" customWidth="1"/>
    <col min="2531" max="2534" width="10.90625" style="29"/>
    <col min="2535" max="2535" width="22.54296875" style="29" customWidth="1"/>
    <col min="2536" max="2536" width="14" style="29" customWidth="1"/>
    <col min="2537" max="2537" width="1.7265625" style="29" customWidth="1"/>
    <col min="2538" max="2782" width="10.90625" style="29"/>
    <col min="2783" max="2783" width="4.453125" style="29" customWidth="1"/>
    <col min="2784" max="2784" width="10.90625" style="29"/>
    <col min="2785" max="2785" width="17.54296875" style="29" customWidth="1"/>
    <col min="2786" max="2786" width="11.54296875" style="29" customWidth="1"/>
    <col min="2787" max="2790" width="10.90625" style="29"/>
    <col min="2791" max="2791" width="22.54296875" style="29" customWidth="1"/>
    <col min="2792" max="2792" width="14" style="29" customWidth="1"/>
    <col min="2793" max="2793" width="1.7265625" style="29" customWidth="1"/>
    <col min="2794" max="3038" width="10.90625" style="29"/>
    <col min="3039" max="3039" width="4.453125" style="29" customWidth="1"/>
    <col min="3040" max="3040" width="10.90625" style="29"/>
    <col min="3041" max="3041" width="17.54296875" style="29" customWidth="1"/>
    <col min="3042" max="3042" width="11.54296875" style="29" customWidth="1"/>
    <col min="3043" max="3046" width="10.90625" style="29"/>
    <col min="3047" max="3047" width="22.54296875" style="29" customWidth="1"/>
    <col min="3048" max="3048" width="14" style="29" customWidth="1"/>
    <col min="3049" max="3049" width="1.7265625" style="29" customWidth="1"/>
    <col min="3050" max="3294" width="10.90625" style="29"/>
    <col min="3295" max="3295" width="4.453125" style="29" customWidth="1"/>
    <col min="3296" max="3296" width="10.90625" style="29"/>
    <col min="3297" max="3297" width="17.54296875" style="29" customWidth="1"/>
    <col min="3298" max="3298" width="11.54296875" style="29" customWidth="1"/>
    <col min="3299" max="3302" width="10.90625" style="29"/>
    <col min="3303" max="3303" width="22.54296875" style="29" customWidth="1"/>
    <col min="3304" max="3304" width="14" style="29" customWidth="1"/>
    <col min="3305" max="3305" width="1.7265625" style="29" customWidth="1"/>
    <col min="3306" max="3550" width="10.90625" style="29"/>
    <col min="3551" max="3551" width="4.453125" style="29" customWidth="1"/>
    <col min="3552" max="3552" width="10.90625" style="29"/>
    <col min="3553" max="3553" width="17.54296875" style="29" customWidth="1"/>
    <col min="3554" max="3554" width="11.54296875" style="29" customWidth="1"/>
    <col min="3555" max="3558" width="10.90625" style="29"/>
    <col min="3559" max="3559" width="22.54296875" style="29" customWidth="1"/>
    <col min="3560" max="3560" width="14" style="29" customWidth="1"/>
    <col min="3561" max="3561" width="1.7265625" style="29" customWidth="1"/>
    <col min="3562" max="3806" width="10.90625" style="29"/>
    <col min="3807" max="3807" width="4.453125" style="29" customWidth="1"/>
    <col min="3808" max="3808" width="10.90625" style="29"/>
    <col min="3809" max="3809" width="17.54296875" style="29" customWidth="1"/>
    <col min="3810" max="3810" width="11.54296875" style="29" customWidth="1"/>
    <col min="3811" max="3814" width="10.90625" style="29"/>
    <col min="3815" max="3815" width="22.54296875" style="29" customWidth="1"/>
    <col min="3816" max="3816" width="14" style="29" customWidth="1"/>
    <col min="3817" max="3817" width="1.7265625" style="29" customWidth="1"/>
    <col min="3818" max="4062" width="10.90625" style="29"/>
    <col min="4063" max="4063" width="4.453125" style="29" customWidth="1"/>
    <col min="4064" max="4064" width="10.90625" style="29"/>
    <col min="4065" max="4065" width="17.54296875" style="29" customWidth="1"/>
    <col min="4066" max="4066" width="11.54296875" style="29" customWidth="1"/>
    <col min="4067" max="4070" width="10.90625" style="29"/>
    <col min="4071" max="4071" width="22.54296875" style="29" customWidth="1"/>
    <col min="4072" max="4072" width="14" style="29" customWidth="1"/>
    <col min="4073" max="4073" width="1.7265625" style="29" customWidth="1"/>
    <col min="4074" max="4318" width="10.90625" style="29"/>
    <col min="4319" max="4319" width="4.453125" style="29" customWidth="1"/>
    <col min="4320" max="4320" width="10.90625" style="29"/>
    <col min="4321" max="4321" width="17.54296875" style="29" customWidth="1"/>
    <col min="4322" max="4322" width="11.54296875" style="29" customWidth="1"/>
    <col min="4323" max="4326" width="10.90625" style="29"/>
    <col min="4327" max="4327" width="22.54296875" style="29" customWidth="1"/>
    <col min="4328" max="4328" width="14" style="29" customWidth="1"/>
    <col min="4329" max="4329" width="1.7265625" style="29" customWidth="1"/>
    <col min="4330" max="4574" width="10.90625" style="29"/>
    <col min="4575" max="4575" width="4.453125" style="29" customWidth="1"/>
    <col min="4576" max="4576" width="10.90625" style="29"/>
    <col min="4577" max="4577" width="17.54296875" style="29" customWidth="1"/>
    <col min="4578" max="4578" width="11.54296875" style="29" customWidth="1"/>
    <col min="4579" max="4582" width="10.90625" style="29"/>
    <col min="4583" max="4583" width="22.54296875" style="29" customWidth="1"/>
    <col min="4584" max="4584" width="14" style="29" customWidth="1"/>
    <col min="4585" max="4585" width="1.7265625" style="29" customWidth="1"/>
    <col min="4586" max="4830" width="10.90625" style="29"/>
    <col min="4831" max="4831" width="4.453125" style="29" customWidth="1"/>
    <col min="4832" max="4832" width="10.90625" style="29"/>
    <col min="4833" max="4833" width="17.54296875" style="29" customWidth="1"/>
    <col min="4834" max="4834" width="11.54296875" style="29" customWidth="1"/>
    <col min="4835" max="4838" width="10.90625" style="29"/>
    <col min="4839" max="4839" width="22.54296875" style="29" customWidth="1"/>
    <col min="4840" max="4840" width="14" style="29" customWidth="1"/>
    <col min="4841" max="4841" width="1.7265625" style="29" customWidth="1"/>
    <col min="4842" max="5086" width="10.90625" style="29"/>
    <col min="5087" max="5087" width="4.453125" style="29" customWidth="1"/>
    <col min="5088" max="5088" width="10.90625" style="29"/>
    <col min="5089" max="5089" width="17.54296875" style="29" customWidth="1"/>
    <col min="5090" max="5090" width="11.54296875" style="29" customWidth="1"/>
    <col min="5091" max="5094" width="10.90625" style="29"/>
    <col min="5095" max="5095" width="22.54296875" style="29" customWidth="1"/>
    <col min="5096" max="5096" width="14" style="29" customWidth="1"/>
    <col min="5097" max="5097" width="1.7265625" style="29" customWidth="1"/>
    <col min="5098" max="5342" width="10.90625" style="29"/>
    <col min="5343" max="5343" width="4.453125" style="29" customWidth="1"/>
    <col min="5344" max="5344" width="10.90625" style="29"/>
    <col min="5345" max="5345" width="17.54296875" style="29" customWidth="1"/>
    <col min="5346" max="5346" width="11.54296875" style="29" customWidth="1"/>
    <col min="5347" max="5350" width="10.90625" style="29"/>
    <col min="5351" max="5351" width="22.54296875" style="29" customWidth="1"/>
    <col min="5352" max="5352" width="14" style="29" customWidth="1"/>
    <col min="5353" max="5353" width="1.7265625" style="29" customWidth="1"/>
    <col min="5354" max="5598" width="10.90625" style="29"/>
    <col min="5599" max="5599" width="4.453125" style="29" customWidth="1"/>
    <col min="5600" max="5600" width="10.90625" style="29"/>
    <col min="5601" max="5601" width="17.54296875" style="29" customWidth="1"/>
    <col min="5602" max="5602" width="11.54296875" style="29" customWidth="1"/>
    <col min="5603" max="5606" width="10.90625" style="29"/>
    <col min="5607" max="5607" width="22.54296875" style="29" customWidth="1"/>
    <col min="5608" max="5608" width="14" style="29" customWidth="1"/>
    <col min="5609" max="5609" width="1.7265625" style="29" customWidth="1"/>
    <col min="5610" max="5854" width="10.90625" style="29"/>
    <col min="5855" max="5855" width="4.453125" style="29" customWidth="1"/>
    <col min="5856" max="5856" width="10.90625" style="29"/>
    <col min="5857" max="5857" width="17.54296875" style="29" customWidth="1"/>
    <col min="5858" max="5858" width="11.54296875" style="29" customWidth="1"/>
    <col min="5859" max="5862" width="10.90625" style="29"/>
    <col min="5863" max="5863" width="22.54296875" style="29" customWidth="1"/>
    <col min="5864" max="5864" width="14" style="29" customWidth="1"/>
    <col min="5865" max="5865" width="1.7265625" style="29" customWidth="1"/>
    <col min="5866" max="6110" width="10.90625" style="29"/>
    <col min="6111" max="6111" width="4.453125" style="29" customWidth="1"/>
    <col min="6112" max="6112" width="10.90625" style="29"/>
    <col min="6113" max="6113" width="17.54296875" style="29" customWidth="1"/>
    <col min="6114" max="6114" width="11.54296875" style="29" customWidth="1"/>
    <col min="6115" max="6118" width="10.90625" style="29"/>
    <col min="6119" max="6119" width="22.54296875" style="29" customWidth="1"/>
    <col min="6120" max="6120" width="14" style="29" customWidth="1"/>
    <col min="6121" max="6121" width="1.7265625" style="29" customWidth="1"/>
    <col min="6122" max="6366" width="10.90625" style="29"/>
    <col min="6367" max="6367" width="4.453125" style="29" customWidth="1"/>
    <col min="6368" max="6368" width="10.90625" style="29"/>
    <col min="6369" max="6369" width="17.54296875" style="29" customWidth="1"/>
    <col min="6370" max="6370" width="11.54296875" style="29" customWidth="1"/>
    <col min="6371" max="6374" width="10.90625" style="29"/>
    <col min="6375" max="6375" width="22.54296875" style="29" customWidth="1"/>
    <col min="6376" max="6376" width="14" style="29" customWidth="1"/>
    <col min="6377" max="6377" width="1.7265625" style="29" customWidth="1"/>
    <col min="6378" max="6622" width="10.90625" style="29"/>
    <col min="6623" max="6623" width="4.453125" style="29" customWidth="1"/>
    <col min="6624" max="6624" width="10.90625" style="29"/>
    <col min="6625" max="6625" width="17.54296875" style="29" customWidth="1"/>
    <col min="6626" max="6626" width="11.54296875" style="29" customWidth="1"/>
    <col min="6627" max="6630" width="10.90625" style="29"/>
    <col min="6631" max="6631" width="22.54296875" style="29" customWidth="1"/>
    <col min="6632" max="6632" width="14" style="29" customWidth="1"/>
    <col min="6633" max="6633" width="1.7265625" style="29" customWidth="1"/>
    <col min="6634" max="6878" width="10.90625" style="29"/>
    <col min="6879" max="6879" width="4.453125" style="29" customWidth="1"/>
    <col min="6880" max="6880" width="10.90625" style="29"/>
    <col min="6881" max="6881" width="17.54296875" style="29" customWidth="1"/>
    <col min="6882" max="6882" width="11.54296875" style="29" customWidth="1"/>
    <col min="6883" max="6886" width="10.90625" style="29"/>
    <col min="6887" max="6887" width="22.54296875" style="29" customWidth="1"/>
    <col min="6888" max="6888" width="14" style="29" customWidth="1"/>
    <col min="6889" max="6889" width="1.7265625" style="29" customWidth="1"/>
    <col min="6890" max="7134" width="10.90625" style="29"/>
    <col min="7135" max="7135" width="4.453125" style="29" customWidth="1"/>
    <col min="7136" max="7136" width="10.90625" style="29"/>
    <col min="7137" max="7137" width="17.54296875" style="29" customWidth="1"/>
    <col min="7138" max="7138" width="11.54296875" style="29" customWidth="1"/>
    <col min="7139" max="7142" width="10.90625" style="29"/>
    <col min="7143" max="7143" width="22.54296875" style="29" customWidth="1"/>
    <col min="7144" max="7144" width="14" style="29" customWidth="1"/>
    <col min="7145" max="7145" width="1.7265625" style="29" customWidth="1"/>
    <col min="7146" max="7390" width="10.90625" style="29"/>
    <col min="7391" max="7391" width="4.453125" style="29" customWidth="1"/>
    <col min="7392" max="7392" width="10.90625" style="29"/>
    <col min="7393" max="7393" width="17.54296875" style="29" customWidth="1"/>
    <col min="7394" max="7394" width="11.54296875" style="29" customWidth="1"/>
    <col min="7395" max="7398" width="10.90625" style="29"/>
    <col min="7399" max="7399" width="22.54296875" style="29" customWidth="1"/>
    <col min="7400" max="7400" width="14" style="29" customWidth="1"/>
    <col min="7401" max="7401" width="1.7265625" style="29" customWidth="1"/>
    <col min="7402" max="7646" width="10.90625" style="29"/>
    <col min="7647" max="7647" width="4.453125" style="29" customWidth="1"/>
    <col min="7648" max="7648" width="10.90625" style="29"/>
    <col min="7649" max="7649" width="17.54296875" style="29" customWidth="1"/>
    <col min="7650" max="7650" width="11.54296875" style="29" customWidth="1"/>
    <col min="7651" max="7654" width="10.90625" style="29"/>
    <col min="7655" max="7655" width="22.54296875" style="29" customWidth="1"/>
    <col min="7656" max="7656" width="14" style="29" customWidth="1"/>
    <col min="7657" max="7657" width="1.7265625" style="29" customWidth="1"/>
    <col min="7658" max="7902" width="10.90625" style="29"/>
    <col min="7903" max="7903" width="4.453125" style="29" customWidth="1"/>
    <col min="7904" max="7904" width="10.90625" style="29"/>
    <col min="7905" max="7905" width="17.54296875" style="29" customWidth="1"/>
    <col min="7906" max="7906" width="11.54296875" style="29" customWidth="1"/>
    <col min="7907" max="7910" width="10.90625" style="29"/>
    <col min="7911" max="7911" width="22.54296875" style="29" customWidth="1"/>
    <col min="7912" max="7912" width="14" style="29" customWidth="1"/>
    <col min="7913" max="7913" width="1.7265625" style="29" customWidth="1"/>
    <col min="7914" max="8158" width="10.90625" style="29"/>
    <col min="8159" max="8159" width="4.453125" style="29" customWidth="1"/>
    <col min="8160" max="8160" width="10.90625" style="29"/>
    <col min="8161" max="8161" width="17.54296875" style="29" customWidth="1"/>
    <col min="8162" max="8162" width="11.54296875" style="29" customWidth="1"/>
    <col min="8163" max="8166" width="10.90625" style="29"/>
    <col min="8167" max="8167" width="22.54296875" style="29" customWidth="1"/>
    <col min="8168" max="8168" width="14" style="29" customWidth="1"/>
    <col min="8169" max="8169" width="1.7265625" style="29" customWidth="1"/>
    <col min="8170" max="8414" width="10.90625" style="29"/>
    <col min="8415" max="8415" width="4.453125" style="29" customWidth="1"/>
    <col min="8416" max="8416" width="10.90625" style="29"/>
    <col min="8417" max="8417" width="17.54296875" style="29" customWidth="1"/>
    <col min="8418" max="8418" width="11.54296875" style="29" customWidth="1"/>
    <col min="8419" max="8422" width="10.90625" style="29"/>
    <col min="8423" max="8423" width="22.54296875" style="29" customWidth="1"/>
    <col min="8424" max="8424" width="14" style="29" customWidth="1"/>
    <col min="8425" max="8425" width="1.7265625" style="29" customWidth="1"/>
    <col min="8426" max="8670" width="10.90625" style="29"/>
    <col min="8671" max="8671" width="4.453125" style="29" customWidth="1"/>
    <col min="8672" max="8672" width="10.90625" style="29"/>
    <col min="8673" max="8673" width="17.54296875" style="29" customWidth="1"/>
    <col min="8674" max="8674" width="11.54296875" style="29" customWidth="1"/>
    <col min="8675" max="8678" width="10.90625" style="29"/>
    <col min="8679" max="8679" width="22.54296875" style="29" customWidth="1"/>
    <col min="8680" max="8680" width="14" style="29" customWidth="1"/>
    <col min="8681" max="8681" width="1.7265625" style="29" customWidth="1"/>
    <col min="8682" max="8926" width="10.90625" style="29"/>
    <col min="8927" max="8927" width="4.453125" style="29" customWidth="1"/>
    <col min="8928" max="8928" width="10.90625" style="29"/>
    <col min="8929" max="8929" width="17.54296875" style="29" customWidth="1"/>
    <col min="8930" max="8930" width="11.54296875" style="29" customWidth="1"/>
    <col min="8931" max="8934" width="10.90625" style="29"/>
    <col min="8935" max="8935" width="22.54296875" style="29" customWidth="1"/>
    <col min="8936" max="8936" width="14" style="29" customWidth="1"/>
    <col min="8937" max="8937" width="1.7265625" style="29" customWidth="1"/>
    <col min="8938" max="9182" width="10.90625" style="29"/>
    <col min="9183" max="9183" width="4.453125" style="29" customWidth="1"/>
    <col min="9184" max="9184" width="10.90625" style="29"/>
    <col min="9185" max="9185" width="17.54296875" style="29" customWidth="1"/>
    <col min="9186" max="9186" width="11.54296875" style="29" customWidth="1"/>
    <col min="9187" max="9190" width="10.90625" style="29"/>
    <col min="9191" max="9191" width="22.54296875" style="29" customWidth="1"/>
    <col min="9192" max="9192" width="14" style="29" customWidth="1"/>
    <col min="9193" max="9193" width="1.7265625" style="29" customWidth="1"/>
    <col min="9194" max="9438" width="10.90625" style="29"/>
    <col min="9439" max="9439" width="4.453125" style="29" customWidth="1"/>
    <col min="9440" max="9440" width="10.90625" style="29"/>
    <col min="9441" max="9441" width="17.54296875" style="29" customWidth="1"/>
    <col min="9442" max="9442" width="11.54296875" style="29" customWidth="1"/>
    <col min="9443" max="9446" width="10.90625" style="29"/>
    <col min="9447" max="9447" width="22.54296875" style="29" customWidth="1"/>
    <col min="9448" max="9448" width="14" style="29" customWidth="1"/>
    <col min="9449" max="9449" width="1.7265625" style="29" customWidth="1"/>
    <col min="9450" max="9694" width="10.90625" style="29"/>
    <col min="9695" max="9695" width="4.453125" style="29" customWidth="1"/>
    <col min="9696" max="9696" width="10.90625" style="29"/>
    <col min="9697" max="9697" width="17.54296875" style="29" customWidth="1"/>
    <col min="9698" max="9698" width="11.54296875" style="29" customWidth="1"/>
    <col min="9699" max="9702" width="10.90625" style="29"/>
    <col min="9703" max="9703" width="22.54296875" style="29" customWidth="1"/>
    <col min="9704" max="9704" width="14" style="29" customWidth="1"/>
    <col min="9705" max="9705" width="1.7265625" style="29" customWidth="1"/>
    <col min="9706" max="9950" width="10.90625" style="29"/>
    <col min="9951" max="9951" width="4.453125" style="29" customWidth="1"/>
    <col min="9952" max="9952" width="10.90625" style="29"/>
    <col min="9953" max="9953" width="17.54296875" style="29" customWidth="1"/>
    <col min="9954" max="9954" width="11.54296875" style="29" customWidth="1"/>
    <col min="9955" max="9958" width="10.90625" style="29"/>
    <col min="9959" max="9959" width="22.54296875" style="29" customWidth="1"/>
    <col min="9960" max="9960" width="14" style="29" customWidth="1"/>
    <col min="9961" max="9961" width="1.7265625" style="29" customWidth="1"/>
    <col min="9962" max="10206" width="10.90625" style="29"/>
    <col min="10207" max="10207" width="4.453125" style="29" customWidth="1"/>
    <col min="10208" max="10208" width="10.90625" style="29"/>
    <col min="10209" max="10209" width="17.54296875" style="29" customWidth="1"/>
    <col min="10210" max="10210" width="11.54296875" style="29" customWidth="1"/>
    <col min="10211" max="10214" width="10.90625" style="29"/>
    <col min="10215" max="10215" width="22.54296875" style="29" customWidth="1"/>
    <col min="10216" max="10216" width="14" style="29" customWidth="1"/>
    <col min="10217" max="10217" width="1.7265625" style="29" customWidth="1"/>
    <col min="10218" max="10462" width="10.90625" style="29"/>
    <col min="10463" max="10463" width="4.453125" style="29" customWidth="1"/>
    <col min="10464" max="10464" width="10.90625" style="29"/>
    <col min="10465" max="10465" width="17.54296875" style="29" customWidth="1"/>
    <col min="10466" max="10466" width="11.54296875" style="29" customWidth="1"/>
    <col min="10467" max="10470" width="10.90625" style="29"/>
    <col min="10471" max="10471" width="22.54296875" style="29" customWidth="1"/>
    <col min="10472" max="10472" width="14" style="29" customWidth="1"/>
    <col min="10473" max="10473" width="1.7265625" style="29" customWidth="1"/>
    <col min="10474" max="10718" width="10.90625" style="29"/>
    <col min="10719" max="10719" width="4.453125" style="29" customWidth="1"/>
    <col min="10720" max="10720" width="10.90625" style="29"/>
    <col min="10721" max="10721" width="17.54296875" style="29" customWidth="1"/>
    <col min="10722" max="10722" width="11.54296875" style="29" customWidth="1"/>
    <col min="10723" max="10726" width="10.90625" style="29"/>
    <col min="10727" max="10727" width="22.54296875" style="29" customWidth="1"/>
    <col min="10728" max="10728" width="14" style="29" customWidth="1"/>
    <col min="10729" max="10729" width="1.7265625" style="29" customWidth="1"/>
    <col min="10730" max="10974" width="10.90625" style="29"/>
    <col min="10975" max="10975" width="4.453125" style="29" customWidth="1"/>
    <col min="10976" max="10976" width="10.90625" style="29"/>
    <col min="10977" max="10977" width="17.54296875" style="29" customWidth="1"/>
    <col min="10978" max="10978" width="11.54296875" style="29" customWidth="1"/>
    <col min="10979" max="10982" width="10.90625" style="29"/>
    <col min="10983" max="10983" width="22.54296875" style="29" customWidth="1"/>
    <col min="10984" max="10984" width="14" style="29" customWidth="1"/>
    <col min="10985" max="10985" width="1.7265625" style="29" customWidth="1"/>
    <col min="10986" max="11230" width="10.90625" style="29"/>
    <col min="11231" max="11231" width="4.453125" style="29" customWidth="1"/>
    <col min="11232" max="11232" width="10.90625" style="29"/>
    <col min="11233" max="11233" width="17.54296875" style="29" customWidth="1"/>
    <col min="11234" max="11234" width="11.54296875" style="29" customWidth="1"/>
    <col min="11235" max="11238" width="10.90625" style="29"/>
    <col min="11239" max="11239" width="22.54296875" style="29" customWidth="1"/>
    <col min="11240" max="11240" width="14" style="29" customWidth="1"/>
    <col min="11241" max="11241" width="1.7265625" style="29" customWidth="1"/>
    <col min="11242" max="11486" width="10.90625" style="29"/>
    <col min="11487" max="11487" width="4.453125" style="29" customWidth="1"/>
    <col min="11488" max="11488" width="10.90625" style="29"/>
    <col min="11489" max="11489" width="17.54296875" style="29" customWidth="1"/>
    <col min="11490" max="11490" width="11.54296875" style="29" customWidth="1"/>
    <col min="11491" max="11494" width="10.90625" style="29"/>
    <col min="11495" max="11495" width="22.54296875" style="29" customWidth="1"/>
    <col min="11496" max="11496" width="14" style="29" customWidth="1"/>
    <col min="11497" max="11497" width="1.7265625" style="29" customWidth="1"/>
    <col min="11498" max="11742" width="10.90625" style="29"/>
    <col min="11743" max="11743" width="4.453125" style="29" customWidth="1"/>
    <col min="11744" max="11744" width="10.90625" style="29"/>
    <col min="11745" max="11745" width="17.54296875" style="29" customWidth="1"/>
    <col min="11746" max="11746" width="11.54296875" style="29" customWidth="1"/>
    <col min="11747" max="11750" width="10.90625" style="29"/>
    <col min="11751" max="11751" width="22.54296875" style="29" customWidth="1"/>
    <col min="11752" max="11752" width="14" style="29" customWidth="1"/>
    <col min="11753" max="11753" width="1.7265625" style="29" customWidth="1"/>
    <col min="11754" max="11998" width="10.90625" style="29"/>
    <col min="11999" max="11999" width="4.453125" style="29" customWidth="1"/>
    <col min="12000" max="12000" width="10.90625" style="29"/>
    <col min="12001" max="12001" width="17.54296875" style="29" customWidth="1"/>
    <col min="12002" max="12002" width="11.54296875" style="29" customWidth="1"/>
    <col min="12003" max="12006" width="10.90625" style="29"/>
    <col min="12007" max="12007" width="22.54296875" style="29" customWidth="1"/>
    <col min="12008" max="12008" width="14" style="29" customWidth="1"/>
    <col min="12009" max="12009" width="1.7265625" style="29" customWidth="1"/>
    <col min="12010" max="12254" width="10.90625" style="29"/>
    <col min="12255" max="12255" width="4.453125" style="29" customWidth="1"/>
    <col min="12256" max="12256" width="10.90625" style="29"/>
    <col min="12257" max="12257" width="17.54296875" style="29" customWidth="1"/>
    <col min="12258" max="12258" width="11.54296875" style="29" customWidth="1"/>
    <col min="12259" max="12262" width="10.90625" style="29"/>
    <col min="12263" max="12263" width="22.54296875" style="29" customWidth="1"/>
    <col min="12264" max="12264" width="14" style="29" customWidth="1"/>
    <col min="12265" max="12265" width="1.7265625" style="29" customWidth="1"/>
    <col min="12266" max="12510" width="10.90625" style="29"/>
    <col min="12511" max="12511" width="4.453125" style="29" customWidth="1"/>
    <col min="12512" max="12512" width="10.90625" style="29"/>
    <col min="12513" max="12513" width="17.54296875" style="29" customWidth="1"/>
    <col min="12514" max="12514" width="11.54296875" style="29" customWidth="1"/>
    <col min="12515" max="12518" width="10.90625" style="29"/>
    <col min="12519" max="12519" width="22.54296875" style="29" customWidth="1"/>
    <col min="12520" max="12520" width="14" style="29" customWidth="1"/>
    <col min="12521" max="12521" width="1.7265625" style="29" customWidth="1"/>
    <col min="12522" max="12766" width="10.90625" style="29"/>
    <col min="12767" max="12767" width="4.453125" style="29" customWidth="1"/>
    <col min="12768" max="12768" width="10.90625" style="29"/>
    <col min="12769" max="12769" width="17.54296875" style="29" customWidth="1"/>
    <col min="12770" max="12770" width="11.54296875" style="29" customWidth="1"/>
    <col min="12771" max="12774" width="10.90625" style="29"/>
    <col min="12775" max="12775" width="22.54296875" style="29" customWidth="1"/>
    <col min="12776" max="12776" width="14" style="29" customWidth="1"/>
    <col min="12777" max="12777" width="1.7265625" style="29" customWidth="1"/>
    <col min="12778" max="13022" width="10.90625" style="29"/>
    <col min="13023" max="13023" width="4.453125" style="29" customWidth="1"/>
    <col min="13024" max="13024" width="10.90625" style="29"/>
    <col min="13025" max="13025" width="17.54296875" style="29" customWidth="1"/>
    <col min="13026" max="13026" width="11.54296875" style="29" customWidth="1"/>
    <col min="13027" max="13030" width="10.90625" style="29"/>
    <col min="13031" max="13031" width="22.54296875" style="29" customWidth="1"/>
    <col min="13032" max="13032" width="14" style="29" customWidth="1"/>
    <col min="13033" max="13033" width="1.7265625" style="29" customWidth="1"/>
    <col min="13034" max="13278" width="10.90625" style="29"/>
    <col min="13279" max="13279" width="4.453125" style="29" customWidth="1"/>
    <col min="13280" max="13280" width="10.90625" style="29"/>
    <col min="13281" max="13281" width="17.54296875" style="29" customWidth="1"/>
    <col min="13282" max="13282" width="11.54296875" style="29" customWidth="1"/>
    <col min="13283" max="13286" width="10.90625" style="29"/>
    <col min="13287" max="13287" width="22.54296875" style="29" customWidth="1"/>
    <col min="13288" max="13288" width="14" style="29" customWidth="1"/>
    <col min="13289" max="13289" width="1.7265625" style="29" customWidth="1"/>
    <col min="13290" max="13534" width="10.90625" style="29"/>
    <col min="13535" max="13535" width="4.453125" style="29" customWidth="1"/>
    <col min="13536" max="13536" width="10.90625" style="29"/>
    <col min="13537" max="13537" width="17.54296875" style="29" customWidth="1"/>
    <col min="13538" max="13538" width="11.54296875" style="29" customWidth="1"/>
    <col min="13539" max="13542" width="10.90625" style="29"/>
    <col min="13543" max="13543" width="22.54296875" style="29" customWidth="1"/>
    <col min="13544" max="13544" width="14" style="29" customWidth="1"/>
    <col min="13545" max="13545" width="1.7265625" style="29" customWidth="1"/>
    <col min="13546" max="13790" width="10.90625" style="29"/>
    <col min="13791" max="13791" width="4.453125" style="29" customWidth="1"/>
    <col min="13792" max="13792" width="10.90625" style="29"/>
    <col min="13793" max="13793" width="17.54296875" style="29" customWidth="1"/>
    <col min="13794" max="13794" width="11.54296875" style="29" customWidth="1"/>
    <col min="13795" max="13798" width="10.90625" style="29"/>
    <col min="13799" max="13799" width="22.54296875" style="29" customWidth="1"/>
    <col min="13800" max="13800" width="14" style="29" customWidth="1"/>
    <col min="13801" max="13801" width="1.7265625" style="29" customWidth="1"/>
    <col min="13802" max="14046" width="10.90625" style="29"/>
    <col min="14047" max="14047" width="4.453125" style="29" customWidth="1"/>
    <col min="14048" max="14048" width="10.90625" style="29"/>
    <col min="14049" max="14049" width="17.54296875" style="29" customWidth="1"/>
    <col min="14050" max="14050" width="11.54296875" style="29" customWidth="1"/>
    <col min="14051" max="14054" width="10.90625" style="29"/>
    <col min="14055" max="14055" width="22.54296875" style="29" customWidth="1"/>
    <col min="14056" max="14056" width="14" style="29" customWidth="1"/>
    <col min="14057" max="14057" width="1.7265625" style="29" customWidth="1"/>
    <col min="14058" max="14302" width="10.90625" style="29"/>
    <col min="14303" max="14303" width="4.453125" style="29" customWidth="1"/>
    <col min="14304" max="14304" width="10.90625" style="29"/>
    <col min="14305" max="14305" width="17.54296875" style="29" customWidth="1"/>
    <col min="14306" max="14306" width="11.54296875" style="29" customWidth="1"/>
    <col min="14307" max="14310" width="10.90625" style="29"/>
    <col min="14311" max="14311" width="22.54296875" style="29" customWidth="1"/>
    <col min="14312" max="14312" width="14" style="29" customWidth="1"/>
    <col min="14313" max="14313" width="1.7265625" style="29" customWidth="1"/>
    <col min="14314" max="14558" width="10.90625" style="29"/>
    <col min="14559" max="14559" width="4.453125" style="29" customWidth="1"/>
    <col min="14560" max="14560" width="10.90625" style="29"/>
    <col min="14561" max="14561" width="17.54296875" style="29" customWidth="1"/>
    <col min="14562" max="14562" width="11.54296875" style="29" customWidth="1"/>
    <col min="14563" max="14566" width="10.90625" style="29"/>
    <col min="14567" max="14567" width="22.54296875" style="29" customWidth="1"/>
    <col min="14568" max="14568" width="14" style="29" customWidth="1"/>
    <col min="14569" max="14569" width="1.7265625" style="29" customWidth="1"/>
    <col min="14570" max="14814" width="10.90625" style="29"/>
    <col min="14815" max="14815" width="4.453125" style="29" customWidth="1"/>
    <col min="14816" max="14816" width="10.90625" style="29"/>
    <col min="14817" max="14817" width="17.54296875" style="29" customWidth="1"/>
    <col min="14818" max="14818" width="11.54296875" style="29" customWidth="1"/>
    <col min="14819" max="14822" width="10.90625" style="29"/>
    <col min="14823" max="14823" width="22.54296875" style="29" customWidth="1"/>
    <col min="14824" max="14824" width="14" style="29" customWidth="1"/>
    <col min="14825" max="14825" width="1.7265625" style="29" customWidth="1"/>
    <col min="14826" max="15070" width="10.90625" style="29"/>
    <col min="15071" max="15071" width="4.453125" style="29" customWidth="1"/>
    <col min="15072" max="15072" width="10.90625" style="29"/>
    <col min="15073" max="15073" width="17.54296875" style="29" customWidth="1"/>
    <col min="15074" max="15074" width="11.54296875" style="29" customWidth="1"/>
    <col min="15075" max="15078" width="10.90625" style="29"/>
    <col min="15079" max="15079" width="22.54296875" style="29" customWidth="1"/>
    <col min="15080" max="15080" width="14" style="29" customWidth="1"/>
    <col min="15081" max="15081" width="1.7265625" style="29" customWidth="1"/>
    <col min="15082" max="15326" width="10.90625" style="29"/>
    <col min="15327" max="15327" width="4.453125" style="29" customWidth="1"/>
    <col min="15328" max="15328" width="10.90625" style="29"/>
    <col min="15329" max="15329" width="17.54296875" style="29" customWidth="1"/>
    <col min="15330" max="15330" width="11.54296875" style="29" customWidth="1"/>
    <col min="15331" max="15334" width="10.90625" style="29"/>
    <col min="15335" max="15335" width="22.54296875" style="29" customWidth="1"/>
    <col min="15336" max="15336" width="14" style="29" customWidth="1"/>
    <col min="15337" max="15337" width="1.7265625" style="29" customWidth="1"/>
    <col min="15338" max="15582" width="10.90625" style="29"/>
    <col min="15583" max="15583" width="4.453125" style="29" customWidth="1"/>
    <col min="15584" max="15584" width="10.90625" style="29"/>
    <col min="15585" max="15585" width="17.54296875" style="29" customWidth="1"/>
    <col min="15586" max="15586" width="11.54296875" style="29" customWidth="1"/>
    <col min="15587" max="15590" width="10.90625" style="29"/>
    <col min="15591" max="15591" width="22.54296875" style="29" customWidth="1"/>
    <col min="15592" max="15592" width="14" style="29" customWidth="1"/>
    <col min="15593" max="15593" width="1.7265625" style="29" customWidth="1"/>
    <col min="15594" max="15838" width="10.90625" style="29"/>
    <col min="15839" max="15839" width="4.453125" style="29" customWidth="1"/>
    <col min="15840" max="15840" width="10.90625" style="29"/>
    <col min="15841" max="15841" width="17.54296875" style="29" customWidth="1"/>
    <col min="15842" max="15842" width="11.54296875" style="29" customWidth="1"/>
    <col min="15843" max="15846" width="10.90625" style="29"/>
    <col min="15847" max="15847" width="22.54296875" style="29" customWidth="1"/>
    <col min="15848" max="15848" width="14" style="29" customWidth="1"/>
    <col min="15849" max="15849" width="1.7265625" style="29" customWidth="1"/>
    <col min="15850" max="16094" width="10.90625" style="29"/>
    <col min="16095" max="16095" width="4.453125" style="29" customWidth="1"/>
    <col min="16096" max="16096" width="10.90625" style="29"/>
    <col min="16097" max="16097" width="17.54296875" style="29" customWidth="1"/>
    <col min="16098" max="16098" width="11.54296875" style="29" customWidth="1"/>
    <col min="16099" max="16102" width="10.90625" style="29"/>
    <col min="16103" max="16103" width="22.54296875" style="29" customWidth="1"/>
    <col min="16104" max="16104" width="14" style="29" customWidth="1"/>
    <col min="16105" max="16105" width="1.7265625" style="29" customWidth="1"/>
    <col min="16106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68</v>
      </c>
      <c r="E2" s="33"/>
      <c r="F2" s="33"/>
      <c r="G2" s="33"/>
      <c r="H2" s="33"/>
      <c r="I2" s="34"/>
      <c r="J2" s="35" t="s">
        <v>69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70</v>
      </c>
      <c r="E4" s="33"/>
      <c r="F4" s="33"/>
      <c r="G4" s="33"/>
      <c r="H4" s="33"/>
      <c r="I4" s="34"/>
      <c r="J4" s="35" t="s">
        <v>71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124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125</v>
      </c>
      <c r="J11" s="49"/>
    </row>
    <row r="12" spans="2:10" ht="13" x14ac:dyDescent="0.3">
      <c r="B12" s="48"/>
      <c r="C12" s="50" t="s">
        <v>127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128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129</v>
      </c>
      <c r="D16" s="51"/>
      <c r="G16" s="53"/>
      <c r="H16" s="55" t="s">
        <v>72</v>
      </c>
      <c r="I16" s="55" t="s">
        <v>73</v>
      </c>
      <c r="J16" s="49"/>
    </row>
    <row r="17" spans="2:14" ht="13" x14ac:dyDescent="0.3">
      <c r="B17" s="48"/>
      <c r="C17" s="50" t="s">
        <v>74</v>
      </c>
      <c r="D17" s="50"/>
      <c r="E17" s="50"/>
      <c r="F17" s="50"/>
      <c r="G17" s="53"/>
      <c r="H17" s="56">
        <v>12</v>
      </c>
      <c r="I17" s="57">
        <v>76304436</v>
      </c>
      <c r="J17" s="49"/>
    </row>
    <row r="18" spans="2:14" x14ac:dyDescent="0.25">
      <c r="B18" s="48"/>
      <c r="C18" s="29" t="s">
        <v>75</v>
      </c>
      <c r="G18" s="53"/>
      <c r="H18" s="58">
        <v>1</v>
      </c>
      <c r="I18" s="59">
        <v>2025000</v>
      </c>
      <c r="J18" s="49"/>
      <c r="N18" s="107"/>
    </row>
    <row r="19" spans="2:14" x14ac:dyDescent="0.25">
      <c r="B19" s="48"/>
      <c r="C19" s="29" t="s">
        <v>76</v>
      </c>
      <c r="G19" s="53"/>
      <c r="H19" s="58">
        <v>2</v>
      </c>
      <c r="I19" s="59">
        <v>14375000</v>
      </c>
      <c r="J19" s="49"/>
      <c r="N19" s="107"/>
    </row>
    <row r="20" spans="2:14" x14ac:dyDescent="0.25">
      <c r="B20" s="48"/>
      <c r="C20" s="29" t="s">
        <v>77</v>
      </c>
      <c r="H20" s="60">
        <v>1</v>
      </c>
      <c r="I20" s="61">
        <v>574000</v>
      </c>
      <c r="J20" s="49"/>
      <c r="N20" s="107"/>
    </row>
    <row r="21" spans="2:14" x14ac:dyDescent="0.25">
      <c r="B21" s="48"/>
      <c r="C21" s="29" t="s">
        <v>78</v>
      </c>
      <c r="H21" s="60">
        <v>0</v>
      </c>
      <c r="I21" s="61">
        <v>0</v>
      </c>
      <c r="J21" s="49"/>
      <c r="N21" s="107"/>
    </row>
    <row r="22" spans="2:14" ht="13" thickBot="1" x14ac:dyDescent="0.3">
      <c r="B22" s="48"/>
      <c r="C22" s="29" t="s">
        <v>79</v>
      </c>
      <c r="H22" s="62">
        <v>3</v>
      </c>
      <c r="I22" s="63">
        <v>21453436</v>
      </c>
      <c r="J22" s="49"/>
      <c r="N22" s="107"/>
    </row>
    <row r="23" spans="2:14" ht="13" x14ac:dyDescent="0.3">
      <c r="B23" s="48"/>
      <c r="C23" s="50" t="s">
        <v>80</v>
      </c>
      <c r="D23" s="50"/>
      <c r="E23" s="50"/>
      <c r="F23" s="50"/>
      <c r="H23" s="64">
        <f>H18+H19+H20+H21+H22</f>
        <v>7</v>
      </c>
      <c r="I23" s="65">
        <f>I18+I19+I20+I21+I22</f>
        <v>38427436</v>
      </c>
      <c r="J23" s="49"/>
      <c r="N23" s="107"/>
    </row>
    <row r="24" spans="2:14" x14ac:dyDescent="0.25">
      <c r="B24" s="48"/>
      <c r="C24" s="29" t="s">
        <v>81</v>
      </c>
      <c r="H24" s="60">
        <v>5</v>
      </c>
      <c r="I24" s="61">
        <v>37877000</v>
      </c>
      <c r="J24" s="49"/>
    </row>
    <row r="25" spans="2:14" ht="13" thickBot="1" x14ac:dyDescent="0.3">
      <c r="B25" s="48"/>
      <c r="C25" s="29" t="s">
        <v>82</v>
      </c>
      <c r="H25" s="62">
        <v>0</v>
      </c>
      <c r="I25" s="63">
        <v>0</v>
      </c>
      <c r="J25" s="49"/>
    </row>
    <row r="26" spans="2:14" ht="13" x14ac:dyDescent="0.3">
      <c r="B26" s="48"/>
      <c r="C26" s="50" t="s">
        <v>83</v>
      </c>
      <c r="D26" s="50"/>
      <c r="E26" s="50"/>
      <c r="F26" s="50"/>
      <c r="H26" s="64">
        <f>H24+H25</f>
        <v>5</v>
      </c>
      <c r="I26" s="65">
        <f>I24+I25</f>
        <v>37877000</v>
      </c>
      <c r="J26" s="49"/>
    </row>
    <row r="27" spans="2:14" ht="13.5" thickBot="1" x14ac:dyDescent="0.35">
      <c r="B27" s="48"/>
      <c r="C27" s="53" t="s">
        <v>84</v>
      </c>
      <c r="D27" s="66"/>
      <c r="E27" s="66"/>
      <c r="F27" s="66"/>
      <c r="G27" s="53"/>
      <c r="H27" s="67">
        <v>0</v>
      </c>
      <c r="I27" s="68">
        <v>0</v>
      </c>
      <c r="J27" s="69"/>
    </row>
    <row r="28" spans="2:14" ht="13" x14ac:dyDescent="0.3">
      <c r="B28" s="48"/>
      <c r="C28" s="66" t="s">
        <v>85</v>
      </c>
      <c r="D28" s="66"/>
      <c r="E28" s="66"/>
      <c r="F28" s="66"/>
      <c r="G28" s="53"/>
      <c r="H28" s="70">
        <f>H27</f>
        <v>0</v>
      </c>
      <c r="I28" s="59">
        <f>I27</f>
        <v>0</v>
      </c>
      <c r="J28" s="69"/>
    </row>
    <row r="29" spans="2:14" ht="13" x14ac:dyDescent="0.3">
      <c r="B29" s="48"/>
      <c r="C29" s="66"/>
      <c r="D29" s="66"/>
      <c r="E29" s="66"/>
      <c r="F29" s="66"/>
      <c r="G29" s="53"/>
      <c r="H29" s="58"/>
      <c r="I29" s="57"/>
      <c r="J29" s="69"/>
    </row>
    <row r="30" spans="2:14" ht="13.5" thickBot="1" x14ac:dyDescent="0.35">
      <c r="B30" s="48"/>
      <c r="C30" s="66" t="s">
        <v>86</v>
      </c>
      <c r="D30" s="66"/>
      <c r="E30" s="53"/>
      <c r="F30" s="53"/>
      <c r="G30" s="53"/>
      <c r="H30" s="71"/>
      <c r="I30" s="72"/>
      <c r="J30" s="69"/>
    </row>
    <row r="31" spans="2:14" ht="13.5" thickTop="1" x14ac:dyDescent="0.3">
      <c r="B31" s="48"/>
      <c r="C31" s="66"/>
      <c r="D31" s="66"/>
      <c r="E31" s="53"/>
      <c r="F31" s="53"/>
      <c r="G31" s="53"/>
      <c r="H31" s="59">
        <f>H23+H26+H28</f>
        <v>12</v>
      </c>
      <c r="I31" s="59">
        <f>I23+I26+I28</f>
        <v>76304436</v>
      </c>
      <c r="J31" s="69"/>
    </row>
    <row r="32" spans="2:14" ht="9.75" customHeight="1" x14ac:dyDescent="0.25">
      <c r="B32" s="48"/>
      <c r="C32" s="53"/>
      <c r="D32" s="53"/>
      <c r="E32" s="53"/>
      <c r="F32" s="53"/>
      <c r="G32" s="73"/>
      <c r="H32" s="74"/>
      <c r="I32" s="75"/>
      <c r="J32" s="69"/>
    </row>
    <row r="33" spans="2:10" ht="9.75" customHeight="1" x14ac:dyDescent="0.25">
      <c r="B33" s="48"/>
      <c r="C33" s="53"/>
      <c r="D33" s="53"/>
      <c r="E33" s="53"/>
      <c r="F33" s="53"/>
      <c r="G33" s="73"/>
      <c r="H33" s="74"/>
      <c r="I33" s="75"/>
      <c r="J33" s="69"/>
    </row>
    <row r="34" spans="2:10" ht="9.75" customHeight="1" x14ac:dyDescent="0.25">
      <c r="B34" s="48"/>
      <c r="C34" s="53"/>
      <c r="D34" s="53"/>
      <c r="E34" s="53"/>
      <c r="F34" s="53"/>
      <c r="G34" s="73"/>
      <c r="H34" s="74"/>
      <c r="I34" s="75"/>
      <c r="J34" s="69"/>
    </row>
    <row r="35" spans="2:10" ht="9.75" customHeight="1" x14ac:dyDescent="0.25">
      <c r="B35" s="48"/>
      <c r="C35" s="53"/>
      <c r="D35" s="53"/>
      <c r="E35" s="53"/>
      <c r="F35" s="53"/>
      <c r="G35" s="73"/>
      <c r="H35" s="74"/>
      <c r="I35" s="75"/>
      <c r="J35" s="69"/>
    </row>
    <row r="36" spans="2:10" ht="9.75" customHeight="1" x14ac:dyDescent="0.25">
      <c r="B36" s="48"/>
      <c r="C36" s="53"/>
      <c r="D36" s="53"/>
      <c r="E36" s="53"/>
      <c r="F36" s="53"/>
      <c r="G36" s="73"/>
      <c r="H36" s="74"/>
      <c r="I36" s="75"/>
      <c r="J36" s="69"/>
    </row>
    <row r="37" spans="2:10" ht="13.5" thickBot="1" x14ac:dyDescent="0.35">
      <c r="B37" s="48"/>
      <c r="C37" s="76"/>
      <c r="D37" s="77"/>
      <c r="E37" s="53"/>
      <c r="F37" s="53"/>
      <c r="G37" s="53"/>
      <c r="H37" s="78"/>
      <c r="I37" s="79"/>
      <c r="J37" s="69"/>
    </row>
    <row r="38" spans="2:10" ht="13" x14ac:dyDescent="0.3">
      <c r="B38" s="48"/>
      <c r="C38" s="66" t="s">
        <v>130</v>
      </c>
      <c r="D38" s="73"/>
      <c r="E38" s="53"/>
      <c r="F38" s="53"/>
      <c r="G38" s="53"/>
      <c r="H38" s="80" t="s">
        <v>87</v>
      </c>
      <c r="I38" s="73"/>
      <c r="J38" s="69"/>
    </row>
    <row r="39" spans="2:10" ht="13" x14ac:dyDescent="0.3">
      <c r="B39" s="48"/>
      <c r="C39" s="66" t="s">
        <v>131</v>
      </c>
      <c r="D39" s="53"/>
      <c r="E39" s="53"/>
      <c r="F39" s="53"/>
      <c r="G39" s="53"/>
      <c r="H39" s="66" t="s">
        <v>88</v>
      </c>
      <c r="I39" s="73"/>
      <c r="J39" s="69"/>
    </row>
    <row r="40" spans="2:10" ht="13" x14ac:dyDescent="0.3">
      <c r="B40" s="48"/>
      <c r="C40" s="53"/>
      <c r="D40" s="53"/>
      <c r="E40" s="53"/>
      <c r="F40" s="53"/>
      <c r="G40" s="53"/>
      <c r="H40" s="66" t="s">
        <v>89</v>
      </c>
      <c r="I40" s="73"/>
      <c r="J40" s="69"/>
    </row>
    <row r="41" spans="2:10" ht="13" x14ac:dyDescent="0.3">
      <c r="B41" s="48"/>
      <c r="C41" s="53"/>
      <c r="D41" s="53"/>
      <c r="E41" s="53"/>
      <c r="F41" s="53"/>
      <c r="G41" s="66"/>
      <c r="H41" s="73"/>
      <c r="I41" s="73"/>
      <c r="J41" s="69"/>
    </row>
    <row r="42" spans="2:10" x14ac:dyDescent="0.25">
      <c r="B42" s="48"/>
      <c r="C42" s="111" t="s">
        <v>90</v>
      </c>
      <c r="D42" s="111"/>
      <c r="E42" s="111"/>
      <c r="F42" s="111"/>
      <c r="G42" s="111"/>
      <c r="H42" s="111"/>
      <c r="I42" s="111"/>
      <c r="J42" s="69"/>
    </row>
    <row r="43" spans="2:10" x14ac:dyDescent="0.25">
      <c r="B43" s="48"/>
      <c r="C43" s="111"/>
      <c r="D43" s="111"/>
      <c r="E43" s="111"/>
      <c r="F43" s="111"/>
      <c r="G43" s="111"/>
      <c r="H43" s="111"/>
      <c r="I43" s="111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C4334-A728-4B15-BD41-4C66FF8E0B20}">
  <dimension ref="B1:WUK31"/>
  <sheetViews>
    <sheetView showGridLines="0" zoomScale="80" zoomScaleNormal="80" zoomScaleSheetLayoutView="100" workbookViewId="0">
      <selection activeCell="N16" sqref="N16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91</v>
      </c>
      <c r="E2" s="33"/>
      <c r="F2" s="33"/>
      <c r="G2" s="33"/>
      <c r="H2" s="33"/>
      <c r="I2" s="34"/>
      <c r="J2" s="35" t="s">
        <v>69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92</v>
      </c>
    </row>
    <row r="5" spans="2:10 16102:16105" ht="13" x14ac:dyDescent="0.25">
      <c r="B5" s="36"/>
      <c r="C5" s="37"/>
      <c r="D5" s="112" t="s">
        <v>93</v>
      </c>
      <c r="E5" s="113"/>
      <c r="F5" s="113"/>
      <c r="G5" s="113"/>
      <c r="H5" s="113"/>
      <c r="I5" s="114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94</v>
      </c>
      <c r="WUJ6" s="29" t="s">
        <v>95</v>
      </c>
      <c r="WUK6" s="52">
        <f ca="1">+TODAY()</f>
        <v>45385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124</v>
      </c>
      <c r="D9" s="52"/>
      <c r="E9" s="51"/>
      <c r="J9" s="49"/>
    </row>
    <row r="10" spans="2:10 16102:16105" x14ac:dyDescent="0.25">
      <c r="B10" s="48"/>
      <c r="J10" s="49"/>
    </row>
    <row r="11" spans="2:10 16102:16105" ht="13" x14ac:dyDescent="0.3">
      <c r="B11" s="48"/>
      <c r="C11" s="50" t="s">
        <v>125</v>
      </c>
      <c r="J11" s="49"/>
    </row>
    <row r="12" spans="2:10 16102:16105" ht="13" x14ac:dyDescent="0.3">
      <c r="B12" s="48"/>
      <c r="C12" s="50" t="s">
        <v>127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96</v>
      </c>
      <c r="J14" s="49"/>
    </row>
    <row r="15" spans="2:10 16102:16105" x14ac:dyDescent="0.25">
      <c r="B15" s="48"/>
      <c r="C15" s="54"/>
      <c r="J15" s="49"/>
    </row>
    <row r="16" spans="2:10 16102:16105" ht="13" x14ac:dyDescent="0.3">
      <c r="B16" s="48"/>
      <c r="C16" s="85" t="s">
        <v>132</v>
      </c>
      <c r="D16" s="51"/>
      <c r="H16" s="86" t="s">
        <v>97</v>
      </c>
      <c r="I16" s="86" t="s">
        <v>98</v>
      </c>
      <c r="J16" s="49"/>
    </row>
    <row r="17" spans="2:10" ht="13" x14ac:dyDescent="0.3">
      <c r="B17" s="48"/>
      <c r="C17" s="50" t="s">
        <v>74</v>
      </c>
      <c r="D17" s="50"/>
      <c r="E17" s="50"/>
      <c r="F17" s="50"/>
      <c r="H17" s="87">
        <f>H23</f>
        <v>7</v>
      </c>
      <c r="I17" s="88">
        <f>I23</f>
        <v>38427436</v>
      </c>
      <c r="J17" s="49"/>
    </row>
    <row r="18" spans="2:10" x14ac:dyDescent="0.25">
      <c r="B18" s="48"/>
      <c r="C18" s="29" t="s">
        <v>75</v>
      </c>
      <c r="H18" s="89">
        <f>'FOR-CSA-018 '!H18</f>
        <v>1</v>
      </c>
      <c r="I18" s="90">
        <f>'FOR-CSA-018 '!I18</f>
        <v>2025000</v>
      </c>
      <c r="J18" s="49"/>
    </row>
    <row r="19" spans="2:10" x14ac:dyDescent="0.25">
      <c r="B19" s="48"/>
      <c r="C19" s="29" t="s">
        <v>76</v>
      </c>
      <c r="H19" s="89">
        <f>'FOR-CSA-018 '!H19</f>
        <v>2</v>
      </c>
      <c r="I19" s="90">
        <f>'FOR-CSA-018 '!I19</f>
        <v>14375000</v>
      </c>
      <c r="J19" s="49"/>
    </row>
    <row r="20" spans="2:10" x14ac:dyDescent="0.25">
      <c r="B20" s="48"/>
      <c r="C20" s="29" t="s">
        <v>77</v>
      </c>
      <c r="H20" s="89">
        <f>'FOR-CSA-018 '!H20</f>
        <v>1</v>
      </c>
      <c r="I20" s="90">
        <f>'FOR-CSA-018 '!I20</f>
        <v>574000</v>
      </c>
      <c r="J20" s="49"/>
    </row>
    <row r="21" spans="2:10" x14ac:dyDescent="0.25">
      <c r="B21" s="48"/>
      <c r="C21" s="29" t="s">
        <v>78</v>
      </c>
      <c r="H21" s="89">
        <v>0</v>
      </c>
      <c r="I21" s="90">
        <v>0</v>
      </c>
      <c r="J21" s="49"/>
    </row>
    <row r="22" spans="2:10" x14ac:dyDescent="0.25">
      <c r="B22" s="48"/>
      <c r="C22" s="29" t="s">
        <v>99</v>
      </c>
      <c r="H22" s="91">
        <f>'FOR-CSA-018 '!H22</f>
        <v>3</v>
      </c>
      <c r="I22" s="92">
        <f>'FOR-CSA-018 '!I22</f>
        <v>21453436</v>
      </c>
      <c r="J22" s="49"/>
    </row>
    <row r="23" spans="2:10" ht="13" x14ac:dyDescent="0.3">
      <c r="B23" s="48"/>
      <c r="C23" s="50" t="s">
        <v>100</v>
      </c>
      <c r="D23" s="50"/>
      <c r="E23" s="50"/>
      <c r="F23" s="50"/>
      <c r="H23" s="89">
        <f>SUM(H18:H22)</f>
        <v>7</v>
      </c>
      <c r="I23" s="88">
        <f>(I18+I19+I20+I21+I22)</f>
        <v>38427436</v>
      </c>
      <c r="J23" s="49"/>
    </row>
    <row r="24" spans="2:10" ht="13.5" thickBot="1" x14ac:dyDescent="0.35">
      <c r="B24" s="48"/>
      <c r="C24" s="50"/>
      <c r="D24" s="50"/>
      <c r="H24" s="93"/>
      <c r="I24" s="94"/>
      <c r="J24" s="49"/>
    </row>
    <row r="25" spans="2:10" ht="15" thickTop="1" x14ac:dyDescent="0.35">
      <c r="B25" s="48"/>
      <c r="C25" s="50"/>
      <c r="D25" s="50"/>
      <c r="F25" s="95"/>
      <c r="H25" s="96"/>
      <c r="I25" s="97"/>
      <c r="J25" s="49"/>
    </row>
    <row r="26" spans="2:10" ht="13" x14ac:dyDescent="0.3">
      <c r="B26" s="48"/>
      <c r="C26" s="50"/>
      <c r="D26" s="50"/>
      <c r="H26" s="96"/>
      <c r="I26" s="97"/>
      <c r="J26" s="49"/>
    </row>
    <row r="27" spans="2:10" ht="13" x14ac:dyDescent="0.3">
      <c r="B27" s="48"/>
      <c r="C27" s="50"/>
      <c r="D27" s="50"/>
      <c r="H27" s="96"/>
      <c r="I27" s="97"/>
      <c r="J27" s="49"/>
    </row>
    <row r="28" spans="2:10" x14ac:dyDescent="0.25">
      <c r="B28" s="48"/>
      <c r="G28" s="96"/>
      <c r="H28" s="96"/>
      <c r="I28" s="96"/>
      <c r="J28" s="49"/>
    </row>
    <row r="29" spans="2:10" ht="13.5" thickBot="1" x14ac:dyDescent="0.35">
      <c r="B29" s="48"/>
      <c r="C29" s="109" t="s">
        <v>130</v>
      </c>
      <c r="D29" s="83"/>
      <c r="G29" s="98" t="s">
        <v>88</v>
      </c>
      <c r="H29" s="83"/>
      <c r="I29" s="96"/>
      <c r="J29" s="49"/>
    </row>
    <row r="30" spans="2:10" ht="13" x14ac:dyDescent="0.3">
      <c r="B30" s="48"/>
      <c r="C30" s="66" t="s">
        <v>131</v>
      </c>
      <c r="D30" s="96"/>
      <c r="G30" s="99" t="s">
        <v>101</v>
      </c>
      <c r="H30" s="96"/>
      <c r="I30" s="96"/>
      <c r="J30" s="49"/>
    </row>
    <row r="31" spans="2:10" ht="18.75" customHeight="1" thickBot="1" x14ac:dyDescent="0.3">
      <c r="B31" s="81"/>
      <c r="C31" s="82"/>
      <c r="D31" s="82"/>
      <c r="E31" s="82"/>
      <c r="F31" s="82"/>
      <c r="G31" s="83"/>
      <c r="H31" s="83"/>
      <c r="I31" s="83"/>
      <c r="J31" s="8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TD</vt:lpstr>
      <vt:lpstr>ESTADO DE CADA FACTURA 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Stephaney Solarte Salinas</cp:lastModifiedBy>
  <cp:lastPrinted>2024-03-26T21:31:02Z</cp:lastPrinted>
  <dcterms:created xsi:type="dcterms:W3CDTF">2024-03-18T13:52:17Z</dcterms:created>
  <dcterms:modified xsi:type="dcterms:W3CDTF">2024-04-03T13:32:37Z</dcterms:modified>
</cp:coreProperties>
</file>