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ssolartes\Desktop\NIT 901426707 MEDICAL ASSIT 911\"/>
    </mc:Choice>
  </mc:AlternateContent>
  <xr:revisionPtr revIDLastSave="0" documentId="13_ncr:1_{35F75C30-4F1B-439C-93DF-D89018454125}" xr6:coauthVersionLast="47" xr6:coauthVersionMax="47" xr10:uidLastSave="{00000000-0000-0000-0000-000000000000}"/>
  <bookViews>
    <workbookView xWindow="-110" yWindow="-110" windowWidth="19420" windowHeight="10420" activeTab="2" xr2:uid="{00000000-000D-0000-FFFF-FFFF00000000}"/>
  </bookViews>
  <sheets>
    <sheet name="INFO IPS " sheetId="1" r:id="rId1"/>
    <sheet name="TD " sheetId="5" r:id="rId2"/>
    <sheet name="ESTADO DE CADA FACTURA " sheetId="2" r:id="rId3"/>
    <sheet name="FOR-CSA-018" sheetId="3" r:id="rId4"/>
    <sheet name="CIRCULAR 030" sheetId="4" r:id="rId5"/>
  </sheets>
  <externalReferences>
    <externalReference r:id="rId6"/>
  </externalReferences>
  <definedNames>
    <definedName name="_xlnm._FilterDatabase" localSheetId="2" hidden="1">'ESTADO DE CADA FACTURA '!$A$1:$AD$30</definedName>
  </definedNames>
  <calcPr calcId="191029"/>
  <pivotCaches>
    <pivotCache cacheId="0"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 i="4" l="1"/>
  <c r="H20" i="4"/>
  <c r="I19" i="4"/>
  <c r="H19" i="4"/>
  <c r="I18" i="4"/>
  <c r="H18" i="4"/>
  <c r="I3" i="2" l="1"/>
  <c r="I5" i="2"/>
  <c r="I6" i="2"/>
  <c r="I7" i="2"/>
  <c r="I8" i="2"/>
  <c r="I9" i="2"/>
  <c r="I10" i="2"/>
  <c r="I11" i="2"/>
  <c r="I12" i="2"/>
  <c r="I13" i="2"/>
  <c r="I14" i="2"/>
  <c r="I15" i="2"/>
  <c r="I16" i="2"/>
  <c r="I17" i="2"/>
  <c r="I18" i="2"/>
  <c r="I19" i="2"/>
  <c r="I20" i="2"/>
  <c r="I21" i="2"/>
  <c r="I22" i="2"/>
  <c r="I23" i="2"/>
  <c r="I24" i="2"/>
  <c r="I25" i="2"/>
  <c r="I26" i="2"/>
  <c r="I27" i="2"/>
  <c r="I28" i="2"/>
  <c r="I29" i="2"/>
  <c r="I30" i="2"/>
  <c r="I2" i="2"/>
  <c r="I23" i="4"/>
  <c r="I17" i="4" s="1"/>
  <c r="H23" i="4"/>
  <c r="H17" i="4" s="1"/>
  <c r="WUK6" i="4"/>
  <c r="I28" i="3"/>
  <c r="H28" i="3"/>
  <c r="I26" i="3"/>
  <c r="H26" i="3"/>
  <c r="I23" i="3"/>
  <c r="H23" i="3"/>
  <c r="I31" i="3" l="1"/>
  <c r="H3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5AFEAB86-A5AE-4308-BEA3-59A1DE40BAD7}">
      <text>
        <r>
          <rPr>
            <b/>
            <sz val="9"/>
            <color indexed="81"/>
            <rFont val="Tahoma"/>
            <family val="2"/>
          </rPr>
          <t>Juan Camilo Paez Ramirez:</t>
        </r>
        <r>
          <rPr>
            <sz val="9"/>
            <color indexed="81"/>
            <rFont val="Tahoma"/>
            <family val="2"/>
          </rPr>
          <t xml:space="preserve">
NIT IPS SIN DIGITO DE VERIFICACION
</t>
        </r>
      </text>
    </comment>
    <comment ref="B1" authorId="0" shapeId="0" xr:uid="{BD8444AA-A541-4060-A287-82F3D2B6AFEA}">
      <text>
        <r>
          <rPr>
            <b/>
            <sz val="9"/>
            <color indexed="81"/>
            <rFont val="Tahoma"/>
            <family val="2"/>
          </rPr>
          <t>Juan Camilo Paez Ramirez:</t>
        </r>
        <r>
          <rPr>
            <sz val="9"/>
            <color indexed="81"/>
            <rFont val="Tahoma"/>
            <family val="2"/>
          </rPr>
          <t xml:space="preserve">
NOMBRE DE LA IPS</t>
        </r>
      </text>
    </comment>
    <comment ref="C1" authorId="0" shapeId="0" xr:uid="{0B010312-869C-4E18-875E-C158967F6056}">
      <text>
        <r>
          <rPr>
            <b/>
            <sz val="9"/>
            <color indexed="81"/>
            <rFont val="Tahoma"/>
            <family val="2"/>
          </rPr>
          <t>Juan Camilo Paez Ramirez:
ALFA NUMERICO SI APLICA</t>
        </r>
      </text>
    </comment>
    <comment ref="D1" authorId="0" shapeId="0" xr:uid="{7E340FA3-E72C-4EC8-B573-01C3795E3690}">
      <text>
        <r>
          <rPr>
            <b/>
            <sz val="9"/>
            <color indexed="81"/>
            <rFont val="Tahoma"/>
            <family val="2"/>
          </rPr>
          <t>Juan Camilo Paez Ramirez:</t>
        </r>
        <r>
          <rPr>
            <sz val="9"/>
            <color indexed="81"/>
            <rFont val="Tahoma"/>
            <family val="2"/>
          </rPr>
          <t xml:space="preserve">
NUMERO DE FACTURA FISCAL
</t>
        </r>
      </text>
    </comment>
    <comment ref="G1" authorId="0" shapeId="0" xr:uid="{7526D6F7-7182-429D-B71B-F579F082EA2C}">
      <text>
        <r>
          <rPr>
            <b/>
            <sz val="9"/>
            <color indexed="81"/>
            <rFont val="Tahoma"/>
            <family val="2"/>
          </rPr>
          <t>Juan Camilo Paez Ramirez:</t>
        </r>
        <r>
          <rPr>
            <sz val="9"/>
            <color indexed="81"/>
            <rFont val="Tahoma"/>
            <family val="2"/>
          </rPr>
          <t xml:space="preserve">
FECHA DE LA FACTURA
</t>
        </r>
      </text>
    </comment>
    <comment ref="H1" authorId="0" shapeId="0" xr:uid="{5505C373-6D54-4585-AA12-C8E098EF5AEC}">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<sst xmlns="http://schemas.openxmlformats.org/spreadsheetml/2006/main" count="577" uniqueCount="157">
  <si>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</si>
  <si>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</si>
  <si>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</si>
  <si>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</si>
  <si>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</si>
  <si>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</si>
  <si>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</si>
  <si>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</si>
  <si>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</si>
  <si>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</si>
  <si>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</si>
  <si>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</si>
  <si>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MEDICAL ASSIST 911</t>
  </si>
  <si>
    <t>FE</t>
  </si>
  <si>
    <t xml:space="preserve"> EVENTO</t>
  </si>
  <si>
    <t>CNT-2023-519</t>
  </si>
  <si>
    <t>PEREIRA RISARALDA, BARRIO CORALES MZ 38 CASA 30</t>
  </si>
  <si>
    <t>TRASLADOS</t>
  </si>
  <si>
    <t>PLANES Y CONVENIOS</t>
  </si>
  <si>
    <t>Valor_Glosa y Devolución</t>
  </si>
  <si>
    <t>CONCEPTO GLOSA Y DEVOLUCION</t>
  </si>
  <si>
    <t>TIPIFICACION OBJECION</t>
  </si>
  <si>
    <t>Valor Nota Credito</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</si>
  <si>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</si>
  <si>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</si>
  <si>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</si>
  <si>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</si>
  <si>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</si>
  <si>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</si>
  <si>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</si>
  <si>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</si>
  <si>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</si>
  <si>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</si>
  <si>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</si>
  <si>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</si>
  <si>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</si>
  <si>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</si>
  <si>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</si>
  <si>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</si>
  <si>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</si>
  <si>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</si>
  <si>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</si>
  <si>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</si>
  <si>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 xml:space="preserve">Stephaney Solarte Salinas </t>
  </si>
  <si>
    <t>EPS Comfenalco Valle.</t>
  </si>
  <si>
    <t>DOCUMENTO VALIDO COMO SOPORTE DE ACEPTACION A EL ESTADO DE CARTERA CONCILIADO ENTRE LAS PARTES</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</si>
  <si>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</si>
  <si>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</si>
  <si>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</si>
  <si>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</si>
  <si>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</si>
  <si>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</si>
  <si>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</si>
  <si>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</si>
  <si>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</si>
  <si>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</si>
  <si>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</si>
  <si>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FACT</t>
  </si>
  <si>
    <t xml:space="preserve">LLAVE </t>
  </si>
  <si>
    <t>FE2966</t>
  </si>
  <si>
    <t>FE2965</t>
  </si>
  <si>
    <t>FE3003</t>
  </si>
  <si>
    <t>FE3004</t>
  </si>
  <si>
    <t>FE3005</t>
  </si>
  <si>
    <t>FE3006</t>
  </si>
  <si>
    <t>FE3007</t>
  </si>
  <si>
    <t>FE3037</t>
  </si>
  <si>
    <t>FE3046</t>
  </si>
  <si>
    <t>FE3059</t>
  </si>
  <si>
    <t>FE3085</t>
  </si>
  <si>
    <t>FE3086</t>
  </si>
  <si>
    <t>FE3087</t>
  </si>
  <si>
    <t>FE3088</t>
  </si>
  <si>
    <t>FE3089</t>
  </si>
  <si>
    <t>FE3094</t>
  </si>
  <si>
    <t>FE3111</t>
  </si>
  <si>
    <t>FE3112</t>
  </si>
  <si>
    <t>FE3194</t>
  </si>
  <si>
    <t>FE3195</t>
  </si>
  <si>
    <t>FE3197</t>
  </si>
  <si>
    <t>FE3211</t>
  </si>
  <si>
    <t>FE3216</t>
  </si>
  <si>
    <t>FE3223</t>
  </si>
  <si>
    <t>FE3233</t>
  </si>
  <si>
    <t>FE3259</t>
  </si>
  <si>
    <t>FE3264</t>
  </si>
  <si>
    <t>FE3278</t>
  </si>
  <si>
    <t>FE3305</t>
  </si>
  <si>
    <t>901426707_FE2966</t>
  </si>
  <si>
    <t>901426707_FE2965</t>
  </si>
  <si>
    <t>901426707_FE3003</t>
  </si>
  <si>
    <t>901426707_FE3004</t>
  </si>
  <si>
    <t>901426707_FE3005</t>
  </si>
  <si>
    <t>901426707_FE3006</t>
  </si>
  <si>
    <t>901426707_FE3007</t>
  </si>
  <si>
    <t>901426707_FE3037</t>
  </si>
  <si>
    <t>901426707_FE3046</t>
  </si>
  <si>
    <t>901426707_FE3059</t>
  </si>
  <si>
    <t>901426707_FE3085</t>
  </si>
  <si>
    <t>901426707_FE3086</t>
  </si>
  <si>
    <t>901426707_FE3087</t>
  </si>
  <si>
    <t>901426707_FE3088</t>
  </si>
  <si>
    <t>901426707_FE3089</t>
  </si>
  <si>
    <t>901426707_FE3094</t>
  </si>
  <si>
    <t>901426707_FE3111</t>
  </si>
  <si>
    <t>901426707_FE3112</t>
  </si>
  <si>
    <t>901426707_FE3194</t>
  </si>
  <si>
    <t>901426707_FE3195</t>
  </si>
  <si>
    <t>901426707_FE3197</t>
  </si>
  <si>
    <t>901426707_FE3211</t>
  </si>
  <si>
    <t>901426707_FE3216</t>
  </si>
  <si>
    <t>901426707_FE3223</t>
  </si>
  <si>
    <t>901426707_FE3233</t>
  </si>
  <si>
    <t>901426707_FE3259</t>
  </si>
  <si>
    <t>901426707_FE3264</t>
  </si>
  <si>
    <t>901426707_FE3278</t>
  </si>
  <si>
    <t>901426707_FE3305</t>
  </si>
  <si>
    <t>NIT: 901426707</t>
  </si>
  <si>
    <t>Señores: MEDICAL ASSIST 911</t>
  </si>
  <si>
    <t>Con Corte al dia: 29/02/2024</t>
  </si>
  <si>
    <t>A continuacion me permito remitir nuestra respuesta al estado de cartera presentado en la fecha: 02/03/2024</t>
  </si>
  <si>
    <t xml:space="preserve">FECHA RADICADO EPS </t>
  </si>
  <si>
    <t xml:space="preserve">BOX </t>
  </si>
  <si>
    <t>Finalizada</t>
  </si>
  <si>
    <t>Devuelta</t>
  </si>
  <si>
    <t>Para cargar RIPS o soportes</t>
  </si>
  <si>
    <t>Para auditoria de pertinencia</t>
  </si>
  <si>
    <t>Valor Total Bruto</t>
  </si>
  <si>
    <t>Valor Radicado</t>
  </si>
  <si>
    <t>Valor Pagar</t>
  </si>
  <si>
    <t xml:space="preserve">Por Pagar SAP </t>
  </si>
  <si>
    <t>P. Abiertas doc</t>
  </si>
  <si>
    <t xml:space="preserve">Vr Compensación SAP </t>
  </si>
  <si>
    <t xml:space="preserve">Doc. Compensación </t>
  </si>
  <si>
    <t xml:space="preserve">Fecha Compensación </t>
  </si>
  <si>
    <t xml:space="preserve">Fecha Corte </t>
  </si>
  <si>
    <t>NOPBS: SE DEVUELVE FACTURA AL VALIDAR SE EVIDENCIA LO SIGUIENTE : 1- AUTORIZACION 122300046074 YA SE ENCUENTRA PRESENTADA EN LA FACTURA FE2966 QUE CUBRE 13 TRASLADOS, 2- NO CUENTA CON AUTORIZACION FAVOR VALIDAR , 3- EN EL DETALLE DE LA FACTURA INDICAN QUE FACTURAN 2 TRASLADOS UNO POR 272.000 Y OTRO POR $408.000 NO COINCIDE CON LA CANTIDAD Y EL VALOR DE LA FACTURA, 3- NO SE EVIDENCIA CODIGO MIPRES DEL SERVICIO EN EL DETALLADO DE LA FACTURA, 4-TODOS LOS SERVICIOS NOPBS SE DEBEN DE REPORTAR EN LA WEB SERVICES Y LOS DATOS DEBEN DE COINCIDIR CON LO FACTURADO, FECHA,VALOR,CANTIDAD, NUMERO DE ENTREGA, CODIGO MIPRES . FAVOR VALIDAR.JENNIFER REBOLLEDO  NO SE PUEDEN PRESENTAR 2 VECES LA MISMA AUTORIZACION .</t>
  </si>
  <si>
    <t>NO PBS</t>
  </si>
  <si>
    <t>NOPBS: SE DEVUELVE FACTURA AL VALIDAR LOS SERVICIOS FACTURADOS SE EVIDENCIA LA SIGUIENTE INCONSISTENCIA : 1-EL NUMERO DE AUTORIZACION QUE ANEXAN YA ESTA PRESENTADO EN LA FACTURA FE-2966 , 2- NO SE PUEDE PRESENTAR EL MISMO NUMERO DE AUTORIZACION EN DIFERENTES FACTURAS ,3- NO SE EVIDENCIA CODIGO MIPRES EN EL DETALLADO DE LA FACTURA, 4-SERVICIO NO SE ENCUENTRA REPORTADO EN LA WEB SERVICES ,5 SE DEBEN DE ANEXAR LAS 2 HOJAS DE TRASLADO  IDA Y RETORNO,6- LOS DATOS REPORTADOS EN LA WEB SERVICES DEBEN DE COINCIDIR CON LA CANTIDAD, VALOR, CODIGO MIPRES, NUMERO DE ENTREGA , Y LA FECHA DEL SERVICIO QUE ES EL ULTIMO TRASLADO. FAVOR VALIDAR .JENNIFER REBOLLEDO</t>
  </si>
  <si>
    <t>SE SOSTIENE DEVOLUCION LOS SOPORTES QUE ANEXAN NO CORRESPONDEN A LA FACTURA RADICADA , SOPORTAN FACTURA FE-3037 QUE YA SE ENCUENTRA TRAMITADA Y RADICAN NUMERO FE-3046 FAVOR VALIDAR LA CAUSAL DE LA DEVOLUCION. JENNIFER REBOLLEDO</t>
  </si>
  <si>
    <t>AUTORIZACION</t>
  </si>
  <si>
    <t>Soportes Incompletos/ Se devueve factura   ( 601T01-15 TRASLADO ASISTENCIAL BASICA - EVENTO POR HORA)  NAP   122300202190
1) No se evidencia  Cancelación del servicio a la EPS Por parte del hospital  departamental San Antonio de Roldanillo
2) No se evidencia correo de  cancelación del servicio .
3) No se evidencia  firma de personal del Hospital de Roldanillo (No hay evidencia de arribo de la ambulancia al Hospital)
4) la firma del usuario desistimiento del servicio en la hoja de ruta ambulancia  no es clara el numero de cedula no corresponde.
No se evidencia la suficiente  Claridad en la prestación de este servicio.
se autoriza  cobro de copago   rango uno del 11.5% 
JAM</t>
  </si>
  <si>
    <t xml:space="preserve">849-Factura no cumple requistos legales </t>
  </si>
  <si>
    <t xml:space="preserve">ESTADO DE FACTURA 11 MARZO 2024 </t>
  </si>
  <si>
    <t xml:space="preserve">Factura Devuelta </t>
  </si>
  <si>
    <t xml:space="preserve">Factura en proceso interno de auditoria </t>
  </si>
  <si>
    <t xml:space="preserve">Factura no Radicada </t>
  </si>
  <si>
    <t xml:space="preserve">Factura pendiente en programacion de pagos </t>
  </si>
  <si>
    <t xml:space="preserve">Factura Cancelada </t>
  </si>
  <si>
    <t>Etiquetas de fila</t>
  </si>
  <si>
    <t>Total general</t>
  </si>
  <si>
    <t xml:space="preserve">Cuenta de LLAVE </t>
  </si>
  <si>
    <t>Suma de IPS Saldo Factura</t>
  </si>
  <si>
    <t>Santiago de Cali, 11 marzo 2024</t>
  </si>
  <si>
    <t>Corte al dia: 29/02/2024</t>
  </si>
  <si>
    <t>Natalia Basto Sepulveda</t>
  </si>
  <si>
    <t>Auxiliar administrativo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</si>
</sst>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 #,##0.00_-;\-&quot;$&quot;\ * #,##0.00_-;_-&quot;$&quot;\ * &quot;-&quot;??_-;_-@_-"/>
    <numFmt numFmtId="43" formatCode="_-* #,##0.00_-;\-* #,##0.00_-;_-* &quot;-&quot;??_-;_-@_-"/>
    <numFmt numFmtId="164" formatCode="_-* #,##0.00\ _€_-;\-* #,##0.00\ _€_-;_-* &quot;-&quot;??\ _€_-;_-@_-"/>
    <numFmt numFmtId="165" formatCode="_-* #,##0\ _€_-;\-* #,##0\ _€_-;_-* &quot;-&quot;??\ _€_-;_-@_-"/>
    <numFmt numFmtId="166" formatCode="[$-240A]d&quot; de &quot;mmmm&quot; de &quot;yyyy;@"/>
    <numFmt numFmtId="167" formatCode="_-&quot;$&quot;\ * #,##0_-;\-&quot;$&quot;\ * #,##0_-;_-&quot;$&quot;\ * &quot;-&quot;??_-;_-@_-"/>
    <numFmt numFmtId="168" formatCode="&quot;$&quot;\ #,##0;[Red]&quot;$&quot;\ #,##0"/>
    <numFmt numFmtId="169" formatCode="[$$-240A]\ #,##0;\-[$$-240A]\ #,##0"/>
    <numFmt numFmtId="170" formatCode="_-* #,##0_-;\-* #,##0_-;_-* &quot;-&quot;??_-;_-@_-"/>
    <numFmt numFmtId="171" formatCode="_-[$$-240A]\ * #,##0_-;\-[$$-240A]\ * #,##0_-;_-[$$-240A]\ * &quot;-&quot;??_-;_-@_-"/>
  </numFmts>
  <fonts count="1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sz val="11"/>
      <color theme="1"/>
      <name val="Calibri"/>
      <family val="2"/>
      <scheme val="minor"/>
    </font>
    <font>
      <b/>
      <sz val="8"/>
      <color theme="1"/>
      <name val="Tahoma"/>
      <family val="2"/>
    </font>
    <font>
      <sz val="8"/>
      <color theme="1"/>
      <name val="Tahoma"/>
      <family val="2"/>
    </font>
    <font>
      <sz val="8"/>
      <name val="Tahoma"/>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9"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top/>
      <bottom style="thin">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164" fontId="5" fillId="0" borderId="0" applyFont="0" applyFill="0" applyBorder="0" applyAlignment="0" applyProtection="0"/>
    <xf numFmtId="0" fontId="9" fillId="0" borderId="0"/>
  </cellStyleXfs>
  <cellXfs count="108">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0" borderId="1" xfId="0" applyBorder="1" applyAlignment="1">
      <alignment horizontal="center"/>
    </xf>
    <xf numFmtId="14" fontId="0" fillId="0" borderId="1" xfId="0" applyNumberFormat="1" applyBorder="1" applyAlignment="1">
      <alignment horizontal="center" wrapText="1"/>
    </xf>
    <xf numFmtId="3" fontId="0" fillId="0" borderId="1" xfId="0" applyNumberFormat="1" applyBorder="1" applyAlignment="1">
      <alignment horizontal="center"/>
    </xf>
    <xf numFmtId="0" fontId="4" fillId="2" borderId="1" xfId="0" applyFont="1" applyFill="1" applyBorder="1" applyAlignment="1">
      <alignment horizontal="center" wrapText="1"/>
    </xf>
    <xf numFmtId="0" fontId="0" fillId="2" borderId="1" xfId="0" applyFill="1" applyBorder="1" applyAlignment="1">
      <alignment horizontal="center"/>
    </xf>
    <xf numFmtId="0" fontId="6" fillId="0" borderId="1" xfId="0" applyFont="1" applyBorder="1" applyAlignment="1">
      <alignment horizontal="center" vertical="center" wrapText="1"/>
    </xf>
    <xf numFmtId="0" fontId="7" fillId="0" borderId="1" xfId="0" applyFont="1" applyBorder="1" applyAlignment="1">
      <alignment horizontal="center"/>
    </xf>
    <xf numFmtId="14" fontId="7" fillId="0" borderId="1" xfId="0" applyNumberFormat="1" applyFont="1" applyBorder="1" applyAlignment="1">
      <alignment horizontal="center" wrapText="1"/>
    </xf>
    <xf numFmtId="3" fontId="7" fillId="0" borderId="1" xfId="0" applyNumberFormat="1" applyFont="1" applyBorder="1" applyAlignment="1">
      <alignment horizontal="center"/>
    </xf>
    <xf numFmtId="0" fontId="8" fillId="2" borderId="1" xfId="0" applyFont="1" applyFill="1" applyBorder="1" applyAlignment="1">
      <alignment horizontal="center" wrapText="1"/>
    </xf>
    <xf numFmtId="0" fontId="7" fillId="2" borderId="1" xfId="0" applyFont="1" applyFill="1" applyBorder="1" applyAlignment="1">
      <alignment horizontal="center"/>
    </xf>
    <xf numFmtId="0" fontId="7" fillId="2" borderId="1" xfId="0" applyFont="1" applyFill="1" applyBorder="1" applyAlignment="1">
      <alignment horizontal="left" wrapText="1"/>
    </xf>
    <xf numFmtId="0" fontId="0" fillId="0" borderId="0" xfId="0" applyAlignment="1">
      <alignment horizontal="left" wrapText="1"/>
    </xf>
    <xf numFmtId="0" fontId="10" fillId="0" borderId="0" xfId="4" applyFont="1"/>
    <xf numFmtId="0" fontId="10" fillId="0" borderId="2" xfId="4" applyFont="1" applyBorder="1" applyAlignment="1">
      <alignment horizontal="centerContinuous"/>
    </xf>
    <xf numFmtId="0" fontId="10" fillId="0" borderId="3" xfId="4" applyFont="1" applyBorder="1" applyAlignment="1">
      <alignment horizontal="centerContinuous"/>
    </xf>
    <xf numFmtId="0" fontId="11" fillId="0" borderId="2" xfId="4" applyFont="1" applyBorder="1" applyAlignment="1">
      <alignment horizontal="centerContinuous" vertical="center"/>
    </xf>
    <xf numFmtId="0" fontId="11" fillId="0" borderId="4" xfId="4" applyFont="1" applyBorder="1" applyAlignment="1">
      <alignment horizontal="centerContinuous" vertical="center"/>
    </xf>
    <xf numFmtId="0" fontId="11" fillId="0" borderId="3" xfId="4" applyFont="1" applyBorder="1" applyAlignment="1">
      <alignment horizontal="centerContinuous" vertical="center"/>
    </xf>
    <xf numFmtId="0" fontId="11" fillId="0" borderId="5" xfId="4" applyFont="1" applyBorder="1" applyAlignment="1">
      <alignment horizontal="centerContinuous" vertical="center"/>
    </xf>
    <xf numFmtId="0" fontId="10" fillId="0" borderId="6" xfId="4" applyFont="1" applyBorder="1" applyAlignment="1">
      <alignment horizontal="centerContinuous"/>
    </xf>
    <xf numFmtId="0" fontId="10" fillId="0" borderId="7" xfId="4" applyFont="1" applyBorder="1" applyAlignment="1">
      <alignment horizontal="centerContinuous"/>
    </xf>
    <xf numFmtId="0" fontId="11" fillId="0" borderId="8" xfId="4" applyFont="1" applyBorder="1" applyAlignment="1">
      <alignment horizontal="centerContinuous" vertical="center"/>
    </xf>
    <xf numFmtId="0" fontId="11" fillId="0" borderId="9" xfId="4" applyFont="1" applyBorder="1" applyAlignment="1">
      <alignment horizontal="centerContinuous" vertical="center"/>
    </xf>
    <xf numFmtId="0" fontId="11" fillId="0" borderId="10" xfId="4" applyFont="1" applyBorder="1" applyAlignment="1">
      <alignment horizontal="centerContinuous" vertical="center"/>
    </xf>
    <xf numFmtId="0" fontId="11" fillId="0" borderId="11" xfId="4" applyFont="1" applyBorder="1" applyAlignment="1">
      <alignment horizontal="centerContinuous" vertical="center"/>
    </xf>
    <xf numFmtId="0" fontId="11" fillId="0" borderId="6" xfId="4" applyFont="1" applyBorder="1" applyAlignment="1">
      <alignment horizontal="centerContinuous" vertical="center"/>
    </xf>
    <xf numFmtId="0" fontId="11" fillId="0" borderId="0" xfId="4" applyFont="1" applyAlignment="1">
      <alignment horizontal="centerContinuous" vertical="center"/>
    </xf>
    <xf numFmtId="0" fontId="11" fillId="0" borderId="7" xfId="4" applyFont="1" applyBorder="1" applyAlignment="1">
      <alignment horizontal="centerContinuous" vertical="center"/>
    </xf>
    <xf numFmtId="0" fontId="11" fillId="0" borderId="12" xfId="4" applyFont="1" applyBorder="1" applyAlignment="1">
      <alignment horizontal="centerContinuous" vertical="center"/>
    </xf>
    <xf numFmtId="0" fontId="10" fillId="0" borderId="8" xfId="4" applyFont="1" applyBorder="1" applyAlignment="1">
      <alignment horizontal="centerContinuous"/>
    </xf>
    <xf numFmtId="0" fontId="10" fillId="0" borderId="10" xfId="4" applyFont="1" applyBorder="1" applyAlignment="1">
      <alignment horizontal="centerContinuous"/>
    </xf>
    <xf numFmtId="0" fontId="10" fillId="0" borderId="6" xfId="4" applyFont="1" applyBorder="1"/>
    <xf numFmtId="0" fontId="10" fillId="0" borderId="7" xfId="4" applyFont="1" applyBorder="1"/>
    <xf numFmtId="0" fontId="11" fillId="0" borderId="0" xfId="4" applyFont="1"/>
    <xf numFmtId="14" fontId="10" fillId="0" borderId="0" xfId="4" applyNumberFormat="1" applyFont="1"/>
    <xf numFmtId="166" fontId="10" fillId="0" borderId="0" xfId="4" applyNumberFormat="1" applyFont="1"/>
    <xf numFmtId="0" fontId="9" fillId="0" borderId="0" xfId="4"/>
    <xf numFmtId="14" fontId="10" fillId="0" borderId="0" xfId="4" applyNumberFormat="1" applyFont="1" applyAlignment="1">
      <alignment horizontal="left"/>
    </xf>
    <xf numFmtId="0" fontId="12" fillId="0" borderId="0" xfId="4" applyFont="1" applyAlignment="1">
      <alignment horizontal="center"/>
    </xf>
    <xf numFmtId="165" fontId="12" fillId="0" borderId="0" xfId="3" applyNumberFormat="1" applyFont="1" applyAlignment="1">
      <alignment horizontal="center"/>
    </xf>
    <xf numFmtId="167" fontId="12" fillId="0" borderId="0" xfId="2" applyNumberFormat="1" applyFont="1" applyAlignment="1">
      <alignment horizontal="right"/>
    </xf>
    <xf numFmtId="165" fontId="9" fillId="0" borderId="0" xfId="3" applyNumberFormat="1" applyFont="1" applyAlignment="1">
      <alignment horizontal="center"/>
    </xf>
    <xf numFmtId="167" fontId="9" fillId="0" borderId="0" xfId="2" applyNumberFormat="1" applyFont="1" applyAlignment="1">
      <alignment horizontal="right"/>
    </xf>
    <xf numFmtId="165" fontId="10" fillId="0" borderId="0" xfId="3" applyNumberFormat="1" applyFont="1" applyAlignment="1">
      <alignment horizontal="center"/>
    </xf>
    <xf numFmtId="167" fontId="10" fillId="0" borderId="0" xfId="2" applyNumberFormat="1" applyFont="1" applyAlignment="1">
      <alignment horizontal="right"/>
    </xf>
    <xf numFmtId="165" fontId="10" fillId="0" borderId="9" xfId="3" applyNumberFormat="1" applyFont="1" applyBorder="1" applyAlignment="1">
      <alignment horizontal="center"/>
    </xf>
    <xf numFmtId="167" fontId="10" fillId="0" borderId="9" xfId="2" applyNumberFormat="1" applyFont="1" applyBorder="1" applyAlignment="1">
      <alignment horizontal="right"/>
    </xf>
    <xf numFmtId="165" fontId="11" fillId="0" borderId="0" xfId="2" applyNumberFormat="1" applyFont="1" applyAlignment="1">
      <alignment horizontal="right"/>
    </xf>
    <xf numFmtId="167" fontId="11" fillId="0" borderId="0" xfId="2" applyNumberFormat="1" applyFont="1" applyAlignment="1">
      <alignment horizontal="right"/>
    </xf>
    <xf numFmtId="0" fontId="12" fillId="0" borderId="0" xfId="4" applyFont="1"/>
    <xf numFmtId="165" fontId="9" fillId="0" borderId="9" xfId="3" applyNumberFormat="1" applyFont="1" applyBorder="1" applyAlignment="1">
      <alignment horizontal="center"/>
    </xf>
    <xf numFmtId="167" fontId="9" fillId="0" borderId="9" xfId="2" applyNumberFormat="1" applyFont="1" applyBorder="1" applyAlignment="1">
      <alignment horizontal="right"/>
    </xf>
    <xf numFmtId="0" fontId="9" fillId="0" borderId="7" xfId="4" applyBorder="1"/>
    <xf numFmtId="165" fontId="9" fillId="0" borderId="0" xfId="2" applyNumberFormat="1" applyFont="1" applyAlignment="1">
      <alignment horizontal="right"/>
    </xf>
    <xf numFmtId="165" fontId="12" fillId="0" borderId="13" xfId="3" applyNumberFormat="1" applyFont="1" applyBorder="1" applyAlignment="1">
      <alignment horizontal="center"/>
    </xf>
    <xf numFmtId="167" fontId="12" fillId="0" borderId="13" xfId="2" applyNumberFormat="1" applyFont="1" applyBorder="1" applyAlignment="1">
      <alignment horizontal="right"/>
    </xf>
    <xf numFmtId="168" fontId="9" fillId="0" borderId="0" xfId="4" applyNumberFormat="1"/>
    <xf numFmtId="164" fontId="9" fillId="0" borderId="0" xfId="3" applyFont="1"/>
    <xf numFmtId="167" fontId="9" fillId="0" borderId="0" xfId="2" applyNumberFormat="1" applyFont="1"/>
    <xf numFmtId="168" fontId="12" fillId="0" borderId="9" xfId="4" applyNumberFormat="1" applyFont="1" applyBorder="1"/>
    <xf numFmtId="168" fontId="9" fillId="0" borderId="9" xfId="4" applyNumberFormat="1" applyBorder="1"/>
    <xf numFmtId="164" fontId="12" fillId="0" borderId="9" xfId="3" applyFont="1" applyBorder="1"/>
    <xf numFmtId="167" fontId="9" fillId="0" borderId="9" xfId="2" applyNumberFormat="1" applyFont="1" applyBorder="1"/>
    <xf numFmtId="168" fontId="12" fillId="0" borderId="0" xfId="4" applyNumberFormat="1" applyFont="1"/>
    <xf numFmtId="0" fontId="10" fillId="0" borderId="8" xfId="4" applyFont="1" applyBorder="1"/>
    <xf numFmtId="0" fontId="10" fillId="0" borderId="9" xfId="4" applyFont="1" applyBorder="1"/>
    <xf numFmtId="168" fontId="10" fillId="0" borderId="9" xfId="4" applyNumberFormat="1" applyFont="1" applyBorder="1"/>
    <xf numFmtId="0" fontId="10" fillId="0" borderId="10" xfId="4" applyFont="1" applyBorder="1"/>
    <xf numFmtId="0" fontId="10" fillId="2" borderId="0" xfId="4" applyFont="1" applyFill="1"/>
    <xf numFmtId="0" fontId="11" fillId="0" borderId="0" xfId="4" applyFont="1" applyAlignment="1">
      <alignment horizontal="center"/>
    </xf>
    <xf numFmtId="0" fontId="11" fillId="0" borderId="0" xfId="1" applyNumberFormat="1" applyFont="1" applyAlignment="1">
      <alignment horizontal="center"/>
    </xf>
    <xf numFmtId="169" fontId="11" fillId="0" borderId="0" xfId="1" applyNumberFormat="1" applyFont="1" applyAlignment="1">
      <alignment horizontal="right"/>
    </xf>
    <xf numFmtId="0" fontId="10" fillId="0" borderId="0" xfId="1" applyNumberFormat="1" applyFont="1" applyAlignment="1">
      <alignment horizontal="center"/>
    </xf>
    <xf numFmtId="169" fontId="10" fillId="0" borderId="0" xfId="1" applyNumberFormat="1" applyFont="1" applyAlignment="1">
      <alignment horizontal="right"/>
    </xf>
    <xf numFmtId="0" fontId="10" fillId="0" borderId="14" xfId="1" applyNumberFormat="1" applyFont="1" applyBorder="1" applyAlignment="1">
      <alignment horizontal="center"/>
    </xf>
    <xf numFmtId="169" fontId="10" fillId="0" borderId="14" xfId="1" applyNumberFormat="1" applyFont="1" applyBorder="1" applyAlignment="1">
      <alignment horizontal="right"/>
    </xf>
    <xf numFmtId="170" fontId="10" fillId="0" borderId="13" xfId="1" applyNumberFormat="1" applyFont="1" applyBorder="1" applyAlignment="1">
      <alignment horizontal="center"/>
    </xf>
    <xf numFmtId="169" fontId="10" fillId="0" borderId="13" xfId="1" applyNumberFormat="1" applyFont="1" applyBorder="1" applyAlignment="1">
      <alignment horizontal="right"/>
    </xf>
    <xf numFmtId="0" fontId="0" fillId="0" borderId="0" xfId="4" applyFont="1"/>
    <xf numFmtId="168" fontId="10" fillId="0" borderId="0" xfId="4" applyNumberFormat="1" applyFont="1"/>
    <xf numFmtId="168" fontId="10" fillId="0" borderId="0" xfId="4" applyNumberFormat="1" applyFont="1" applyAlignment="1">
      <alignment horizontal="right"/>
    </xf>
    <xf numFmtId="168" fontId="11" fillId="0" borderId="9" xfId="4" applyNumberFormat="1" applyFont="1" applyBorder="1"/>
    <xf numFmtId="168" fontId="11" fillId="0" borderId="0" xfId="4" applyNumberFormat="1" applyFont="1"/>
    <xf numFmtId="0" fontId="6" fillId="4" borderId="1" xfId="0" applyFont="1" applyFill="1" applyBorder="1" applyAlignment="1">
      <alignment horizontal="center" vertical="center" wrapText="1"/>
    </xf>
    <xf numFmtId="14" fontId="7" fillId="0" borderId="1" xfId="0" applyNumberFormat="1" applyFont="1" applyBorder="1" applyAlignment="1">
      <alignment horizontal="center"/>
    </xf>
    <xf numFmtId="171" fontId="0" fillId="0" borderId="0" xfId="0" applyNumberFormat="1"/>
    <xf numFmtId="0" fontId="0" fillId="0" borderId="0" xfId="0" applyAlignment="1">
      <alignment wrapText="1"/>
    </xf>
    <xf numFmtId="0" fontId="0" fillId="0" borderId="1" xfId="0" applyBorder="1"/>
    <xf numFmtId="171" fontId="0" fillId="0" borderId="1" xfId="0" applyNumberFormat="1" applyBorder="1"/>
    <xf numFmtId="0" fontId="6" fillId="6" borderId="1" xfId="0" applyFont="1" applyFill="1" applyBorder="1" applyAlignment="1">
      <alignment horizontal="center" vertical="center" wrapText="1"/>
    </xf>
    <xf numFmtId="171" fontId="6" fillId="5" borderId="1" xfId="0" applyNumberFormat="1" applyFont="1" applyFill="1" applyBorder="1" applyAlignment="1">
      <alignment horizontal="center" vertical="center" wrapText="1"/>
    </xf>
    <xf numFmtId="171" fontId="6" fillId="6" borderId="1" xfId="0" applyNumberFormat="1" applyFont="1" applyFill="1" applyBorder="1" applyAlignment="1">
      <alignment horizontal="center" vertical="center" wrapText="1"/>
    </xf>
    <xf numFmtId="3" fontId="6" fillId="3" borderId="1" xfId="0" applyNumberFormat="1" applyFont="1" applyFill="1" applyBorder="1" applyAlignment="1">
      <alignment horizontal="center" vertical="center" wrapText="1"/>
    </xf>
    <xf numFmtId="0" fontId="7" fillId="0" borderId="1" xfId="0" applyFont="1" applyBorder="1"/>
    <xf numFmtId="171" fontId="7" fillId="0" borderId="1" xfId="0" applyNumberFormat="1" applyFont="1" applyBorder="1"/>
    <xf numFmtId="14" fontId="7" fillId="0" borderId="1" xfId="0" applyNumberFormat="1" applyFont="1" applyBorder="1"/>
    <xf numFmtId="0" fontId="7" fillId="0" borderId="1" xfId="0" applyFont="1" applyBorder="1" applyAlignment="1">
      <alignment wrapText="1"/>
    </xf>
    <xf numFmtId="0" fontId="0" fillId="0" borderId="1" xfId="0" pivotButton="1" applyBorder="1"/>
    <xf numFmtId="0" fontId="0" fillId="0" borderId="1" xfId="0" applyBorder="1" applyAlignment="1">
      <alignment horizontal="left"/>
    </xf>
    <xf numFmtId="0" fontId="12" fillId="0" borderId="9" xfId="4" applyFont="1" applyBorder="1"/>
    <xf numFmtId="0" fontId="13" fillId="0" borderId="0" xfId="4" applyFont="1" applyAlignment="1">
      <alignment horizontal="center" vertical="center" wrapText="1"/>
    </xf>
    <xf numFmtId="0" fontId="11" fillId="0" borderId="6" xfId="4" applyFont="1" applyBorder="1" applyAlignment="1">
      <alignment horizontal="center" vertical="center" wrapText="1"/>
    </xf>
    <xf numFmtId="0" fontId="11" fillId="0" borderId="0" xfId="4" applyFont="1" applyAlignment="1">
      <alignment horizontal="center" vertical="center" wrapText="1"/>
    </xf>
    <xf numFmtId="0" fontId="11" fillId="0" borderId="7" xfId="4" applyFont="1" applyBorder="1" applyAlignment="1">
      <alignment horizontal="center" vertical="center" wrapText="1"/>
    </xf>
  </cellXfs>
  <cellStyles count="5">
    <cellStyle name="Millares" xfId="1" builtinId="3"/>
    <cellStyle name="Millares 2" xfId="3" xr:uid="{93E92438-99D5-45B9-826A-D322BC58976C}"/>
    <cellStyle name="Moneda" xfId="2" builtinId="4"/>
    <cellStyle name="Normal" xfId="0" builtinId="0"/>
    <cellStyle name="Normal 2 2" xfId="4" xr:uid="{A1DAA9A9-9DD7-44B4-8794-82B09BA22DB1}"/>
  </cellStyles>
  <dxfs count="7">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71" formatCode="_-[$$-240A]\ * #,##0_-;\-[$$-240A]\ * #,##0_-;_-[$$-240A]\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id="{8D632286-8186-45D3-84C0-91064F9119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516357</xdr:colOff>
      <xdr:row>32</xdr:row>
      <xdr:rowOff>39687</xdr:rowOff>
    </xdr:from>
    <xdr:to>
      <xdr:col>8</xdr:col>
      <xdr:colOff>579438</xdr:colOff>
      <xdr:row>36</xdr:row>
      <xdr:rowOff>103186</xdr:rowOff>
    </xdr:to>
    <xdr:pic>
      <xdr:nvPicPr>
        <xdr:cNvPr id="3" name="Imagen 2">
          <a:extLst>
            <a:ext uri="{FF2B5EF4-FFF2-40B4-BE49-F238E27FC236}">
              <a16:creationId xmlns:a16="http://schemas.microsoft.com/office/drawing/2014/main" id="{250049CB-DA23-4053-81B2-B2B5554E3B23}"/>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342357" y="4699000"/>
          <a:ext cx="1515644" cy="5397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id="{878BE354-D675-445C-A3EA-A056FDAB67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539753</xdr:colOff>
      <xdr:row>24</xdr:row>
      <xdr:rowOff>100705</xdr:rowOff>
    </xdr:from>
    <xdr:to>
      <xdr:col>8</xdr:col>
      <xdr:colOff>381003</xdr:colOff>
      <xdr:row>28</xdr:row>
      <xdr:rowOff>13347</xdr:rowOff>
    </xdr:to>
    <xdr:pic>
      <xdr:nvPicPr>
        <xdr:cNvPr id="3" name="Imagen 2">
          <a:extLst>
            <a:ext uri="{FF2B5EF4-FFF2-40B4-BE49-F238E27FC236}">
              <a16:creationId xmlns:a16="http://schemas.microsoft.com/office/drawing/2014/main" id="{1E335379-7AAA-4B3B-8786-7BEBF268BBFC}"/>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683253" y="4164705"/>
          <a:ext cx="1441450" cy="592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solartes\Downloads\data.xlsx" TargetMode="External"/><Relationship Id="rId1" Type="http://schemas.openxmlformats.org/officeDocument/2006/relationships/externalLinkPath" Target="/Users/ssolartes/Downloads/da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xport"/>
    </sheetNames>
    <sheetDataSet>
      <sheetData sheetId="0">
        <row r="2">
          <cell r="F2" t="str">
            <v>Devuelta</v>
          </cell>
          <cell r="G2" t="str">
            <v>Pago por evento</v>
          </cell>
          <cell r="H2" t="str">
            <v>Ambulancia</v>
          </cell>
        </row>
        <row r="3">
          <cell r="F3" t="str">
            <v>Devuelta</v>
          </cell>
          <cell r="G3" t="str">
            <v>Pago por evento</v>
          </cell>
          <cell r="H3" t="str">
            <v>Consultas ambulatorias</v>
          </cell>
        </row>
        <row r="4">
          <cell r="F4" t="str">
            <v>Finalizada</v>
          </cell>
          <cell r="G4" t="str">
            <v>Pago por evento</v>
          </cell>
          <cell r="H4" t="str">
            <v>Ambulancia</v>
          </cell>
        </row>
        <row r="5">
          <cell r="F5" t="str">
            <v>Para cargar RIPS o soportes</v>
          </cell>
          <cell r="G5"/>
          <cell r="H5"/>
        </row>
        <row r="6">
          <cell r="F6" t="str">
            <v>Finalizada</v>
          </cell>
          <cell r="G6" t="str">
            <v>Pago por evento</v>
          </cell>
          <cell r="H6" t="str">
            <v>Ambulancia</v>
          </cell>
        </row>
        <row r="7">
          <cell r="F7" t="str">
            <v>Finalizada</v>
          </cell>
          <cell r="G7" t="str">
            <v>Pago por evento</v>
          </cell>
          <cell r="H7" t="str">
            <v>Ambulancia</v>
          </cell>
        </row>
        <row r="8">
          <cell r="F8" t="str">
            <v>Finalizada</v>
          </cell>
          <cell r="G8" t="str">
            <v>Pago por evento</v>
          </cell>
          <cell r="H8" t="str">
            <v>Ambulancia</v>
          </cell>
        </row>
        <row r="9">
          <cell r="F9" t="str">
            <v>Devuelta</v>
          </cell>
          <cell r="G9" t="str">
            <v>Pago por evento</v>
          </cell>
          <cell r="H9" t="str">
            <v>Ambulancia</v>
          </cell>
        </row>
        <row r="10">
          <cell r="F10" t="str">
            <v>Finalizada</v>
          </cell>
          <cell r="G10" t="str">
            <v>Pago por evento</v>
          </cell>
          <cell r="H10" t="str">
            <v>Ambulancia</v>
          </cell>
        </row>
        <row r="11">
          <cell r="F11" t="str">
            <v>Devuelta</v>
          </cell>
          <cell r="G11" t="str">
            <v>Pago por evento</v>
          </cell>
          <cell r="H11" t="str">
            <v>Ambulancia</v>
          </cell>
        </row>
        <row r="12">
          <cell r="F12" t="str">
            <v>Devuelta</v>
          </cell>
          <cell r="G12" t="str">
            <v>Pago por evento</v>
          </cell>
          <cell r="H12" t="str">
            <v>Ambulancia</v>
          </cell>
        </row>
        <row r="13">
          <cell r="F13" t="str">
            <v>Finalizada</v>
          </cell>
          <cell r="G13" t="str">
            <v>Pago por evento</v>
          </cell>
          <cell r="H13" t="str">
            <v>Ambulancia</v>
          </cell>
        </row>
        <row r="14">
          <cell r="F14" t="str">
            <v>Finalizada</v>
          </cell>
          <cell r="G14" t="str">
            <v>Pago por evento</v>
          </cell>
          <cell r="H14" t="str">
            <v>Ambulancia</v>
          </cell>
        </row>
        <row r="15">
          <cell r="F15" t="str">
            <v>Finalizada</v>
          </cell>
          <cell r="G15" t="str">
            <v>Pago por evento</v>
          </cell>
          <cell r="H15" t="str">
            <v>Ambulancia</v>
          </cell>
        </row>
        <row r="16">
          <cell r="F16" t="str">
            <v>Finalizada</v>
          </cell>
          <cell r="G16" t="str">
            <v>Pago por evento</v>
          </cell>
          <cell r="H16" t="str">
            <v>Ambulancia</v>
          </cell>
        </row>
        <row r="17">
          <cell r="F17" t="str">
            <v>Finalizada</v>
          </cell>
          <cell r="G17" t="str">
            <v>Pago por evento</v>
          </cell>
          <cell r="H17" t="str">
            <v>Ambulancia</v>
          </cell>
        </row>
        <row r="18">
          <cell r="F18" t="str">
            <v>Finalizada</v>
          </cell>
          <cell r="G18" t="str">
            <v>Pago por evento</v>
          </cell>
          <cell r="H18" t="str">
            <v>Ambulancia</v>
          </cell>
        </row>
        <row r="19">
          <cell r="F19" t="str">
            <v>Finalizada</v>
          </cell>
          <cell r="G19" t="str">
            <v>Pago por evento</v>
          </cell>
          <cell r="H19" t="str">
            <v>Ambulancia</v>
          </cell>
        </row>
        <row r="20">
          <cell r="F20" t="str">
            <v>Finalizada</v>
          </cell>
          <cell r="G20" t="str">
            <v>Pago por evento</v>
          </cell>
          <cell r="H20" t="str">
            <v>Ambulancia</v>
          </cell>
        </row>
        <row r="21">
          <cell r="F21" t="str">
            <v>Finalizada</v>
          </cell>
          <cell r="G21" t="str">
            <v>Pago por evento</v>
          </cell>
          <cell r="H21" t="str">
            <v>Ambulancia</v>
          </cell>
        </row>
        <row r="22">
          <cell r="F22" t="str">
            <v>Finalizada</v>
          </cell>
          <cell r="G22" t="str">
            <v>Pago por evento</v>
          </cell>
          <cell r="H22" t="str">
            <v>Ambulancia</v>
          </cell>
        </row>
        <row r="23">
          <cell r="F23" t="str">
            <v>Finalizada</v>
          </cell>
          <cell r="G23" t="str">
            <v>Pago por evento</v>
          </cell>
          <cell r="H23" t="str">
            <v>Ambulancia</v>
          </cell>
        </row>
        <row r="24">
          <cell r="F24" t="str">
            <v>Para cargar RIPS o soportes</v>
          </cell>
          <cell r="G24"/>
          <cell r="H24"/>
        </row>
        <row r="25">
          <cell r="F25" t="str">
            <v>Para cargar RIPS o soportes</v>
          </cell>
          <cell r="G25"/>
          <cell r="H25"/>
        </row>
        <row r="26">
          <cell r="F26" t="str">
            <v>Finalizada</v>
          </cell>
          <cell r="G26" t="str">
            <v>Pago por evento</v>
          </cell>
          <cell r="H26" t="str">
            <v>Ambulancia</v>
          </cell>
        </row>
        <row r="27">
          <cell r="F27" t="str">
            <v>Finalizada</v>
          </cell>
          <cell r="G27" t="str">
            <v>Pago por evento</v>
          </cell>
          <cell r="H27" t="str">
            <v>Ambulancia</v>
          </cell>
        </row>
        <row r="28">
          <cell r="F28" t="str">
            <v>Finalizada</v>
          </cell>
          <cell r="G28" t="str">
            <v>Pago por evento</v>
          </cell>
          <cell r="H28" t="str">
            <v>Ambulancia</v>
          </cell>
        </row>
        <row r="29">
          <cell r="F29" t="str">
            <v>Devuelta</v>
          </cell>
          <cell r="G29" t="str">
            <v>Pago por evento</v>
          </cell>
          <cell r="H29" t="str">
            <v>Ambulancia</v>
          </cell>
        </row>
        <row r="30">
          <cell r="F30" t="str">
            <v>Finalizada</v>
          </cell>
          <cell r="G30" t="str">
            <v>Pago por evento</v>
          </cell>
          <cell r="H30" t="str">
            <v>Ambulancia</v>
          </cell>
        </row>
        <row r="31">
          <cell r="F31" t="str">
            <v>Finalizada</v>
          </cell>
          <cell r="G31" t="str">
            <v>Pago por evento</v>
          </cell>
          <cell r="H31" t="str">
            <v>Ambulancia</v>
          </cell>
        </row>
        <row r="32">
          <cell r="F32" t="str">
            <v>Finalizada</v>
          </cell>
          <cell r="G32" t="str">
            <v>Pago por evento</v>
          </cell>
          <cell r="H32" t="str">
            <v>Ambulancia</v>
          </cell>
        </row>
        <row r="33">
          <cell r="F33" t="str">
            <v>Para auditoria de pertinencia</v>
          </cell>
          <cell r="G33" t="str">
            <v>Pago por evento</v>
          </cell>
          <cell r="H33" t="str">
            <v>Ambulancia</v>
          </cell>
        </row>
        <row r="34">
          <cell r="F34" t="str">
            <v>Para auditoria de pertinencia</v>
          </cell>
          <cell r="G34" t="str">
            <v>Pago por evento</v>
          </cell>
          <cell r="H34" t="str">
            <v>Ambulancia</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tephaney Solarte Salinas" refreshedDate="45362.56780138889" createdVersion="8" refreshedVersion="8" minRefreshableVersion="3" recordCount="29" xr:uid="{FA1AB9C1-BBFE-40F7-9C39-CAB9590F76D8}">
  <cacheSource type="worksheet">
    <worksheetSource ref="A1:AD30" sheet="ESTADO DE CADA FACTURA "/>
  </cacheSource>
  <cacheFields count="30">
    <cacheField name="NIT IPS" numFmtId="0">
      <sharedItems containsSemiMixedTypes="0" containsString="0" containsNumber="1" containsInteger="1" minValue="901426707" maxValue="901426707"/>
    </cacheField>
    <cacheField name="Nombre IPS" numFmtId="0">
      <sharedItems/>
    </cacheField>
    <cacheField name="Prefijo Factura" numFmtId="0">
      <sharedItems/>
    </cacheField>
    <cacheField name="Numero Factura" numFmtId="0">
      <sharedItems containsSemiMixedTypes="0" containsString="0" containsNumber="1" containsInteger="1" minValue="2965" maxValue="3305"/>
    </cacheField>
    <cacheField name="FACT" numFmtId="0">
      <sharedItems/>
    </cacheField>
    <cacheField name="LLAVE " numFmtId="0">
      <sharedItems/>
    </cacheField>
    <cacheField name="IPS Fecha factura" numFmtId="14">
      <sharedItems containsSemiMixedTypes="0" containsNonDate="0" containsDate="1" containsString="0" minDate="2023-10-11T10:29:11" maxDate="2024-02-24T12:24:43"/>
    </cacheField>
    <cacheField name="IPS Fecha radicado" numFmtId="0">
      <sharedItems containsNonDate="0" containsString="0" containsBlank="1"/>
    </cacheField>
    <cacheField name="FECHA RADICADO EPS " numFmtId="14">
      <sharedItems containsNonDate="0" containsDate="1" containsString="0" containsBlank="1" minDate="1899-12-30T00:00:00" maxDate="2024-03-01T07:00:00"/>
    </cacheField>
    <cacheField name="IPS Valor Factura" numFmtId="0">
      <sharedItems containsSemiMixedTypes="0" containsString="0" containsNumber="1" containsInteger="1" minValue="70000" maxValue="5304000"/>
    </cacheField>
    <cacheField name="IPS Saldo Factura" numFmtId="0">
      <sharedItems containsSemiMixedTypes="0" containsString="0" containsNumber="1" containsInteger="1" minValue="70000" maxValue="5304000"/>
    </cacheField>
    <cacheField name="Tipo de Contrato" numFmtId="0">
      <sharedItems/>
    </cacheField>
    <cacheField name="Sede / Ciudad" numFmtId="0">
      <sharedItems/>
    </cacheField>
    <cacheField name="Tipo de Prestación" numFmtId="0">
      <sharedItems/>
    </cacheField>
    <cacheField name="Numero de Contrato" numFmtId="0">
      <sharedItems/>
    </cacheField>
    <cacheField name="ESTADO DE FACTURA 11 MARZO 2024 " numFmtId="0">
      <sharedItems count="5">
        <s v="Factura Cancelada "/>
        <s v="Factura Devuelta "/>
        <s v="Factura no Radicada "/>
        <s v="Factura pendiente en programacion de pagos "/>
        <s v="Factura en proceso interno de auditoria "/>
      </sharedItems>
    </cacheField>
    <cacheField name="BOX " numFmtId="0">
      <sharedItems/>
    </cacheField>
    <cacheField name="Valor Total Bruto" numFmtId="171">
      <sharedItems containsSemiMixedTypes="0" containsString="0" containsNumber="1" containsInteger="1" minValue="0" maxValue="5304000"/>
    </cacheField>
    <cacheField name="Valor Radicado" numFmtId="171">
      <sharedItems containsSemiMixedTypes="0" containsString="0" containsNumber="1" containsInteger="1" minValue="0" maxValue="5304000"/>
    </cacheField>
    <cacheField name="Valor Nota Credito" numFmtId="171">
      <sharedItems containsSemiMixedTypes="0" containsString="0" containsNumber="1" containsInteger="1" minValue="0" maxValue="4488000"/>
    </cacheField>
    <cacheField name="Valor Pagar" numFmtId="171">
      <sharedItems containsSemiMixedTypes="0" containsString="0" containsNumber="1" containsInteger="1" minValue="0" maxValue="5304000"/>
    </cacheField>
    <cacheField name="Por Pagar SAP " numFmtId="171">
      <sharedItems containsSemiMixedTypes="0" containsString="0" containsNumber="1" containsInteger="1" minValue="0" maxValue="5304000"/>
    </cacheField>
    <cacheField name="P. Abiertas doc" numFmtId="171">
      <sharedItems containsSemiMixedTypes="0" containsString="0" containsNumber="1" containsInteger="1" minValue="0" maxValue="1222397598"/>
    </cacheField>
    <cacheField name="Vr Compensación SAP " numFmtId="171">
      <sharedItems containsSemiMixedTypes="0" containsString="0" containsNumber="1" containsInteger="1" minValue="0" maxValue="5304000"/>
    </cacheField>
    <cacheField name="Doc. Compensación " numFmtId="0">
      <sharedItems containsString="0" containsBlank="1" containsNumber="1" containsInteger="1" minValue="2201472485" maxValue="4800062175"/>
    </cacheField>
    <cacheField name="Fecha Compensación " numFmtId="14">
      <sharedItems containsNonDate="0" containsDate="1" containsString="0" containsBlank="1" minDate="2023-12-29T00:00:00" maxDate="2024-01-25T00:00:00"/>
    </cacheField>
    <cacheField name="Valor_Glosa y Devolución" numFmtId="0">
      <sharedItems containsString="0" containsBlank="1" containsNumber="1" containsInteger="1" minValue="408000" maxValue="5304000" count="4">
        <m/>
        <n v="608000"/>
        <n v="5304000"/>
        <n v="408000"/>
      </sharedItems>
    </cacheField>
    <cacheField name="CONCEPTO GLOSA Y DEVOLUCION" numFmtId="14">
      <sharedItems containsBlank="1" longText="1"/>
    </cacheField>
    <cacheField name="TIPIFICACION OBJECION" numFmtId="14">
      <sharedItems containsBlank="1"/>
    </cacheField>
    <cacheField name="Fecha Corte " numFmtId="14">
      <sharedItems containsSemiMixedTypes="0" containsNonDate="0" containsDate="1" containsString="0" minDate="2024-02-29T00:00:00" maxDate="2024-03-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9">
  <r>
    <n v="901426707"/>
    <s v="MEDICAL ASSIST 911"/>
    <s v="FE"/>
    <n v="2966"/>
    <s v="FE2966"/>
    <s v="901426707_FE2966"/>
    <d v="2023-10-11T11:56:30"/>
    <m/>
    <d v="2023-12-01T07:00:00"/>
    <n v="5304000"/>
    <n v="5304000"/>
    <s v=" EVENTO"/>
    <s v="PEREIRA RISARALDA, BARRIO CORALES MZ 38 CASA 30"/>
    <s v="TRASLADOS"/>
    <s v="CNT-2023-519"/>
    <x v="0"/>
    <s v="Finalizada"/>
    <n v="5304000"/>
    <n v="5304000"/>
    <n v="0"/>
    <n v="5304000"/>
    <n v="0"/>
    <n v="0"/>
    <n v="5304000"/>
    <n v="2201472753"/>
    <d v="2024-01-24T00:00:00"/>
    <x v="0"/>
    <m/>
    <m/>
    <d v="2024-02-29T00:00:00"/>
  </r>
  <r>
    <n v="901426707"/>
    <s v="MEDICAL ASSIST 911"/>
    <s v="FE"/>
    <n v="2965"/>
    <s v="FE2965"/>
    <s v="901426707_FE2965"/>
    <d v="2023-10-11T10:29:11"/>
    <m/>
    <d v="2023-11-01T07:00:00"/>
    <n v="608000"/>
    <n v="608000"/>
    <s v=" EVENTO"/>
    <s v="PEREIRA RISARALDA, BARRIO CORALES MZ 38 CASA 30"/>
    <s v="TRASLADOS"/>
    <s v="CNT-2023-519"/>
    <x v="1"/>
    <s v="Devuelta"/>
    <n v="0"/>
    <n v="0"/>
    <n v="0"/>
    <n v="0"/>
    <n v="0"/>
    <n v="0"/>
    <n v="0"/>
    <m/>
    <m/>
    <x v="1"/>
    <s v="NOPBS: SE DEVUELVE FACTURA AL VALIDAR SE EVIDENCIA LO SIGUIENTE : 1- AUTORIZACION 122300046074 YA SE ENCUENTRA PRESENTADA EN LA FACTURA FE2966 QUE CUBRE 13 TRASLADOS, 2- NO CUENTA CON AUTORIZACION FAVOR VALIDAR , 3- EN EL DETALLE DE LA FACTURA INDICAN QUE FACTURAN 2 TRASLADOS UNO POR 272.000 Y OTRO POR $408.000 NO COINCIDE CON LA CANTIDAD Y EL VALOR DE LA FACTURA, 3- NO SE EVIDENCIA CODIGO MIPRES DEL SERVICIO EN EL DETALLADO DE LA FACTURA, 4-TODOS LOS SERVICIOS NOPBS SE DEBEN DE REPORTAR EN LA WEB SERVICES Y LOS DATOS DEBEN DE COINCIDIR CON LO FACTURADO, FECHA,VALOR,CANTIDAD, NUMERO DE ENTREGA, CODIGO MIPRES . FAVOR VALIDAR.JENNIFER REBOLLEDO  NO SE PUEDEN PRESENTAR 2 VECES LA MISMA AUTORIZACION ."/>
    <s v="NO PBS"/>
    <d v="2024-02-29T00:00:00"/>
  </r>
  <r>
    <n v="901426707"/>
    <s v="MEDICAL ASSIST 911"/>
    <s v="FE"/>
    <n v="3003"/>
    <s v="FE3003"/>
    <s v="901426707_FE3003"/>
    <d v="2023-11-04T13:05:44"/>
    <m/>
    <m/>
    <n v="250000"/>
    <n v="250000"/>
    <s v=" EVENTO"/>
    <s v="PEREIRA RISARALDA, BARRIO CORALES MZ 38 CASA 30"/>
    <s v="TRASLADOS"/>
    <s v="CNT-2023-519"/>
    <x v="2"/>
    <s v="Para cargar RIPS o soportes"/>
    <n v="0"/>
    <n v="0"/>
    <n v="0"/>
    <n v="0"/>
    <n v="0"/>
    <n v="0"/>
    <n v="0"/>
    <m/>
    <m/>
    <x v="0"/>
    <m/>
    <m/>
    <d v="2024-02-29T00:00:00"/>
  </r>
  <r>
    <n v="901426707"/>
    <s v="MEDICAL ASSIST 911"/>
    <s v="FE"/>
    <n v="3004"/>
    <s v="FE3004"/>
    <s v="901426707_FE3004"/>
    <d v="2023-11-04T13:10:01"/>
    <m/>
    <d v="2023-11-07T17:48:04"/>
    <n v="70000"/>
    <n v="70000"/>
    <s v=" EVENTO"/>
    <s v="PEREIRA RISARALDA, BARRIO CORALES MZ 38 CASA 30"/>
    <s v="TRASLADOS"/>
    <s v="CNT-2023-519"/>
    <x v="0"/>
    <s v="Finalizada"/>
    <n v="70000"/>
    <n v="70000"/>
    <n v="0"/>
    <n v="70000"/>
    <n v="0"/>
    <n v="0"/>
    <n v="70000"/>
    <n v="2201472753"/>
    <d v="2024-01-24T00:00:00"/>
    <x v="0"/>
    <m/>
    <m/>
    <d v="2024-02-29T00:00:00"/>
  </r>
  <r>
    <n v="901426707"/>
    <s v="MEDICAL ASSIST 911"/>
    <s v="FE"/>
    <n v="3005"/>
    <s v="FE3005"/>
    <s v="901426707_FE3005"/>
    <d v="2023-11-04T13:31:36"/>
    <m/>
    <d v="2023-11-07T17:48:04"/>
    <n v="70000"/>
    <n v="70000"/>
    <s v=" EVENTO"/>
    <s v="PEREIRA RISARALDA, BARRIO CORALES MZ 38 CASA 30"/>
    <s v="TRASLADOS"/>
    <s v="CNT-2023-519"/>
    <x v="0"/>
    <s v="Finalizada"/>
    <n v="70000"/>
    <n v="70000"/>
    <n v="0"/>
    <n v="70000"/>
    <n v="0"/>
    <n v="0"/>
    <n v="70000"/>
    <n v="2201472753"/>
    <d v="2024-01-24T00:00:00"/>
    <x v="0"/>
    <m/>
    <m/>
    <d v="2024-02-29T00:00:00"/>
  </r>
  <r>
    <n v="901426707"/>
    <s v="MEDICAL ASSIST 911"/>
    <s v="FE"/>
    <n v="3006"/>
    <s v="FE3006"/>
    <s v="901426707_FE3006"/>
    <d v="2023-11-04T13:35:34"/>
    <m/>
    <d v="2023-11-07T17:48:04"/>
    <n v="70000"/>
    <n v="70000"/>
    <s v=" EVENTO"/>
    <s v="PEREIRA RISARALDA, BARRIO CORALES MZ 38 CASA 30"/>
    <s v="TRASLADOS"/>
    <s v="CNT-2023-519"/>
    <x v="0"/>
    <s v="Finalizada"/>
    <n v="70000"/>
    <n v="70000"/>
    <n v="0"/>
    <n v="70000"/>
    <n v="0"/>
    <n v="0"/>
    <n v="70000"/>
    <n v="2201472753"/>
    <d v="2024-01-24T00:00:00"/>
    <x v="0"/>
    <m/>
    <m/>
    <d v="2024-02-29T00:00:00"/>
  </r>
  <r>
    <n v="901426707"/>
    <s v="MEDICAL ASSIST 911"/>
    <s v="FE"/>
    <n v="3007"/>
    <s v="FE3007"/>
    <s v="901426707_FE3007"/>
    <d v="2023-11-04T13:42:17"/>
    <m/>
    <d v="2023-11-07T17:48:04"/>
    <n v="5304000"/>
    <n v="5304000"/>
    <s v=" EVENTO"/>
    <s v="PEREIRA RISARALDA, BARRIO CORALES MZ 38 CASA 30"/>
    <s v="TRASLADOS"/>
    <s v="CNT-2023-519"/>
    <x v="1"/>
    <s v="Devuelta"/>
    <n v="0"/>
    <n v="0"/>
    <n v="0"/>
    <n v="0"/>
    <n v="0"/>
    <n v="0"/>
    <n v="0"/>
    <m/>
    <m/>
    <x v="2"/>
    <s v="NOPBS: SE DEVUELVE FACTURA AL VALIDAR LOS SERVICIOS FACTURADOS SE EVIDENCIA LA SIGUIENTE INCONSISTENCIA : 1-EL NUMERO DE AUTORIZACION QUE ANEXAN YA ESTA PRESENTADO EN LA FACTURA FE-2966 , 2- NO SE PUEDE PRESENTAR EL MISMO NUMERO DE AUTORIZACION EN DIFERENTES FACTURAS ,3- NO SE EVIDENCIA CODIGO MIPRES EN EL DETALLADO DE LA FACTURA, 4-SERVICIO NO SE ENCUENTRA REPORTADO EN LA WEB SERVICES ,5 SE DEBEN DE ANEXAR LAS 2 HOJAS DE TRASLADO  IDA Y RETORNO,6- LOS DATOS REPORTADOS EN LA WEB SERVICES DEBEN DE COINCIDIR CON LA CANTIDAD, VALOR, CODIGO MIPRES, NUMERO DE ENTREGA , Y LA FECHA DEL SERVICIO QUE ES EL ULTIMO TRASLADO. FAVOR VALIDAR .JENNIFER REBOLLEDO"/>
    <s v="NO PBS"/>
    <d v="2024-02-29T00:00:00"/>
  </r>
  <r>
    <n v="901426707"/>
    <s v="MEDICAL ASSIST 911"/>
    <s v="FE"/>
    <n v="3037"/>
    <s v="FE3037"/>
    <s v="901426707_FE3037"/>
    <d v="2023-11-22T15:43:38"/>
    <m/>
    <d v="2023-11-30T07:00:00"/>
    <n v="5304000"/>
    <n v="5304000"/>
    <s v=" EVENTO"/>
    <s v="PEREIRA RISARALDA, BARRIO CORALES MZ 38 CASA 30"/>
    <s v="TRASLADOS"/>
    <s v="CNT-2023-519"/>
    <x v="0"/>
    <s v="Finalizada"/>
    <n v="5304000"/>
    <n v="5304000"/>
    <n v="0"/>
    <n v="5304000"/>
    <n v="0"/>
    <n v="0"/>
    <n v="5304000"/>
    <n v="4800062175"/>
    <d v="2023-12-29T00:00:00"/>
    <x v="0"/>
    <m/>
    <m/>
    <d v="2024-02-29T00:00:00"/>
  </r>
  <r>
    <n v="901426707"/>
    <s v="MEDICAL ASSIST 911"/>
    <s v="FE"/>
    <n v="3046"/>
    <s v="FE3046"/>
    <s v="901426707_FE3046"/>
    <d v="2023-11-27T15:47:01"/>
    <m/>
    <d v="2023-12-13T14:31:50"/>
    <n v="5304000"/>
    <n v="5304000"/>
    <s v=" EVENTO"/>
    <s v="PEREIRA RISARALDA, BARRIO CORALES MZ 38 CASA 30"/>
    <s v="TRASLADOS"/>
    <s v="CNT-2023-519"/>
    <x v="1"/>
    <s v="Devuelta"/>
    <n v="0"/>
    <n v="0"/>
    <n v="0"/>
    <n v="0"/>
    <n v="0"/>
    <n v="0"/>
    <n v="0"/>
    <m/>
    <m/>
    <x v="2"/>
    <s v="SE SOSTIENE DEVOLUCION LOS SOPORTES QUE ANEXAN NO CORRESPONDEN A LA FACTURA RADICADA , SOPORTAN FACTURA FE-3037 QUE YA SE ENCUENTRA TRAMITADA Y RADICAN NUMERO FE-3046 FAVOR VALIDAR LA CAUSAL DE LA DEVOLUCION. JENNIFER REBOLLEDO"/>
    <s v="AUTORIZACION"/>
    <d v="2024-02-29T00:00:00"/>
  </r>
  <r>
    <n v="901426707"/>
    <s v="MEDICAL ASSIST 911"/>
    <s v="FE"/>
    <n v="3059"/>
    <s v="FE3059"/>
    <s v="901426707_FE3059"/>
    <d v="2023-12-04T13:29:55"/>
    <m/>
    <d v="2023-12-04T16:11:02"/>
    <n v="5304000"/>
    <n v="5304000"/>
    <s v=" EVENTO"/>
    <s v="PEREIRA RISARALDA, BARRIO CORALES MZ 38 CASA 30"/>
    <s v="TRASLADOS"/>
    <s v="CNT-2023-519"/>
    <x v="0"/>
    <s v="Finalizada"/>
    <n v="5304000"/>
    <n v="5304000"/>
    <n v="0"/>
    <n v="5304000"/>
    <n v="0"/>
    <n v="0"/>
    <n v="5304000"/>
    <n v="2201472753"/>
    <d v="2024-01-24T00:00:00"/>
    <x v="0"/>
    <m/>
    <m/>
    <d v="2024-02-29T00:00:00"/>
  </r>
  <r>
    <n v="901426707"/>
    <s v="MEDICAL ASSIST 911"/>
    <s v="FE"/>
    <n v="3085"/>
    <s v="FE3085"/>
    <s v="901426707_FE3085"/>
    <d v="2023-12-06T11:45:57"/>
    <m/>
    <d v="2023-12-07T11:33:41"/>
    <n v="70000"/>
    <n v="70000"/>
    <s v=" EVENTO"/>
    <s v="PEREIRA RISARALDA, BARRIO CORALES MZ 38 CASA 30"/>
    <s v="TRASLADOS"/>
    <s v="CNT-2023-519"/>
    <x v="0"/>
    <s v="Finalizada"/>
    <n v="70000"/>
    <n v="70000"/>
    <n v="0"/>
    <n v="70000"/>
    <n v="0"/>
    <n v="0"/>
    <n v="70000"/>
    <n v="2201472753"/>
    <d v="2024-01-24T00:00:00"/>
    <x v="0"/>
    <m/>
    <m/>
    <d v="2024-02-29T00:00:00"/>
  </r>
  <r>
    <n v="901426707"/>
    <s v="MEDICAL ASSIST 911"/>
    <s v="FE"/>
    <n v="3086"/>
    <s v="FE3086"/>
    <s v="901426707_FE3086"/>
    <d v="2023-12-06T13:49:07"/>
    <m/>
    <d v="2023-12-07T11:41:44"/>
    <n v="272000"/>
    <n v="272000"/>
    <s v=" EVENTO"/>
    <s v="PEREIRA RISARALDA, BARRIO CORALES MZ 38 CASA 30"/>
    <s v="TRASLADOS"/>
    <s v="CNT-2023-519"/>
    <x v="0"/>
    <s v="Finalizada"/>
    <n v="272000"/>
    <n v="272000"/>
    <n v="0"/>
    <n v="272000"/>
    <n v="0"/>
    <n v="0"/>
    <n v="272000"/>
    <n v="2201472753"/>
    <d v="2024-01-24T00:00:00"/>
    <x v="0"/>
    <m/>
    <m/>
    <d v="2024-02-29T00:00:00"/>
  </r>
  <r>
    <n v="901426707"/>
    <s v="MEDICAL ASSIST 911"/>
    <s v="FE"/>
    <n v="3087"/>
    <s v="FE3087"/>
    <s v="901426707_FE3087"/>
    <d v="2023-12-06T14:14:59"/>
    <m/>
    <d v="2023-12-07T11:45:07"/>
    <n v="130000"/>
    <n v="130000"/>
    <s v=" EVENTO"/>
    <s v="PEREIRA RISARALDA, BARRIO CORALES MZ 38 CASA 30"/>
    <s v="TRASLADOS"/>
    <s v="CNT-2023-519"/>
    <x v="0"/>
    <s v="Finalizada"/>
    <n v="130000"/>
    <n v="130000"/>
    <n v="0"/>
    <n v="130000"/>
    <n v="0"/>
    <n v="0"/>
    <n v="130000"/>
    <n v="2201472485"/>
    <d v="2024-01-17T00:00:00"/>
    <x v="0"/>
    <m/>
    <m/>
    <d v="2024-02-29T00:00:00"/>
  </r>
  <r>
    <n v="901426707"/>
    <s v="MEDICAL ASSIST 911"/>
    <s v="FE"/>
    <n v="3088"/>
    <s v="FE3088"/>
    <s v="901426707_FE3088"/>
    <d v="2023-12-06T14:33:58"/>
    <m/>
    <d v="2023-12-07T11:48:28"/>
    <n v="130000"/>
    <n v="130000"/>
    <s v=" EVENTO"/>
    <s v="PEREIRA RISARALDA, BARRIO CORALES MZ 38 CASA 30"/>
    <s v="TRASLADOS"/>
    <s v="CNT-2023-519"/>
    <x v="0"/>
    <s v="Finalizada"/>
    <n v="130000"/>
    <n v="130000"/>
    <n v="0"/>
    <n v="130000"/>
    <n v="0"/>
    <n v="0"/>
    <n v="130000"/>
    <n v="2201472485"/>
    <d v="2024-01-17T00:00:00"/>
    <x v="0"/>
    <m/>
    <m/>
    <d v="2024-02-29T00:00:00"/>
  </r>
  <r>
    <n v="901426707"/>
    <s v="MEDICAL ASSIST 911"/>
    <s v="FE"/>
    <n v="3089"/>
    <s v="FE3089"/>
    <s v="901426707_FE3089"/>
    <d v="2023-12-06T14:48:27"/>
    <m/>
    <d v="2023-12-07T11:50:49"/>
    <n v="276000"/>
    <n v="276000"/>
    <s v=" EVENTO"/>
    <s v="PEREIRA RISARALDA, BARRIO CORALES MZ 38 CASA 30"/>
    <s v="TRASLADOS"/>
    <s v="CNT-2023-519"/>
    <x v="0"/>
    <s v="Finalizada"/>
    <n v="276000"/>
    <n v="276000"/>
    <n v="0"/>
    <n v="276000"/>
    <n v="0"/>
    <n v="0"/>
    <n v="276000"/>
    <n v="2201472485"/>
    <d v="2024-01-17T00:00:00"/>
    <x v="0"/>
    <m/>
    <m/>
    <d v="2024-02-29T00:00:00"/>
  </r>
  <r>
    <n v="901426707"/>
    <s v="MEDICAL ASSIST 911"/>
    <s v="FE"/>
    <n v="3094"/>
    <s v="FE3094"/>
    <s v="901426707_FE3094"/>
    <d v="2023-12-09T11:20:50"/>
    <m/>
    <d v="2023-12-13T14:34:06"/>
    <n v="2100000"/>
    <n v="2100000"/>
    <s v=" EVENTO"/>
    <s v="PEREIRA RISARALDA, BARRIO CORALES MZ 38 CASA 30"/>
    <s v="TRASLADOS"/>
    <s v="CNT-2023-519"/>
    <x v="0"/>
    <s v="Finalizada"/>
    <n v="2100000"/>
    <n v="2100000"/>
    <n v="0"/>
    <n v="2100000"/>
    <n v="0"/>
    <n v="0"/>
    <n v="2100000"/>
    <n v="2201472753"/>
    <d v="2024-01-24T00:00:00"/>
    <x v="0"/>
    <m/>
    <m/>
    <d v="2024-02-29T00:00:00"/>
  </r>
  <r>
    <n v="901426707"/>
    <s v="MEDICAL ASSIST 911"/>
    <s v="FE"/>
    <n v="3111"/>
    <s v="FE3111"/>
    <s v="901426707_FE3111"/>
    <d v="2023-12-14T12:04:29"/>
    <m/>
    <d v="2023-12-14T16:14:48"/>
    <n v="80000"/>
    <n v="80000"/>
    <s v=" EVENTO"/>
    <s v="PEREIRA RISARALDA, BARRIO CORALES MZ 38 CASA 30"/>
    <s v="TRASLADOS"/>
    <s v="CNT-2023-519"/>
    <x v="0"/>
    <s v="Finalizada"/>
    <n v="80000"/>
    <n v="80000"/>
    <n v="0"/>
    <n v="80000"/>
    <n v="0"/>
    <n v="0"/>
    <n v="80000"/>
    <n v="2201472753"/>
    <d v="2024-01-24T00:00:00"/>
    <x v="0"/>
    <m/>
    <m/>
    <d v="2024-02-29T00:00:00"/>
  </r>
  <r>
    <n v="901426707"/>
    <s v="MEDICAL ASSIST 911"/>
    <s v="FE"/>
    <n v="3112"/>
    <s v="FE3112"/>
    <s v="901426707_FE3112"/>
    <d v="2023-12-14T12:12:28"/>
    <m/>
    <d v="2023-12-14T16:17:34"/>
    <n v="1500000"/>
    <n v="1500000"/>
    <s v=" EVENTO"/>
    <s v="PEREIRA RISARALDA, BARRIO CORALES MZ 38 CASA 30"/>
    <s v="TRASLADOS"/>
    <s v="CNT-2023-519"/>
    <x v="0"/>
    <s v="Finalizada"/>
    <n v="1500000"/>
    <n v="1500000"/>
    <n v="0"/>
    <n v="1500000"/>
    <n v="0"/>
    <n v="0"/>
    <n v="1500000"/>
    <n v="2201472753"/>
    <d v="2024-01-24T00:00:00"/>
    <x v="0"/>
    <m/>
    <m/>
    <d v="2024-02-29T00:00:00"/>
  </r>
  <r>
    <n v="901426707"/>
    <s v="MEDICAL ASSIST 911"/>
    <s v="FE"/>
    <n v="3194"/>
    <s v="FE3194"/>
    <s v="901426707_FE3194"/>
    <d v="2024-01-18T14:41:20"/>
    <m/>
    <d v="2024-02-01T07:00:00"/>
    <n v="272000"/>
    <n v="272000"/>
    <s v=" EVENTO"/>
    <s v="PEREIRA RISARALDA, BARRIO CORALES MZ 38 CASA 30"/>
    <s v="TRASLADOS"/>
    <s v="CNT-2023-519"/>
    <x v="3"/>
    <s v="Finalizada"/>
    <n v="272000"/>
    <n v="272000"/>
    <n v="0"/>
    <n v="272000"/>
    <n v="266560"/>
    <n v="1222384402"/>
    <n v="0"/>
    <m/>
    <m/>
    <x v="0"/>
    <m/>
    <m/>
    <d v="2024-02-29T00:00:00"/>
  </r>
  <r>
    <n v="901426707"/>
    <s v="MEDICAL ASSIST 911"/>
    <s v="FE"/>
    <n v="3195"/>
    <s v="FE3195"/>
    <s v="901426707_FE3195"/>
    <d v="2024-01-18T15:01:53"/>
    <m/>
    <d v="2024-02-01T07:00:00"/>
    <n v="1700000"/>
    <n v="1700000"/>
    <s v=" EVENTO"/>
    <s v="PEREIRA RISARALDA, BARRIO CORALES MZ 38 CASA 30"/>
    <s v="TRASLADOS"/>
    <s v="CNT-2023-519"/>
    <x v="3"/>
    <s v="Finalizada"/>
    <n v="1700000"/>
    <n v="1700000"/>
    <n v="0"/>
    <n v="1700000"/>
    <n v="1666000"/>
    <n v="1222384891"/>
    <n v="0"/>
    <m/>
    <m/>
    <x v="0"/>
    <m/>
    <m/>
    <d v="2024-02-29T00:00:00"/>
  </r>
  <r>
    <n v="901426707"/>
    <s v="MEDICAL ASSIST 911"/>
    <s v="FE"/>
    <n v="3197"/>
    <s v="FE3197"/>
    <s v="901426707_FE3197"/>
    <d v="2024-01-18T15:19:51"/>
    <m/>
    <d v="1899-12-30T00:00:00"/>
    <n v="5304000"/>
    <n v="5304000"/>
    <s v=" EVENTO"/>
    <s v="PEREIRA RISARALDA, BARRIO CORALES MZ 38 CASA 30"/>
    <s v="TRASLADOS"/>
    <s v="CNT-2023-519"/>
    <x v="2"/>
    <s v="Para cargar RIPS o soportes"/>
    <n v="0"/>
    <n v="0"/>
    <n v="0"/>
    <n v="0"/>
    <n v="0"/>
    <n v="0"/>
    <n v="0"/>
    <m/>
    <m/>
    <x v="0"/>
    <m/>
    <m/>
    <d v="2024-02-29T00:00:00"/>
  </r>
  <r>
    <n v="901426707"/>
    <s v="MEDICAL ASSIST 911"/>
    <s v="FE"/>
    <n v="3211"/>
    <s v="FE3211"/>
    <s v="901426707_FE3211"/>
    <d v="2024-01-20T11:54:16"/>
    <m/>
    <d v="2024-02-01T07:00:00"/>
    <n v="80000"/>
    <n v="80000"/>
    <s v=" EVENTO"/>
    <s v="PEREIRA RISARALDA, BARRIO CORALES MZ 38 CASA 30"/>
    <s v="TRASLADOS"/>
    <s v="CNT-2023-519"/>
    <x v="3"/>
    <s v="Finalizada"/>
    <n v="80000"/>
    <n v="80000"/>
    <n v="0"/>
    <n v="80000"/>
    <n v="80000"/>
    <n v="1222384404"/>
    <n v="0"/>
    <m/>
    <m/>
    <x v="0"/>
    <m/>
    <m/>
    <d v="2024-02-29T00:00:00"/>
  </r>
  <r>
    <n v="901426707"/>
    <s v="MEDICAL ASSIST 911"/>
    <s v="FE"/>
    <n v="3216"/>
    <s v="FE3216"/>
    <s v="901426707_FE3216"/>
    <d v="2024-01-23T15:09:10"/>
    <m/>
    <d v="2024-02-01T07:00:00"/>
    <n v="4488000"/>
    <n v="4488000"/>
    <s v=" EVENTO"/>
    <s v="PEREIRA RISARALDA, BARRIO CORALES MZ 38 CASA 30"/>
    <s v="TRASLADOS"/>
    <s v="CNT-2023-519"/>
    <x v="3"/>
    <s v="Finalizada"/>
    <n v="4488000"/>
    <n v="4488000"/>
    <n v="4488000"/>
    <n v="4488000"/>
    <n v="0"/>
    <n v="0"/>
    <n v="0"/>
    <m/>
    <m/>
    <x v="0"/>
    <m/>
    <m/>
    <d v="2024-02-29T00:00:00"/>
  </r>
  <r>
    <n v="901426707"/>
    <s v="MEDICAL ASSIST 911"/>
    <s v="FE"/>
    <n v="3223"/>
    <s v="FE3223"/>
    <s v="901426707_FE3223"/>
    <d v="2024-01-26T09:03:38"/>
    <m/>
    <d v="2024-02-01T07:00:00"/>
    <n v="598500"/>
    <n v="598500"/>
    <s v=" EVENTO"/>
    <s v="PEREIRA RISARALDA, BARRIO CORALES MZ 38 CASA 30"/>
    <s v="PLANES Y CONVENIOS"/>
    <s v="CNT-2023-519"/>
    <x v="3"/>
    <s v="Finalizada"/>
    <n v="598500"/>
    <n v="598500"/>
    <n v="0"/>
    <n v="598500"/>
    <n v="598500"/>
    <n v="1222384321"/>
    <n v="0"/>
    <m/>
    <m/>
    <x v="0"/>
    <m/>
    <m/>
    <d v="2024-02-29T00:00:00"/>
  </r>
  <r>
    <n v="901426707"/>
    <s v="MEDICAL ASSIST 911"/>
    <s v="FE"/>
    <n v="3233"/>
    <s v="FE3233"/>
    <s v="901426707_FE3233"/>
    <d v="2024-01-29T15:02:06"/>
    <m/>
    <d v="2024-02-01T07:00:00"/>
    <n v="408000"/>
    <n v="408000"/>
    <s v=" EVENTO"/>
    <s v="PEREIRA RISARALDA, BARRIO CORALES MZ 38 CASA 30"/>
    <s v="TRASLADOS"/>
    <s v="CNT-2023-519"/>
    <x v="1"/>
    <s v="Devuelta"/>
    <n v="0"/>
    <n v="0"/>
    <n v="0"/>
    <n v="0"/>
    <n v="0"/>
    <n v="0"/>
    <n v="0"/>
    <m/>
    <m/>
    <x v="3"/>
    <s v="Soportes Incompletos/ Se devueve factura   ( 601T01-15 TRASLADO ASISTENCIAL BASICA - EVENTO POR HORA)  NAP   122300202190_x000a_1) No se evidencia  Cancelación del servicio a la EPS Por parte del hospital  departamental San Antonio de Roldanillo_x000a_2) No se evidencia correo de  cancelación del servicio ._x000a_3) No se evidencia  firma de personal del Hospital de Roldanillo (No hay evidencia de arribo de la ambulancia al Hospital)_x000a_4) la firma del usuario desistimiento del servicio en la hoja de ruta ambulancia  no es clara el numero de cedula no corresponde._x000a_No se evidencia la suficiente  Claridad en la prestación de este servicio._x000a_se autoriza  cobro de copago   rango uno del 11.5% _x000a_JAM"/>
    <s v="849-Factura no cumple requistos legales "/>
    <d v="2024-02-29T00:00:00"/>
  </r>
  <r>
    <n v="901426707"/>
    <s v="MEDICAL ASSIST 911"/>
    <s v="FE"/>
    <n v="3259"/>
    <s v="FE3259"/>
    <s v="901426707_FE3259"/>
    <d v="2024-02-06T10:17:16"/>
    <m/>
    <d v="2024-02-06T11:53:29"/>
    <n v="5304000"/>
    <n v="5304000"/>
    <s v=" EVENTO"/>
    <s v="PEREIRA RISARALDA, BARRIO CORALES MZ 38 CASA 30"/>
    <s v="TRASLADOS"/>
    <s v="CNT-2023-519"/>
    <x v="3"/>
    <s v="Finalizada"/>
    <n v="5304000"/>
    <n v="5304000"/>
    <n v="0"/>
    <n v="5304000"/>
    <n v="5304000"/>
    <n v="1222397598"/>
    <n v="0"/>
    <m/>
    <m/>
    <x v="0"/>
    <m/>
    <m/>
    <d v="2024-02-29T00:00:00"/>
  </r>
  <r>
    <n v="901426707"/>
    <s v="MEDICAL ASSIST 911"/>
    <s v="FE"/>
    <n v="3264"/>
    <s v="FE3264"/>
    <s v="901426707_FE3264"/>
    <d v="2024-02-07T10:44:02"/>
    <m/>
    <d v="2024-02-12T07:00:00"/>
    <n v="80000"/>
    <n v="80000"/>
    <s v=" EVENTO"/>
    <s v="PEREIRA RISARALDA, BARRIO CORALES MZ 38 CASA 30"/>
    <s v="TRASLADOS"/>
    <s v="CNT-2023-519"/>
    <x v="3"/>
    <s v="Finalizada"/>
    <n v="80000"/>
    <n v="80000"/>
    <n v="0"/>
    <n v="80000"/>
    <n v="80000"/>
    <n v="1222391702"/>
    <n v="0"/>
    <m/>
    <m/>
    <x v="0"/>
    <m/>
    <m/>
    <d v="2024-02-29T00:00:00"/>
  </r>
  <r>
    <n v="901426707"/>
    <s v="MEDICAL ASSIST 911"/>
    <s v="FE"/>
    <n v="3278"/>
    <s v="FE3278"/>
    <s v="901426707_FE3278"/>
    <d v="2024-02-15T09:07:35"/>
    <m/>
    <d v="2024-03-01T07:00:00"/>
    <n v="1300000"/>
    <n v="1300000"/>
    <s v=" EVENTO"/>
    <s v="PEREIRA RISARALDA, BARRIO CORALES MZ 38 CASA 30"/>
    <s v="TRASLADOS"/>
    <s v="CNT-2023-519"/>
    <x v="3"/>
    <s v="Finalizada"/>
    <n v="1300000"/>
    <n v="1300000"/>
    <n v="0"/>
    <n v="1300000"/>
    <n v="0"/>
    <n v="0"/>
    <n v="0"/>
    <m/>
    <m/>
    <x v="0"/>
    <m/>
    <m/>
    <d v="2024-02-29T00:00:00"/>
  </r>
  <r>
    <n v="901426707"/>
    <s v="MEDICAL ASSIST 911"/>
    <s v="FE"/>
    <n v="3305"/>
    <s v="FE3305"/>
    <s v="901426707_FE3305"/>
    <d v="2024-02-24T12:24:43"/>
    <m/>
    <d v="2024-03-01T07:00:00"/>
    <n v="5304000"/>
    <n v="5304000"/>
    <s v=" EVENTO"/>
    <s v="PEREIRA RISARALDA, BARRIO CORALES MZ 38 CASA 30"/>
    <s v="TRASLADOS"/>
    <s v="CNT-2023-519"/>
    <x v="4"/>
    <s v="Para auditoria de pertinencia"/>
    <n v="0"/>
    <n v="0"/>
    <n v="0"/>
    <n v="0"/>
    <n v="0"/>
    <n v="0"/>
    <n v="0"/>
    <m/>
    <m/>
    <x v="0"/>
    <m/>
    <m/>
    <d v="2024-02-29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680CAA1-5A5F-40DA-A80C-E9AF577483C8}" name="TablaDinámica1" cacheId="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C9" firstHeaderRow="0" firstDataRow="1" firstDataCol="1"/>
  <pivotFields count="30">
    <pivotField showAll="0"/>
    <pivotField showAll="0"/>
    <pivotField showAll="0"/>
    <pivotField showAll="0"/>
    <pivotField showAll="0"/>
    <pivotField dataField="1" showAll="0"/>
    <pivotField numFmtId="14" showAll="0"/>
    <pivotField showAll="0"/>
    <pivotField showAll="0"/>
    <pivotField showAll="0"/>
    <pivotField dataField="1" showAll="0"/>
    <pivotField showAll="0"/>
    <pivotField showAll="0"/>
    <pivotField showAll="0"/>
    <pivotField showAll="0"/>
    <pivotField axis="axisRow" showAll="0">
      <items count="6">
        <item x="0"/>
        <item x="1"/>
        <item x="4"/>
        <item x="2"/>
        <item x="3"/>
        <item t="default"/>
      </items>
    </pivotField>
    <pivotField showAll="0"/>
    <pivotField numFmtId="171" showAll="0"/>
    <pivotField numFmtId="171" showAll="0"/>
    <pivotField numFmtId="171" showAll="0"/>
    <pivotField numFmtId="171" showAll="0"/>
    <pivotField numFmtId="171" showAll="0"/>
    <pivotField numFmtId="171" showAll="0"/>
    <pivotField numFmtId="171" showAll="0"/>
    <pivotField showAll="0"/>
    <pivotField showAll="0"/>
    <pivotField showAll="0">
      <items count="5">
        <item x="3"/>
        <item x="1"/>
        <item x="2"/>
        <item x="0"/>
        <item t="default"/>
      </items>
    </pivotField>
    <pivotField showAll="0"/>
    <pivotField showAll="0"/>
    <pivotField numFmtId="14" showAll="0"/>
  </pivotFields>
  <rowFields count="1">
    <field x="15"/>
  </rowFields>
  <rowItems count="6">
    <i>
      <x/>
    </i>
    <i>
      <x v="1"/>
    </i>
    <i>
      <x v="2"/>
    </i>
    <i>
      <x v="3"/>
    </i>
    <i>
      <x v="4"/>
    </i>
    <i t="grand">
      <x/>
    </i>
  </rowItems>
  <colFields count="1">
    <field x="-2"/>
  </colFields>
  <colItems count="2">
    <i>
      <x/>
    </i>
    <i i="1">
      <x v="1"/>
    </i>
  </colItems>
  <dataFields count="2">
    <dataField name="Cuenta de LLAVE " fld="5" subtotal="count" baseField="0" baseItem="0"/>
    <dataField name="Suma de IPS Saldo Factura" fld="10" baseField="0" baseItem="0" numFmtId="171"/>
  </dataFields>
  <formats count="7">
    <format dxfId="6">
      <pivotArea outline="0" collapsedLevelsAreSubtotals="1" fieldPosition="0">
        <references count="1">
          <reference field="4294967294" count="1" selected="0">
            <x v="1"/>
          </reference>
        </references>
      </pivotArea>
    </format>
    <format dxfId="5">
      <pivotArea type="all" dataOnly="0" outline="0" fieldPosition="0"/>
    </format>
    <format dxfId="4">
      <pivotArea outline="0" collapsedLevelsAreSubtotals="1" fieldPosition="0"/>
    </format>
    <format dxfId="3">
      <pivotArea field="15" type="button" dataOnly="0" labelOnly="1" outline="0" axis="axisRow" fieldPosition="0"/>
    </format>
    <format dxfId="2">
      <pivotArea dataOnly="0" labelOnly="1" fieldPosition="0">
        <references count="1">
          <reference field="15"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0"/>
  <sheetViews>
    <sheetView showGridLines="0" topLeftCell="A14" zoomScale="84" zoomScaleNormal="84" workbookViewId="0">
      <selection sqref="A1:L30"/>
    </sheetView>
  </sheetViews>
  <sheetFormatPr baseColWidth="10" defaultRowHeight="14.5" x14ac:dyDescent="0.35"/>
  <cols>
    <col min="1" max="1" width="18.81640625" customWidth="1"/>
    <col min="2" max="2" width="25" customWidth="1"/>
    <col min="3" max="3" width="15.453125" customWidth="1"/>
    <col min="4" max="4" width="12.81640625" customWidth="1"/>
    <col min="5" max="5" width="15" customWidth="1"/>
    <col min="6" max="6" width="16" customWidth="1"/>
    <col min="7" max="7" width="10.453125" customWidth="1"/>
    <col min="8" max="8" width="12.1796875" customWidth="1"/>
    <col min="9" max="9" width="17.7265625" customWidth="1"/>
    <col min="10" max="10" width="16.453125" customWidth="1"/>
    <col min="11" max="11" width="17.7265625" customWidth="1"/>
    <col min="12" max="12" width="19.1796875" customWidth="1"/>
  </cols>
  <sheetData>
    <row r="1" spans="1:12" s="2" customFormat="1" ht="29" x14ac:dyDescent="0.35">
      <c r="A1" s="1" t="s">
        <v>6</v>
      </c>
      <c r="B1" s="1" t="s">
        <v>8</v>
      </c>
      <c r="C1" s="1" t="s">
        <v>0</v>
      </c>
      <c r="D1" s="1" t="s">
        <v>1</v>
      </c>
      <c r="E1" s="1" t="s">
        <v>2</v>
      </c>
      <c r="F1" s="1" t="s">
        <v>3</v>
      </c>
      <c r="G1" s="1" t="s">
        <v>4</v>
      </c>
      <c r="H1" s="1" t="s">
        <v>5</v>
      </c>
      <c r="I1" s="1" t="s">
        <v>7</v>
      </c>
      <c r="J1" s="1" t="s">
        <v>9</v>
      </c>
      <c r="K1" s="1" t="s">
        <v>10</v>
      </c>
      <c r="L1" s="1" t="s">
        <v>11</v>
      </c>
    </row>
    <row r="2" spans="1:12" ht="21.75" customHeight="1" x14ac:dyDescent="0.35">
      <c r="A2" s="3">
        <v>901426707</v>
      </c>
      <c r="B2" s="3" t="s">
        <v>12</v>
      </c>
      <c r="C2" s="3" t="s">
        <v>13</v>
      </c>
      <c r="D2" s="3">
        <v>2966</v>
      </c>
      <c r="E2" s="4">
        <v>45210.4975694444</v>
      </c>
      <c r="F2" s="3"/>
      <c r="G2" s="5">
        <v>5304000</v>
      </c>
      <c r="H2" s="5">
        <v>5304000</v>
      </c>
      <c r="I2" s="6" t="s">
        <v>14</v>
      </c>
      <c r="J2" s="7" t="s">
        <v>16</v>
      </c>
      <c r="K2" s="3" t="s">
        <v>17</v>
      </c>
      <c r="L2" s="7" t="s">
        <v>15</v>
      </c>
    </row>
    <row r="3" spans="1:12" ht="21" customHeight="1" x14ac:dyDescent="0.35">
      <c r="A3" s="3">
        <v>901426707</v>
      </c>
      <c r="B3" s="3" t="s">
        <v>12</v>
      </c>
      <c r="C3" s="3" t="s">
        <v>13</v>
      </c>
      <c r="D3" s="3">
        <v>2965</v>
      </c>
      <c r="E3" s="4">
        <v>45210.436932870398</v>
      </c>
      <c r="F3" s="3"/>
      <c r="G3" s="5">
        <v>608000</v>
      </c>
      <c r="H3" s="5">
        <v>608000</v>
      </c>
      <c r="I3" s="6" t="s">
        <v>14</v>
      </c>
      <c r="J3" s="7" t="s">
        <v>16</v>
      </c>
      <c r="K3" s="3" t="s">
        <v>17</v>
      </c>
      <c r="L3" s="7" t="s">
        <v>15</v>
      </c>
    </row>
    <row r="4" spans="1:12" x14ac:dyDescent="0.35">
      <c r="A4" s="3">
        <v>901426707</v>
      </c>
      <c r="B4" s="3" t="s">
        <v>12</v>
      </c>
      <c r="C4" s="3" t="s">
        <v>13</v>
      </c>
      <c r="D4" s="3">
        <v>3003</v>
      </c>
      <c r="E4" s="4">
        <v>45234.545648148101</v>
      </c>
      <c r="F4" s="3"/>
      <c r="G4" s="5">
        <v>250000</v>
      </c>
      <c r="H4" s="5">
        <v>250000</v>
      </c>
      <c r="I4" s="6" t="s">
        <v>14</v>
      </c>
      <c r="J4" s="7" t="s">
        <v>16</v>
      </c>
      <c r="K4" s="3" t="s">
        <v>17</v>
      </c>
      <c r="L4" s="7" t="s">
        <v>15</v>
      </c>
    </row>
    <row r="5" spans="1:12" x14ac:dyDescent="0.35">
      <c r="A5" s="3">
        <v>901426707</v>
      </c>
      <c r="B5" s="3" t="s">
        <v>12</v>
      </c>
      <c r="C5" s="3" t="s">
        <v>13</v>
      </c>
      <c r="D5" s="3">
        <v>3004</v>
      </c>
      <c r="E5" s="4">
        <v>45234.548622685201</v>
      </c>
      <c r="F5" s="3"/>
      <c r="G5" s="5">
        <v>70000</v>
      </c>
      <c r="H5" s="5">
        <v>70000</v>
      </c>
      <c r="I5" s="6" t="s">
        <v>14</v>
      </c>
      <c r="J5" s="7" t="s">
        <v>16</v>
      </c>
      <c r="K5" s="3" t="s">
        <v>17</v>
      </c>
      <c r="L5" s="7" t="s">
        <v>15</v>
      </c>
    </row>
    <row r="6" spans="1:12" x14ac:dyDescent="0.35">
      <c r="A6" s="3">
        <v>901426707</v>
      </c>
      <c r="B6" s="3" t="s">
        <v>12</v>
      </c>
      <c r="C6" s="3" t="s">
        <v>13</v>
      </c>
      <c r="D6" s="3">
        <v>3005</v>
      </c>
      <c r="E6" s="4">
        <v>45234.563611111102</v>
      </c>
      <c r="F6" s="3"/>
      <c r="G6" s="5">
        <v>70000</v>
      </c>
      <c r="H6" s="5">
        <v>70000</v>
      </c>
      <c r="I6" s="6" t="s">
        <v>14</v>
      </c>
      <c r="J6" s="7" t="s">
        <v>16</v>
      </c>
      <c r="K6" s="3" t="s">
        <v>17</v>
      </c>
      <c r="L6" s="7" t="s">
        <v>15</v>
      </c>
    </row>
    <row r="7" spans="1:12" x14ac:dyDescent="0.35">
      <c r="A7" s="3">
        <v>901426707</v>
      </c>
      <c r="B7" s="3" t="s">
        <v>12</v>
      </c>
      <c r="C7" s="3" t="s">
        <v>13</v>
      </c>
      <c r="D7" s="3">
        <v>3006</v>
      </c>
      <c r="E7" s="4">
        <v>45234.566365740699</v>
      </c>
      <c r="F7" s="3"/>
      <c r="G7" s="5">
        <v>70000</v>
      </c>
      <c r="H7" s="5">
        <v>70000</v>
      </c>
      <c r="I7" s="6" t="s">
        <v>14</v>
      </c>
      <c r="J7" s="7" t="s">
        <v>16</v>
      </c>
      <c r="K7" s="3" t="s">
        <v>17</v>
      </c>
      <c r="L7" s="7" t="s">
        <v>15</v>
      </c>
    </row>
    <row r="8" spans="1:12" x14ac:dyDescent="0.35">
      <c r="A8" s="3">
        <v>901426707</v>
      </c>
      <c r="B8" s="3" t="s">
        <v>12</v>
      </c>
      <c r="C8" s="3" t="s">
        <v>13</v>
      </c>
      <c r="D8" s="3">
        <v>3007</v>
      </c>
      <c r="E8" s="4">
        <v>45234.5710300926</v>
      </c>
      <c r="F8" s="3"/>
      <c r="G8" s="5">
        <v>5304000</v>
      </c>
      <c r="H8" s="5">
        <v>5304000</v>
      </c>
      <c r="I8" s="6" t="s">
        <v>14</v>
      </c>
      <c r="J8" s="7" t="s">
        <v>16</v>
      </c>
      <c r="K8" s="3" t="s">
        <v>17</v>
      </c>
      <c r="L8" s="7" t="s">
        <v>15</v>
      </c>
    </row>
    <row r="9" spans="1:12" x14ac:dyDescent="0.35">
      <c r="A9" s="3">
        <v>901426707</v>
      </c>
      <c r="B9" s="3" t="s">
        <v>12</v>
      </c>
      <c r="C9" s="3" t="s">
        <v>13</v>
      </c>
      <c r="D9" s="3">
        <v>3037</v>
      </c>
      <c r="E9" s="4">
        <v>45252.655300925901</v>
      </c>
      <c r="F9" s="3"/>
      <c r="G9" s="5">
        <v>5304000</v>
      </c>
      <c r="H9" s="5">
        <v>5304000</v>
      </c>
      <c r="I9" s="6" t="s">
        <v>14</v>
      </c>
      <c r="J9" s="7" t="s">
        <v>16</v>
      </c>
      <c r="K9" s="3" t="s">
        <v>17</v>
      </c>
      <c r="L9" s="7" t="s">
        <v>15</v>
      </c>
    </row>
    <row r="10" spans="1:12" x14ac:dyDescent="0.35">
      <c r="A10" s="3">
        <v>901426707</v>
      </c>
      <c r="B10" s="3" t="s">
        <v>12</v>
      </c>
      <c r="C10" s="3" t="s">
        <v>13</v>
      </c>
      <c r="D10" s="3">
        <v>3046</v>
      </c>
      <c r="E10" s="4">
        <v>45257.657650462999</v>
      </c>
      <c r="F10" s="3"/>
      <c r="G10" s="5">
        <v>5304000</v>
      </c>
      <c r="H10" s="5">
        <v>5304000</v>
      </c>
      <c r="I10" s="6" t="s">
        <v>14</v>
      </c>
      <c r="J10" s="7" t="s">
        <v>16</v>
      </c>
      <c r="K10" s="3" t="s">
        <v>17</v>
      </c>
      <c r="L10" s="7" t="s">
        <v>15</v>
      </c>
    </row>
    <row r="11" spans="1:12" x14ac:dyDescent="0.35">
      <c r="A11" s="3">
        <v>901426707</v>
      </c>
      <c r="B11" s="3" t="s">
        <v>12</v>
      </c>
      <c r="C11" s="3" t="s">
        <v>13</v>
      </c>
      <c r="D11" s="3">
        <v>3059</v>
      </c>
      <c r="E11" s="4">
        <v>45264.562442129602</v>
      </c>
      <c r="F11" s="3"/>
      <c r="G11" s="3">
        <v>5304000</v>
      </c>
      <c r="H11" s="3">
        <v>5304000</v>
      </c>
      <c r="I11" s="6" t="s">
        <v>14</v>
      </c>
      <c r="J11" s="7" t="s">
        <v>16</v>
      </c>
      <c r="K11" s="3" t="s">
        <v>17</v>
      </c>
      <c r="L11" s="7" t="s">
        <v>15</v>
      </c>
    </row>
    <row r="12" spans="1:12" x14ac:dyDescent="0.35">
      <c r="A12" s="3">
        <v>901426707</v>
      </c>
      <c r="B12" s="3" t="s">
        <v>12</v>
      </c>
      <c r="C12" s="3" t="s">
        <v>13</v>
      </c>
      <c r="D12" s="3">
        <v>3085</v>
      </c>
      <c r="E12" s="4">
        <v>45266.490243055603</v>
      </c>
      <c r="F12" s="3"/>
      <c r="G12" s="5">
        <v>70000</v>
      </c>
      <c r="H12" s="5">
        <v>70000</v>
      </c>
      <c r="I12" s="6" t="s">
        <v>14</v>
      </c>
      <c r="J12" s="7" t="s">
        <v>16</v>
      </c>
      <c r="K12" s="3" t="s">
        <v>17</v>
      </c>
      <c r="L12" s="7" t="s">
        <v>15</v>
      </c>
    </row>
    <row r="13" spans="1:12" x14ac:dyDescent="0.35">
      <c r="A13" s="3">
        <v>901426707</v>
      </c>
      <c r="B13" s="3" t="s">
        <v>12</v>
      </c>
      <c r="C13" s="3" t="s">
        <v>13</v>
      </c>
      <c r="D13" s="3">
        <v>3086</v>
      </c>
      <c r="E13" s="4">
        <v>45266.575775463003</v>
      </c>
      <c r="F13" s="3"/>
      <c r="G13" s="5">
        <v>272000</v>
      </c>
      <c r="H13" s="5">
        <v>272000</v>
      </c>
      <c r="I13" s="6" t="s">
        <v>14</v>
      </c>
      <c r="J13" s="7" t="s">
        <v>16</v>
      </c>
      <c r="K13" s="3" t="s">
        <v>17</v>
      </c>
      <c r="L13" s="7" t="s">
        <v>15</v>
      </c>
    </row>
    <row r="14" spans="1:12" x14ac:dyDescent="0.35">
      <c r="A14" s="3">
        <v>901426707</v>
      </c>
      <c r="B14" s="3" t="s">
        <v>12</v>
      </c>
      <c r="C14" s="3" t="s">
        <v>13</v>
      </c>
      <c r="D14" s="3">
        <v>3087</v>
      </c>
      <c r="E14" s="4">
        <v>45266.593738425901</v>
      </c>
      <c r="F14" s="3"/>
      <c r="G14" s="5">
        <v>130000</v>
      </c>
      <c r="H14" s="5">
        <v>130000</v>
      </c>
      <c r="I14" s="6" t="s">
        <v>14</v>
      </c>
      <c r="J14" s="7" t="s">
        <v>16</v>
      </c>
      <c r="K14" s="3" t="s">
        <v>17</v>
      </c>
      <c r="L14" s="7" t="s">
        <v>15</v>
      </c>
    </row>
    <row r="15" spans="1:12" x14ac:dyDescent="0.35">
      <c r="A15" s="3">
        <v>901426707</v>
      </c>
      <c r="B15" s="3" t="s">
        <v>12</v>
      </c>
      <c r="C15" s="3" t="s">
        <v>13</v>
      </c>
      <c r="D15" s="3">
        <v>3088</v>
      </c>
      <c r="E15" s="4">
        <v>45266.606921296298</v>
      </c>
      <c r="F15" s="3"/>
      <c r="G15" s="5">
        <v>130000</v>
      </c>
      <c r="H15" s="5">
        <v>130000</v>
      </c>
      <c r="I15" s="6" t="s">
        <v>14</v>
      </c>
      <c r="J15" s="7" t="s">
        <v>16</v>
      </c>
      <c r="K15" s="3" t="s">
        <v>17</v>
      </c>
      <c r="L15" s="7" t="s">
        <v>15</v>
      </c>
    </row>
    <row r="16" spans="1:12" x14ac:dyDescent="0.35">
      <c r="A16" s="3">
        <v>901426707</v>
      </c>
      <c r="B16" s="3" t="s">
        <v>12</v>
      </c>
      <c r="C16" s="3" t="s">
        <v>13</v>
      </c>
      <c r="D16" s="3">
        <v>3089</v>
      </c>
      <c r="E16" s="4">
        <v>45266.616979166698</v>
      </c>
      <c r="F16" s="3"/>
      <c r="G16" s="5">
        <v>276000</v>
      </c>
      <c r="H16" s="5">
        <v>276000</v>
      </c>
      <c r="I16" s="6" t="s">
        <v>14</v>
      </c>
      <c r="J16" s="7" t="s">
        <v>16</v>
      </c>
      <c r="K16" s="3" t="s">
        <v>17</v>
      </c>
      <c r="L16" s="7" t="s">
        <v>15</v>
      </c>
    </row>
    <row r="17" spans="1:12" x14ac:dyDescent="0.35">
      <c r="A17" s="3">
        <v>901426707</v>
      </c>
      <c r="B17" s="3" t="s">
        <v>12</v>
      </c>
      <c r="C17" s="3" t="s">
        <v>13</v>
      </c>
      <c r="D17" s="3">
        <v>3094</v>
      </c>
      <c r="E17" s="4">
        <v>45269.472800925898</v>
      </c>
      <c r="F17" s="3"/>
      <c r="G17" s="5">
        <v>2100000</v>
      </c>
      <c r="H17" s="5">
        <v>2100000</v>
      </c>
      <c r="I17" s="6" t="s">
        <v>14</v>
      </c>
      <c r="J17" s="7" t="s">
        <v>16</v>
      </c>
      <c r="K17" s="3" t="s">
        <v>17</v>
      </c>
      <c r="L17" s="7" t="s">
        <v>15</v>
      </c>
    </row>
    <row r="18" spans="1:12" x14ac:dyDescent="0.35">
      <c r="A18" s="3">
        <v>901426707</v>
      </c>
      <c r="B18" s="3" t="s">
        <v>12</v>
      </c>
      <c r="C18" s="3" t="s">
        <v>13</v>
      </c>
      <c r="D18" s="3">
        <v>3111</v>
      </c>
      <c r="E18" s="4">
        <v>45274.503113425897</v>
      </c>
      <c r="F18" s="3"/>
      <c r="G18" s="5">
        <v>80000</v>
      </c>
      <c r="H18" s="5">
        <v>80000</v>
      </c>
      <c r="I18" s="6" t="s">
        <v>14</v>
      </c>
      <c r="J18" s="7" t="s">
        <v>16</v>
      </c>
      <c r="K18" s="3" t="s">
        <v>17</v>
      </c>
      <c r="L18" s="7" t="s">
        <v>15</v>
      </c>
    </row>
    <row r="19" spans="1:12" x14ac:dyDescent="0.35">
      <c r="A19" s="3">
        <v>901426707</v>
      </c>
      <c r="B19" s="3" t="s">
        <v>12</v>
      </c>
      <c r="C19" s="3" t="s">
        <v>13</v>
      </c>
      <c r="D19" s="3">
        <v>3112</v>
      </c>
      <c r="E19" s="4">
        <v>45274.508657407401</v>
      </c>
      <c r="F19" s="3"/>
      <c r="G19" s="5">
        <v>1500000</v>
      </c>
      <c r="H19" s="5">
        <v>1500000</v>
      </c>
      <c r="I19" s="6" t="s">
        <v>14</v>
      </c>
      <c r="J19" s="7" t="s">
        <v>16</v>
      </c>
      <c r="K19" s="3" t="s">
        <v>17</v>
      </c>
      <c r="L19" s="7" t="s">
        <v>15</v>
      </c>
    </row>
    <row r="20" spans="1:12" x14ac:dyDescent="0.35">
      <c r="A20" s="3">
        <v>901426707</v>
      </c>
      <c r="B20" s="3" t="s">
        <v>12</v>
      </c>
      <c r="C20" s="3" t="s">
        <v>13</v>
      </c>
      <c r="D20" s="3">
        <v>3194</v>
      </c>
      <c r="E20" s="4">
        <v>45309.612037036997</v>
      </c>
      <c r="F20" s="3"/>
      <c r="G20" s="5">
        <v>272000</v>
      </c>
      <c r="H20" s="5">
        <v>272000</v>
      </c>
      <c r="I20" s="6" t="s">
        <v>14</v>
      </c>
      <c r="J20" s="7" t="s">
        <v>16</v>
      </c>
      <c r="K20" s="3" t="s">
        <v>17</v>
      </c>
      <c r="L20" s="7" t="s">
        <v>15</v>
      </c>
    </row>
    <row r="21" spans="1:12" x14ac:dyDescent="0.35">
      <c r="A21" s="3">
        <v>901426707</v>
      </c>
      <c r="B21" s="3" t="s">
        <v>12</v>
      </c>
      <c r="C21" s="3" t="s">
        <v>13</v>
      </c>
      <c r="D21" s="3">
        <v>3195</v>
      </c>
      <c r="E21" s="4">
        <v>45309.6263078704</v>
      </c>
      <c r="F21" s="3"/>
      <c r="G21" s="5">
        <v>1700000</v>
      </c>
      <c r="H21" s="5">
        <v>1700000</v>
      </c>
      <c r="I21" s="6" t="s">
        <v>14</v>
      </c>
      <c r="J21" s="7" t="s">
        <v>16</v>
      </c>
      <c r="K21" s="3" t="s">
        <v>17</v>
      </c>
      <c r="L21" s="7" t="s">
        <v>15</v>
      </c>
    </row>
    <row r="22" spans="1:12" x14ac:dyDescent="0.35">
      <c r="A22" s="3">
        <v>901426707</v>
      </c>
      <c r="B22" s="3" t="s">
        <v>12</v>
      </c>
      <c r="C22" s="3" t="s">
        <v>13</v>
      </c>
      <c r="D22" s="3">
        <v>3197</v>
      </c>
      <c r="E22" s="4">
        <v>45309.638784722199</v>
      </c>
      <c r="F22" s="3"/>
      <c r="G22" s="5">
        <v>5304000</v>
      </c>
      <c r="H22" s="5">
        <v>5304000</v>
      </c>
      <c r="I22" s="6" t="s">
        <v>14</v>
      </c>
      <c r="J22" s="7" t="s">
        <v>16</v>
      </c>
      <c r="K22" s="3" t="s">
        <v>17</v>
      </c>
      <c r="L22" s="7" t="s">
        <v>15</v>
      </c>
    </row>
    <row r="23" spans="1:12" x14ac:dyDescent="0.35">
      <c r="A23" s="3">
        <v>901426707</v>
      </c>
      <c r="B23" s="3" t="s">
        <v>12</v>
      </c>
      <c r="C23" s="3" t="s">
        <v>13</v>
      </c>
      <c r="D23" s="3">
        <v>3211</v>
      </c>
      <c r="E23" s="4">
        <v>45311.496018518497</v>
      </c>
      <c r="F23" s="3"/>
      <c r="G23" s="5">
        <v>80000</v>
      </c>
      <c r="H23" s="5">
        <v>80000</v>
      </c>
      <c r="I23" s="6" t="s">
        <v>14</v>
      </c>
      <c r="J23" s="7" t="s">
        <v>16</v>
      </c>
      <c r="K23" s="3" t="s">
        <v>17</v>
      </c>
      <c r="L23" s="7" t="s">
        <v>15</v>
      </c>
    </row>
    <row r="24" spans="1:12" x14ac:dyDescent="0.35">
      <c r="A24" s="3">
        <v>901426707</v>
      </c>
      <c r="B24" s="3" t="s">
        <v>12</v>
      </c>
      <c r="C24" s="3" t="s">
        <v>13</v>
      </c>
      <c r="D24" s="3">
        <v>3216</v>
      </c>
      <c r="E24" s="4">
        <v>45314.631365740701</v>
      </c>
      <c r="F24" s="3"/>
      <c r="G24" s="5">
        <v>4488000</v>
      </c>
      <c r="H24" s="5">
        <v>4488000</v>
      </c>
      <c r="I24" s="6" t="s">
        <v>14</v>
      </c>
      <c r="J24" s="7" t="s">
        <v>16</v>
      </c>
      <c r="K24" s="3" t="s">
        <v>17</v>
      </c>
      <c r="L24" s="7" t="s">
        <v>15</v>
      </c>
    </row>
    <row r="25" spans="1:12" x14ac:dyDescent="0.35">
      <c r="A25" s="3">
        <v>901426707</v>
      </c>
      <c r="B25" s="3" t="s">
        <v>12</v>
      </c>
      <c r="C25" s="3" t="s">
        <v>13</v>
      </c>
      <c r="D25" s="3">
        <v>3223</v>
      </c>
      <c r="E25" s="4">
        <v>45317.377523148098</v>
      </c>
      <c r="F25" s="3"/>
      <c r="G25" s="5">
        <v>598500</v>
      </c>
      <c r="H25" s="5">
        <v>598500</v>
      </c>
      <c r="I25" s="6" t="s">
        <v>14</v>
      </c>
      <c r="J25" s="7" t="s">
        <v>16</v>
      </c>
      <c r="K25" s="3" t="s">
        <v>18</v>
      </c>
      <c r="L25" s="7" t="s">
        <v>15</v>
      </c>
    </row>
    <row r="26" spans="1:12" x14ac:dyDescent="0.35">
      <c r="A26" s="3">
        <v>901426707</v>
      </c>
      <c r="B26" s="3" t="s">
        <v>12</v>
      </c>
      <c r="C26" s="3" t="s">
        <v>13</v>
      </c>
      <c r="D26" s="3">
        <v>3233</v>
      </c>
      <c r="E26" s="4">
        <v>45320.626458333303</v>
      </c>
      <c r="F26" s="3"/>
      <c r="G26" s="5">
        <v>408000</v>
      </c>
      <c r="H26" s="5">
        <v>408000</v>
      </c>
      <c r="I26" s="6" t="s">
        <v>14</v>
      </c>
      <c r="J26" s="7" t="s">
        <v>16</v>
      </c>
      <c r="K26" s="3" t="s">
        <v>17</v>
      </c>
      <c r="L26" s="7" t="s">
        <v>15</v>
      </c>
    </row>
    <row r="27" spans="1:12" x14ac:dyDescent="0.35">
      <c r="A27" s="3">
        <v>901426707</v>
      </c>
      <c r="B27" s="3" t="s">
        <v>12</v>
      </c>
      <c r="C27" s="3" t="s">
        <v>13</v>
      </c>
      <c r="D27" s="3">
        <v>3259</v>
      </c>
      <c r="E27" s="4">
        <v>45328.428657407399</v>
      </c>
      <c r="F27" s="3"/>
      <c r="G27" s="5">
        <v>5304000</v>
      </c>
      <c r="H27" s="5">
        <v>5304000</v>
      </c>
      <c r="I27" s="6" t="s">
        <v>14</v>
      </c>
      <c r="J27" s="7" t="s">
        <v>16</v>
      </c>
      <c r="K27" s="3" t="s">
        <v>17</v>
      </c>
      <c r="L27" s="7" t="s">
        <v>15</v>
      </c>
    </row>
    <row r="28" spans="1:12" x14ac:dyDescent="0.35">
      <c r="A28" s="3">
        <v>901426707</v>
      </c>
      <c r="B28" s="3" t="s">
        <v>12</v>
      </c>
      <c r="C28" s="3" t="s">
        <v>13</v>
      </c>
      <c r="D28" s="3">
        <v>3264</v>
      </c>
      <c r="E28" s="4">
        <v>45329.4472453704</v>
      </c>
      <c r="F28" s="3"/>
      <c r="G28" s="5">
        <v>80000</v>
      </c>
      <c r="H28" s="5">
        <v>80000</v>
      </c>
      <c r="I28" s="6" t="s">
        <v>14</v>
      </c>
      <c r="J28" s="7" t="s">
        <v>16</v>
      </c>
      <c r="K28" s="3" t="s">
        <v>17</v>
      </c>
      <c r="L28" s="7" t="s">
        <v>15</v>
      </c>
    </row>
    <row r="29" spans="1:12" x14ac:dyDescent="0.35">
      <c r="A29" s="3">
        <v>901426707</v>
      </c>
      <c r="B29" s="3" t="s">
        <v>12</v>
      </c>
      <c r="C29" s="3" t="s">
        <v>13</v>
      </c>
      <c r="D29" s="3">
        <v>3278</v>
      </c>
      <c r="E29" s="4">
        <v>45337.380266203698</v>
      </c>
      <c r="F29" s="3"/>
      <c r="G29" s="5">
        <v>1300000</v>
      </c>
      <c r="H29" s="5">
        <v>1300000</v>
      </c>
      <c r="I29" s="6" t="s">
        <v>14</v>
      </c>
      <c r="J29" s="7" t="s">
        <v>16</v>
      </c>
      <c r="K29" s="3" t="s">
        <v>17</v>
      </c>
      <c r="L29" s="7" t="s">
        <v>15</v>
      </c>
    </row>
    <row r="30" spans="1:12" x14ac:dyDescent="0.35">
      <c r="A30" s="3">
        <v>901426707</v>
      </c>
      <c r="B30" s="3" t="s">
        <v>12</v>
      </c>
      <c r="C30" s="3" t="s">
        <v>13</v>
      </c>
      <c r="D30" s="3">
        <v>3305</v>
      </c>
      <c r="E30" s="4">
        <v>45346.517164351797</v>
      </c>
      <c r="F30" s="3"/>
      <c r="G30" s="5">
        <v>5304000</v>
      </c>
      <c r="H30" s="5">
        <v>5304000</v>
      </c>
      <c r="I30" s="6" t="s">
        <v>14</v>
      </c>
      <c r="J30" s="7" t="s">
        <v>16</v>
      </c>
      <c r="K30" s="3" t="s">
        <v>17</v>
      </c>
      <c r="L30" s="7" t="s">
        <v>15</v>
      </c>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63CDC-6DE4-48A8-8791-826F29C8285B}">
  <dimension ref="A3:C9"/>
  <sheetViews>
    <sheetView workbookViewId="0">
      <selection activeCell="A3" sqref="A3:C9"/>
    </sheetView>
  </sheetViews>
  <sheetFormatPr baseColWidth="10" defaultRowHeight="14.5" x14ac:dyDescent="0.35"/>
  <cols>
    <col min="1" max="1" width="39.36328125" bestFit="1" customWidth="1"/>
    <col min="2" max="2" width="15.26953125" bestFit="1" customWidth="1"/>
    <col min="3" max="4" width="22.90625" bestFit="1" customWidth="1"/>
    <col min="5" max="5" width="10.1796875" bestFit="1" customWidth="1"/>
    <col min="6" max="6" width="22.90625" bestFit="1" customWidth="1"/>
    <col min="7" max="7" width="10.08984375" bestFit="1" customWidth="1"/>
    <col min="8" max="9" width="12.6328125" bestFit="1" customWidth="1"/>
    <col min="10" max="10" width="20.08984375" bestFit="1" customWidth="1"/>
    <col min="11" max="11" width="27.7265625" bestFit="1" customWidth="1"/>
  </cols>
  <sheetData>
    <row r="3" spans="1:3" x14ac:dyDescent="0.35">
      <c r="A3" s="101" t="s">
        <v>149</v>
      </c>
      <c r="B3" s="91" t="s">
        <v>151</v>
      </c>
      <c r="C3" s="91" t="s">
        <v>152</v>
      </c>
    </row>
    <row r="4" spans="1:3" x14ac:dyDescent="0.35">
      <c r="A4" s="102" t="s">
        <v>148</v>
      </c>
      <c r="B4" s="91">
        <v>14</v>
      </c>
      <c r="C4" s="92">
        <v>20680000</v>
      </c>
    </row>
    <row r="5" spans="1:3" x14ac:dyDescent="0.35">
      <c r="A5" s="102" t="s">
        <v>144</v>
      </c>
      <c r="B5" s="91">
        <v>4</v>
      </c>
      <c r="C5" s="92">
        <v>11624000</v>
      </c>
    </row>
    <row r="6" spans="1:3" x14ac:dyDescent="0.35">
      <c r="A6" s="102" t="s">
        <v>145</v>
      </c>
      <c r="B6" s="91">
        <v>1</v>
      </c>
      <c r="C6" s="92">
        <v>5304000</v>
      </c>
    </row>
    <row r="7" spans="1:3" x14ac:dyDescent="0.35">
      <c r="A7" s="102" t="s">
        <v>146</v>
      </c>
      <c r="B7" s="91">
        <v>2</v>
      </c>
      <c r="C7" s="92">
        <v>5554000</v>
      </c>
    </row>
    <row r="8" spans="1:3" x14ac:dyDescent="0.35">
      <c r="A8" s="102" t="s">
        <v>147</v>
      </c>
      <c r="B8" s="91">
        <v>8</v>
      </c>
      <c r="C8" s="92">
        <v>13822500</v>
      </c>
    </row>
    <row r="9" spans="1:3" x14ac:dyDescent="0.35">
      <c r="A9" s="102" t="s">
        <v>150</v>
      </c>
      <c r="B9" s="91">
        <v>29</v>
      </c>
      <c r="C9" s="92">
        <v>56984500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98E7E-5783-40B9-839C-71F403352053}">
  <dimension ref="A1:AD30"/>
  <sheetViews>
    <sheetView tabSelected="1" workbookViewId="0">
      <selection activeCell="Q7" sqref="Q7"/>
    </sheetView>
  </sheetViews>
  <sheetFormatPr baseColWidth="10" defaultRowHeight="14.5" x14ac:dyDescent="0.35"/>
  <cols>
    <col min="1" max="1" width="8.1796875" bestFit="1" customWidth="1"/>
    <col min="2" max="2" width="15.1796875" bestFit="1" customWidth="1"/>
    <col min="3" max="3" width="6.36328125" bestFit="1" customWidth="1"/>
    <col min="4" max="4" width="6.6328125" bestFit="1" customWidth="1"/>
    <col min="5" max="5" width="6.6328125" customWidth="1"/>
    <col min="6" max="6" width="13.81640625" bestFit="1" customWidth="1"/>
    <col min="7" max="7" width="8.453125" bestFit="1" customWidth="1"/>
    <col min="8" max="8" width="8.08984375" bestFit="1" customWidth="1"/>
    <col min="9" max="9" width="9" bestFit="1" customWidth="1"/>
    <col min="10" max="10" width="7.7265625" bestFit="1" customWidth="1"/>
    <col min="11" max="11" width="7.90625" bestFit="1" customWidth="1"/>
    <col min="12" max="12" width="7.36328125" bestFit="1" customWidth="1"/>
    <col min="13" max="13" width="15.81640625" style="15" customWidth="1"/>
    <col min="14" max="14" width="10.1796875" customWidth="1"/>
    <col min="15" max="15" width="10.453125" bestFit="1" customWidth="1"/>
    <col min="16" max="16" width="14.08984375" style="90" customWidth="1"/>
    <col min="17" max="17" width="8.54296875" customWidth="1"/>
    <col min="18" max="18" width="13.1796875" customWidth="1"/>
    <col min="19" max="19" width="14.08984375" customWidth="1"/>
    <col min="20" max="20" width="11.6328125" customWidth="1"/>
    <col min="21" max="21" width="12.1796875" customWidth="1"/>
    <col min="22" max="22" width="12.08984375" style="89" customWidth="1"/>
    <col min="23" max="23" width="15.1796875" style="89" customWidth="1"/>
    <col min="24" max="24" width="13.7265625" style="89" customWidth="1"/>
    <col min="25" max="25" width="13.26953125" customWidth="1"/>
    <col min="26" max="26" width="12.08984375" customWidth="1"/>
    <col min="27" max="27" width="16.6328125" bestFit="1" customWidth="1"/>
    <col min="28" max="28" width="14" customWidth="1"/>
    <col min="29" max="29" width="12.08984375" customWidth="1"/>
  </cols>
  <sheetData>
    <row r="1" spans="1:30" ht="30" x14ac:dyDescent="0.35">
      <c r="A1" s="8" t="s">
        <v>6</v>
      </c>
      <c r="B1" s="8" t="s">
        <v>8</v>
      </c>
      <c r="C1" s="8" t="s">
        <v>0</v>
      </c>
      <c r="D1" s="8" t="s">
        <v>1</v>
      </c>
      <c r="E1" s="8" t="s">
        <v>57</v>
      </c>
      <c r="F1" s="8" t="s">
        <v>58</v>
      </c>
      <c r="G1" s="8" t="s">
        <v>2</v>
      </c>
      <c r="H1" s="8" t="s">
        <v>3</v>
      </c>
      <c r="I1" s="87" t="s">
        <v>121</v>
      </c>
      <c r="J1" s="8" t="s">
        <v>4</v>
      </c>
      <c r="K1" s="8" t="s">
        <v>5</v>
      </c>
      <c r="L1" s="8" t="s">
        <v>7</v>
      </c>
      <c r="M1" s="8" t="s">
        <v>9</v>
      </c>
      <c r="N1" s="8" t="s">
        <v>10</v>
      </c>
      <c r="O1" s="8" t="s">
        <v>11</v>
      </c>
      <c r="P1" s="93" t="s">
        <v>143</v>
      </c>
      <c r="Q1" s="8" t="s">
        <v>122</v>
      </c>
      <c r="R1" s="8" t="s">
        <v>127</v>
      </c>
      <c r="S1" s="8" t="s">
        <v>128</v>
      </c>
      <c r="T1" s="8" t="s">
        <v>22</v>
      </c>
      <c r="U1" s="8" t="s">
        <v>129</v>
      </c>
      <c r="V1" s="94" t="s">
        <v>130</v>
      </c>
      <c r="W1" s="94" t="s">
        <v>131</v>
      </c>
      <c r="X1" s="95" t="s">
        <v>132</v>
      </c>
      <c r="Y1" s="93" t="s">
        <v>133</v>
      </c>
      <c r="Z1" s="93" t="s">
        <v>134</v>
      </c>
      <c r="AA1" s="96" t="s">
        <v>19</v>
      </c>
      <c r="AB1" s="96" t="s">
        <v>20</v>
      </c>
      <c r="AC1" s="96" t="s">
        <v>21</v>
      </c>
      <c r="AD1" s="8" t="s">
        <v>135</v>
      </c>
    </row>
    <row r="2" spans="1:30" ht="31.5" x14ac:dyDescent="0.35">
      <c r="A2" s="9">
        <v>901426707</v>
      </c>
      <c r="B2" s="9" t="s">
        <v>12</v>
      </c>
      <c r="C2" s="9" t="s">
        <v>13</v>
      </c>
      <c r="D2" s="9">
        <v>2966</v>
      </c>
      <c r="E2" s="9" t="s">
        <v>59</v>
      </c>
      <c r="F2" s="9" t="s">
        <v>88</v>
      </c>
      <c r="G2" s="10">
        <v>45210.4975694444</v>
      </c>
      <c r="H2" s="9"/>
      <c r="I2" s="88" t="e">
        <f>VLOOKUP(F2,[1]Export!$F$2:$H$34,3,0)</f>
        <v>#N/A</v>
      </c>
      <c r="J2" s="11">
        <v>5304000</v>
      </c>
      <c r="K2" s="11">
        <v>5304000</v>
      </c>
      <c r="L2" s="12" t="s">
        <v>14</v>
      </c>
      <c r="M2" s="14" t="s">
        <v>16</v>
      </c>
      <c r="N2" s="9" t="s">
        <v>17</v>
      </c>
      <c r="O2" s="13" t="s">
        <v>15</v>
      </c>
      <c r="P2" s="14" t="s">
        <v>148</v>
      </c>
      <c r="Q2" s="97" t="s">
        <v>123</v>
      </c>
      <c r="R2" s="98">
        <v>5304000</v>
      </c>
      <c r="S2" s="98">
        <v>5304000</v>
      </c>
      <c r="T2" s="98">
        <v>0</v>
      </c>
      <c r="U2" s="98">
        <v>5304000</v>
      </c>
      <c r="V2" s="98">
        <v>0</v>
      </c>
      <c r="W2" s="98">
        <v>0</v>
      </c>
      <c r="X2" s="98">
        <v>5304000</v>
      </c>
      <c r="Y2" s="97">
        <v>2201472753</v>
      </c>
      <c r="Z2" s="99">
        <v>45315</v>
      </c>
      <c r="AA2" s="99"/>
      <c r="AB2" s="99"/>
      <c r="AC2" s="99"/>
      <c r="AD2" s="99">
        <v>45351</v>
      </c>
    </row>
    <row r="3" spans="1:30" ht="31.5" x14ac:dyDescent="0.35">
      <c r="A3" s="9">
        <v>901426707</v>
      </c>
      <c r="B3" s="9" t="s">
        <v>12</v>
      </c>
      <c r="C3" s="9" t="s">
        <v>13</v>
      </c>
      <c r="D3" s="9">
        <v>2965</v>
      </c>
      <c r="E3" s="9" t="s">
        <v>60</v>
      </c>
      <c r="F3" s="9" t="s">
        <v>89</v>
      </c>
      <c r="G3" s="10">
        <v>45210.436932870398</v>
      </c>
      <c r="H3" s="9"/>
      <c r="I3" s="88" t="e">
        <f>VLOOKUP(F3,[1]Export!$F$2:$H$34,3,0)</f>
        <v>#N/A</v>
      </c>
      <c r="J3" s="11">
        <v>608000</v>
      </c>
      <c r="K3" s="11">
        <v>608000</v>
      </c>
      <c r="L3" s="12" t="s">
        <v>14</v>
      </c>
      <c r="M3" s="14" t="s">
        <v>16</v>
      </c>
      <c r="N3" s="9" t="s">
        <v>17</v>
      </c>
      <c r="O3" s="13" t="s">
        <v>15</v>
      </c>
      <c r="P3" s="14" t="s">
        <v>144</v>
      </c>
      <c r="Q3" s="97" t="s">
        <v>124</v>
      </c>
      <c r="R3" s="98">
        <v>0</v>
      </c>
      <c r="S3" s="98">
        <v>0</v>
      </c>
      <c r="T3" s="98">
        <v>0</v>
      </c>
      <c r="U3" s="98">
        <v>0</v>
      </c>
      <c r="V3" s="98">
        <v>0</v>
      </c>
      <c r="W3" s="98">
        <v>0</v>
      </c>
      <c r="X3" s="98">
        <v>0</v>
      </c>
      <c r="Y3" s="97"/>
      <c r="Z3" s="99"/>
      <c r="AA3" s="98">
        <v>608000</v>
      </c>
      <c r="AB3" s="99" t="s">
        <v>136</v>
      </c>
      <c r="AC3" s="99" t="s">
        <v>137</v>
      </c>
      <c r="AD3" s="99">
        <v>45351</v>
      </c>
    </row>
    <row r="4" spans="1:30" ht="31.5" x14ac:dyDescent="0.35">
      <c r="A4" s="9">
        <v>901426707</v>
      </c>
      <c r="B4" s="9" t="s">
        <v>12</v>
      </c>
      <c r="C4" s="9" t="s">
        <v>13</v>
      </c>
      <c r="D4" s="9">
        <v>3003</v>
      </c>
      <c r="E4" s="9" t="s">
        <v>61</v>
      </c>
      <c r="F4" s="9" t="s">
        <v>90</v>
      </c>
      <c r="G4" s="10">
        <v>45234.545648148101</v>
      </c>
      <c r="H4" s="9"/>
      <c r="I4" s="88"/>
      <c r="J4" s="11">
        <v>250000</v>
      </c>
      <c r="K4" s="11">
        <v>250000</v>
      </c>
      <c r="L4" s="12" t="s">
        <v>14</v>
      </c>
      <c r="M4" s="14" t="s">
        <v>16</v>
      </c>
      <c r="N4" s="9" t="s">
        <v>17</v>
      </c>
      <c r="O4" s="13" t="s">
        <v>15</v>
      </c>
      <c r="P4" s="14" t="s">
        <v>146</v>
      </c>
      <c r="Q4" s="100" t="s">
        <v>125</v>
      </c>
      <c r="R4" s="98">
        <v>0</v>
      </c>
      <c r="S4" s="98">
        <v>0</v>
      </c>
      <c r="T4" s="98">
        <v>0</v>
      </c>
      <c r="U4" s="98">
        <v>0</v>
      </c>
      <c r="V4" s="98">
        <v>0</v>
      </c>
      <c r="W4" s="98">
        <v>0</v>
      </c>
      <c r="X4" s="98">
        <v>0</v>
      </c>
      <c r="Y4" s="97"/>
      <c r="Z4" s="99"/>
      <c r="AA4" s="99"/>
      <c r="AB4" s="99"/>
      <c r="AC4" s="99"/>
      <c r="AD4" s="99">
        <v>45351</v>
      </c>
    </row>
    <row r="5" spans="1:30" ht="31.5" x14ac:dyDescent="0.35">
      <c r="A5" s="9">
        <v>901426707</v>
      </c>
      <c r="B5" s="9" t="s">
        <v>12</v>
      </c>
      <c r="C5" s="9" t="s">
        <v>13</v>
      </c>
      <c r="D5" s="9">
        <v>3004</v>
      </c>
      <c r="E5" s="9" t="s">
        <v>62</v>
      </c>
      <c r="F5" s="9" t="s">
        <v>91</v>
      </c>
      <c r="G5" s="10">
        <v>45234.548622685201</v>
      </c>
      <c r="H5" s="9"/>
      <c r="I5" s="88" t="e">
        <f>VLOOKUP(F5,[1]Export!$F$2:$H$34,3,0)</f>
        <v>#N/A</v>
      </c>
      <c r="J5" s="11">
        <v>70000</v>
      </c>
      <c r="K5" s="11">
        <v>70000</v>
      </c>
      <c r="L5" s="12" t="s">
        <v>14</v>
      </c>
      <c r="M5" s="14" t="s">
        <v>16</v>
      </c>
      <c r="N5" s="9" t="s">
        <v>17</v>
      </c>
      <c r="O5" s="13" t="s">
        <v>15</v>
      </c>
      <c r="P5" s="14" t="s">
        <v>148</v>
      </c>
      <c r="Q5" s="97" t="s">
        <v>123</v>
      </c>
      <c r="R5" s="98">
        <v>70000</v>
      </c>
      <c r="S5" s="98">
        <v>70000</v>
      </c>
      <c r="T5" s="98">
        <v>0</v>
      </c>
      <c r="U5" s="98">
        <v>70000</v>
      </c>
      <c r="V5" s="98">
        <v>0</v>
      </c>
      <c r="W5" s="98">
        <v>0</v>
      </c>
      <c r="X5" s="98">
        <v>70000</v>
      </c>
      <c r="Y5" s="97">
        <v>2201472753</v>
      </c>
      <c r="Z5" s="99">
        <v>45315</v>
      </c>
      <c r="AA5" s="99"/>
      <c r="AB5" s="99"/>
      <c r="AC5" s="99"/>
      <c r="AD5" s="99">
        <v>45351</v>
      </c>
    </row>
    <row r="6" spans="1:30" ht="31.5" x14ac:dyDescent="0.35">
      <c r="A6" s="9">
        <v>901426707</v>
      </c>
      <c r="B6" s="9" t="s">
        <v>12</v>
      </c>
      <c r="C6" s="9" t="s">
        <v>13</v>
      </c>
      <c r="D6" s="9">
        <v>3005</v>
      </c>
      <c r="E6" s="9" t="s">
        <v>63</v>
      </c>
      <c r="F6" s="9" t="s">
        <v>92</v>
      </c>
      <c r="G6" s="10">
        <v>45234.563611111102</v>
      </c>
      <c r="H6" s="9"/>
      <c r="I6" s="88" t="e">
        <f>VLOOKUP(F6,[1]Export!$F$2:$H$34,3,0)</f>
        <v>#N/A</v>
      </c>
      <c r="J6" s="11">
        <v>70000</v>
      </c>
      <c r="K6" s="11">
        <v>70000</v>
      </c>
      <c r="L6" s="12" t="s">
        <v>14</v>
      </c>
      <c r="M6" s="14" t="s">
        <v>16</v>
      </c>
      <c r="N6" s="9" t="s">
        <v>17</v>
      </c>
      <c r="O6" s="13" t="s">
        <v>15</v>
      </c>
      <c r="P6" s="14" t="s">
        <v>148</v>
      </c>
      <c r="Q6" s="97" t="s">
        <v>123</v>
      </c>
      <c r="R6" s="98">
        <v>70000</v>
      </c>
      <c r="S6" s="98">
        <v>70000</v>
      </c>
      <c r="T6" s="98">
        <v>0</v>
      </c>
      <c r="U6" s="98">
        <v>70000</v>
      </c>
      <c r="V6" s="98">
        <v>0</v>
      </c>
      <c r="W6" s="98">
        <v>0</v>
      </c>
      <c r="X6" s="98">
        <v>70000</v>
      </c>
      <c r="Y6" s="97">
        <v>2201472753</v>
      </c>
      <c r="Z6" s="99">
        <v>45315</v>
      </c>
      <c r="AA6" s="99"/>
      <c r="AB6" s="99"/>
      <c r="AC6" s="99"/>
      <c r="AD6" s="99">
        <v>45351</v>
      </c>
    </row>
    <row r="7" spans="1:30" ht="31.5" x14ac:dyDescent="0.35">
      <c r="A7" s="9">
        <v>901426707</v>
      </c>
      <c r="B7" s="9" t="s">
        <v>12</v>
      </c>
      <c r="C7" s="9" t="s">
        <v>13</v>
      </c>
      <c r="D7" s="9">
        <v>3006</v>
      </c>
      <c r="E7" s="9" t="s">
        <v>64</v>
      </c>
      <c r="F7" s="9" t="s">
        <v>93</v>
      </c>
      <c r="G7" s="10">
        <v>45234.566365740699</v>
      </c>
      <c r="H7" s="9"/>
      <c r="I7" s="88" t="e">
        <f>VLOOKUP(F7,[1]Export!$F$2:$H$34,3,0)</f>
        <v>#N/A</v>
      </c>
      <c r="J7" s="11">
        <v>70000</v>
      </c>
      <c r="K7" s="11">
        <v>70000</v>
      </c>
      <c r="L7" s="12" t="s">
        <v>14</v>
      </c>
      <c r="M7" s="14" t="s">
        <v>16</v>
      </c>
      <c r="N7" s="9" t="s">
        <v>17</v>
      </c>
      <c r="O7" s="13" t="s">
        <v>15</v>
      </c>
      <c r="P7" s="14" t="s">
        <v>148</v>
      </c>
      <c r="Q7" s="97" t="s">
        <v>123</v>
      </c>
      <c r="R7" s="98">
        <v>70000</v>
      </c>
      <c r="S7" s="98">
        <v>70000</v>
      </c>
      <c r="T7" s="98">
        <v>0</v>
      </c>
      <c r="U7" s="98">
        <v>70000</v>
      </c>
      <c r="V7" s="98">
        <v>0</v>
      </c>
      <c r="W7" s="98">
        <v>0</v>
      </c>
      <c r="X7" s="98">
        <v>70000</v>
      </c>
      <c r="Y7" s="97">
        <v>2201472753</v>
      </c>
      <c r="Z7" s="99">
        <v>45315</v>
      </c>
      <c r="AA7" s="99"/>
      <c r="AB7" s="99"/>
      <c r="AC7" s="99"/>
      <c r="AD7" s="99">
        <v>45351</v>
      </c>
    </row>
    <row r="8" spans="1:30" ht="31.5" x14ac:dyDescent="0.35">
      <c r="A8" s="9">
        <v>901426707</v>
      </c>
      <c r="B8" s="9" t="s">
        <v>12</v>
      </c>
      <c r="C8" s="9" t="s">
        <v>13</v>
      </c>
      <c r="D8" s="9">
        <v>3007</v>
      </c>
      <c r="E8" s="9" t="s">
        <v>65</v>
      </c>
      <c r="F8" s="9" t="s">
        <v>94</v>
      </c>
      <c r="G8" s="10">
        <v>45234.5710300926</v>
      </c>
      <c r="H8" s="9"/>
      <c r="I8" s="88" t="e">
        <f>VLOOKUP(F8,[1]Export!$F$2:$H$34,3,0)</f>
        <v>#N/A</v>
      </c>
      <c r="J8" s="11">
        <v>5304000</v>
      </c>
      <c r="K8" s="11">
        <v>5304000</v>
      </c>
      <c r="L8" s="12" t="s">
        <v>14</v>
      </c>
      <c r="M8" s="14" t="s">
        <v>16</v>
      </c>
      <c r="N8" s="9" t="s">
        <v>17</v>
      </c>
      <c r="O8" s="13" t="s">
        <v>15</v>
      </c>
      <c r="P8" s="14" t="s">
        <v>144</v>
      </c>
      <c r="Q8" s="97" t="s">
        <v>124</v>
      </c>
      <c r="R8" s="98">
        <v>0</v>
      </c>
      <c r="S8" s="98">
        <v>0</v>
      </c>
      <c r="T8" s="98">
        <v>0</v>
      </c>
      <c r="U8" s="98">
        <v>0</v>
      </c>
      <c r="V8" s="98">
        <v>0</v>
      </c>
      <c r="W8" s="98">
        <v>0</v>
      </c>
      <c r="X8" s="98">
        <v>0</v>
      </c>
      <c r="Y8" s="97"/>
      <c r="Z8" s="99"/>
      <c r="AA8" s="98">
        <v>5304000</v>
      </c>
      <c r="AB8" s="99" t="s">
        <v>138</v>
      </c>
      <c r="AC8" s="99" t="s">
        <v>137</v>
      </c>
      <c r="AD8" s="99">
        <v>45351</v>
      </c>
    </row>
    <row r="9" spans="1:30" ht="31.5" x14ac:dyDescent="0.35">
      <c r="A9" s="9">
        <v>901426707</v>
      </c>
      <c r="B9" s="9" t="s">
        <v>12</v>
      </c>
      <c r="C9" s="9" t="s">
        <v>13</v>
      </c>
      <c r="D9" s="9">
        <v>3037</v>
      </c>
      <c r="E9" s="9" t="s">
        <v>66</v>
      </c>
      <c r="F9" s="9" t="s">
        <v>95</v>
      </c>
      <c r="G9" s="10">
        <v>45252.655300925901</v>
      </c>
      <c r="H9" s="9"/>
      <c r="I9" s="88" t="e">
        <f>VLOOKUP(F9,[1]Export!$F$2:$H$34,3,0)</f>
        <v>#N/A</v>
      </c>
      <c r="J9" s="11">
        <v>5304000</v>
      </c>
      <c r="K9" s="11">
        <v>5304000</v>
      </c>
      <c r="L9" s="12" t="s">
        <v>14</v>
      </c>
      <c r="M9" s="14" t="s">
        <v>16</v>
      </c>
      <c r="N9" s="9" t="s">
        <v>17</v>
      </c>
      <c r="O9" s="13" t="s">
        <v>15</v>
      </c>
      <c r="P9" s="14" t="s">
        <v>148</v>
      </c>
      <c r="Q9" s="97" t="s">
        <v>123</v>
      </c>
      <c r="R9" s="98">
        <v>5304000</v>
      </c>
      <c r="S9" s="98">
        <v>5304000</v>
      </c>
      <c r="T9" s="98">
        <v>0</v>
      </c>
      <c r="U9" s="98">
        <v>5304000</v>
      </c>
      <c r="V9" s="98">
        <v>0</v>
      </c>
      <c r="W9" s="98">
        <v>0</v>
      </c>
      <c r="X9" s="98">
        <v>5304000</v>
      </c>
      <c r="Y9" s="97">
        <v>4800062175</v>
      </c>
      <c r="Z9" s="99">
        <v>45289</v>
      </c>
      <c r="AA9" s="99"/>
      <c r="AB9" s="99"/>
      <c r="AC9" s="99"/>
      <c r="AD9" s="99">
        <v>45351</v>
      </c>
    </row>
    <row r="10" spans="1:30" ht="31.5" x14ac:dyDescent="0.35">
      <c r="A10" s="9">
        <v>901426707</v>
      </c>
      <c r="B10" s="9" t="s">
        <v>12</v>
      </c>
      <c r="C10" s="9" t="s">
        <v>13</v>
      </c>
      <c r="D10" s="9">
        <v>3046</v>
      </c>
      <c r="E10" s="9" t="s">
        <v>67</v>
      </c>
      <c r="F10" s="9" t="s">
        <v>96</v>
      </c>
      <c r="G10" s="10">
        <v>45257.657650462999</v>
      </c>
      <c r="H10" s="9"/>
      <c r="I10" s="88" t="e">
        <f>VLOOKUP(F10,[1]Export!$F$2:$H$34,3,0)</f>
        <v>#N/A</v>
      </c>
      <c r="J10" s="11">
        <v>5304000</v>
      </c>
      <c r="K10" s="11">
        <v>5304000</v>
      </c>
      <c r="L10" s="12" t="s">
        <v>14</v>
      </c>
      <c r="M10" s="14" t="s">
        <v>16</v>
      </c>
      <c r="N10" s="9" t="s">
        <v>17</v>
      </c>
      <c r="O10" s="13" t="s">
        <v>15</v>
      </c>
      <c r="P10" s="14" t="s">
        <v>144</v>
      </c>
      <c r="Q10" s="97" t="s">
        <v>124</v>
      </c>
      <c r="R10" s="98">
        <v>0</v>
      </c>
      <c r="S10" s="98">
        <v>0</v>
      </c>
      <c r="T10" s="98">
        <v>0</v>
      </c>
      <c r="U10" s="98">
        <v>0</v>
      </c>
      <c r="V10" s="98">
        <v>0</v>
      </c>
      <c r="W10" s="98">
        <v>0</v>
      </c>
      <c r="X10" s="98">
        <v>0</v>
      </c>
      <c r="Y10" s="97"/>
      <c r="Z10" s="99"/>
      <c r="AA10" s="98">
        <v>5304000</v>
      </c>
      <c r="AB10" s="99" t="s">
        <v>139</v>
      </c>
      <c r="AC10" s="99" t="s">
        <v>140</v>
      </c>
      <c r="AD10" s="99">
        <v>45351</v>
      </c>
    </row>
    <row r="11" spans="1:30" ht="31.5" x14ac:dyDescent="0.35">
      <c r="A11" s="9">
        <v>901426707</v>
      </c>
      <c r="B11" s="9" t="s">
        <v>12</v>
      </c>
      <c r="C11" s="9" t="s">
        <v>13</v>
      </c>
      <c r="D11" s="9">
        <v>3059</v>
      </c>
      <c r="E11" s="9" t="s">
        <v>68</v>
      </c>
      <c r="F11" s="9" t="s">
        <v>97</v>
      </c>
      <c r="G11" s="10">
        <v>45264.562442129602</v>
      </c>
      <c r="H11" s="9"/>
      <c r="I11" s="88" t="e">
        <f>VLOOKUP(F11,[1]Export!$F$2:$H$34,3,0)</f>
        <v>#N/A</v>
      </c>
      <c r="J11" s="9">
        <v>5304000</v>
      </c>
      <c r="K11" s="9">
        <v>5304000</v>
      </c>
      <c r="L11" s="12" t="s">
        <v>14</v>
      </c>
      <c r="M11" s="14" t="s">
        <v>16</v>
      </c>
      <c r="N11" s="9" t="s">
        <v>17</v>
      </c>
      <c r="O11" s="13" t="s">
        <v>15</v>
      </c>
      <c r="P11" s="14" t="s">
        <v>148</v>
      </c>
      <c r="Q11" s="97" t="s">
        <v>123</v>
      </c>
      <c r="R11" s="98">
        <v>5304000</v>
      </c>
      <c r="S11" s="98">
        <v>5304000</v>
      </c>
      <c r="T11" s="98">
        <v>0</v>
      </c>
      <c r="U11" s="98">
        <v>5304000</v>
      </c>
      <c r="V11" s="98">
        <v>0</v>
      </c>
      <c r="W11" s="98">
        <v>0</v>
      </c>
      <c r="X11" s="98">
        <v>5304000</v>
      </c>
      <c r="Y11" s="97">
        <v>2201472753</v>
      </c>
      <c r="Z11" s="99">
        <v>45315</v>
      </c>
      <c r="AA11" s="99"/>
      <c r="AB11" s="99"/>
      <c r="AC11" s="99"/>
      <c r="AD11" s="99">
        <v>45351</v>
      </c>
    </row>
    <row r="12" spans="1:30" ht="31.5" x14ac:dyDescent="0.35">
      <c r="A12" s="9">
        <v>901426707</v>
      </c>
      <c r="B12" s="9" t="s">
        <v>12</v>
      </c>
      <c r="C12" s="9" t="s">
        <v>13</v>
      </c>
      <c r="D12" s="9">
        <v>3085</v>
      </c>
      <c r="E12" s="9" t="s">
        <v>69</v>
      </c>
      <c r="F12" s="9" t="s">
        <v>98</v>
      </c>
      <c r="G12" s="10">
        <v>45266.490243055603</v>
      </c>
      <c r="H12" s="9"/>
      <c r="I12" s="88" t="e">
        <f>VLOOKUP(F12,[1]Export!$F$2:$H$34,3,0)</f>
        <v>#N/A</v>
      </c>
      <c r="J12" s="11">
        <v>70000</v>
      </c>
      <c r="K12" s="11">
        <v>70000</v>
      </c>
      <c r="L12" s="12" t="s">
        <v>14</v>
      </c>
      <c r="M12" s="14" t="s">
        <v>16</v>
      </c>
      <c r="N12" s="9" t="s">
        <v>17</v>
      </c>
      <c r="O12" s="13" t="s">
        <v>15</v>
      </c>
      <c r="P12" s="14" t="s">
        <v>148</v>
      </c>
      <c r="Q12" s="97" t="s">
        <v>123</v>
      </c>
      <c r="R12" s="98">
        <v>70000</v>
      </c>
      <c r="S12" s="98">
        <v>70000</v>
      </c>
      <c r="T12" s="98">
        <v>0</v>
      </c>
      <c r="U12" s="98">
        <v>70000</v>
      </c>
      <c r="V12" s="98">
        <v>0</v>
      </c>
      <c r="W12" s="98">
        <v>0</v>
      </c>
      <c r="X12" s="98">
        <v>70000</v>
      </c>
      <c r="Y12" s="97">
        <v>2201472753</v>
      </c>
      <c r="Z12" s="99">
        <v>45315</v>
      </c>
      <c r="AA12" s="99"/>
      <c r="AB12" s="99"/>
      <c r="AC12" s="99"/>
      <c r="AD12" s="99">
        <v>45351</v>
      </c>
    </row>
    <row r="13" spans="1:30" ht="31.5" x14ac:dyDescent="0.35">
      <c r="A13" s="9">
        <v>901426707</v>
      </c>
      <c r="B13" s="9" t="s">
        <v>12</v>
      </c>
      <c r="C13" s="9" t="s">
        <v>13</v>
      </c>
      <c r="D13" s="9">
        <v>3086</v>
      </c>
      <c r="E13" s="9" t="s">
        <v>70</v>
      </c>
      <c r="F13" s="9" t="s">
        <v>99</v>
      </c>
      <c r="G13" s="10">
        <v>45266.575775463003</v>
      </c>
      <c r="H13" s="9"/>
      <c r="I13" s="88" t="e">
        <f>VLOOKUP(F13,[1]Export!$F$2:$H$34,3,0)</f>
        <v>#N/A</v>
      </c>
      <c r="J13" s="11">
        <v>272000</v>
      </c>
      <c r="K13" s="11">
        <v>272000</v>
      </c>
      <c r="L13" s="12" t="s">
        <v>14</v>
      </c>
      <c r="M13" s="14" t="s">
        <v>16</v>
      </c>
      <c r="N13" s="9" t="s">
        <v>17</v>
      </c>
      <c r="O13" s="13" t="s">
        <v>15</v>
      </c>
      <c r="P13" s="14" t="s">
        <v>148</v>
      </c>
      <c r="Q13" s="97" t="s">
        <v>123</v>
      </c>
      <c r="R13" s="98">
        <v>272000</v>
      </c>
      <c r="S13" s="98">
        <v>272000</v>
      </c>
      <c r="T13" s="98">
        <v>0</v>
      </c>
      <c r="U13" s="98">
        <v>272000</v>
      </c>
      <c r="V13" s="98">
        <v>0</v>
      </c>
      <c r="W13" s="98">
        <v>0</v>
      </c>
      <c r="X13" s="98">
        <v>272000</v>
      </c>
      <c r="Y13" s="97">
        <v>2201472753</v>
      </c>
      <c r="Z13" s="99">
        <v>45315</v>
      </c>
      <c r="AA13" s="99"/>
      <c r="AB13" s="99"/>
      <c r="AC13" s="99"/>
      <c r="AD13" s="99">
        <v>45351</v>
      </c>
    </row>
    <row r="14" spans="1:30" ht="31.5" x14ac:dyDescent="0.35">
      <c r="A14" s="9">
        <v>901426707</v>
      </c>
      <c r="B14" s="9" t="s">
        <v>12</v>
      </c>
      <c r="C14" s="9" t="s">
        <v>13</v>
      </c>
      <c r="D14" s="9">
        <v>3087</v>
      </c>
      <c r="E14" s="9" t="s">
        <v>71</v>
      </c>
      <c r="F14" s="9" t="s">
        <v>100</v>
      </c>
      <c r="G14" s="10">
        <v>45266.593738425901</v>
      </c>
      <c r="H14" s="9"/>
      <c r="I14" s="88" t="e">
        <f>VLOOKUP(F14,[1]Export!$F$2:$H$34,3,0)</f>
        <v>#N/A</v>
      </c>
      <c r="J14" s="11">
        <v>130000</v>
      </c>
      <c r="K14" s="11">
        <v>130000</v>
      </c>
      <c r="L14" s="12" t="s">
        <v>14</v>
      </c>
      <c r="M14" s="14" t="s">
        <v>16</v>
      </c>
      <c r="N14" s="9" t="s">
        <v>17</v>
      </c>
      <c r="O14" s="13" t="s">
        <v>15</v>
      </c>
      <c r="P14" s="14" t="s">
        <v>148</v>
      </c>
      <c r="Q14" s="97" t="s">
        <v>123</v>
      </c>
      <c r="R14" s="98">
        <v>130000</v>
      </c>
      <c r="S14" s="98">
        <v>130000</v>
      </c>
      <c r="T14" s="98">
        <v>0</v>
      </c>
      <c r="U14" s="98">
        <v>130000</v>
      </c>
      <c r="V14" s="98">
        <v>0</v>
      </c>
      <c r="W14" s="98">
        <v>0</v>
      </c>
      <c r="X14" s="98">
        <v>130000</v>
      </c>
      <c r="Y14" s="97">
        <v>2201472485</v>
      </c>
      <c r="Z14" s="99">
        <v>45308</v>
      </c>
      <c r="AA14" s="99"/>
      <c r="AB14" s="99"/>
      <c r="AC14" s="99"/>
      <c r="AD14" s="99">
        <v>45351</v>
      </c>
    </row>
    <row r="15" spans="1:30" ht="31.5" x14ac:dyDescent="0.35">
      <c r="A15" s="9">
        <v>901426707</v>
      </c>
      <c r="B15" s="9" t="s">
        <v>12</v>
      </c>
      <c r="C15" s="9" t="s">
        <v>13</v>
      </c>
      <c r="D15" s="9">
        <v>3088</v>
      </c>
      <c r="E15" s="9" t="s">
        <v>72</v>
      </c>
      <c r="F15" s="9" t="s">
        <v>101</v>
      </c>
      <c r="G15" s="10">
        <v>45266.606921296298</v>
      </c>
      <c r="H15" s="9"/>
      <c r="I15" s="88" t="e">
        <f>VLOOKUP(F15,[1]Export!$F$2:$H$34,3,0)</f>
        <v>#N/A</v>
      </c>
      <c r="J15" s="11">
        <v>130000</v>
      </c>
      <c r="K15" s="11">
        <v>130000</v>
      </c>
      <c r="L15" s="12" t="s">
        <v>14</v>
      </c>
      <c r="M15" s="14" t="s">
        <v>16</v>
      </c>
      <c r="N15" s="9" t="s">
        <v>17</v>
      </c>
      <c r="O15" s="13" t="s">
        <v>15</v>
      </c>
      <c r="P15" s="14" t="s">
        <v>148</v>
      </c>
      <c r="Q15" s="97" t="s">
        <v>123</v>
      </c>
      <c r="R15" s="98">
        <v>130000</v>
      </c>
      <c r="S15" s="98">
        <v>130000</v>
      </c>
      <c r="T15" s="98">
        <v>0</v>
      </c>
      <c r="U15" s="98">
        <v>130000</v>
      </c>
      <c r="V15" s="98">
        <v>0</v>
      </c>
      <c r="W15" s="98">
        <v>0</v>
      </c>
      <c r="X15" s="98">
        <v>130000</v>
      </c>
      <c r="Y15" s="97">
        <v>2201472485</v>
      </c>
      <c r="Z15" s="99">
        <v>45308</v>
      </c>
      <c r="AA15" s="99"/>
      <c r="AB15" s="99"/>
      <c r="AC15" s="99"/>
      <c r="AD15" s="99">
        <v>45351</v>
      </c>
    </row>
    <row r="16" spans="1:30" ht="31.5" x14ac:dyDescent="0.35">
      <c r="A16" s="9">
        <v>901426707</v>
      </c>
      <c r="B16" s="9" t="s">
        <v>12</v>
      </c>
      <c r="C16" s="9" t="s">
        <v>13</v>
      </c>
      <c r="D16" s="9">
        <v>3089</v>
      </c>
      <c r="E16" s="9" t="s">
        <v>73</v>
      </c>
      <c r="F16" s="9" t="s">
        <v>102</v>
      </c>
      <c r="G16" s="10">
        <v>45266.616979166698</v>
      </c>
      <c r="H16" s="9"/>
      <c r="I16" s="88" t="e">
        <f>VLOOKUP(F16,[1]Export!$F$2:$H$34,3,0)</f>
        <v>#N/A</v>
      </c>
      <c r="J16" s="11">
        <v>276000</v>
      </c>
      <c r="K16" s="11">
        <v>276000</v>
      </c>
      <c r="L16" s="12" t="s">
        <v>14</v>
      </c>
      <c r="M16" s="14" t="s">
        <v>16</v>
      </c>
      <c r="N16" s="9" t="s">
        <v>17</v>
      </c>
      <c r="O16" s="13" t="s">
        <v>15</v>
      </c>
      <c r="P16" s="14" t="s">
        <v>148</v>
      </c>
      <c r="Q16" s="97" t="s">
        <v>123</v>
      </c>
      <c r="R16" s="98">
        <v>276000</v>
      </c>
      <c r="S16" s="98">
        <v>276000</v>
      </c>
      <c r="T16" s="98">
        <v>0</v>
      </c>
      <c r="U16" s="98">
        <v>276000</v>
      </c>
      <c r="V16" s="98">
        <v>0</v>
      </c>
      <c r="W16" s="98">
        <v>0</v>
      </c>
      <c r="X16" s="98">
        <v>276000</v>
      </c>
      <c r="Y16" s="97">
        <v>2201472485</v>
      </c>
      <c r="Z16" s="99">
        <v>45308</v>
      </c>
      <c r="AA16" s="99"/>
      <c r="AB16" s="99"/>
      <c r="AC16" s="99"/>
      <c r="AD16" s="99">
        <v>45351</v>
      </c>
    </row>
    <row r="17" spans="1:30" ht="31.5" x14ac:dyDescent="0.35">
      <c r="A17" s="9">
        <v>901426707</v>
      </c>
      <c r="B17" s="9" t="s">
        <v>12</v>
      </c>
      <c r="C17" s="9" t="s">
        <v>13</v>
      </c>
      <c r="D17" s="9">
        <v>3094</v>
      </c>
      <c r="E17" s="9" t="s">
        <v>74</v>
      </c>
      <c r="F17" s="9" t="s">
        <v>103</v>
      </c>
      <c r="G17" s="10">
        <v>45269.472800925898</v>
      </c>
      <c r="H17" s="9"/>
      <c r="I17" s="88" t="e">
        <f>VLOOKUP(F17,[1]Export!$F$2:$H$34,3,0)</f>
        <v>#N/A</v>
      </c>
      <c r="J17" s="11">
        <v>2100000</v>
      </c>
      <c r="K17" s="11">
        <v>2100000</v>
      </c>
      <c r="L17" s="12" t="s">
        <v>14</v>
      </c>
      <c r="M17" s="14" t="s">
        <v>16</v>
      </c>
      <c r="N17" s="9" t="s">
        <v>17</v>
      </c>
      <c r="O17" s="13" t="s">
        <v>15</v>
      </c>
      <c r="P17" s="14" t="s">
        <v>148</v>
      </c>
      <c r="Q17" s="97" t="s">
        <v>123</v>
      </c>
      <c r="R17" s="98">
        <v>2100000</v>
      </c>
      <c r="S17" s="98">
        <v>2100000</v>
      </c>
      <c r="T17" s="98">
        <v>0</v>
      </c>
      <c r="U17" s="98">
        <v>2100000</v>
      </c>
      <c r="V17" s="98">
        <v>0</v>
      </c>
      <c r="W17" s="98">
        <v>0</v>
      </c>
      <c r="X17" s="98">
        <v>2100000</v>
      </c>
      <c r="Y17" s="97">
        <v>2201472753</v>
      </c>
      <c r="Z17" s="99">
        <v>45315</v>
      </c>
      <c r="AA17" s="99"/>
      <c r="AB17" s="99"/>
      <c r="AC17" s="99"/>
      <c r="AD17" s="99">
        <v>45351</v>
      </c>
    </row>
    <row r="18" spans="1:30" ht="31.5" x14ac:dyDescent="0.35">
      <c r="A18" s="9">
        <v>901426707</v>
      </c>
      <c r="B18" s="9" t="s">
        <v>12</v>
      </c>
      <c r="C18" s="9" t="s">
        <v>13</v>
      </c>
      <c r="D18" s="9">
        <v>3111</v>
      </c>
      <c r="E18" s="9" t="s">
        <v>75</v>
      </c>
      <c r="F18" s="9" t="s">
        <v>104</v>
      </c>
      <c r="G18" s="10">
        <v>45274.503113425897</v>
      </c>
      <c r="H18" s="9"/>
      <c r="I18" s="88" t="e">
        <f>VLOOKUP(F18,[1]Export!$F$2:$H$34,3,0)</f>
        <v>#N/A</v>
      </c>
      <c r="J18" s="11">
        <v>80000</v>
      </c>
      <c r="K18" s="11">
        <v>80000</v>
      </c>
      <c r="L18" s="12" t="s">
        <v>14</v>
      </c>
      <c r="M18" s="14" t="s">
        <v>16</v>
      </c>
      <c r="N18" s="9" t="s">
        <v>17</v>
      </c>
      <c r="O18" s="13" t="s">
        <v>15</v>
      </c>
      <c r="P18" s="14" t="s">
        <v>148</v>
      </c>
      <c r="Q18" s="97" t="s">
        <v>123</v>
      </c>
      <c r="R18" s="98">
        <v>80000</v>
      </c>
      <c r="S18" s="98">
        <v>80000</v>
      </c>
      <c r="T18" s="98">
        <v>0</v>
      </c>
      <c r="U18" s="98">
        <v>80000</v>
      </c>
      <c r="V18" s="98">
        <v>0</v>
      </c>
      <c r="W18" s="98">
        <v>0</v>
      </c>
      <c r="X18" s="98">
        <v>80000</v>
      </c>
      <c r="Y18" s="97">
        <v>2201472753</v>
      </c>
      <c r="Z18" s="99">
        <v>45315</v>
      </c>
      <c r="AA18" s="99"/>
      <c r="AB18" s="99"/>
      <c r="AC18" s="99"/>
      <c r="AD18" s="99">
        <v>45351</v>
      </c>
    </row>
    <row r="19" spans="1:30" ht="31.5" x14ac:dyDescent="0.35">
      <c r="A19" s="9">
        <v>901426707</v>
      </c>
      <c r="B19" s="9" t="s">
        <v>12</v>
      </c>
      <c r="C19" s="9" t="s">
        <v>13</v>
      </c>
      <c r="D19" s="9">
        <v>3112</v>
      </c>
      <c r="E19" s="9" t="s">
        <v>76</v>
      </c>
      <c r="F19" s="9" t="s">
        <v>105</v>
      </c>
      <c r="G19" s="10">
        <v>45274.508657407401</v>
      </c>
      <c r="H19" s="9"/>
      <c r="I19" s="88" t="e">
        <f>VLOOKUP(F19,[1]Export!$F$2:$H$34,3,0)</f>
        <v>#N/A</v>
      </c>
      <c r="J19" s="11">
        <v>1500000</v>
      </c>
      <c r="K19" s="11">
        <v>1500000</v>
      </c>
      <c r="L19" s="12" t="s">
        <v>14</v>
      </c>
      <c r="M19" s="14" t="s">
        <v>16</v>
      </c>
      <c r="N19" s="9" t="s">
        <v>17</v>
      </c>
      <c r="O19" s="13" t="s">
        <v>15</v>
      </c>
      <c r="P19" s="14" t="s">
        <v>148</v>
      </c>
      <c r="Q19" s="97" t="s">
        <v>123</v>
      </c>
      <c r="R19" s="98">
        <v>1500000</v>
      </c>
      <c r="S19" s="98">
        <v>1500000</v>
      </c>
      <c r="T19" s="98">
        <v>0</v>
      </c>
      <c r="U19" s="98">
        <v>1500000</v>
      </c>
      <c r="V19" s="98">
        <v>0</v>
      </c>
      <c r="W19" s="98">
        <v>0</v>
      </c>
      <c r="X19" s="98">
        <v>1500000</v>
      </c>
      <c r="Y19" s="97">
        <v>2201472753</v>
      </c>
      <c r="Z19" s="99">
        <v>45315</v>
      </c>
      <c r="AA19" s="99"/>
      <c r="AB19" s="99"/>
      <c r="AC19" s="99"/>
      <c r="AD19" s="99">
        <v>45351</v>
      </c>
    </row>
    <row r="20" spans="1:30" ht="31.5" x14ac:dyDescent="0.35">
      <c r="A20" s="9">
        <v>901426707</v>
      </c>
      <c r="B20" s="9" t="s">
        <v>12</v>
      </c>
      <c r="C20" s="9" t="s">
        <v>13</v>
      </c>
      <c r="D20" s="9">
        <v>3194</v>
      </c>
      <c r="E20" s="9" t="s">
        <v>77</v>
      </c>
      <c r="F20" s="9" t="s">
        <v>106</v>
      </c>
      <c r="G20" s="10">
        <v>45309.612037036997</v>
      </c>
      <c r="H20" s="9"/>
      <c r="I20" s="88" t="e">
        <f>VLOOKUP(F20,[1]Export!$F$2:$H$34,3,0)</f>
        <v>#N/A</v>
      </c>
      <c r="J20" s="11">
        <v>272000</v>
      </c>
      <c r="K20" s="11">
        <v>272000</v>
      </c>
      <c r="L20" s="12" t="s">
        <v>14</v>
      </c>
      <c r="M20" s="14" t="s">
        <v>16</v>
      </c>
      <c r="N20" s="9" t="s">
        <v>17</v>
      </c>
      <c r="O20" s="13" t="s">
        <v>15</v>
      </c>
      <c r="P20" s="14" t="s">
        <v>147</v>
      </c>
      <c r="Q20" s="97" t="s">
        <v>123</v>
      </c>
      <c r="R20" s="98">
        <v>272000</v>
      </c>
      <c r="S20" s="98">
        <v>272000</v>
      </c>
      <c r="T20" s="98">
        <v>0</v>
      </c>
      <c r="U20" s="98">
        <v>272000</v>
      </c>
      <c r="V20" s="98">
        <v>266560</v>
      </c>
      <c r="W20" s="98">
        <v>1222384402</v>
      </c>
      <c r="X20" s="98">
        <v>0</v>
      </c>
      <c r="Y20" s="97"/>
      <c r="Z20" s="99"/>
      <c r="AA20" s="99"/>
      <c r="AB20" s="99"/>
      <c r="AC20" s="99"/>
      <c r="AD20" s="99">
        <v>45351</v>
      </c>
    </row>
    <row r="21" spans="1:30" ht="31.5" x14ac:dyDescent="0.35">
      <c r="A21" s="9">
        <v>901426707</v>
      </c>
      <c r="B21" s="9" t="s">
        <v>12</v>
      </c>
      <c r="C21" s="9" t="s">
        <v>13</v>
      </c>
      <c r="D21" s="9">
        <v>3195</v>
      </c>
      <c r="E21" s="9" t="s">
        <v>78</v>
      </c>
      <c r="F21" s="9" t="s">
        <v>107</v>
      </c>
      <c r="G21" s="10">
        <v>45309.6263078704</v>
      </c>
      <c r="H21" s="9"/>
      <c r="I21" s="88" t="e">
        <f>VLOOKUP(F21,[1]Export!$F$2:$H$34,3,0)</f>
        <v>#N/A</v>
      </c>
      <c r="J21" s="11">
        <v>1700000</v>
      </c>
      <c r="K21" s="11">
        <v>1700000</v>
      </c>
      <c r="L21" s="12" t="s">
        <v>14</v>
      </c>
      <c r="M21" s="14" t="s">
        <v>16</v>
      </c>
      <c r="N21" s="9" t="s">
        <v>17</v>
      </c>
      <c r="O21" s="13" t="s">
        <v>15</v>
      </c>
      <c r="P21" s="14" t="s">
        <v>147</v>
      </c>
      <c r="Q21" s="97" t="s">
        <v>123</v>
      </c>
      <c r="R21" s="98">
        <v>1700000</v>
      </c>
      <c r="S21" s="98">
        <v>1700000</v>
      </c>
      <c r="T21" s="98">
        <v>0</v>
      </c>
      <c r="U21" s="98">
        <v>1700000</v>
      </c>
      <c r="V21" s="98">
        <v>1666000</v>
      </c>
      <c r="W21" s="98">
        <v>1222384891</v>
      </c>
      <c r="X21" s="98">
        <v>0</v>
      </c>
      <c r="Y21" s="97"/>
      <c r="Z21" s="99"/>
      <c r="AA21" s="99"/>
      <c r="AB21" s="99"/>
      <c r="AC21" s="99"/>
      <c r="AD21" s="99">
        <v>45351</v>
      </c>
    </row>
    <row r="22" spans="1:30" ht="31.5" x14ac:dyDescent="0.35">
      <c r="A22" s="9">
        <v>901426707</v>
      </c>
      <c r="B22" s="9" t="s">
        <v>12</v>
      </c>
      <c r="C22" s="9" t="s">
        <v>13</v>
      </c>
      <c r="D22" s="9">
        <v>3197</v>
      </c>
      <c r="E22" s="9" t="s">
        <v>79</v>
      </c>
      <c r="F22" s="9" t="s">
        <v>108</v>
      </c>
      <c r="G22" s="10">
        <v>45309.638784722199</v>
      </c>
      <c r="H22" s="9"/>
      <c r="I22" s="88" t="e">
        <f>VLOOKUP(F22,[1]Export!$F$2:$H$34,3,0)</f>
        <v>#N/A</v>
      </c>
      <c r="J22" s="11">
        <v>5304000</v>
      </c>
      <c r="K22" s="11">
        <v>5304000</v>
      </c>
      <c r="L22" s="12" t="s">
        <v>14</v>
      </c>
      <c r="M22" s="14" t="s">
        <v>16</v>
      </c>
      <c r="N22" s="9" t="s">
        <v>17</v>
      </c>
      <c r="O22" s="13" t="s">
        <v>15</v>
      </c>
      <c r="P22" s="14" t="s">
        <v>146</v>
      </c>
      <c r="Q22" s="97" t="s">
        <v>125</v>
      </c>
      <c r="R22" s="98">
        <v>0</v>
      </c>
      <c r="S22" s="98">
        <v>0</v>
      </c>
      <c r="T22" s="98">
        <v>0</v>
      </c>
      <c r="U22" s="98">
        <v>0</v>
      </c>
      <c r="V22" s="98">
        <v>0</v>
      </c>
      <c r="W22" s="98">
        <v>0</v>
      </c>
      <c r="X22" s="98">
        <v>0</v>
      </c>
      <c r="Y22" s="97"/>
      <c r="Z22" s="99"/>
      <c r="AA22" s="99"/>
      <c r="AB22" s="99"/>
      <c r="AC22" s="99"/>
      <c r="AD22" s="99">
        <v>45351</v>
      </c>
    </row>
    <row r="23" spans="1:30" ht="31.5" x14ac:dyDescent="0.35">
      <c r="A23" s="9">
        <v>901426707</v>
      </c>
      <c r="B23" s="9" t="s">
        <v>12</v>
      </c>
      <c r="C23" s="9" t="s">
        <v>13</v>
      </c>
      <c r="D23" s="9">
        <v>3211</v>
      </c>
      <c r="E23" s="9" t="s">
        <v>80</v>
      </c>
      <c r="F23" s="9" t="s">
        <v>109</v>
      </c>
      <c r="G23" s="10">
        <v>45311.496018518497</v>
      </c>
      <c r="H23" s="9"/>
      <c r="I23" s="88" t="e">
        <f>VLOOKUP(F23,[1]Export!$F$2:$H$34,3,0)</f>
        <v>#N/A</v>
      </c>
      <c r="J23" s="11">
        <v>80000</v>
      </c>
      <c r="K23" s="11">
        <v>80000</v>
      </c>
      <c r="L23" s="12" t="s">
        <v>14</v>
      </c>
      <c r="M23" s="14" t="s">
        <v>16</v>
      </c>
      <c r="N23" s="9" t="s">
        <v>17</v>
      </c>
      <c r="O23" s="13" t="s">
        <v>15</v>
      </c>
      <c r="P23" s="14" t="s">
        <v>147</v>
      </c>
      <c r="Q23" s="97" t="s">
        <v>123</v>
      </c>
      <c r="R23" s="98">
        <v>80000</v>
      </c>
      <c r="S23" s="98">
        <v>80000</v>
      </c>
      <c r="T23" s="98">
        <v>0</v>
      </c>
      <c r="U23" s="98">
        <v>80000</v>
      </c>
      <c r="V23" s="98">
        <v>80000</v>
      </c>
      <c r="W23" s="98">
        <v>1222384404</v>
      </c>
      <c r="X23" s="98">
        <v>0</v>
      </c>
      <c r="Y23" s="97"/>
      <c r="Z23" s="99"/>
      <c r="AA23" s="99"/>
      <c r="AB23" s="99"/>
      <c r="AC23" s="99"/>
      <c r="AD23" s="99">
        <v>45351</v>
      </c>
    </row>
    <row r="24" spans="1:30" ht="31.5" x14ac:dyDescent="0.35">
      <c r="A24" s="9">
        <v>901426707</v>
      </c>
      <c r="B24" s="9" t="s">
        <v>12</v>
      </c>
      <c r="C24" s="9" t="s">
        <v>13</v>
      </c>
      <c r="D24" s="9">
        <v>3216</v>
      </c>
      <c r="E24" s="9" t="s">
        <v>81</v>
      </c>
      <c r="F24" s="9" t="s">
        <v>110</v>
      </c>
      <c r="G24" s="10">
        <v>45314.631365740701</v>
      </c>
      <c r="H24" s="9"/>
      <c r="I24" s="88" t="e">
        <f>VLOOKUP(F24,[1]Export!$F$2:$H$34,3,0)</f>
        <v>#N/A</v>
      </c>
      <c r="J24" s="11">
        <v>4488000</v>
      </c>
      <c r="K24" s="11">
        <v>4488000</v>
      </c>
      <c r="L24" s="12" t="s">
        <v>14</v>
      </c>
      <c r="M24" s="14" t="s">
        <v>16</v>
      </c>
      <c r="N24" s="9" t="s">
        <v>17</v>
      </c>
      <c r="O24" s="13" t="s">
        <v>15</v>
      </c>
      <c r="P24" s="14" t="s">
        <v>147</v>
      </c>
      <c r="Q24" s="97" t="s">
        <v>123</v>
      </c>
      <c r="R24" s="98">
        <v>4488000</v>
      </c>
      <c r="S24" s="98">
        <v>4488000</v>
      </c>
      <c r="T24" s="98">
        <v>4488000</v>
      </c>
      <c r="U24" s="98">
        <v>4488000</v>
      </c>
      <c r="V24" s="98">
        <v>0</v>
      </c>
      <c r="W24" s="98">
        <v>0</v>
      </c>
      <c r="X24" s="98">
        <v>0</v>
      </c>
      <c r="Y24" s="97"/>
      <c r="Z24" s="99"/>
      <c r="AA24" s="99"/>
      <c r="AB24" s="99"/>
      <c r="AC24" s="99"/>
      <c r="AD24" s="99">
        <v>45351</v>
      </c>
    </row>
    <row r="25" spans="1:30" ht="31.5" x14ac:dyDescent="0.35">
      <c r="A25" s="9">
        <v>901426707</v>
      </c>
      <c r="B25" s="9" t="s">
        <v>12</v>
      </c>
      <c r="C25" s="9" t="s">
        <v>13</v>
      </c>
      <c r="D25" s="9">
        <v>3223</v>
      </c>
      <c r="E25" s="9" t="s">
        <v>82</v>
      </c>
      <c r="F25" s="9" t="s">
        <v>111</v>
      </c>
      <c r="G25" s="10">
        <v>45317.377523148098</v>
      </c>
      <c r="H25" s="9"/>
      <c r="I25" s="88" t="e">
        <f>VLOOKUP(F25,[1]Export!$F$2:$H$34,3,0)</f>
        <v>#N/A</v>
      </c>
      <c r="J25" s="11">
        <v>598500</v>
      </c>
      <c r="K25" s="11">
        <v>598500</v>
      </c>
      <c r="L25" s="12" t="s">
        <v>14</v>
      </c>
      <c r="M25" s="14" t="s">
        <v>16</v>
      </c>
      <c r="N25" s="9" t="s">
        <v>18</v>
      </c>
      <c r="O25" s="13" t="s">
        <v>15</v>
      </c>
      <c r="P25" s="14" t="s">
        <v>147</v>
      </c>
      <c r="Q25" s="97" t="s">
        <v>123</v>
      </c>
      <c r="R25" s="98">
        <v>598500</v>
      </c>
      <c r="S25" s="98">
        <v>598500</v>
      </c>
      <c r="T25" s="98">
        <v>0</v>
      </c>
      <c r="U25" s="98">
        <v>598500</v>
      </c>
      <c r="V25" s="98">
        <v>598500</v>
      </c>
      <c r="W25" s="98">
        <v>1222384321</v>
      </c>
      <c r="X25" s="98">
        <v>0</v>
      </c>
      <c r="Y25" s="97"/>
      <c r="Z25" s="99"/>
      <c r="AA25" s="99"/>
      <c r="AB25" s="99"/>
      <c r="AC25" s="99"/>
      <c r="AD25" s="99">
        <v>45351</v>
      </c>
    </row>
    <row r="26" spans="1:30" ht="31.5" x14ac:dyDescent="0.35">
      <c r="A26" s="9">
        <v>901426707</v>
      </c>
      <c r="B26" s="9" t="s">
        <v>12</v>
      </c>
      <c r="C26" s="9" t="s">
        <v>13</v>
      </c>
      <c r="D26" s="9">
        <v>3233</v>
      </c>
      <c r="E26" s="9" t="s">
        <v>83</v>
      </c>
      <c r="F26" s="9" t="s">
        <v>112</v>
      </c>
      <c r="G26" s="10">
        <v>45320.626458333303</v>
      </c>
      <c r="H26" s="9"/>
      <c r="I26" s="88" t="e">
        <f>VLOOKUP(F26,[1]Export!$F$2:$H$34,3,0)</f>
        <v>#N/A</v>
      </c>
      <c r="J26" s="11">
        <v>408000</v>
      </c>
      <c r="K26" s="11">
        <v>408000</v>
      </c>
      <c r="L26" s="12" t="s">
        <v>14</v>
      </c>
      <c r="M26" s="14" t="s">
        <v>16</v>
      </c>
      <c r="N26" s="9" t="s">
        <v>17</v>
      </c>
      <c r="O26" s="13" t="s">
        <v>15</v>
      </c>
      <c r="P26" s="14" t="s">
        <v>144</v>
      </c>
      <c r="Q26" s="97" t="s">
        <v>124</v>
      </c>
      <c r="R26" s="98">
        <v>0</v>
      </c>
      <c r="S26" s="98">
        <v>0</v>
      </c>
      <c r="T26" s="98">
        <v>0</v>
      </c>
      <c r="U26" s="98">
        <v>0</v>
      </c>
      <c r="V26" s="98">
        <v>0</v>
      </c>
      <c r="W26" s="98">
        <v>0</v>
      </c>
      <c r="X26" s="98">
        <v>0</v>
      </c>
      <c r="Y26" s="97"/>
      <c r="Z26" s="99"/>
      <c r="AA26" s="98">
        <v>408000</v>
      </c>
      <c r="AB26" s="99" t="s">
        <v>141</v>
      </c>
      <c r="AC26" s="99" t="s">
        <v>142</v>
      </c>
      <c r="AD26" s="99">
        <v>45351</v>
      </c>
    </row>
    <row r="27" spans="1:30" ht="31.5" x14ac:dyDescent="0.35">
      <c r="A27" s="9">
        <v>901426707</v>
      </c>
      <c r="B27" s="9" t="s">
        <v>12</v>
      </c>
      <c r="C27" s="9" t="s">
        <v>13</v>
      </c>
      <c r="D27" s="9">
        <v>3259</v>
      </c>
      <c r="E27" s="9" t="s">
        <v>84</v>
      </c>
      <c r="F27" s="9" t="s">
        <v>113</v>
      </c>
      <c r="G27" s="10">
        <v>45328.428657407399</v>
      </c>
      <c r="H27" s="9"/>
      <c r="I27" s="88" t="e">
        <f>VLOOKUP(F27,[1]Export!$F$2:$H$34,3,0)</f>
        <v>#N/A</v>
      </c>
      <c r="J27" s="11">
        <v>5304000</v>
      </c>
      <c r="K27" s="11">
        <v>5304000</v>
      </c>
      <c r="L27" s="12" t="s">
        <v>14</v>
      </c>
      <c r="M27" s="14" t="s">
        <v>16</v>
      </c>
      <c r="N27" s="9" t="s">
        <v>17</v>
      </c>
      <c r="O27" s="13" t="s">
        <v>15</v>
      </c>
      <c r="P27" s="14" t="s">
        <v>147</v>
      </c>
      <c r="Q27" s="97" t="s">
        <v>123</v>
      </c>
      <c r="R27" s="98">
        <v>5304000</v>
      </c>
      <c r="S27" s="98">
        <v>5304000</v>
      </c>
      <c r="T27" s="98">
        <v>0</v>
      </c>
      <c r="U27" s="98">
        <v>5304000</v>
      </c>
      <c r="V27" s="98">
        <v>5304000</v>
      </c>
      <c r="W27" s="98">
        <v>1222397598</v>
      </c>
      <c r="X27" s="98">
        <v>0</v>
      </c>
      <c r="Y27" s="97"/>
      <c r="Z27" s="99"/>
      <c r="AA27" s="99"/>
      <c r="AB27" s="99"/>
      <c r="AC27" s="99"/>
      <c r="AD27" s="99">
        <v>45351</v>
      </c>
    </row>
    <row r="28" spans="1:30" ht="31.5" x14ac:dyDescent="0.35">
      <c r="A28" s="9">
        <v>901426707</v>
      </c>
      <c r="B28" s="9" t="s">
        <v>12</v>
      </c>
      <c r="C28" s="9" t="s">
        <v>13</v>
      </c>
      <c r="D28" s="9">
        <v>3264</v>
      </c>
      <c r="E28" s="9" t="s">
        <v>85</v>
      </c>
      <c r="F28" s="9" t="s">
        <v>114</v>
      </c>
      <c r="G28" s="10">
        <v>45329.4472453704</v>
      </c>
      <c r="H28" s="9"/>
      <c r="I28" s="88" t="e">
        <f>VLOOKUP(F28,[1]Export!$F$2:$H$34,3,0)</f>
        <v>#N/A</v>
      </c>
      <c r="J28" s="11">
        <v>80000</v>
      </c>
      <c r="K28" s="11">
        <v>80000</v>
      </c>
      <c r="L28" s="12" t="s">
        <v>14</v>
      </c>
      <c r="M28" s="14" t="s">
        <v>16</v>
      </c>
      <c r="N28" s="9" t="s">
        <v>17</v>
      </c>
      <c r="O28" s="13" t="s">
        <v>15</v>
      </c>
      <c r="P28" s="14" t="s">
        <v>147</v>
      </c>
      <c r="Q28" s="97" t="s">
        <v>123</v>
      </c>
      <c r="R28" s="98">
        <v>80000</v>
      </c>
      <c r="S28" s="98">
        <v>80000</v>
      </c>
      <c r="T28" s="98">
        <v>0</v>
      </c>
      <c r="U28" s="98">
        <v>80000</v>
      </c>
      <c r="V28" s="98">
        <v>80000</v>
      </c>
      <c r="W28" s="98">
        <v>1222391702</v>
      </c>
      <c r="X28" s="98">
        <v>0</v>
      </c>
      <c r="Y28" s="97"/>
      <c r="Z28" s="99"/>
      <c r="AA28" s="99"/>
      <c r="AB28" s="99"/>
      <c r="AC28" s="99"/>
      <c r="AD28" s="99">
        <v>45351</v>
      </c>
    </row>
    <row r="29" spans="1:30" ht="31.5" x14ac:dyDescent="0.35">
      <c r="A29" s="9">
        <v>901426707</v>
      </c>
      <c r="B29" s="9" t="s">
        <v>12</v>
      </c>
      <c r="C29" s="9" t="s">
        <v>13</v>
      </c>
      <c r="D29" s="9">
        <v>3278</v>
      </c>
      <c r="E29" s="9" t="s">
        <v>86</v>
      </c>
      <c r="F29" s="9" t="s">
        <v>115</v>
      </c>
      <c r="G29" s="10">
        <v>45337.380266203698</v>
      </c>
      <c r="H29" s="9"/>
      <c r="I29" s="88" t="e">
        <f>VLOOKUP(F29,[1]Export!$F$2:$H$34,3,0)</f>
        <v>#N/A</v>
      </c>
      <c r="J29" s="11">
        <v>1300000</v>
      </c>
      <c r="K29" s="11">
        <v>1300000</v>
      </c>
      <c r="L29" s="12" t="s">
        <v>14</v>
      </c>
      <c r="M29" s="14" t="s">
        <v>16</v>
      </c>
      <c r="N29" s="9" t="s">
        <v>17</v>
      </c>
      <c r="O29" s="13" t="s">
        <v>15</v>
      </c>
      <c r="P29" s="14" t="s">
        <v>147</v>
      </c>
      <c r="Q29" s="97" t="s">
        <v>123</v>
      </c>
      <c r="R29" s="98">
        <v>1300000</v>
      </c>
      <c r="S29" s="98">
        <v>1300000</v>
      </c>
      <c r="T29" s="98">
        <v>0</v>
      </c>
      <c r="U29" s="98">
        <v>1300000</v>
      </c>
      <c r="V29" s="98">
        <v>0</v>
      </c>
      <c r="W29" s="98">
        <v>0</v>
      </c>
      <c r="X29" s="98">
        <v>0</v>
      </c>
      <c r="Y29" s="97"/>
      <c r="Z29" s="99"/>
      <c r="AA29" s="99"/>
      <c r="AB29" s="99"/>
      <c r="AC29" s="99"/>
      <c r="AD29" s="99">
        <v>45351</v>
      </c>
    </row>
    <row r="30" spans="1:30" ht="31.5" x14ac:dyDescent="0.35">
      <c r="A30" s="9">
        <v>901426707</v>
      </c>
      <c r="B30" s="9" t="s">
        <v>12</v>
      </c>
      <c r="C30" s="9" t="s">
        <v>13</v>
      </c>
      <c r="D30" s="9">
        <v>3305</v>
      </c>
      <c r="E30" s="9" t="s">
        <v>87</v>
      </c>
      <c r="F30" s="9" t="s">
        <v>116</v>
      </c>
      <c r="G30" s="10">
        <v>45346.517164351797</v>
      </c>
      <c r="H30" s="9"/>
      <c r="I30" s="88" t="e">
        <f>VLOOKUP(F30,[1]Export!$F$2:$H$34,3,0)</f>
        <v>#N/A</v>
      </c>
      <c r="J30" s="11">
        <v>5304000</v>
      </c>
      <c r="K30" s="11">
        <v>5304000</v>
      </c>
      <c r="L30" s="12" t="s">
        <v>14</v>
      </c>
      <c r="M30" s="14" t="s">
        <v>16</v>
      </c>
      <c r="N30" s="9" t="s">
        <v>17</v>
      </c>
      <c r="O30" s="13" t="s">
        <v>15</v>
      </c>
      <c r="P30" s="14" t="s">
        <v>145</v>
      </c>
      <c r="Q30" s="97" t="s">
        <v>126</v>
      </c>
      <c r="R30" s="98">
        <v>0</v>
      </c>
      <c r="S30" s="98">
        <v>0</v>
      </c>
      <c r="T30" s="98">
        <v>0</v>
      </c>
      <c r="U30" s="98">
        <v>0</v>
      </c>
      <c r="V30" s="98">
        <v>0</v>
      </c>
      <c r="W30" s="98">
        <v>0</v>
      </c>
      <c r="X30" s="98">
        <v>0</v>
      </c>
      <c r="Y30" s="98"/>
      <c r="Z30" s="99"/>
      <c r="AA30" s="99"/>
      <c r="AB30" s="99"/>
      <c r="AC30" s="99"/>
      <c r="AD30" s="99">
        <v>45351</v>
      </c>
    </row>
  </sheetData>
  <dataValidations count="1">
    <dataValidation type="whole" operator="greaterThan" allowBlank="1" showInputMessage="1" showErrorMessage="1" errorTitle="DATO ERRADO" error="El valor debe ser diferente de cero" sqref="J1:K30" xr:uid="{4E6FFFF5-0DFC-4478-A77A-B735D3A72501}">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EE8010-D747-4C39-AE83-FD0E5698896E}">
  <dimension ref="B1:L44"/>
  <sheetViews>
    <sheetView showGridLines="0" topLeftCell="A4" zoomScale="80" zoomScaleNormal="80" workbookViewId="0">
      <selection activeCell="E38" sqref="E38"/>
    </sheetView>
  </sheetViews>
  <sheetFormatPr baseColWidth="10" defaultRowHeight="12.5" x14ac:dyDescent="0.25"/>
  <cols>
    <col min="1" max="1" width="1" style="16" customWidth="1"/>
    <col min="2" max="2" width="7.81640625" style="16" customWidth="1"/>
    <col min="3" max="3" width="17.54296875" style="16" customWidth="1"/>
    <col min="4" max="4" width="11.54296875" style="16" customWidth="1"/>
    <col min="5" max="6" width="11.453125" style="16" customWidth="1"/>
    <col min="7" max="7" width="8.1796875" style="16" customWidth="1"/>
    <col min="8" max="8" width="20.81640625" style="16" customWidth="1"/>
    <col min="9" max="9" width="25.453125" style="16" customWidth="1"/>
    <col min="10" max="10" width="12.453125" style="16" customWidth="1"/>
    <col min="11" max="11" width="1.7265625" style="16" customWidth="1"/>
    <col min="12" max="12" width="8.7265625" style="16" customWidth="1"/>
    <col min="13" max="221" width="10.90625" style="16"/>
    <col min="222" max="222" width="4.453125" style="16" customWidth="1"/>
    <col min="223" max="223" width="10.90625" style="16"/>
    <col min="224" max="224" width="17.54296875" style="16" customWidth="1"/>
    <col min="225" max="225" width="11.54296875" style="16" customWidth="1"/>
    <col min="226" max="229" width="10.90625" style="16"/>
    <col min="230" max="230" width="22.54296875" style="16" customWidth="1"/>
    <col min="231" max="231" width="14" style="16" customWidth="1"/>
    <col min="232" max="232" width="1.7265625" style="16" customWidth="1"/>
    <col min="233" max="477" width="10.90625" style="16"/>
    <col min="478" max="478" width="4.453125" style="16" customWidth="1"/>
    <col min="479" max="479" width="10.90625" style="16"/>
    <col min="480" max="480" width="17.54296875" style="16" customWidth="1"/>
    <col min="481" max="481" width="11.54296875" style="16" customWidth="1"/>
    <col min="482" max="485" width="10.90625" style="16"/>
    <col min="486" max="486" width="22.54296875" style="16" customWidth="1"/>
    <col min="487" max="487" width="14" style="16" customWidth="1"/>
    <col min="488" max="488" width="1.7265625" style="16" customWidth="1"/>
    <col min="489" max="733" width="10.90625" style="16"/>
    <col min="734" max="734" width="4.453125" style="16" customWidth="1"/>
    <col min="735" max="735" width="10.90625" style="16"/>
    <col min="736" max="736" width="17.54296875" style="16" customWidth="1"/>
    <col min="737" max="737" width="11.54296875" style="16" customWidth="1"/>
    <col min="738" max="741" width="10.90625" style="16"/>
    <col min="742" max="742" width="22.54296875" style="16" customWidth="1"/>
    <col min="743" max="743" width="14" style="16" customWidth="1"/>
    <col min="744" max="744" width="1.7265625" style="16" customWidth="1"/>
    <col min="745" max="989" width="10.90625" style="16"/>
    <col min="990" max="990" width="4.453125" style="16" customWidth="1"/>
    <col min="991" max="991" width="10.90625" style="16"/>
    <col min="992" max="992" width="17.54296875" style="16" customWidth="1"/>
    <col min="993" max="993" width="11.54296875" style="16" customWidth="1"/>
    <col min="994" max="997" width="10.90625" style="16"/>
    <col min="998" max="998" width="22.54296875" style="16" customWidth="1"/>
    <col min="999" max="999" width="14" style="16" customWidth="1"/>
    <col min="1000" max="1000" width="1.7265625" style="16" customWidth="1"/>
    <col min="1001" max="1245" width="10.90625" style="16"/>
    <col min="1246" max="1246" width="4.453125" style="16" customWidth="1"/>
    <col min="1247" max="1247" width="10.90625" style="16"/>
    <col min="1248" max="1248" width="17.54296875" style="16" customWidth="1"/>
    <col min="1249" max="1249" width="11.54296875" style="16" customWidth="1"/>
    <col min="1250" max="1253" width="10.90625" style="16"/>
    <col min="1254" max="1254" width="22.54296875" style="16" customWidth="1"/>
    <col min="1255" max="1255" width="14" style="16" customWidth="1"/>
    <col min="1256" max="1256" width="1.7265625" style="16" customWidth="1"/>
    <col min="1257" max="1501" width="10.90625" style="16"/>
    <col min="1502" max="1502" width="4.453125" style="16" customWidth="1"/>
    <col min="1503" max="1503" width="10.90625" style="16"/>
    <col min="1504" max="1504" width="17.54296875" style="16" customWidth="1"/>
    <col min="1505" max="1505" width="11.54296875" style="16" customWidth="1"/>
    <col min="1506" max="1509" width="10.90625" style="16"/>
    <col min="1510" max="1510" width="22.54296875" style="16" customWidth="1"/>
    <col min="1511" max="1511" width="14" style="16" customWidth="1"/>
    <col min="1512" max="1512" width="1.7265625" style="16" customWidth="1"/>
    <col min="1513" max="1757" width="10.90625" style="16"/>
    <col min="1758" max="1758" width="4.453125" style="16" customWidth="1"/>
    <col min="1759" max="1759" width="10.90625" style="16"/>
    <col min="1760" max="1760" width="17.54296875" style="16" customWidth="1"/>
    <col min="1761" max="1761" width="11.54296875" style="16" customWidth="1"/>
    <col min="1762" max="1765" width="10.90625" style="16"/>
    <col min="1766" max="1766" width="22.54296875" style="16" customWidth="1"/>
    <col min="1767" max="1767" width="14" style="16" customWidth="1"/>
    <col min="1768" max="1768" width="1.7265625" style="16" customWidth="1"/>
    <col min="1769" max="2013" width="10.90625" style="16"/>
    <col min="2014" max="2014" width="4.453125" style="16" customWidth="1"/>
    <col min="2015" max="2015" width="10.90625" style="16"/>
    <col min="2016" max="2016" width="17.54296875" style="16" customWidth="1"/>
    <col min="2017" max="2017" width="11.54296875" style="16" customWidth="1"/>
    <col min="2018" max="2021" width="10.90625" style="16"/>
    <col min="2022" max="2022" width="22.54296875" style="16" customWidth="1"/>
    <col min="2023" max="2023" width="14" style="16" customWidth="1"/>
    <col min="2024" max="2024" width="1.7265625" style="16" customWidth="1"/>
    <col min="2025" max="2269" width="10.90625" style="16"/>
    <col min="2270" max="2270" width="4.453125" style="16" customWidth="1"/>
    <col min="2271" max="2271" width="10.90625" style="16"/>
    <col min="2272" max="2272" width="17.54296875" style="16" customWidth="1"/>
    <col min="2273" max="2273" width="11.54296875" style="16" customWidth="1"/>
    <col min="2274" max="2277" width="10.90625" style="16"/>
    <col min="2278" max="2278" width="22.54296875" style="16" customWidth="1"/>
    <col min="2279" max="2279" width="14" style="16" customWidth="1"/>
    <col min="2280" max="2280" width="1.7265625" style="16" customWidth="1"/>
    <col min="2281" max="2525" width="10.90625" style="16"/>
    <col min="2526" max="2526" width="4.453125" style="16" customWidth="1"/>
    <col min="2527" max="2527" width="10.90625" style="16"/>
    <col min="2528" max="2528" width="17.54296875" style="16" customWidth="1"/>
    <col min="2529" max="2529" width="11.54296875" style="16" customWidth="1"/>
    <col min="2530" max="2533" width="10.90625" style="16"/>
    <col min="2534" max="2534" width="22.54296875" style="16" customWidth="1"/>
    <col min="2535" max="2535" width="14" style="16" customWidth="1"/>
    <col min="2536" max="2536" width="1.7265625" style="16" customWidth="1"/>
    <col min="2537" max="2781" width="10.90625" style="16"/>
    <col min="2782" max="2782" width="4.453125" style="16" customWidth="1"/>
    <col min="2783" max="2783" width="10.90625" style="16"/>
    <col min="2784" max="2784" width="17.54296875" style="16" customWidth="1"/>
    <col min="2785" max="2785" width="11.54296875" style="16" customWidth="1"/>
    <col min="2786" max="2789" width="10.90625" style="16"/>
    <col min="2790" max="2790" width="22.54296875" style="16" customWidth="1"/>
    <col min="2791" max="2791" width="14" style="16" customWidth="1"/>
    <col min="2792" max="2792" width="1.7265625" style="16" customWidth="1"/>
    <col min="2793" max="3037" width="10.90625" style="16"/>
    <col min="3038" max="3038" width="4.453125" style="16" customWidth="1"/>
    <col min="3039" max="3039" width="10.90625" style="16"/>
    <col min="3040" max="3040" width="17.54296875" style="16" customWidth="1"/>
    <col min="3041" max="3041" width="11.54296875" style="16" customWidth="1"/>
    <col min="3042" max="3045" width="10.90625" style="16"/>
    <col min="3046" max="3046" width="22.54296875" style="16" customWidth="1"/>
    <col min="3047" max="3047" width="14" style="16" customWidth="1"/>
    <col min="3048" max="3048" width="1.7265625" style="16" customWidth="1"/>
    <col min="3049" max="3293" width="10.90625" style="16"/>
    <col min="3294" max="3294" width="4.453125" style="16" customWidth="1"/>
    <col min="3295" max="3295" width="10.90625" style="16"/>
    <col min="3296" max="3296" width="17.54296875" style="16" customWidth="1"/>
    <col min="3297" max="3297" width="11.54296875" style="16" customWidth="1"/>
    <col min="3298" max="3301" width="10.90625" style="16"/>
    <col min="3302" max="3302" width="22.54296875" style="16" customWidth="1"/>
    <col min="3303" max="3303" width="14" style="16" customWidth="1"/>
    <col min="3304" max="3304" width="1.7265625" style="16" customWidth="1"/>
    <col min="3305" max="3549" width="10.90625" style="16"/>
    <col min="3550" max="3550" width="4.453125" style="16" customWidth="1"/>
    <col min="3551" max="3551" width="10.90625" style="16"/>
    <col min="3552" max="3552" width="17.54296875" style="16" customWidth="1"/>
    <col min="3553" max="3553" width="11.54296875" style="16" customWidth="1"/>
    <col min="3554" max="3557" width="10.90625" style="16"/>
    <col min="3558" max="3558" width="22.54296875" style="16" customWidth="1"/>
    <col min="3559" max="3559" width="14" style="16" customWidth="1"/>
    <col min="3560" max="3560" width="1.7265625" style="16" customWidth="1"/>
    <col min="3561" max="3805" width="10.90625" style="16"/>
    <col min="3806" max="3806" width="4.453125" style="16" customWidth="1"/>
    <col min="3807" max="3807" width="10.90625" style="16"/>
    <col min="3808" max="3808" width="17.54296875" style="16" customWidth="1"/>
    <col min="3809" max="3809" width="11.54296875" style="16" customWidth="1"/>
    <col min="3810" max="3813" width="10.90625" style="16"/>
    <col min="3814" max="3814" width="22.54296875" style="16" customWidth="1"/>
    <col min="3815" max="3815" width="14" style="16" customWidth="1"/>
    <col min="3816" max="3816" width="1.7265625" style="16" customWidth="1"/>
    <col min="3817" max="4061" width="10.90625" style="16"/>
    <col min="4062" max="4062" width="4.453125" style="16" customWidth="1"/>
    <col min="4063" max="4063" width="10.90625" style="16"/>
    <col min="4064" max="4064" width="17.54296875" style="16" customWidth="1"/>
    <col min="4065" max="4065" width="11.54296875" style="16" customWidth="1"/>
    <col min="4066" max="4069" width="10.90625" style="16"/>
    <col min="4070" max="4070" width="22.54296875" style="16" customWidth="1"/>
    <col min="4071" max="4071" width="14" style="16" customWidth="1"/>
    <col min="4072" max="4072" width="1.7265625" style="16" customWidth="1"/>
    <col min="4073" max="4317" width="10.90625" style="16"/>
    <col min="4318" max="4318" width="4.453125" style="16" customWidth="1"/>
    <col min="4319" max="4319" width="10.90625" style="16"/>
    <col min="4320" max="4320" width="17.54296875" style="16" customWidth="1"/>
    <col min="4321" max="4321" width="11.54296875" style="16" customWidth="1"/>
    <col min="4322" max="4325" width="10.90625" style="16"/>
    <col min="4326" max="4326" width="22.54296875" style="16" customWidth="1"/>
    <col min="4327" max="4327" width="14" style="16" customWidth="1"/>
    <col min="4328" max="4328" width="1.7265625" style="16" customWidth="1"/>
    <col min="4329" max="4573" width="10.90625" style="16"/>
    <col min="4574" max="4574" width="4.453125" style="16" customWidth="1"/>
    <col min="4575" max="4575" width="10.90625" style="16"/>
    <col min="4576" max="4576" width="17.54296875" style="16" customWidth="1"/>
    <col min="4577" max="4577" width="11.54296875" style="16" customWidth="1"/>
    <col min="4578" max="4581" width="10.90625" style="16"/>
    <col min="4582" max="4582" width="22.54296875" style="16" customWidth="1"/>
    <col min="4583" max="4583" width="14" style="16" customWidth="1"/>
    <col min="4584" max="4584" width="1.7265625" style="16" customWidth="1"/>
    <col min="4585" max="4829" width="10.90625" style="16"/>
    <col min="4830" max="4830" width="4.453125" style="16" customWidth="1"/>
    <col min="4831" max="4831" width="10.90625" style="16"/>
    <col min="4832" max="4832" width="17.54296875" style="16" customWidth="1"/>
    <col min="4833" max="4833" width="11.54296875" style="16" customWidth="1"/>
    <col min="4834" max="4837" width="10.90625" style="16"/>
    <col min="4838" max="4838" width="22.54296875" style="16" customWidth="1"/>
    <col min="4839" max="4839" width="14" style="16" customWidth="1"/>
    <col min="4840" max="4840" width="1.7265625" style="16" customWidth="1"/>
    <col min="4841" max="5085" width="10.90625" style="16"/>
    <col min="5086" max="5086" width="4.453125" style="16" customWidth="1"/>
    <col min="5087" max="5087" width="10.90625" style="16"/>
    <col min="5088" max="5088" width="17.54296875" style="16" customWidth="1"/>
    <col min="5089" max="5089" width="11.54296875" style="16" customWidth="1"/>
    <col min="5090" max="5093" width="10.90625" style="16"/>
    <col min="5094" max="5094" width="22.54296875" style="16" customWidth="1"/>
    <col min="5095" max="5095" width="14" style="16" customWidth="1"/>
    <col min="5096" max="5096" width="1.7265625" style="16" customWidth="1"/>
    <col min="5097" max="5341" width="10.90625" style="16"/>
    <col min="5342" max="5342" width="4.453125" style="16" customWidth="1"/>
    <col min="5343" max="5343" width="10.90625" style="16"/>
    <col min="5344" max="5344" width="17.54296875" style="16" customWidth="1"/>
    <col min="5345" max="5345" width="11.54296875" style="16" customWidth="1"/>
    <col min="5346" max="5349" width="10.90625" style="16"/>
    <col min="5350" max="5350" width="22.54296875" style="16" customWidth="1"/>
    <col min="5351" max="5351" width="14" style="16" customWidth="1"/>
    <col min="5352" max="5352" width="1.7265625" style="16" customWidth="1"/>
    <col min="5353" max="5597" width="10.90625" style="16"/>
    <col min="5598" max="5598" width="4.453125" style="16" customWidth="1"/>
    <col min="5599" max="5599" width="10.90625" style="16"/>
    <col min="5600" max="5600" width="17.54296875" style="16" customWidth="1"/>
    <col min="5601" max="5601" width="11.54296875" style="16" customWidth="1"/>
    <col min="5602" max="5605" width="10.90625" style="16"/>
    <col min="5606" max="5606" width="22.54296875" style="16" customWidth="1"/>
    <col min="5607" max="5607" width="14" style="16" customWidth="1"/>
    <col min="5608" max="5608" width="1.7265625" style="16" customWidth="1"/>
    <col min="5609" max="5853" width="10.90625" style="16"/>
    <col min="5854" max="5854" width="4.453125" style="16" customWidth="1"/>
    <col min="5855" max="5855" width="10.90625" style="16"/>
    <col min="5856" max="5856" width="17.54296875" style="16" customWidth="1"/>
    <col min="5857" max="5857" width="11.54296875" style="16" customWidth="1"/>
    <col min="5858" max="5861" width="10.90625" style="16"/>
    <col min="5862" max="5862" width="22.54296875" style="16" customWidth="1"/>
    <col min="5863" max="5863" width="14" style="16" customWidth="1"/>
    <col min="5864" max="5864" width="1.7265625" style="16" customWidth="1"/>
    <col min="5865" max="6109" width="10.90625" style="16"/>
    <col min="6110" max="6110" width="4.453125" style="16" customWidth="1"/>
    <col min="6111" max="6111" width="10.90625" style="16"/>
    <col min="6112" max="6112" width="17.54296875" style="16" customWidth="1"/>
    <col min="6113" max="6113" width="11.54296875" style="16" customWidth="1"/>
    <col min="6114" max="6117" width="10.90625" style="16"/>
    <col min="6118" max="6118" width="22.54296875" style="16" customWidth="1"/>
    <col min="6119" max="6119" width="14" style="16" customWidth="1"/>
    <col min="6120" max="6120" width="1.7265625" style="16" customWidth="1"/>
    <col min="6121" max="6365" width="10.90625" style="16"/>
    <col min="6366" max="6366" width="4.453125" style="16" customWidth="1"/>
    <col min="6367" max="6367" width="10.90625" style="16"/>
    <col min="6368" max="6368" width="17.54296875" style="16" customWidth="1"/>
    <col min="6369" max="6369" width="11.54296875" style="16" customWidth="1"/>
    <col min="6370" max="6373" width="10.90625" style="16"/>
    <col min="6374" max="6374" width="22.54296875" style="16" customWidth="1"/>
    <col min="6375" max="6375" width="14" style="16" customWidth="1"/>
    <col min="6376" max="6376" width="1.7265625" style="16" customWidth="1"/>
    <col min="6377" max="6621" width="10.90625" style="16"/>
    <col min="6622" max="6622" width="4.453125" style="16" customWidth="1"/>
    <col min="6623" max="6623" width="10.90625" style="16"/>
    <col min="6624" max="6624" width="17.54296875" style="16" customWidth="1"/>
    <col min="6625" max="6625" width="11.54296875" style="16" customWidth="1"/>
    <col min="6626" max="6629" width="10.90625" style="16"/>
    <col min="6630" max="6630" width="22.54296875" style="16" customWidth="1"/>
    <col min="6631" max="6631" width="14" style="16" customWidth="1"/>
    <col min="6632" max="6632" width="1.7265625" style="16" customWidth="1"/>
    <col min="6633" max="6877" width="10.90625" style="16"/>
    <col min="6878" max="6878" width="4.453125" style="16" customWidth="1"/>
    <col min="6879" max="6879" width="10.90625" style="16"/>
    <col min="6880" max="6880" width="17.54296875" style="16" customWidth="1"/>
    <col min="6881" max="6881" width="11.54296875" style="16" customWidth="1"/>
    <col min="6882" max="6885" width="10.90625" style="16"/>
    <col min="6886" max="6886" width="22.54296875" style="16" customWidth="1"/>
    <col min="6887" max="6887" width="14" style="16" customWidth="1"/>
    <col min="6888" max="6888" width="1.7265625" style="16" customWidth="1"/>
    <col min="6889" max="7133" width="10.90625" style="16"/>
    <col min="7134" max="7134" width="4.453125" style="16" customWidth="1"/>
    <col min="7135" max="7135" width="10.90625" style="16"/>
    <col min="7136" max="7136" width="17.54296875" style="16" customWidth="1"/>
    <col min="7137" max="7137" width="11.54296875" style="16" customWidth="1"/>
    <col min="7138" max="7141" width="10.90625" style="16"/>
    <col min="7142" max="7142" width="22.54296875" style="16" customWidth="1"/>
    <col min="7143" max="7143" width="14" style="16" customWidth="1"/>
    <col min="7144" max="7144" width="1.7265625" style="16" customWidth="1"/>
    <col min="7145" max="7389" width="10.90625" style="16"/>
    <col min="7390" max="7390" width="4.453125" style="16" customWidth="1"/>
    <col min="7391" max="7391" width="10.90625" style="16"/>
    <col min="7392" max="7392" width="17.54296875" style="16" customWidth="1"/>
    <col min="7393" max="7393" width="11.54296875" style="16" customWidth="1"/>
    <col min="7394" max="7397" width="10.90625" style="16"/>
    <col min="7398" max="7398" width="22.54296875" style="16" customWidth="1"/>
    <col min="7399" max="7399" width="14" style="16" customWidth="1"/>
    <col min="7400" max="7400" width="1.7265625" style="16" customWidth="1"/>
    <col min="7401" max="7645" width="10.90625" style="16"/>
    <col min="7646" max="7646" width="4.453125" style="16" customWidth="1"/>
    <col min="7647" max="7647" width="10.90625" style="16"/>
    <col min="7648" max="7648" width="17.54296875" style="16" customWidth="1"/>
    <col min="7649" max="7649" width="11.54296875" style="16" customWidth="1"/>
    <col min="7650" max="7653" width="10.90625" style="16"/>
    <col min="7654" max="7654" width="22.54296875" style="16" customWidth="1"/>
    <col min="7655" max="7655" width="14" style="16" customWidth="1"/>
    <col min="7656" max="7656" width="1.7265625" style="16" customWidth="1"/>
    <col min="7657" max="7901" width="10.90625" style="16"/>
    <col min="7902" max="7902" width="4.453125" style="16" customWidth="1"/>
    <col min="7903" max="7903" width="10.90625" style="16"/>
    <col min="7904" max="7904" width="17.54296875" style="16" customWidth="1"/>
    <col min="7905" max="7905" width="11.54296875" style="16" customWidth="1"/>
    <col min="7906" max="7909" width="10.90625" style="16"/>
    <col min="7910" max="7910" width="22.54296875" style="16" customWidth="1"/>
    <col min="7911" max="7911" width="14" style="16" customWidth="1"/>
    <col min="7912" max="7912" width="1.7265625" style="16" customWidth="1"/>
    <col min="7913" max="8157" width="10.90625" style="16"/>
    <col min="8158" max="8158" width="4.453125" style="16" customWidth="1"/>
    <col min="8159" max="8159" width="10.90625" style="16"/>
    <col min="8160" max="8160" width="17.54296875" style="16" customWidth="1"/>
    <col min="8161" max="8161" width="11.54296875" style="16" customWidth="1"/>
    <col min="8162" max="8165" width="10.90625" style="16"/>
    <col min="8166" max="8166" width="22.54296875" style="16" customWidth="1"/>
    <col min="8167" max="8167" width="14" style="16" customWidth="1"/>
    <col min="8168" max="8168" width="1.7265625" style="16" customWidth="1"/>
    <col min="8169" max="8413" width="10.90625" style="16"/>
    <col min="8414" max="8414" width="4.453125" style="16" customWidth="1"/>
    <col min="8415" max="8415" width="10.90625" style="16"/>
    <col min="8416" max="8416" width="17.54296875" style="16" customWidth="1"/>
    <col min="8417" max="8417" width="11.54296875" style="16" customWidth="1"/>
    <col min="8418" max="8421" width="10.90625" style="16"/>
    <col min="8422" max="8422" width="22.54296875" style="16" customWidth="1"/>
    <col min="8423" max="8423" width="14" style="16" customWidth="1"/>
    <col min="8424" max="8424" width="1.7265625" style="16" customWidth="1"/>
    <col min="8425" max="8669" width="10.90625" style="16"/>
    <col min="8670" max="8670" width="4.453125" style="16" customWidth="1"/>
    <col min="8671" max="8671" width="10.90625" style="16"/>
    <col min="8672" max="8672" width="17.54296875" style="16" customWidth="1"/>
    <col min="8673" max="8673" width="11.54296875" style="16" customWidth="1"/>
    <col min="8674" max="8677" width="10.90625" style="16"/>
    <col min="8678" max="8678" width="22.54296875" style="16" customWidth="1"/>
    <col min="8679" max="8679" width="14" style="16" customWidth="1"/>
    <col min="8680" max="8680" width="1.7265625" style="16" customWidth="1"/>
    <col min="8681" max="8925" width="10.90625" style="16"/>
    <col min="8926" max="8926" width="4.453125" style="16" customWidth="1"/>
    <col min="8927" max="8927" width="10.90625" style="16"/>
    <col min="8928" max="8928" width="17.54296875" style="16" customWidth="1"/>
    <col min="8929" max="8929" width="11.54296875" style="16" customWidth="1"/>
    <col min="8930" max="8933" width="10.90625" style="16"/>
    <col min="8934" max="8934" width="22.54296875" style="16" customWidth="1"/>
    <col min="8935" max="8935" width="14" style="16" customWidth="1"/>
    <col min="8936" max="8936" width="1.7265625" style="16" customWidth="1"/>
    <col min="8937" max="9181" width="10.90625" style="16"/>
    <col min="9182" max="9182" width="4.453125" style="16" customWidth="1"/>
    <col min="9183" max="9183" width="10.90625" style="16"/>
    <col min="9184" max="9184" width="17.54296875" style="16" customWidth="1"/>
    <col min="9185" max="9185" width="11.54296875" style="16" customWidth="1"/>
    <col min="9186" max="9189" width="10.90625" style="16"/>
    <col min="9190" max="9190" width="22.54296875" style="16" customWidth="1"/>
    <col min="9191" max="9191" width="14" style="16" customWidth="1"/>
    <col min="9192" max="9192" width="1.7265625" style="16" customWidth="1"/>
    <col min="9193" max="9437" width="10.90625" style="16"/>
    <col min="9438" max="9438" width="4.453125" style="16" customWidth="1"/>
    <col min="9439" max="9439" width="10.90625" style="16"/>
    <col min="9440" max="9440" width="17.54296875" style="16" customWidth="1"/>
    <col min="9441" max="9441" width="11.54296875" style="16" customWidth="1"/>
    <col min="9442" max="9445" width="10.90625" style="16"/>
    <col min="9446" max="9446" width="22.54296875" style="16" customWidth="1"/>
    <col min="9447" max="9447" width="14" style="16" customWidth="1"/>
    <col min="9448" max="9448" width="1.7265625" style="16" customWidth="1"/>
    <col min="9449" max="9693" width="10.90625" style="16"/>
    <col min="9694" max="9694" width="4.453125" style="16" customWidth="1"/>
    <col min="9695" max="9695" width="10.90625" style="16"/>
    <col min="9696" max="9696" width="17.54296875" style="16" customWidth="1"/>
    <col min="9697" max="9697" width="11.54296875" style="16" customWidth="1"/>
    <col min="9698" max="9701" width="10.90625" style="16"/>
    <col min="9702" max="9702" width="22.54296875" style="16" customWidth="1"/>
    <col min="9703" max="9703" width="14" style="16" customWidth="1"/>
    <col min="9704" max="9704" width="1.7265625" style="16" customWidth="1"/>
    <col min="9705" max="9949" width="10.90625" style="16"/>
    <col min="9950" max="9950" width="4.453125" style="16" customWidth="1"/>
    <col min="9951" max="9951" width="10.90625" style="16"/>
    <col min="9952" max="9952" width="17.54296875" style="16" customWidth="1"/>
    <col min="9953" max="9953" width="11.54296875" style="16" customWidth="1"/>
    <col min="9954" max="9957" width="10.90625" style="16"/>
    <col min="9958" max="9958" width="22.54296875" style="16" customWidth="1"/>
    <col min="9959" max="9959" width="14" style="16" customWidth="1"/>
    <col min="9960" max="9960" width="1.7265625" style="16" customWidth="1"/>
    <col min="9961" max="10205" width="10.90625" style="16"/>
    <col min="10206" max="10206" width="4.453125" style="16" customWidth="1"/>
    <col min="10207" max="10207" width="10.90625" style="16"/>
    <col min="10208" max="10208" width="17.54296875" style="16" customWidth="1"/>
    <col min="10209" max="10209" width="11.54296875" style="16" customWidth="1"/>
    <col min="10210" max="10213" width="10.90625" style="16"/>
    <col min="10214" max="10214" width="22.54296875" style="16" customWidth="1"/>
    <col min="10215" max="10215" width="14" style="16" customWidth="1"/>
    <col min="10216" max="10216" width="1.7265625" style="16" customWidth="1"/>
    <col min="10217" max="10461" width="10.90625" style="16"/>
    <col min="10462" max="10462" width="4.453125" style="16" customWidth="1"/>
    <col min="10463" max="10463" width="10.90625" style="16"/>
    <col min="10464" max="10464" width="17.54296875" style="16" customWidth="1"/>
    <col min="10465" max="10465" width="11.54296875" style="16" customWidth="1"/>
    <col min="10466" max="10469" width="10.90625" style="16"/>
    <col min="10470" max="10470" width="22.54296875" style="16" customWidth="1"/>
    <col min="10471" max="10471" width="14" style="16" customWidth="1"/>
    <col min="10472" max="10472" width="1.7265625" style="16" customWidth="1"/>
    <col min="10473" max="10717" width="10.90625" style="16"/>
    <col min="10718" max="10718" width="4.453125" style="16" customWidth="1"/>
    <col min="10719" max="10719" width="10.90625" style="16"/>
    <col min="10720" max="10720" width="17.54296875" style="16" customWidth="1"/>
    <col min="10721" max="10721" width="11.54296875" style="16" customWidth="1"/>
    <col min="10722" max="10725" width="10.90625" style="16"/>
    <col min="10726" max="10726" width="22.54296875" style="16" customWidth="1"/>
    <col min="10727" max="10727" width="14" style="16" customWidth="1"/>
    <col min="10728" max="10728" width="1.7265625" style="16" customWidth="1"/>
    <col min="10729" max="10973" width="10.90625" style="16"/>
    <col min="10974" max="10974" width="4.453125" style="16" customWidth="1"/>
    <col min="10975" max="10975" width="10.90625" style="16"/>
    <col min="10976" max="10976" width="17.54296875" style="16" customWidth="1"/>
    <col min="10977" max="10977" width="11.54296875" style="16" customWidth="1"/>
    <col min="10978" max="10981" width="10.90625" style="16"/>
    <col min="10982" max="10982" width="22.54296875" style="16" customWidth="1"/>
    <col min="10983" max="10983" width="14" style="16" customWidth="1"/>
    <col min="10984" max="10984" width="1.7265625" style="16" customWidth="1"/>
    <col min="10985" max="11229" width="10.90625" style="16"/>
    <col min="11230" max="11230" width="4.453125" style="16" customWidth="1"/>
    <col min="11231" max="11231" width="10.90625" style="16"/>
    <col min="11232" max="11232" width="17.54296875" style="16" customWidth="1"/>
    <col min="11233" max="11233" width="11.54296875" style="16" customWidth="1"/>
    <col min="11234" max="11237" width="10.90625" style="16"/>
    <col min="11238" max="11238" width="22.54296875" style="16" customWidth="1"/>
    <col min="11239" max="11239" width="14" style="16" customWidth="1"/>
    <col min="11240" max="11240" width="1.7265625" style="16" customWidth="1"/>
    <col min="11241" max="11485" width="10.90625" style="16"/>
    <col min="11486" max="11486" width="4.453125" style="16" customWidth="1"/>
    <col min="11487" max="11487" width="10.90625" style="16"/>
    <col min="11488" max="11488" width="17.54296875" style="16" customWidth="1"/>
    <col min="11489" max="11489" width="11.54296875" style="16" customWidth="1"/>
    <col min="11490" max="11493" width="10.90625" style="16"/>
    <col min="11494" max="11494" width="22.54296875" style="16" customWidth="1"/>
    <col min="11495" max="11495" width="14" style="16" customWidth="1"/>
    <col min="11496" max="11496" width="1.7265625" style="16" customWidth="1"/>
    <col min="11497" max="11741" width="10.90625" style="16"/>
    <col min="11742" max="11742" width="4.453125" style="16" customWidth="1"/>
    <col min="11743" max="11743" width="10.90625" style="16"/>
    <col min="11744" max="11744" width="17.54296875" style="16" customWidth="1"/>
    <col min="11745" max="11745" width="11.54296875" style="16" customWidth="1"/>
    <col min="11746" max="11749" width="10.90625" style="16"/>
    <col min="11750" max="11750" width="22.54296875" style="16" customWidth="1"/>
    <col min="11751" max="11751" width="14" style="16" customWidth="1"/>
    <col min="11752" max="11752" width="1.7265625" style="16" customWidth="1"/>
    <col min="11753" max="11997" width="10.90625" style="16"/>
    <col min="11998" max="11998" width="4.453125" style="16" customWidth="1"/>
    <col min="11999" max="11999" width="10.90625" style="16"/>
    <col min="12000" max="12000" width="17.54296875" style="16" customWidth="1"/>
    <col min="12001" max="12001" width="11.54296875" style="16" customWidth="1"/>
    <col min="12002" max="12005" width="10.90625" style="16"/>
    <col min="12006" max="12006" width="22.54296875" style="16" customWidth="1"/>
    <col min="12007" max="12007" width="14" style="16" customWidth="1"/>
    <col min="12008" max="12008" width="1.7265625" style="16" customWidth="1"/>
    <col min="12009" max="12253" width="10.90625" style="16"/>
    <col min="12254" max="12254" width="4.453125" style="16" customWidth="1"/>
    <col min="12255" max="12255" width="10.90625" style="16"/>
    <col min="12256" max="12256" width="17.54296875" style="16" customWidth="1"/>
    <col min="12257" max="12257" width="11.54296875" style="16" customWidth="1"/>
    <col min="12258" max="12261" width="10.90625" style="16"/>
    <col min="12262" max="12262" width="22.54296875" style="16" customWidth="1"/>
    <col min="12263" max="12263" width="14" style="16" customWidth="1"/>
    <col min="12264" max="12264" width="1.7265625" style="16" customWidth="1"/>
    <col min="12265" max="12509" width="10.90625" style="16"/>
    <col min="12510" max="12510" width="4.453125" style="16" customWidth="1"/>
    <col min="12511" max="12511" width="10.90625" style="16"/>
    <col min="12512" max="12512" width="17.54296875" style="16" customWidth="1"/>
    <col min="12513" max="12513" width="11.54296875" style="16" customWidth="1"/>
    <col min="12514" max="12517" width="10.90625" style="16"/>
    <col min="12518" max="12518" width="22.54296875" style="16" customWidth="1"/>
    <col min="12519" max="12519" width="14" style="16" customWidth="1"/>
    <col min="12520" max="12520" width="1.7265625" style="16" customWidth="1"/>
    <col min="12521" max="12765" width="10.90625" style="16"/>
    <col min="12766" max="12766" width="4.453125" style="16" customWidth="1"/>
    <col min="12767" max="12767" width="10.90625" style="16"/>
    <col min="12768" max="12768" width="17.54296875" style="16" customWidth="1"/>
    <col min="12769" max="12769" width="11.54296875" style="16" customWidth="1"/>
    <col min="12770" max="12773" width="10.90625" style="16"/>
    <col min="12774" max="12774" width="22.54296875" style="16" customWidth="1"/>
    <col min="12775" max="12775" width="14" style="16" customWidth="1"/>
    <col min="12776" max="12776" width="1.7265625" style="16" customWidth="1"/>
    <col min="12777" max="13021" width="10.90625" style="16"/>
    <col min="13022" max="13022" width="4.453125" style="16" customWidth="1"/>
    <col min="13023" max="13023" width="10.90625" style="16"/>
    <col min="13024" max="13024" width="17.54296875" style="16" customWidth="1"/>
    <col min="13025" max="13025" width="11.54296875" style="16" customWidth="1"/>
    <col min="13026" max="13029" width="10.90625" style="16"/>
    <col min="13030" max="13030" width="22.54296875" style="16" customWidth="1"/>
    <col min="13031" max="13031" width="14" style="16" customWidth="1"/>
    <col min="13032" max="13032" width="1.7265625" style="16" customWidth="1"/>
    <col min="13033" max="13277" width="10.90625" style="16"/>
    <col min="13278" max="13278" width="4.453125" style="16" customWidth="1"/>
    <col min="13279" max="13279" width="10.90625" style="16"/>
    <col min="13280" max="13280" width="17.54296875" style="16" customWidth="1"/>
    <col min="13281" max="13281" width="11.54296875" style="16" customWidth="1"/>
    <col min="13282" max="13285" width="10.90625" style="16"/>
    <col min="13286" max="13286" width="22.54296875" style="16" customWidth="1"/>
    <col min="13287" max="13287" width="14" style="16" customWidth="1"/>
    <col min="13288" max="13288" width="1.7265625" style="16" customWidth="1"/>
    <col min="13289" max="13533" width="10.90625" style="16"/>
    <col min="13534" max="13534" width="4.453125" style="16" customWidth="1"/>
    <col min="13535" max="13535" width="10.90625" style="16"/>
    <col min="13536" max="13536" width="17.54296875" style="16" customWidth="1"/>
    <col min="13537" max="13537" width="11.54296875" style="16" customWidth="1"/>
    <col min="13538" max="13541" width="10.90625" style="16"/>
    <col min="13542" max="13542" width="22.54296875" style="16" customWidth="1"/>
    <col min="13543" max="13543" width="14" style="16" customWidth="1"/>
    <col min="13544" max="13544" width="1.7265625" style="16" customWidth="1"/>
    <col min="13545" max="13789" width="10.90625" style="16"/>
    <col min="13790" max="13790" width="4.453125" style="16" customWidth="1"/>
    <col min="13791" max="13791" width="10.90625" style="16"/>
    <col min="13792" max="13792" width="17.54296875" style="16" customWidth="1"/>
    <col min="13793" max="13793" width="11.54296875" style="16" customWidth="1"/>
    <col min="13794" max="13797" width="10.90625" style="16"/>
    <col min="13798" max="13798" width="22.54296875" style="16" customWidth="1"/>
    <col min="13799" max="13799" width="14" style="16" customWidth="1"/>
    <col min="13800" max="13800" width="1.7265625" style="16" customWidth="1"/>
    <col min="13801" max="14045" width="10.90625" style="16"/>
    <col min="14046" max="14046" width="4.453125" style="16" customWidth="1"/>
    <col min="14047" max="14047" width="10.90625" style="16"/>
    <col min="14048" max="14048" width="17.54296875" style="16" customWidth="1"/>
    <col min="14049" max="14049" width="11.54296875" style="16" customWidth="1"/>
    <col min="14050" max="14053" width="10.90625" style="16"/>
    <col min="14054" max="14054" width="22.54296875" style="16" customWidth="1"/>
    <col min="14055" max="14055" width="14" style="16" customWidth="1"/>
    <col min="14056" max="14056" width="1.7265625" style="16" customWidth="1"/>
    <col min="14057" max="14301" width="10.90625" style="16"/>
    <col min="14302" max="14302" width="4.453125" style="16" customWidth="1"/>
    <col min="14303" max="14303" width="10.90625" style="16"/>
    <col min="14304" max="14304" width="17.54296875" style="16" customWidth="1"/>
    <col min="14305" max="14305" width="11.54296875" style="16" customWidth="1"/>
    <col min="14306" max="14309" width="10.90625" style="16"/>
    <col min="14310" max="14310" width="22.54296875" style="16" customWidth="1"/>
    <col min="14311" max="14311" width="14" style="16" customWidth="1"/>
    <col min="14312" max="14312" width="1.7265625" style="16" customWidth="1"/>
    <col min="14313" max="14557" width="10.90625" style="16"/>
    <col min="14558" max="14558" width="4.453125" style="16" customWidth="1"/>
    <col min="14559" max="14559" width="10.90625" style="16"/>
    <col min="14560" max="14560" width="17.54296875" style="16" customWidth="1"/>
    <col min="14561" max="14561" width="11.54296875" style="16" customWidth="1"/>
    <col min="14562" max="14565" width="10.90625" style="16"/>
    <col min="14566" max="14566" width="22.54296875" style="16" customWidth="1"/>
    <col min="14567" max="14567" width="14" style="16" customWidth="1"/>
    <col min="14568" max="14568" width="1.7265625" style="16" customWidth="1"/>
    <col min="14569" max="14813" width="10.90625" style="16"/>
    <col min="14814" max="14814" width="4.453125" style="16" customWidth="1"/>
    <col min="14815" max="14815" width="10.90625" style="16"/>
    <col min="14816" max="14816" width="17.54296875" style="16" customWidth="1"/>
    <col min="14817" max="14817" width="11.54296875" style="16" customWidth="1"/>
    <col min="14818" max="14821" width="10.90625" style="16"/>
    <col min="14822" max="14822" width="22.54296875" style="16" customWidth="1"/>
    <col min="14823" max="14823" width="14" style="16" customWidth="1"/>
    <col min="14824" max="14824" width="1.7265625" style="16" customWidth="1"/>
    <col min="14825" max="15069" width="10.90625" style="16"/>
    <col min="15070" max="15070" width="4.453125" style="16" customWidth="1"/>
    <col min="15071" max="15071" width="10.90625" style="16"/>
    <col min="15072" max="15072" width="17.54296875" style="16" customWidth="1"/>
    <col min="15073" max="15073" width="11.54296875" style="16" customWidth="1"/>
    <col min="15074" max="15077" width="10.90625" style="16"/>
    <col min="15078" max="15078" width="22.54296875" style="16" customWidth="1"/>
    <col min="15079" max="15079" width="14" style="16" customWidth="1"/>
    <col min="15080" max="15080" width="1.7265625" style="16" customWidth="1"/>
    <col min="15081" max="15325" width="10.90625" style="16"/>
    <col min="15326" max="15326" width="4.453125" style="16" customWidth="1"/>
    <col min="15327" max="15327" width="10.90625" style="16"/>
    <col min="15328" max="15328" width="17.54296875" style="16" customWidth="1"/>
    <col min="15329" max="15329" width="11.54296875" style="16" customWidth="1"/>
    <col min="15330" max="15333" width="10.90625" style="16"/>
    <col min="15334" max="15334" width="22.54296875" style="16" customWidth="1"/>
    <col min="15335" max="15335" width="14" style="16" customWidth="1"/>
    <col min="15336" max="15336" width="1.7265625" style="16" customWidth="1"/>
    <col min="15337" max="15581" width="10.90625" style="16"/>
    <col min="15582" max="15582" width="4.453125" style="16" customWidth="1"/>
    <col min="15583" max="15583" width="10.90625" style="16"/>
    <col min="15584" max="15584" width="17.54296875" style="16" customWidth="1"/>
    <col min="15585" max="15585" width="11.54296875" style="16" customWidth="1"/>
    <col min="15586" max="15589" width="10.90625" style="16"/>
    <col min="15590" max="15590" width="22.54296875" style="16" customWidth="1"/>
    <col min="15591" max="15591" width="14" style="16" customWidth="1"/>
    <col min="15592" max="15592" width="1.7265625" style="16" customWidth="1"/>
    <col min="15593" max="15837" width="10.90625" style="16"/>
    <col min="15838" max="15838" width="4.453125" style="16" customWidth="1"/>
    <col min="15839" max="15839" width="10.90625" style="16"/>
    <col min="15840" max="15840" width="17.54296875" style="16" customWidth="1"/>
    <col min="15841" max="15841" width="11.54296875" style="16" customWidth="1"/>
    <col min="15842" max="15845" width="10.90625" style="16"/>
    <col min="15846" max="15846" width="22.54296875" style="16" customWidth="1"/>
    <col min="15847" max="15847" width="14" style="16" customWidth="1"/>
    <col min="15848" max="15848" width="1.7265625" style="16" customWidth="1"/>
    <col min="15849" max="16093" width="10.90625" style="16"/>
    <col min="16094" max="16094" width="4.453125" style="16" customWidth="1"/>
    <col min="16095" max="16095" width="10.90625" style="16"/>
    <col min="16096" max="16096" width="17.54296875" style="16" customWidth="1"/>
    <col min="16097" max="16097" width="11.54296875" style="16" customWidth="1"/>
    <col min="16098" max="16101" width="10.90625" style="16"/>
    <col min="16102" max="16102" width="22.54296875" style="16" customWidth="1"/>
    <col min="16103" max="16103" width="14" style="16" customWidth="1"/>
    <col min="16104" max="16104" width="1.7265625" style="16" customWidth="1"/>
    <col min="16105" max="16384" width="10.90625" style="16"/>
  </cols>
  <sheetData>
    <row r="1" spans="2:10" ht="6" customHeight="1" thickBot="1" x14ac:dyDescent="0.3"/>
    <row r="2" spans="2:10" ht="19.5" customHeight="1" x14ac:dyDescent="0.25">
      <c r="B2" s="17"/>
      <c r="C2" s="18"/>
      <c r="D2" s="19" t="s">
        <v>23</v>
      </c>
      <c r="E2" s="20"/>
      <c r="F2" s="20"/>
      <c r="G2" s="20"/>
      <c r="H2" s="20"/>
      <c r="I2" s="21"/>
      <c r="J2" s="22" t="s">
        <v>24</v>
      </c>
    </row>
    <row r="3" spans="2:10" ht="4.5" customHeight="1" thickBot="1" x14ac:dyDescent="0.3">
      <c r="B3" s="23"/>
      <c r="C3" s="24"/>
      <c r="D3" s="25"/>
      <c r="E3" s="26"/>
      <c r="F3" s="26"/>
      <c r="G3" s="26"/>
      <c r="H3" s="26"/>
      <c r="I3" s="27"/>
      <c r="J3" s="28"/>
    </row>
    <row r="4" spans="2:10" ht="13" x14ac:dyDescent="0.25">
      <c r="B4" s="23"/>
      <c r="C4" s="24"/>
      <c r="D4" s="19" t="s">
        <v>25</v>
      </c>
      <c r="E4" s="20"/>
      <c r="F4" s="20"/>
      <c r="G4" s="20"/>
      <c r="H4" s="20"/>
      <c r="I4" s="21"/>
      <c r="J4" s="22" t="s">
        <v>26</v>
      </c>
    </row>
    <row r="5" spans="2:10" ht="5.25" customHeight="1" x14ac:dyDescent="0.25">
      <c r="B5" s="23"/>
      <c r="C5" s="24"/>
      <c r="D5" s="29"/>
      <c r="E5" s="30"/>
      <c r="F5" s="30"/>
      <c r="G5" s="30"/>
      <c r="H5" s="30"/>
      <c r="I5" s="31"/>
      <c r="J5" s="32"/>
    </row>
    <row r="6" spans="2:10" ht="4.5" customHeight="1" thickBot="1" x14ac:dyDescent="0.3">
      <c r="B6" s="33"/>
      <c r="C6" s="34"/>
      <c r="D6" s="25"/>
      <c r="E6" s="26"/>
      <c r="F6" s="26"/>
      <c r="G6" s="26"/>
      <c r="H6" s="26"/>
      <c r="I6" s="27"/>
      <c r="J6" s="28"/>
    </row>
    <row r="7" spans="2:10" ht="6" customHeight="1" x14ac:dyDescent="0.25">
      <c r="B7" s="35"/>
      <c r="J7" s="36"/>
    </row>
    <row r="8" spans="2:10" ht="9" customHeight="1" x14ac:dyDescent="0.25">
      <c r="B8" s="35"/>
      <c r="J8" s="36"/>
    </row>
    <row r="9" spans="2:10" ht="13" x14ac:dyDescent="0.3">
      <c r="B9" s="35"/>
      <c r="C9" s="37" t="s">
        <v>153</v>
      </c>
      <c r="E9" s="38"/>
      <c r="H9" s="39"/>
      <c r="J9" s="36"/>
    </row>
    <row r="10" spans="2:10" ht="8.25" customHeight="1" x14ac:dyDescent="0.25">
      <c r="B10" s="35"/>
      <c r="J10" s="36"/>
    </row>
    <row r="11" spans="2:10" ht="13" x14ac:dyDescent="0.3">
      <c r="B11" s="35"/>
      <c r="C11" s="37" t="s">
        <v>118</v>
      </c>
      <c r="J11" s="36"/>
    </row>
    <row r="12" spans="2:10" ht="13" x14ac:dyDescent="0.3">
      <c r="B12" s="35"/>
      <c r="C12" s="37" t="s">
        <v>117</v>
      </c>
      <c r="J12" s="36"/>
    </row>
    <row r="13" spans="2:10" x14ac:dyDescent="0.25">
      <c r="B13" s="35"/>
      <c r="J13" s="36"/>
    </row>
    <row r="14" spans="2:10" x14ac:dyDescent="0.25">
      <c r="B14" s="35"/>
      <c r="C14" s="16" t="s">
        <v>120</v>
      </c>
      <c r="G14" s="40"/>
      <c r="H14" s="40"/>
      <c r="I14" s="40"/>
      <c r="J14" s="36"/>
    </row>
    <row r="15" spans="2:10" ht="9" customHeight="1" x14ac:dyDescent="0.25">
      <c r="B15" s="35"/>
      <c r="C15" s="41"/>
      <c r="G15" s="40"/>
      <c r="H15" s="40"/>
      <c r="I15" s="40"/>
      <c r="J15" s="36"/>
    </row>
    <row r="16" spans="2:10" ht="13" x14ac:dyDescent="0.3">
      <c r="B16" s="35"/>
      <c r="C16" s="16" t="s">
        <v>119</v>
      </c>
      <c r="D16" s="38"/>
      <c r="G16" s="40"/>
      <c r="H16" s="42" t="s">
        <v>27</v>
      </c>
      <c r="I16" s="42" t="s">
        <v>28</v>
      </c>
      <c r="J16" s="36"/>
    </row>
    <row r="17" spans="2:12" ht="13" x14ac:dyDescent="0.3">
      <c r="B17" s="35"/>
      <c r="C17" s="37" t="s">
        <v>29</v>
      </c>
      <c r="D17" s="37"/>
      <c r="E17" s="37"/>
      <c r="F17" s="37"/>
      <c r="G17" s="40"/>
      <c r="H17" s="43">
        <v>29</v>
      </c>
      <c r="I17" s="44">
        <v>56984500</v>
      </c>
      <c r="J17" s="36"/>
    </row>
    <row r="18" spans="2:12" x14ac:dyDescent="0.25">
      <c r="B18" s="35"/>
      <c r="C18" s="16" t="s">
        <v>30</v>
      </c>
      <c r="G18" s="40"/>
      <c r="H18" s="45">
        <v>14</v>
      </c>
      <c r="I18" s="46">
        <v>20680000</v>
      </c>
      <c r="J18" s="36"/>
    </row>
    <row r="19" spans="2:12" x14ac:dyDescent="0.25">
      <c r="B19" s="35"/>
      <c r="C19" s="16" t="s">
        <v>31</v>
      </c>
      <c r="G19" s="40"/>
      <c r="H19" s="45">
        <v>4</v>
      </c>
      <c r="I19" s="46">
        <v>11624000</v>
      </c>
      <c r="J19" s="36"/>
    </row>
    <row r="20" spans="2:12" x14ac:dyDescent="0.25">
      <c r="B20" s="35"/>
      <c r="C20" s="16" t="s">
        <v>32</v>
      </c>
      <c r="H20" s="47">
        <v>2</v>
      </c>
      <c r="I20" s="48">
        <v>5554000</v>
      </c>
      <c r="J20" s="36"/>
    </row>
    <row r="21" spans="2:12" x14ac:dyDescent="0.25">
      <c r="B21" s="35"/>
      <c r="C21" s="16" t="s">
        <v>33</v>
      </c>
      <c r="H21" s="47">
        <v>0</v>
      </c>
      <c r="I21" s="48">
        <v>0</v>
      </c>
      <c r="J21" s="36"/>
    </row>
    <row r="22" spans="2:12" ht="13" thickBot="1" x14ac:dyDescent="0.3">
      <c r="B22" s="35"/>
      <c r="C22" s="16" t="s">
        <v>34</v>
      </c>
      <c r="H22" s="49">
        <v>0</v>
      </c>
      <c r="I22" s="50">
        <v>0</v>
      </c>
      <c r="J22" s="36"/>
    </row>
    <row r="23" spans="2:12" ht="13" x14ac:dyDescent="0.3">
      <c r="B23" s="35"/>
      <c r="C23" s="37" t="s">
        <v>35</v>
      </c>
      <c r="D23" s="37"/>
      <c r="E23" s="37"/>
      <c r="F23" s="37"/>
      <c r="H23" s="51">
        <f>H18+H19+H20+H21+H22</f>
        <v>20</v>
      </c>
      <c r="I23" s="52">
        <f>I18+I19+I20+I21+I22</f>
        <v>37858000</v>
      </c>
      <c r="J23" s="36"/>
    </row>
    <row r="24" spans="2:12" x14ac:dyDescent="0.25">
      <c r="B24" s="35"/>
      <c r="C24" s="16" t="s">
        <v>36</v>
      </c>
      <c r="H24" s="47">
        <v>8</v>
      </c>
      <c r="I24" s="48">
        <v>13822500</v>
      </c>
      <c r="J24" s="36"/>
    </row>
    <row r="25" spans="2:12" ht="13" thickBot="1" x14ac:dyDescent="0.3">
      <c r="B25" s="35"/>
      <c r="C25" s="16" t="s">
        <v>37</v>
      </c>
      <c r="H25" s="49">
        <v>1</v>
      </c>
      <c r="I25" s="50">
        <v>5304000</v>
      </c>
      <c r="J25" s="36"/>
    </row>
    <row r="26" spans="2:12" ht="13" x14ac:dyDescent="0.3">
      <c r="B26" s="35"/>
      <c r="C26" s="37" t="s">
        <v>38</v>
      </c>
      <c r="D26" s="37"/>
      <c r="E26" s="37"/>
      <c r="F26" s="37"/>
      <c r="H26" s="51">
        <f>H24+H25</f>
        <v>9</v>
      </c>
      <c r="I26" s="52">
        <f>I24+I25</f>
        <v>19126500</v>
      </c>
      <c r="J26" s="36"/>
    </row>
    <row r="27" spans="2:12" ht="13.5" thickBot="1" x14ac:dyDescent="0.35">
      <c r="B27" s="35"/>
      <c r="C27" s="40" t="s">
        <v>39</v>
      </c>
      <c r="D27" s="53"/>
      <c r="E27" s="53"/>
      <c r="F27" s="53"/>
      <c r="G27" s="40"/>
      <c r="H27" s="54">
        <v>0</v>
      </c>
      <c r="I27" s="55">
        <v>0</v>
      </c>
      <c r="J27" s="56"/>
    </row>
    <row r="28" spans="2:12" ht="13" x14ac:dyDescent="0.3">
      <c r="B28" s="35"/>
      <c r="C28" s="53" t="s">
        <v>40</v>
      </c>
      <c r="D28" s="53"/>
      <c r="E28" s="53"/>
      <c r="F28" s="53"/>
      <c r="G28" s="40"/>
      <c r="H28" s="57">
        <f>H27</f>
        <v>0</v>
      </c>
      <c r="I28" s="46">
        <f>I27</f>
        <v>0</v>
      </c>
      <c r="J28" s="56"/>
    </row>
    <row r="29" spans="2:12" ht="13" x14ac:dyDescent="0.3">
      <c r="B29" s="35"/>
      <c r="C29" s="53"/>
      <c r="D29" s="53"/>
      <c r="E29" s="53"/>
      <c r="F29" s="53"/>
      <c r="G29" s="40"/>
      <c r="H29" s="45"/>
      <c r="I29" s="44"/>
      <c r="J29" s="56"/>
    </row>
    <row r="30" spans="2:12" ht="13.5" thickBot="1" x14ac:dyDescent="0.35">
      <c r="B30" s="35"/>
      <c r="C30" s="53" t="s">
        <v>41</v>
      </c>
      <c r="D30" s="53"/>
      <c r="E30" s="40"/>
      <c r="F30" s="40"/>
      <c r="G30" s="40"/>
      <c r="H30" s="58"/>
      <c r="I30" s="59"/>
      <c r="J30" s="56"/>
    </row>
    <row r="31" spans="2:12" ht="13.5" thickTop="1" x14ac:dyDescent="0.3">
      <c r="B31" s="35"/>
      <c r="C31" s="53"/>
      <c r="D31" s="53"/>
      <c r="E31" s="40"/>
      <c r="F31" s="40"/>
      <c r="G31" s="40"/>
      <c r="H31" s="46">
        <f>H23+H26+H28</f>
        <v>29</v>
      </c>
      <c r="I31" s="46">
        <f>I23+I26+I28</f>
        <v>56984500</v>
      </c>
      <c r="J31" s="56"/>
    </row>
    <row r="32" spans="2:12" ht="9.75" customHeight="1" x14ac:dyDescent="0.35">
      <c r="B32" s="35"/>
      <c r="C32" s="40"/>
      <c r="D32" s="40"/>
      <c r="E32" s="40"/>
      <c r="F32" s="40"/>
      <c r="G32" s="60"/>
      <c r="H32" s="61"/>
      <c r="I32" s="62"/>
      <c r="J32" s="56"/>
      <c r="L32"/>
    </row>
    <row r="33" spans="2:10" ht="9.75" customHeight="1" x14ac:dyDescent="0.25">
      <c r="B33" s="35"/>
      <c r="C33" s="40"/>
      <c r="D33" s="40"/>
      <c r="E33" s="40"/>
      <c r="F33" s="40"/>
      <c r="G33" s="60"/>
      <c r="H33" s="61"/>
      <c r="I33" s="62"/>
      <c r="J33" s="56"/>
    </row>
    <row r="34" spans="2:10" ht="9.75" customHeight="1" x14ac:dyDescent="0.25">
      <c r="B34" s="35"/>
      <c r="C34" s="40"/>
      <c r="D34" s="40"/>
      <c r="E34" s="40"/>
      <c r="F34" s="40"/>
      <c r="G34" s="60"/>
      <c r="H34" s="61"/>
      <c r="I34" s="62"/>
      <c r="J34" s="56"/>
    </row>
    <row r="35" spans="2:10" ht="9.75" customHeight="1" x14ac:dyDescent="0.25">
      <c r="B35" s="35"/>
      <c r="C35" s="40"/>
      <c r="D35" s="40"/>
      <c r="E35" s="40"/>
      <c r="F35" s="40"/>
      <c r="G35" s="60"/>
      <c r="H35" s="61"/>
      <c r="I35" s="62"/>
      <c r="J35" s="56"/>
    </row>
    <row r="36" spans="2:10" ht="9.75" customHeight="1" x14ac:dyDescent="0.25">
      <c r="B36" s="35"/>
      <c r="C36" s="40"/>
      <c r="D36" s="40"/>
      <c r="E36" s="40"/>
      <c r="F36" s="40"/>
      <c r="G36" s="60"/>
      <c r="H36" s="61"/>
      <c r="I36" s="62"/>
      <c r="J36" s="56"/>
    </row>
    <row r="37" spans="2:10" ht="13.5" thickBot="1" x14ac:dyDescent="0.35">
      <c r="B37" s="35"/>
      <c r="C37" s="63"/>
      <c r="D37" s="64"/>
      <c r="E37" s="40"/>
      <c r="F37" s="40"/>
      <c r="G37" s="40"/>
      <c r="H37" s="65"/>
      <c r="I37" s="66"/>
      <c r="J37" s="56"/>
    </row>
    <row r="38" spans="2:10" ht="13" x14ac:dyDescent="0.3">
      <c r="B38" s="35"/>
      <c r="C38" s="53" t="s">
        <v>155</v>
      </c>
      <c r="D38" s="60"/>
      <c r="E38" s="40"/>
      <c r="F38" s="40"/>
      <c r="G38" s="40"/>
      <c r="H38" s="67" t="s">
        <v>42</v>
      </c>
      <c r="I38" s="60"/>
      <c r="J38" s="56"/>
    </row>
    <row r="39" spans="2:10" ht="13" x14ac:dyDescent="0.3">
      <c r="B39" s="35"/>
      <c r="C39" s="53" t="s">
        <v>156</v>
      </c>
      <c r="D39" s="40"/>
      <c r="E39" s="40"/>
      <c r="F39" s="40"/>
      <c r="G39" s="40"/>
      <c r="H39" s="53" t="s">
        <v>43</v>
      </c>
      <c r="I39" s="60"/>
      <c r="J39" s="56"/>
    </row>
    <row r="40" spans="2:10" ht="13" x14ac:dyDescent="0.3">
      <c r="B40" s="35"/>
      <c r="C40" s="40"/>
      <c r="D40" s="40"/>
      <c r="E40" s="40"/>
      <c r="F40" s="40"/>
      <c r="G40" s="40"/>
      <c r="H40" s="53" t="s">
        <v>44</v>
      </c>
      <c r="I40" s="60"/>
      <c r="J40" s="56"/>
    </row>
    <row r="41" spans="2:10" ht="13" x14ac:dyDescent="0.3">
      <c r="B41" s="35"/>
      <c r="C41" s="40"/>
      <c r="D41" s="40"/>
      <c r="E41" s="40"/>
      <c r="F41" s="40"/>
      <c r="G41" s="53"/>
      <c r="H41" s="60"/>
      <c r="I41" s="60"/>
      <c r="J41" s="56"/>
    </row>
    <row r="42" spans="2:10" x14ac:dyDescent="0.25">
      <c r="B42" s="35"/>
      <c r="C42" s="104" t="s">
        <v>45</v>
      </c>
      <c r="D42" s="104"/>
      <c r="E42" s="104"/>
      <c r="F42" s="104"/>
      <c r="G42" s="104"/>
      <c r="H42" s="104"/>
      <c r="I42" s="104"/>
      <c r="J42" s="56"/>
    </row>
    <row r="43" spans="2:10" x14ac:dyDescent="0.25">
      <c r="B43" s="35"/>
      <c r="C43" s="104"/>
      <c r="D43" s="104"/>
      <c r="E43" s="104"/>
      <c r="F43" s="104"/>
      <c r="G43" s="104"/>
      <c r="H43" s="104"/>
      <c r="I43" s="104"/>
      <c r="J43" s="56"/>
    </row>
    <row r="44" spans="2:10" ht="7.5" customHeight="1" thickBot="1" x14ac:dyDescent="0.3">
      <c r="B44" s="68"/>
      <c r="C44" s="69"/>
      <c r="D44" s="69"/>
      <c r="E44" s="69"/>
      <c r="F44" s="69"/>
      <c r="G44" s="70"/>
      <c r="H44" s="70"/>
      <c r="I44" s="70"/>
      <c r="J44" s="71"/>
    </row>
  </sheetData>
  <mergeCells count="1">
    <mergeCell ref="C42:I43"/>
  </mergeCells>
  <pageMargins left="0.7" right="0.7" top="0.75" bottom="0.75" header="0.3" footer="0.3"/>
  <pageSetup scale="6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F7F1A-9443-43A4-AC8E-9852EB998C1D}">
  <dimension ref="B1:WUK31"/>
  <sheetViews>
    <sheetView showGridLines="0" view="pageBreakPreview" topLeftCell="A5" zoomScaleNormal="80" zoomScaleSheetLayoutView="100" workbookViewId="0">
      <selection activeCell="N28" sqref="N28"/>
    </sheetView>
  </sheetViews>
  <sheetFormatPr baseColWidth="10" defaultRowHeight="12.5" x14ac:dyDescent="0.25"/>
  <cols>
    <col min="1" max="1" width="4.453125" style="16" customWidth="1"/>
    <col min="2" max="2" width="10.90625" style="16"/>
    <col min="3" max="3" width="12.81640625" style="16" customWidth="1"/>
    <col min="4" max="4" width="22" style="16" customWidth="1"/>
    <col min="5" max="8" width="10.90625" style="16"/>
    <col min="9" max="9" width="24.7265625" style="16" customWidth="1"/>
    <col min="10" max="10" width="12.54296875" style="16" customWidth="1"/>
    <col min="11" max="11" width="1.7265625" style="16" customWidth="1"/>
    <col min="12" max="223" width="10.90625" style="16"/>
    <col min="224" max="224" width="4.453125" style="16" customWidth="1"/>
    <col min="225" max="225" width="10.90625" style="16"/>
    <col min="226" max="226" width="17.54296875" style="16" customWidth="1"/>
    <col min="227" max="227" width="11.54296875" style="16" customWidth="1"/>
    <col min="228" max="231" width="10.90625" style="16"/>
    <col min="232" max="232" width="22.54296875" style="16" customWidth="1"/>
    <col min="233" max="233" width="14" style="16" customWidth="1"/>
    <col min="234" max="234" width="1.7265625" style="16" customWidth="1"/>
    <col min="235" max="479" width="10.90625" style="16"/>
    <col min="480" max="480" width="4.453125" style="16" customWidth="1"/>
    <col min="481" max="481" width="10.90625" style="16"/>
    <col min="482" max="482" width="17.54296875" style="16" customWidth="1"/>
    <col min="483" max="483" width="11.54296875" style="16" customWidth="1"/>
    <col min="484" max="487" width="10.90625" style="16"/>
    <col min="488" max="488" width="22.54296875" style="16" customWidth="1"/>
    <col min="489" max="489" width="14" style="16" customWidth="1"/>
    <col min="490" max="490" width="1.7265625" style="16" customWidth="1"/>
    <col min="491" max="735" width="10.90625" style="16"/>
    <col min="736" max="736" width="4.453125" style="16" customWidth="1"/>
    <col min="737" max="737" width="10.90625" style="16"/>
    <col min="738" max="738" width="17.54296875" style="16" customWidth="1"/>
    <col min="739" max="739" width="11.54296875" style="16" customWidth="1"/>
    <col min="740" max="743" width="10.90625" style="16"/>
    <col min="744" max="744" width="22.54296875" style="16" customWidth="1"/>
    <col min="745" max="745" width="14" style="16" customWidth="1"/>
    <col min="746" max="746" width="1.7265625" style="16" customWidth="1"/>
    <col min="747" max="991" width="10.90625" style="16"/>
    <col min="992" max="992" width="4.453125" style="16" customWidth="1"/>
    <col min="993" max="993" width="10.90625" style="16"/>
    <col min="994" max="994" width="17.54296875" style="16" customWidth="1"/>
    <col min="995" max="995" width="11.54296875" style="16" customWidth="1"/>
    <col min="996" max="999" width="10.90625" style="16"/>
    <col min="1000" max="1000" width="22.54296875" style="16" customWidth="1"/>
    <col min="1001" max="1001" width="14" style="16" customWidth="1"/>
    <col min="1002" max="1002" width="1.7265625" style="16" customWidth="1"/>
    <col min="1003" max="1247" width="10.90625" style="16"/>
    <col min="1248" max="1248" width="4.453125" style="16" customWidth="1"/>
    <col min="1249" max="1249" width="10.90625" style="16"/>
    <col min="1250" max="1250" width="17.54296875" style="16" customWidth="1"/>
    <col min="1251" max="1251" width="11.54296875" style="16" customWidth="1"/>
    <col min="1252" max="1255" width="10.90625" style="16"/>
    <col min="1256" max="1256" width="22.54296875" style="16" customWidth="1"/>
    <col min="1257" max="1257" width="14" style="16" customWidth="1"/>
    <col min="1258" max="1258" width="1.7265625" style="16" customWidth="1"/>
    <col min="1259" max="1503" width="10.90625" style="16"/>
    <col min="1504" max="1504" width="4.453125" style="16" customWidth="1"/>
    <col min="1505" max="1505" width="10.90625" style="16"/>
    <col min="1506" max="1506" width="17.54296875" style="16" customWidth="1"/>
    <col min="1507" max="1507" width="11.54296875" style="16" customWidth="1"/>
    <col min="1508" max="1511" width="10.90625" style="16"/>
    <col min="1512" max="1512" width="22.54296875" style="16" customWidth="1"/>
    <col min="1513" max="1513" width="14" style="16" customWidth="1"/>
    <col min="1514" max="1514" width="1.7265625" style="16" customWidth="1"/>
    <col min="1515" max="1759" width="10.90625" style="16"/>
    <col min="1760" max="1760" width="4.453125" style="16" customWidth="1"/>
    <col min="1761" max="1761" width="10.90625" style="16"/>
    <col min="1762" max="1762" width="17.54296875" style="16" customWidth="1"/>
    <col min="1763" max="1763" width="11.54296875" style="16" customWidth="1"/>
    <col min="1764" max="1767" width="10.90625" style="16"/>
    <col min="1768" max="1768" width="22.54296875" style="16" customWidth="1"/>
    <col min="1769" max="1769" width="14" style="16" customWidth="1"/>
    <col min="1770" max="1770" width="1.7265625" style="16" customWidth="1"/>
    <col min="1771" max="2015" width="10.90625" style="16"/>
    <col min="2016" max="2016" width="4.453125" style="16" customWidth="1"/>
    <col min="2017" max="2017" width="10.90625" style="16"/>
    <col min="2018" max="2018" width="17.54296875" style="16" customWidth="1"/>
    <col min="2019" max="2019" width="11.54296875" style="16" customWidth="1"/>
    <col min="2020" max="2023" width="10.90625" style="16"/>
    <col min="2024" max="2024" width="22.54296875" style="16" customWidth="1"/>
    <col min="2025" max="2025" width="14" style="16" customWidth="1"/>
    <col min="2026" max="2026" width="1.7265625" style="16" customWidth="1"/>
    <col min="2027" max="2271" width="10.90625" style="16"/>
    <col min="2272" max="2272" width="4.453125" style="16" customWidth="1"/>
    <col min="2273" max="2273" width="10.90625" style="16"/>
    <col min="2274" max="2274" width="17.54296875" style="16" customWidth="1"/>
    <col min="2275" max="2275" width="11.54296875" style="16" customWidth="1"/>
    <col min="2276" max="2279" width="10.90625" style="16"/>
    <col min="2280" max="2280" width="22.54296875" style="16" customWidth="1"/>
    <col min="2281" max="2281" width="14" style="16" customWidth="1"/>
    <col min="2282" max="2282" width="1.7265625" style="16" customWidth="1"/>
    <col min="2283" max="2527" width="10.90625" style="16"/>
    <col min="2528" max="2528" width="4.453125" style="16" customWidth="1"/>
    <col min="2529" max="2529" width="10.90625" style="16"/>
    <col min="2530" max="2530" width="17.54296875" style="16" customWidth="1"/>
    <col min="2531" max="2531" width="11.54296875" style="16" customWidth="1"/>
    <col min="2532" max="2535" width="10.90625" style="16"/>
    <col min="2536" max="2536" width="22.54296875" style="16" customWidth="1"/>
    <col min="2537" max="2537" width="14" style="16" customWidth="1"/>
    <col min="2538" max="2538" width="1.7265625" style="16" customWidth="1"/>
    <col min="2539" max="2783" width="10.90625" style="16"/>
    <col min="2784" max="2784" width="4.453125" style="16" customWidth="1"/>
    <col min="2785" max="2785" width="10.90625" style="16"/>
    <col min="2786" max="2786" width="17.54296875" style="16" customWidth="1"/>
    <col min="2787" max="2787" width="11.54296875" style="16" customWidth="1"/>
    <col min="2788" max="2791" width="10.90625" style="16"/>
    <col min="2792" max="2792" width="22.54296875" style="16" customWidth="1"/>
    <col min="2793" max="2793" width="14" style="16" customWidth="1"/>
    <col min="2794" max="2794" width="1.7265625" style="16" customWidth="1"/>
    <col min="2795" max="3039" width="10.90625" style="16"/>
    <col min="3040" max="3040" width="4.453125" style="16" customWidth="1"/>
    <col min="3041" max="3041" width="10.90625" style="16"/>
    <col min="3042" max="3042" width="17.54296875" style="16" customWidth="1"/>
    <col min="3043" max="3043" width="11.54296875" style="16" customWidth="1"/>
    <col min="3044" max="3047" width="10.90625" style="16"/>
    <col min="3048" max="3048" width="22.54296875" style="16" customWidth="1"/>
    <col min="3049" max="3049" width="14" style="16" customWidth="1"/>
    <col min="3050" max="3050" width="1.7265625" style="16" customWidth="1"/>
    <col min="3051" max="3295" width="10.90625" style="16"/>
    <col min="3296" max="3296" width="4.453125" style="16" customWidth="1"/>
    <col min="3297" max="3297" width="10.90625" style="16"/>
    <col min="3298" max="3298" width="17.54296875" style="16" customWidth="1"/>
    <col min="3299" max="3299" width="11.54296875" style="16" customWidth="1"/>
    <col min="3300" max="3303" width="10.90625" style="16"/>
    <col min="3304" max="3304" width="22.54296875" style="16" customWidth="1"/>
    <col min="3305" max="3305" width="14" style="16" customWidth="1"/>
    <col min="3306" max="3306" width="1.7265625" style="16" customWidth="1"/>
    <col min="3307" max="3551" width="10.90625" style="16"/>
    <col min="3552" max="3552" width="4.453125" style="16" customWidth="1"/>
    <col min="3553" max="3553" width="10.90625" style="16"/>
    <col min="3554" max="3554" width="17.54296875" style="16" customWidth="1"/>
    <col min="3555" max="3555" width="11.54296875" style="16" customWidth="1"/>
    <col min="3556" max="3559" width="10.90625" style="16"/>
    <col min="3560" max="3560" width="22.54296875" style="16" customWidth="1"/>
    <col min="3561" max="3561" width="14" style="16" customWidth="1"/>
    <col min="3562" max="3562" width="1.7265625" style="16" customWidth="1"/>
    <col min="3563" max="3807" width="10.90625" style="16"/>
    <col min="3808" max="3808" width="4.453125" style="16" customWidth="1"/>
    <col min="3809" max="3809" width="10.90625" style="16"/>
    <col min="3810" max="3810" width="17.54296875" style="16" customWidth="1"/>
    <col min="3811" max="3811" width="11.54296875" style="16" customWidth="1"/>
    <col min="3812" max="3815" width="10.90625" style="16"/>
    <col min="3816" max="3816" width="22.54296875" style="16" customWidth="1"/>
    <col min="3817" max="3817" width="14" style="16" customWidth="1"/>
    <col min="3818" max="3818" width="1.7265625" style="16" customWidth="1"/>
    <col min="3819" max="4063" width="10.90625" style="16"/>
    <col min="4064" max="4064" width="4.453125" style="16" customWidth="1"/>
    <col min="4065" max="4065" width="10.90625" style="16"/>
    <col min="4066" max="4066" width="17.54296875" style="16" customWidth="1"/>
    <col min="4067" max="4067" width="11.54296875" style="16" customWidth="1"/>
    <col min="4068" max="4071" width="10.90625" style="16"/>
    <col min="4072" max="4072" width="22.54296875" style="16" customWidth="1"/>
    <col min="4073" max="4073" width="14" style="16" customWidth="1"/>
    <col min="4074" max="4074" width="1.7265625" style="16" customWidth="1"/>
    <col min="4075" max="4319" width="10.90625" style="16"/>
    <col min="4320" max="4320" width="4.453125" style="16" customWidth="1"/>
    <col min="4321" max="4321" width="10.90625" style="16"/>
    <col min="4322" max="4322" width="17.54296875" style="16" customWidth="1"/>
    <col min="4323" max="4323" width="11.54296875" style="16" customWidth="1"/>
    <col min="4324" max="4327" width="10.90625" style="16"/>
    <col min="4328" max="4328" width="22.54296875" style="16" customWidth="1"/>
    <col min="4329" max="4329" width="14" style="16" customWidth="1"/>
    <col min="4330" max="4330" width="1.7265625" style="16" customWidth="1"/>
    <col min="4331" max="4575" width="10.90625" style="16"/>
    <col min="4576" max="4576" width="4.453125" style="16" customWidth="1"/>
    <col min="4577" max="4577" width="10.90625" style="16"/>
    <col min="4578" max="4578" width="17.54296875" style="16" customWidth="1"/>
    <col min="4579" max="4579" width="11.54296875" style="16" customWidth="1"/>
    <col min="4580" max="4583" width="10.90625" style="16"/>
    <col min="4584" max="4584" width="22.54296875" style="16" customWidth="1"/>
    <col min="4585" max="4585" width="14" style="16" customWidth="1"/>
    <col min="4586" max="4586" width="1.7265625" style="16" customWidth="1"/>
    <col min="4587" max="4831" width="10.90625" style="16"/>
    <col min="4832" max="4832" width="4.453125" style="16" customWidth="1"/>
    <col min="4833" max="4833" width="10.90625" style="16"/>
    <col min="4834" max="4834" width="17.54296875" style="16" customWidth="1"/>
    <col min="4835" max="4835" width="11.54296875" style="16" customWidth="1"/>
    <col min="4836" max="4839" width="10.90625" style="16"/>
    <col min="4840" max="4840" width="22.54296875" style="16" customWidth="1"/>
    <col min="4841" max="4841" width="14" style="16" customWidth="1"/>
    <col min="4842" max="4842" width="1.7265625" style="16" customWidth="1"/>
    <col min="4843" max="5087" width="10.90625" style="16"/>
    <col min="5088" max="5088" width="4.453125" style="16" customWidth="1"/>
    <col min="5089" max="5089" width="10.90625" style="16"/>
    <col min="5090" max="5090" width="17.54296875" style="16" customWidth="1"/>
    <col min="5091" max="5091" width="11.54296875" style="16" customWidth="1"/>
    <col min="5092" max="5095" width="10.90625" style="16"/>
    <col min="5096" max="5096" width="22.54296875" style="16" customWidth="1"/>
    <col min="5097" max="5097" width="14" style="16" customWidth="1"/>
    <col min="5098" max="5098" width="1.7265625" style="16" customWidth="1"/>
    <col min="5099" max="5343" width="10.90625" style="16"/>
    <col min="5344" max="5344" width="4.453125" style="16" customWidth="1"/>
    <col min="5345" max="5345" width="10.90625" style="16"/>
    <col min="5346" max="5346" width="17.54296875" style="16" customWidth="1"/>
    <col min="5347" max="5347" width="11.54296875" style="16" customWidth="1"/>
    <col min="5348" max="5351" width="10.90625" style="16"/>
    <col min="5352" max="5352" width="22.54296875" style="16" customWidth="1"/>
    <col min="5353" max="5353" width="14" style="16" customWidth="1"/>
    <col min="5354" max="5354" width="1.7265625" style="16" customWidth="1"/>
    <col min="5355" max="5599" width="10.90625" style="16"/>
    <col min="5600" max="5600" width="4.453125" style="16" customWidth="1"/>
    <col min="5601" max="5601" width="10.90625" style="16"/>
    <col min="5602" max="5602" width="17.54296875" style="16" customWidth="1"/>
    <col min="5603" max="5603" width="11.54296875" style="16" customWidth="1"/>
    <col min="5604" max="5607" width="10.90625" style="16"/>
    <col min="5608" max="5608" width="22.54296875" style="16" customWidth="1"/>
    <col min="5609" max="5609" width="14" style="16" customWidth="1"/>
    <col min="5610" max="5610" width="1.7265625" style="16" customWidth="1"/>
    <col min="5611" max="5855" width="10.90625" style="16"/>
    <col min="5856" max="5856" width="4.453125" style="16" customWidth="1"/>
    <col min="5857" max="5857" width="10.90625" style="16"/>
    <col min="5858" max="5858" width="17.54296875" style="16" customWidth="1"/>
    <col min="5859" max="5859" width="11.54296875" style="16" customWidth="1"/>
    <col min="5860" max="5863" width="10.90625" style="16"/>
    <col min="5864" max="5864" width="22.54296875" style="16" customWidth="1"/>
    <col min="5865" max="5865" width="14" style="16" customWidth="1"/>
    <col min="5866" max="5866" width="1.7265625" style="16" customWidth="1"/>
    <col min="5867" max="6111" width="10.90625" style="16"/>
    <col min="6112" max="6112" width="4.453125" style="16" customWidth="1"/>
    <col min="6113" max="6113" width="10.90625" style="16"/>
    <col min="6114" max="6114" width="17.54296875" style="16" customWidth="1"/>
    <col min="6115" max="6115" width="11.54296875" style="16" customWidth="1"/>
    <col min="6116" max="6119" width="10.90625" style="16"/>
    <col min="6120" max="6120" width="22.54296875" style="16" customWidth="1"/>
    <col min="6121" max="6121" width="14" style="16" customWidth="1"/>
    <col min="6122" max="6122" width="1.7265625" style="16" customWidth="1"/>
    <col min="6123" max="6367" width="10.90625" style="16"/>
    <col min="6368" max="6368" width="4.453125" style="16" customWidth="1"/>
    <col min="6369" max="6369" width="10.90625" style="16"/>
    <col min="6370" max="6370" width="17.54296875" style="16" customWidth="1"/>
    <col min="6371" max="6371" width="11.54296875" style="16" customWidth="1"/>
    <col min="6372" max="6375" width="10.90625" style="16"/>
    <col min="6376" max="6376" width="22.54296875" style="16" customWidth="1"/>
    <col min="6377" max="6377" width="14" style="16" customWidth="1"/>
    <col min="6378" max="6378" width="1.7265625" style="16" customWidth="1"/>
    <col min="6379" max="6623" width="10.90625" style="16"/>
    <col min="6624" max="6624" width="4.453125" style="16" customWidth="1"/>
    <col min="6625" max="6625" width="10.90625" style="16"/>
    <col min="6626" max="6626" width="17.54296875" style="16" customWidth="1"/>
    <col min="6627" max="6627" width="11.54296875" style="16" customWidth="1"/>
    <col min="6628" max="6631" width="10.90625" style="16"/>
    <col min="6632" max="6632" width="22.54296875" style="16" customWidth="1"/>
    <col min="6633" max="6633" width="14" style="16" customWidth="1"/>
    <col min="6634" max="6634" width="1.7265625" style="16" customWidth="1"/>
    <col min="6635" max="6879" width="10.90625" style="16"/>
    <col min="6880" max="6880" width="4.453125" style="16" customWidth="1"/>
    <col min="6881" max="6881" width="10.90625" style="16"/>
    <col min="6882" max="6882" width="17.54296875" style="16" customWidth="1"/>
    <col min="6883" max="6883" width="11.54296875" style="16" customWidth="1"/>
    <col min="6884" max="6887" width="10.90625" style="16"/>
    <col min="6888" max="6888" width="22.54296875" style="16" customWidth="1"/>
    <col min="6889" max="6889" width="14" style="16" customWidth="1"/>
    <col min="6890" max="6890" width="1.7265625" style="16" customWidth="1"/>
    <col min="6891" max="7135" width="10.90625" style="16"/>
    <col min="7136" max="7136" width="4.453125" style="16" customWidth="1"/>
    <col min="7137" max="7137" width="10.90625" style="16"/>
    <col min="7138" max="7138" width="17.54296875" style="16" customWidth="1"/>
    <col min="7139" max="7139" width="11.54296875" style="16" customWidth="1"/>
    <col min="7140" max="7143" width="10.90625" style="16"/>
    <col min="7144" max="7144" width="22.54296875" style="16" customWidth="1"/>
    <col min="7145" max="7145" width="14" style="16" customWidth="1"/>
    <col min="7146" max="7146" width="1.7265625" style="16" customWidth="1"/>
    <col min="7147" max="7391" width="10.90625" style="16"/>
    <col min="7392" max="7392" width="4.453125" style="16" customWidth="1"/>
    <col min="7393" max="7393" width="10.90625" style="16"/>
    <col min="7394" max="7394" width="17.54296875" style="16" customWidth="1"/>
    <col min="7395" max="7395" width="11.54296875" style="16" customWidth="1"/>
    <col min="7396" max="7399" width="10.90625" style="16"/>
    <col min="7400" max="7400" width="22.54296875" style="16" customWidth="1"/>
    <col min="7401" max="7401" width="14" style="16" customWidth="1"/>
    <col min="7402" max="7402" width="1.7265625" style="16" customWidth="1"/>
    <col min="7403" max="7647" width="10.90625" style="16"/>
    <col min="7648" max="7648" width="4.453125" style="16" customWidth="1"/>
    <col min="7649" max="7649" width="10.90625" style="16"/>
    <col min="7650" max="7650" width="17.54296875" style="16" customWidth="1"/>
    <col min="7651" max="7651" width="11.54296875" style="16" customWidth="1"/>
    <col min="7652" max="7655" width="10.90625" style="16"/>
    <col min="7656" max="7656" width="22.54296875" style="16" customWidth="1"/>
    <col min="7657" max="7657" width="14" style="16" customWidth="1"/>
    <col min="7658" max="7658" width="1.7265625" style="16" customWidth="1"/>
    <col min="7659" max="7903" width="10.90625" style="16"/>
    <col min="7904" max="7904" width="4.453125" style="16" customWidth="1"/>
    <col min="7905" max="7905" width="10.90625" style="16"/>
    <col min="7906" max="7906" width="17.54296875" style="16" customWidth="1"/>
    <col min="7907" max="7907" width="11.54296875" style="16" customWidth="1"/>
    <col min="7908" max="7911" width="10.90625" style="16"/>
    <col min="7912" max="7912" width="22.54296875" style="16" customWidth="1"/>
    <col min="7913" max="7913" width="14" style="16" customWidth="1"/>
    <col min="7914" max="7914" width="1.7265625" style="16" customWidth="1"/>
    <col min="7915" max="8159" width="10.90625" style="16"/>
    <col min="8160" max="8160" width="4.453125" style="16" customWidth="1"/>
    <col min="8161" max="8161" width="10.90625" style="16"/>
    <col min="8162" max="8162" width="17.54296875" style="16" customWidth="1"/>
    <col min="8163" max="8163" width="11.54296875" style="16" customWidth="1"/>
    <col min="8164" max="8167" width="10.90625" style="16"/>
    <col min="8168" max="8168" width="22.54296875" style="16" customWidth="1"/>
    <col min="8169" max="8169" width="14" style="16" customWidth="1"/>
    <col min="8170" max="8170" width="1.7265625" style="16" customWidth="1"/>
    <col min="8171" max="8415" width="10.90625" style="16"/>
    <col min="8416" max="8416" width="4.453125" style="16" customWidth="1"/>
    <col min="8417" max="8417" width="10.90625" style="16"/>
    <col min="8418" max="8418" width="17.54296875" style="16" customWidth="1"/>
    <col min="8419" max="8419" width="11.54296875" style="16" customWidth="1"/>
    <col min="8420" max="8423" width="10.90625" style="16"/>
    <col min="8424" max="8424" width="22.54296875" style="16" customWidth="1"/>
    <col min="8425" max="8425" width="14" style="16" customWidth="1"/>
    <col min="8426" max="8426" width="1.7265625" style="16" customWidth="1"/>
    <col min="8427" max="8671" width="10.90625" style="16"/>
    <col min="8672" max="8672" width="4.453125" style="16" customWidth="1"/>
    <col min="8673" max="8673" width="10.90625" style="16"/>
    <col min="8674" max="8674" width="17.54296875" style="16" customWidth="1"/>
    <col min="8675" max="8675" width="11.54296875" style="16" customWidth="1"/>
    <col min="8676" max="8679" width="10.90625" style="16"/>
    <col min="8680" max="8680" width="22.54296875" style="16" customWidth="1"/>
    <col min="8681" max="8681" width="14" style="16" customWidth="1"/>
    <col min="8682" max="8682" width="1.7265625" style="16" customWidth="1"/>
    <col min="8683" max="8927" width="10.90625" style="16"/>
    <col min="8928" max="8928" width="4.453125" style="16" customWidth="1"/>
    <col min="8929" max="8929" width="10.90625" style="16"/>
    <col min="8930" max="8930" width="17.54296875" style="16" customWidth="1"/>
    <col min="8931" max="8931" width="11.54296875" style="16" customWidth="1"/>
    <col min="8932" max="8935" width="10.90625" style="16"/>
    <col min="8936" max="8936" width="22.54296875" style="16" customWidth="1"/>
    <col min="8937" max="8937" width="14" style="16" customWidth="1"/>
    <col min="8938" max="8938" width="1.7265625" style="16" customWidth="1"/>
    <col min="8939" max="9183" width="10.90625" style="16"/>
    <col min="9184" max="9184" width="4.453125" style="16" customWidth="1"/>
    <col min="9185" max="9185" width="10.90625" style="16"/>
    <col min="9186" max="9186" width="17.54296875" style="16" customWidth="1"/>
    <col min="9187" max="9187" width="11.54296875" style="16" customWidth="1"/>
    <col min="9188" max="9191" width="10.90625" style="16"/>
    <col min="9192" max="9192" width="22.54296875" style="16" customWidth="1"/>
    <col min="9193" max="9193" width="14" style="16" customWidth="1"/>
    <col min="9194" max="9194" width="1.7265625" style="16" customWidth="1"/>
    <col min="9195" max="9439" width="10.90625" style="16"/>
    <col min="9440" max="9440" width="4.453125" style="16" customWidth="1"/>
    <col min="9441" max="9441" width="10.90625" style="16"/>
    <col min="9442" max="9442" width="17.54296875" style="16" customWidth="1"/>
    <col min="9443" max="9443" width="11.54296875" style="16" customWidth="1"/>
    <col min="9444" max="9447" width="10.90625" style="16"/>
    <col min="9448" max="9448" width="22.54296875" style="16" customWidth="1"/>
    <col min="9449" max="9449" width="14" style="16" customWidth="1"/>
    <col min="9450" max="9450" width="1.7265625" style="16" customWidth="1"/>
    <col min="9451" max="9695" width="10.90625" style="16"/>
    <col min="9696" max="9696" width="4.453125" style="16" customWidth="1"/>
    <col min="9697" max="9697" width="10.90625" style="16"/>
    <col min="9698" max="9698" width="17.54296875" style="16" customWidth="1"/>
    <col min="9699" max="9699" width="11.54296875" style="16" customWidth="1"/>
    <col min="9700" max="9703" width="10.90625" style="16"/>
    <col min="9704" max="9704" width="22.54296875" style="16" customWidth="1"/>
    <col min="9705" max="9705" width="14" style="16" customWidth="1"/>
    <col min="9706" max="9706" width="1.7265625" style="16" customWidth="1"/>
    <col min="9707" max="9951" width="10.90625" style="16"/>
    <col min="9952" max="9952" width="4.453125" style="16" customWidth="1"/>
    <col min="9953" max="9953" width="10.90625" style="16"/>
    <col min="9954" max="9954" width="17.54296875" style="16" customWidth="1"/>
    <col min="9955" max="9955" width="11.54296875" style="16" customWidth="1"/>
    <col min="9956" max="9959" width="10.90625" style="16"/>
    <col min="9960" max="9960" width="22.54296875" style="16" customWidth="1"/>
    <col min="9961" max="9961" width="14" style="16" customWidth="1"/>
    <col min="9962" max="9962" width="1.7265625" style="16" customWidth="1"/>
    <col min="9963" max="10207" width="10.90625" style="16"/>
    <col min="10208" max="10208" width="4.453125" style="16" customWidth="1"/>
    <col min="10209" max="10209" width="10.90625" style="16"/>
    <col min="10210" max="10210" width="17.54296875" style="16" customWidth="1"/>
    <col min="10211" max="10211" width="11.54296875" style="16" customWidth="1"/>
    <col min="10212" max="10215" width="10.90625" style="16"/>
    <col min="10216" max="10216" width="22.54296875" style="16" customWidth="1"/>
    <col min="10217" max="10217" width="14" style="16" customWidth="1"/>
    <col min="10218" max="10218" width="1.7265625" style="16" customWidth="1"/>
    <col min="10219" max="10463" width="10.90625" style="16"/>
    <col min="10464" max="10464" width="4.453125" style="16" customWidth="1"/>
    <col min="10465" max="10465" width="10.90625" style="16"/>
    <col min="10466" max="10466" width="17.54296875" style="16" customWidth="1"/>
    <col min="10467" max="10467" width="11.54296875" style="16" customWidth="1"/>
    <col min="10468" max="10471" width="10.90625" style="16"/>
    <col min="10472" max="10472" width="22.54296875" style="16" customWidth="1"/>
    <col min="10473" max="10473" width="14" style="16" customWidth="1"/>
    <col min="10474" max="10474" width="1.7265625" style="16" customWidth="1"/>
    <col min="10475" max="10719" width="10.90625" style="16"/>
    <col min="10720" max="10720" width="4.453125" style="16" customWidth="1"/>
    <col min="10721" max="10721" width="10.90625" style="16"/>
    <col min="10722" max="10722" width="17.54296875" style="16" customWidth="1"/>
    <col min="10723" max="10723" width="11.54296875" style="16" customWidth="1"/>
    <col min="10724" max="10727" width="10.90625" style="16"/>
    <col min="10728" max="10728" width="22.54296875" style="16" customWidth="1"/>
    <col min="10729" max="10729" width="14" style="16" customWidth="1"/>
    <col min="10730" max="10730" width="1.7265625" style="16" customWidth="1"/>
    <col min="10731" max="10975" width="10.90625" style="16"/>
    <col min="10976" max="10976" width="4.453125" style="16" customWidth="1"/>
    <col min="10977" max="10977" width="10.90625" style="16"/>
    <col min="10978" max="10978" width="17.54296875" style="16" customWidth="1"/>
    <col min="10979" max="10979" width="11.54296875" style="16" customWidth="1"/>
    <col min="10980" max="10983" width="10.90625" style="16"/>
    <col min="10984" max="10984" width="22.54296875" style="16" customWidth="1"/>
    <col min="10985" max="10985" width="14" style="16" customWidth="1"/>
    <col min="10986" max="10986" width="1.7265625" style="16" customWidth="1"/>
    <col min="10987" max="11231" width="10.90625" style="16"/>
    <col min="11232" max="11232" width="4.453125" style="16" customWidth="1"/>
    <col min="11233" max="11233" width="10.90625" style="16"/>
    <col min="11234" max="11234" width="17.54296875" style="16" customWidth="1"/>
    <col min="11235" max="11235" width="11.54296875" style="16" customWidth="1"/>
    <col min="11236" max="11239" width="10.90625" style="16"/>
    <col min="11240" max="11240" width="22.54296875" style="16" customWidth="1"/>
    <col min="11241" max="11241" width="14" style="16" customWidth="1"/>
    <col min="11242" max="11242" width="1.7265625" style="16" customWidth="1"/>
    <col min="11243" max="11487" width="10.90625" style="16"/>
    <col min="11488" max="11488" width="4.453125" style="16" customWidth="1"/>
    <col min="11489" max="11489" width="10.90625" style="16"/>
    <col min="11490" max="11490" width="17.54296875" style="16" customWidth="1"/>
    <col min="11491" max="11491" width="11.54296875" style="16" customWidth="1"/>
    <col min="11492" max="11495" width="10.90625" style="16"/>
    <col min="11496" max="11496" width="22.54296875" style="16" customWidth="1"/>
    <col min="11497" max="11497" width="14" style="16" customWidth="1"/>
    <col min="11498" max="11498" width="1.7265625" style="16" customWidth="1"/>
    <col min="11499" max="11743" width="10.90625" style="16"/>
    <col min="11744" max="11744" width="4.453125" style="16" customWidth="1"/>
    <col min="11745" max="11745" width="10.90625" style="16"/>
    <col min="11746" max="11746" width="17.54296875" style="16" customWidth="1"/>
    <col min="11747" max="11747" width="11.54296875" style="16" customWidth="1"/>
    <col min="11748" max="11751" width="10.90625" style="16"/>
    <col min="11752" max="11752" width="22.54296875" style="16" customWidth="1"/>
    <col min="11753" max="11753" width="14" style="16" customWidth="1"/>
    <col min="11754" max="11754" width="1.7265625" style="16" customWidth="1"/>
    <col min="11755" max="11999" width="10.90625" style="16"/>
    <col min="12000" max="12000" width="4.453125" style="16" customWidth="1"/>
    <col min="12001" max="12001" width="10.90625" style="16"/>
    <col min="12002" max="12002" width="17.54296875" style="16" customWidth="1"/>
    <col min="12003" max="12003" width="11.54296875" style="16" customWidth="1"/>
    <col min="12004" max="12007" width="10.90625" style="16"/>
    <col min="12008" max="12008" width="22.54296875" style="16" customWidth="1"/>
    <col min="12009" max="12009" width="14" style="16" customWidth="1"/>
    <col min="12010" max="12010" width="1.7265625" style="16" customWidth="1"/>
    <col min="12011" max="12255" width="10.90625" style="16"/>
    <col min="12256" max="12256" width="4.453125" style="16" customWidth="1"/>
    <col min="12257" max="12257" width="10.90625" style="16"/>
    <col min="12258" max="12258" width="17.54296875" style="16" customWidth="1"/>
    <col min="12259" max="12259" width="11.54296875" style="16" customWidth="1"/>
    <col min="12260" max="12263" width="10.90625" style="16"/>
    <col min="12264" max="12264" width="22.54296875" style="16" customWidth="1"/>
    <col min="12265" max="12265" width="14" style="16" customWidth="1"/>
    <col min="12266" max="12266" width="1.7265625" style="16" customWidth="1"/>
    <col min="12267" max="12511" width="10.90625" style="16"/>
    <col min="12512" max="12512" width="4.453125" style="16" customWidth="1"/>
    <col min="12513" max="12513" width="10.90625" style="16"/>
    <col min="12514" max="12514" width="17.54296875" style="16" customWidth="1"/>
    <col min="12515" max="12515" width="11.54296875" style="16" customWidth="1"/>
    <col min="12516" max="12519" width="10.90625" style="16"/>
    <col min="12520" max="12520" width="22.54296875" style="16" customWidth="1"/>
    <col min="12521" max="12521" width="14" style="16" customWidth="1"/>
    <col min="12522" max="12522" width="1.7265625" style="16" customWidth="1"/>
    <col min="12523" max="12767" width="10.90625" style="16"/>
    <col min="12768" max="12768" width="4.453125" style="16" customWidth="1"/>
    <col min="12769" max="12769" width="10.90625" style="16"/>
    <col min="12770" max="12770" width="17.54296875" style="16" customWidth="1"/>
    <col min="12771" max="12771" width="11.54296875" style="16" customWidth="1"/>
    <col min="12772" max="12775" width="10.90625" style="16"/>
    <col min="12776" max="12776" width="22.54296875" style="16" customWidth="1"/>
    <col min="12777" max="12777" width="14" style="16" customWidth="1"/>
    <col min="12778" max="12778" width="1.7265625" style="16" customWidth="1"/>
    <col min="12779" max="13023" width="10.90625" style="16"/>
    <col min="13024" max="13024" width="4.453125" style="16" customWidth="1"/>
    <col min="13025" max="13025" width="10.90625" style="16"/>
    <col min="13026" max="13026" width="17.54296875" style="16" customWidth="1"/>
    <col min="13027" max="13027" width="11.54296875" style="16" customWidth="1"/>
    <col min="13028" max="13031" width="10.90625" style="16"/>
    <col min="13032" max="13032" width="22.54296875" style="16" customWidth="1"/>
    <col min="13033" max="13033" width="14" style="16" customWidth="1"/>
    <col min="13034" max="13034" width="1.7265625" style="16" customWidth="1"/>
    <col min="13035" max="13279" width="10.90625" style="16"/>
    <col min="13280" max="13280" width="4.453125" style="16" customWidth="1"/>
    <col min="13281" max="13281" width="10.90625" style="16"/>
    <col min="13282" max="13282" width="17.54296875" style="16" customWidth="1"/>
    <col min="13283" max="13283" width="11.54296875" style="16" customWidth="1"/>
    <col min="13284" max="13287" width="10.90625" style="16"/>
    <col min="13288" max="13288" width="22.54296875" style="16" customWidth="1"/>
    <col min="13289" max="13289" width="14" style="16" customWidth="1"/>
    <col min="13290" max="13290" width="1.7265625" style="16" customWidth="1"/>
    <col min="13291" max="13535" width="10.90625" style="16"/>
    <col min="13536" max="13536" width="4.453125" style="16" customWidth="1"/>
    <col min="13537" max="13537" width="10.90625" style="16"/>
    <col min="13538" max="13538" width="17.54296875" style="16" customWidth="1"/>
    <col min="13539" max="13539" width="11.54296875" style="16" customWidth="1"/>
    <col min="13540" max="13543" width="10.90625" style="16"/>
    <col min="13544" max="13544" width="22.54296875" style="16" customWidth="1"/>
    <col min="13545" max="13545" width="14" style="16" customWidth="1"/>
    <col min="13546" max="13546" width="1.7265625" style="16" customWidth="1"/>
    <col min="13547" max="13791" width="10.90625" style="16"/>
    <col min="13792" max="13792" width="4.453125" style="16" customWidth="1"/>
    <col min="13793" max="13793" width="10.90625" style="16"/>
    <col min="13794" max="13794" width="17.54296875" style="16" customWidth="1"/>
    <col min="13795" max="13795" width="11.54296875" style="16" customWidth="1"/>
    <col min="13796" max="13799" width="10.90625" style="16"/>
    <col min="13800" max="13800" width="22.54296875" style="16" customWidth="1"/>
    <col min="13801" max="13801" width="14" style="16" customWidth="1"/>
    <col min="13802" max="13802" width="1.7265625" style="16" customWidth="1"/>
    <col min="13803" max="14047" width="10.90625" style="16"/>
    <col min="14048" max="14048" width="4.453125" style="16" customWidth="1"/>
    <col min="14049" max="14049" width="10.90625" style="16"/>
    <col min="14050" max="14050" width="17.54296875" style="16" customWidth="1"/>
    <col min="14051" max="14051" width="11.54296875" style="16" customWidth="1"/>
    <col min="14052" max="14055" width="10.90625" style="16"/>
    <col min="14056" max="14056" width="22.54296875" style="16" customWidth="1"/>
    <col min="14057" max="14057" width="14" style="16" customWidth="1"/>
    <col min="14058" max="14058" width="1.7265625" style="16" customWidth="1"/>
    <col min="14059" max="14303" width="10.90625" style="16"/>
    <col min="14304" max="14304" width="4.453125" style="16" customWidth="1"/>
    <col min="14305" max="14305" width="10.90625" style="16"/>
    <col min="14306" max="14306" width="17.54296875" style="16" customWidth="1"/>
    <col min="14307" max="14307" width="11.54296875" style="16" customWidth="1"/>
    <col min="14308" max="14311" width="10.90625" style="16"/>
    <col min="14312" max="14312" width="22.54296875" style="16" customWidth="1"/>
    <col min="14313" max="14313" width="14" style="16" customWidth="1"/>
    <col min="14314" max="14314" width="1.7265625" style="16" customWidth="1"/>
    <col min="14315" max="14559" width="10.90625" style="16"/>
    <col min="14560" max="14560" width="4.453125" style="16" customWidth="1"/>
    <col min="14561" max="14561" width="10.90625" style="16"/>
    <col min="14562" max="14562" width="17.54296875" style="16" customWidth="1"/>
    <col min="14563" max="14563" width="11.54296875" style="16" customWidth="1"/>
    <col min="14564" max="14567" width="10.90625" style="16"/>
    <col min="14568" max="14568" width="22.54296875" style="16" customWidth="1"/>
    <col min="14569" max="14569" width="14" style="16" customWidth="1"/>
    <col min="14570" max="14570" width="1.7265625" style="16" customWidth="1"/>
    <col min="14571" max="14815" width="10.90625" style="16"/>
    <col min="14816" max="14816" width="4.453125" style="16" customWidth="1"/>
    <col min="14817" max="14817" width="10.90625" style="16"/>
    <col min="14818" max="14818" width="17.54296875" style="16" customWidth="1"/>
    <col min="14819" max="14819" width="11.54296875" style="16" customWidth="1"/>
    <col min="14820" max="14823" width="10.90625" style="16"/>
    <col min="14824" max="14824" width="22.54296875" style="16" customWidth="1"/>
    <col min="14825" max="14825" width="14" style="16" customWidth="1"/>
    <col min="14826" max="14826" width="1.7265625" style="16" customWidth="1"/>
    <col min="14827" max="15071" width="10.90625" style="16"/>
    <col min="15072" max="15072" width="4.453125" style="16" customWidth="1"/>
    <col min="15073" max="15073" width="10.90625" style="16"/>
    <col min="15074" max="15074" width="17.54296875" style="16" customWidth="1"/>
    <col min="15075" max="15075" width="11.54296875" style="16" customWidth="1"/>
    <col min="15076" max="15079" width="10.90625" style="16"/>
    <col min="15080" max="15080" width="22.54296875" style="16" customWidth="1"/>
    <col min="15081" max="15081" width="14" style="16" customWidth="1"/>
    <col min="15082" max="15082" width="1.7265625" style="16" customWidth="1"/>
    <col min="15083" max="15327" width="10.90625" style="16"/>
    <col min="15328" max="15328" width="4.453125" style="16" customWidth="1"/>
    <col min="15329" max="15329" width="10.90625" style="16"/>
    <col min="15330" max="15330" width="17.54296875" style="16" customWidth="1"/>
    <col min="15331" max="15331" width="11.54296875" style="16" customWidth="1"/>
    <col min="15332" max="15335" width="10.90625" style="16"/>
    <col min="15336" max="15336" width="22.54296875" style="16" customWidth="1"/>
    <col min="15337" max="15337" width="14" style="16" customWidth="1"/>
    <col min="15338" max="15338" width="1.7265625" style="16" customWidth="1"/>
    <col min="15339" max="15583" width="10.90625" style="16"/>
    <col min="15584" max="15584" width="4.453125" style="16" customWidth="1"/>
    <col min="15585" max="15585" width="10.90625" style="16"/>
    <col min="15586" max="15586" width="17.54296875" style="16" customWidth="1"/>
    <col min="15587" max="15587" width="11.54296875" style="16" customWidth="1"/>
    <col min="15588" max="15591" width="10.90625" style="16"/>
    <col min="15592" max="15592" width="22.54296875" style="16" customWidth="1"/>
    <col min="15593" max="15593" width="14" style="16" customWidth="1"/>
    <col min="15594" max="15594" width="1.7265625" style="16" customWidth="1"/>
    <col min="15595" max="15839" width="10.90625" style="16"/>
    <col min="15840" max="15840" width="4.453125" style="16" customWidth="1"/>
    <col min="15841" max="15841" width="10.90625" style="16"/>
    <col min="15842" max="15842" width="17.54296875" style="16" customWidth="1"/>
    <col min="15843" max="15843" width="11.54296875" style="16" customWidth="1"/>
    <col min="15844" max="15847" width="10.90625" style="16"/>
    <col min="15848" max="15848" width="22.54296875" style="16" customWidth="1"/>
    <col min="15849" max="15849" width="14" style="16" customWidth="1"/>
    <col min="15850" max="15850" width="1.7265625" style="16" customWidth="1"/>
    <col min="15851" max="16095" width="10.90625" style="16"/>
    <col min="16096" max="16096" width="4.453125" style="16" customWidth="1"/>
    <col min="16097" max="16097" width="10.90625" style="16"/>
    <col min="16098" max="16098" width="17.54296875" style="16" customWidth="1"/>
    <col min="16099" max="16099" width="11.54296875" style="16" customWidth="1"/>
    <col min="16100" max="16103" width="10.90625" style="16"/>
    <col min="16104" max="16104" width="22.54296875" style="16" customWidth="1"/>
    <col min="16105" max="16105" width="21.54296875" style="16" bestFit="1" customWidth="1"/>
    <col min="16106" max="16106" width="1.7265625" style="16" customWidth="1"/>
    <col min="16107" max="16384" width="10.90625" style="16"/>
  </cols>
  <sheetData>
    <row r="1" spans="2:10 16102:16105" ht="18" customHeight="1" thickBot="1" x14ac:dyDescent="0.3"/>
    <row r="2" spans="2:10 16102:16105" ht="19.5" customHeight="1" x14ac:dyDescent="0.25">
      <c r="B2" s="17"/>
      <c r="C2" s="18"/>
      <c r="D2" s="19" t="s">
        <v>46</v>
      </c>
      <c r="E2" s="20"/>
      <c r="F2" s="20"/>
      <c r="G2" s="20"/>
      <c r="H2" s="20"/>
      <c r="I2" s="21"/>
      <c r="J2" s="22" t="s">
        <v>24</v>
      </c>
    </row>
    <row r="3" spans="2:10 16102:16105" ht="13.5" thickBot="1" x14ac:dyDescent="0.3">
      <c r="B3" s="23"/>
      <c r="C3" s="24"/>
      <c r="D3" s="25"/>
      <c r="E3" s="26"/>
      <c r="F3" s="26"/>
      <c r="G3" s="26"/>
      <c r="H3" s="26"/>
      <c r="I3" s="27"/>
      <c r="J3" s="28"/>
    </row>
    <row r="4" spans="2:10 16102:16105" ht="13" x14ac:dyDescent="0.25">
      <c r="B4" s="23"/>
      <c r="C4" s="24"/>
      <c r="E4" s="20"/>
      <c r="F4" s="20"/>
      <c r="G4" s="20"/>
      <c r="H4" s="20"/>
      <c r="I4" s="21"/>
      <c r="J4" s="22" t="s">
        <v>47</v>
      </c>
    </row>
    <row r="5" spans="2:10 16102:16105" ht="13" x14ac:dyDescent="0.25">
      <c r="B5" s="23"/>
      <c r="C5" s="24"/>
      <c r="D5" s="105" t="s">
        <v>48</v>
      </c>
      <c r="E5" s="106"/>
      <c r="F5" s="106"/>
      <c r="G5" s="106"/>
      <c r="H5" s="106"/>
      <c r="I5" s="107"/>
      <c r="J5" s="32"/>
      <c r="WUH5" s="38"/>
    </row>
    <row r="6" spans="2:10 16102:16105" ht="13.5" thickBot="1" x14ac:dyDescent="0.3">
      <c r="B6" s="33"/>
      <c r="C6" s="34"/>
      <c r="D6" s="25"/>
      <c r="E6" s="26"/>
      <c r="F6" s="26"/>
      <c r="G6" s="26"/>
      <c r="H6" s="26"/>
      <c r="I6" s="27"/>
      <c r="J6" s="28"/>
      <c r="WUI6" s="16" t="s">
        <v>49</v>
      </c>
      <c r="WUJ6" s="16" t="s">
        <v>50</v>
      </c>
      <c r="WUK6" s="39">
        <f ca="1">+TODAY()</f>
        <v>45362</v>
      </c>
    </row>
    <row r="7" spans="2:10 16102:16105" x14ac:dyDescent="0.25">
      <c r="B7" s="35"/>
      <c r="J7" s="36"/>
    </row>
    <row r="8" spans="2:10 16102:16105" x14ac:dyDescent="0.25">
      <c r="B8" s="35"/>
      <c r="J8" s="36"/>
    </row>
    <row r="9" spans="2:10 16102:16105" ht="13" x14ac:dyDescent="0.3">
      <c r="B9" s="35"/>
      <c r="C9" s="37" t="s">
        <v>153</v>
      </c>
      <c r="D9" s="39"/>
      <c r="E9" s="38"/>
      <c r="J9" s="36"/>
    </row>
    <row r="10" spans="2:10 16102:16105" ht="13" x14ac:dyDescent="0.3">
      <c r="B10" s="35"/>
      <c r="C10" s="37"/>
      <c r="J10" s="36"/>
    </row>
    <row r="11" spans="2:10 16102:16105" ht="13" x14ac:dyDescent="0.3">
      <c r="B11" s="35"/>
      <c r="C11" s="37" t="s">
        <v>118</v>
      </c>
      <c r="J11" s="36"/>
    </row>
    <row r="12" spans="2:10 16102:16105" ht="13" x14ac:dyDescent="0.3">
      <c r="B12" s="35"/>
      <c r="C12" s="37" t="s">
        <v>117</v>
      </c>
      <c r="J12" s="36"/>
    </row>
    <row r="13" spans="2:10 16102:16105" x14ac:dyDescent="0.25">
      <c r="B13" s="35"/>
      <c r="J13" s="36"/>
    </row>
    <row r="14" spans="2:10 16102:16105" x14ac:dyDescent="0.25">
      <c r="B14" s="35"/>
      <c r="C14" s="16" t="s">
        <v>51</v>
      </c>
      <c r="J14" s="36"/>
    </row>
    <row r="15" spans="2:10 16102:16105" x14ac:dyDescent="0.25">
      <c r="B15" s="35"/>
      <c r="C15" s="41"/>
      <c r="J15" s="36"/>
    </row>
    <row r="16" spans="2:10 16102:16105" ht="13" x14ac:dyDescent="0.3">
      <c r="B16" s="35"/>
      <c r="C16" s="72" t="s">
        <v>154</v>
      </c>
      <c r="D16" s="38"/>
      <c r="H16" s="73" t="s">
        <v>52</v>
      </c>
      <c r="I16" s="73" t="s">
        <v>53</v>
      </c>
      <c r="J16" s="36"/>
    </row>
    <row r="17" spans="2:10" ht="13" x14ac:dyDescent="0.3">
      <c r="B17" s="35"/>
      <c r="C17" s="37" t="s">
        <v>29</v>
      </c>
      <c r="D17" s="37"/>
      <c r="E17" s="37"/>
      <c r="F17" s="37"/>
      <c r="H17" s="74">
        <f>H23</f>
        <v>20</v>
      </c>
      <c r="I17" s="75">
        <f>I23</f>
        <v>37858000</v>
      </c>
      <c r="J17" s="36"/>
    </row>
    <row r="18" spans="2:10" x14ac:dyDescent="0.25">
      <c r="B18" s="35"/>
      <c r="C18" s="16" t="s">
        <v>30</v>
      </c>
      <c r="H18" s="76">
        <f>'FOR-CSA-018'!H18</f>
        <v>14</v>
      </c>
      <c r="I18" s="77">
        <f>'FOR-CSA-018'!I18</f>
        <v>20680000</v>
      </c>
      <c r="J18" s="36"/>
    </row>
    <row r="19" spans="2:10" x14ac:dyDescent="0.25">
      <c r="B19" s="35"/>
      <c r="C19" s="16" t="s">
        <v>31</v>
      </c>
      <c r="H19" s="76">
        <f>'FOR-CSA-018'!H19</f>
        <v>4</v>
      </c>
      <c r="I19" s="77">
        <f>'FOR-CSA-018'!I19</f>
        <v>11624000</v>
      </c>
      <c r="J19" s="36"/>
    </row>
    <row r="20" spans="2:10" x14ac:dyDescent="0.25">
      <c r="B20" s="35"/>
      <c r="C20" s="16" t="s">
        <v>32</v>
      </c>
      <c r="H20" s="76">
        <f>'FOR-CSA-018'!H20</f>
        <v>2</v>
      </c>
      <c r="I20" s="77">
        <f>'FOR-CSA-018'!I20</f>
        <v>5554000</v>
      </c>
      <c r="J20" s="36"/>
    </row>
    <row r="21" spans="2:10" x14ac:dyDescent="0.25">
      <c r="B21" s="35"/>
      <c r="C21" s="16" t="s">
        <v>33</v>
      </c>
      <c r="H21" s="76">
        <v>0</v>
      </c>
      <c r="I21" s="77">
        <v>0</v>
      </c>
      <c r="J21" s="36"/>
    </row>
    <row r="22" spans="2:10" x14ac:dyDescent="0.25">
      <c r="B22" s="35"/>
      <c r="C22" s="16" t="s">
        <v>54</v>
      </c>
      <c r="H22" s="78">
        <v>0</v>
      </c>
      <c r="I22" s="79">
        <v>0</v>
      </c>
      <c r="J22" s="36"/>
    </row>
    <row r="23" spans="2:10" ht="13" x14ac:dyDescent="0.3">
      <c r="B23" s="35"/>
      <c r="C23" s="37" t="s">
        <v>55</v>
      </c>
      <c r="D23" s="37"/>
      <c r="E23" s="37"/>
      <c r="F23" s="37"/>
      <c r="H23" s="76">
        <f>SUM(H18:H22)</f>
        <v>20</v>
      </c>
      <c r="I23" s="75">
        <f>(I18+I19+I20+I21+I22)</f>
        <v>37858000</v>
      </c>
      <c r="J23" s="36"/>
    </row>
    <row r="24" spans="2:10" ht="13.5" thickBot="1" x14ac:dyDescent="0.35">
      <c r="B24" s="35"/>
      <c r="C24" s="37"/>
      <c r="D24" s="37"/>
      <c r="H24" s="80"/>
      <c r="I24" s="81"/>
      <c r="J24" s="36"/>
    </row>
    <row r="25" spans="2:10" ht="15" thickTop="1" x14ac:dyDescent="0.35">
      <c r="B25" s="35"/>
      <c r="C25" s="37"/>
      <c r="D25" s="37"/>
      <c r="F25" s="82"/>
      <c r="H25" s="83"/>
      <c r="I25" s="84"/>
      <c r="J25" s="36"/>
    </row>
    <row r="26" spans="2:10" ht="13" x14ac:dyDescent="0.3">
      <c r="B26" s="35"/>
      <c r="C26" s="37"/>
      <c r="D26" s="37"/>
      <c r="H26" s="83"/>
      <c r="I26" s="84"/>
      <c r="J26" s="36"/>
    </row>
    <row r="27" spans="2:10" ht="13" x14ac:dyDescent="0.3">
      <c r="B27" s="35"/>
      <c r="C27" s="37"/>
      <c r="D27" s="37"/>
      <c r="H27" s="83"/>
      <c r="I27" s="84"/>
      <c r="J27" s="36"/>
    </row>
    <row r="28" spans="2:10" x14ac:dyDescent="0.25">
      <c r="B28" s="35"/>
      <c r="G28" s="83"/>
      <c r="H28" s="83"/>
      <c r="I28" s="83"/>
      <c r="J28" s="36"/>
    </row>
    <row r="29" spans="2:10" ht="13.5" thickBot="1" x14ac:dyDescent="0.35">
      <c r="B29" s="35"/>
      <c r="C29" s="103" t="s">
        <v>155</v>
      </c>
      <c r="D29" s="70"/>
      <c r="G29" s="85" t="s">
        <v>43</v>
      </c>
      <c r="H29" s="70"/>
      <c r="I29" s="83"/>
      <c r="J29" s="36"/>
    </row>
    <row r="30" spans="2:10" ht="13" x14ac:dyDescent="0.3">
      <c r="B30" s="35"/>
      <c r="C30" s="53" t="s">
        <v>156</v>
      </c>
      <c r="D30" s="83"/>
      <c r="G30" s="86" t="s">
        <v>56</v>
      </c>
      <c r="H30" s="83"/>
      <c r="I30" s="83"/>
      <c r="J30" s="36"/>
    </row>
    <row r="31" spans="2:10" ht="18.75" customHeight="1" thickBot="1" x14ac:dyDescent="0.3">
      <c r="B31" s="68"/>
      <c r="C31" s="69"/>
      <c r="D31" s="69"/>
      <c r="E31" s="69"/>
      <c r="F31" s="69"/>
      <c r="G31" s="70"/>
      <c r="H31" s="70"/>
      <c r="I31" s="70"/>
      <c r="J31" s="71"/>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 </vt:lpstr>
      <vt:lpstr>TD </vt:lpstr>
      <vt:lpstr>ESTADO DE CADA FACTURA </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Stephaney Solarte Salinas</cp:lastModifiedBy>
  <cp:lastPrinted>2024-03-11T18:49:29Z</cp:lastPrinted>
  <dcterms:created xsi:type="dcterms:W3CDTF">2022-06-01T14:39:12Z</dcterms:created>
  <dcterms:modified xsi:type="dcterms:W3CDTF">2024-03-11T19:02:59Z</dcterms:modified>
</cp:coreProperties>
</file>