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830027158_RIESGO DE FRACTURA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FACTURA'!$A$2:$Z$70</definedName>
    <definedName name="_xlnm._FilterDatabase" localSheetId="0" hidden="1">'INFO IPS'!$A$6:$F$75</definedName>
  </definedNames>
  <calcPr calcId="152511"/>
  <pivotCaches>
    <pivotCache cacheId="1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F11" i="3"/>
  <c r="F8" i="3"/>
  <c r="F7" i="3"/>
  <c r="H31" i="4" l="1"/>
  <c r="I31" i="4"/>
  <c r="T1" i="2"/>
  <c r="V1" i="2" l="1"/>
  <c r="L1" i="2" l="1"/>
  <c r="S1" i="2"/>
  <c r="M1" i="2"/>
  <c r="R1" i="2"/>
  <c r="Q1" i="2"/>
  <c r="P1" i="2"/>
  <c r="K1" i="2"/>
  <c r="G1" i="2"/>
  <c r="E75" i="1" l="1"/>
</calcChain>
</file>

<file path=xl/sharedStrings.xml><?xml version="1.0" encoding="utf-8"?>
<sst xmlns="http://schemas.openxmlformats.org/spreadsheetml/2006/main" count="647" uniqueCount="231">
  <si>
    <t>CUENTAS POR COBRAR</t>
  </si>
  <si>
    <t>NIT</t>
  </si>
  <si>
    <t>ENTIDAD</t>
  </si>
  <si>
    <t>FACTURA</t>
  </si>
  <si>
    <t>FECHA</t>
  </si>
  <si>
    <t>VALOR</t>
  </si>
  <si>
    <t>ESTADO DE CARTERA CAJA DE COMPENSACION FAMILIAR DEL VALLE DEL CAUCA - COMFENALCO VALLE DELAGENTE 31/05/2024</t>
  </si>
  <si>
    <t>FENA3907</t>
  </si>
  <si>
    <t>FENA3957</t>
  </si>
  <si>
    <t>FENA3980</t>
  </si>
  <si>
    <t>FEPE24163</t>
  </si>
  <si>
    <t>FEPE24171</t>
  </si>
  <si>
    <t>FENA4078</t>
  </si>
  <si>
    <t>FENA4079</t>
  </si>
  <si>
    <t>FEPE24554</t>
  </si>
  <si>
    <t>FENA4090</t>
  </si>
  <si>
    <t>FENA4091</t>
  </si>
  <si>
    <t>FEPE24862</t>
  </si>
  <si>
    <t>FENA4112</t>
  </si>
  <si>
    <t>FENA4120</t>
  </si>
  <si>
    <t>FENA4122</t>
  </si>
  <si>
    <t>FEPE25326</t>
  </si>
  <si>
    <t>FENA4148</t>
  </si>
  <si>
    <t>FENA4151</t>
  </si>
  <si>
    <t>FEPE25886</t>
  </si>
  <si>
    <t>FEPE26068</t>
  </si>
  <si>
    <t>FENA4159</t>
  </si>
  <si>
    <t>FENA4160</t>
  </si>
  <si>
    <t>FENA4214</t>
  </si>
  <si>
    <t>FENA4215</t>
  </si>
  <si>
    <t>FENA4232</t>
  </si>
  <si>
    <t>FENA4274</t>
  </si>
  <si>
    <t>FENA4275</t>
  </si>
  <si>
    <t>FEPE27268</t>
  </si>
  <si>
    <t>FENA4310</t>
  </si>
  <si>
    <t>FENA4312</t>
  </si>
  <si>
    <t>FEPE27510</t>
  </si>
  <si>
    <t>FENA4319</t>
  </si>
  <si>
    <t>FENA4320</t>
  </si>
  <si>
    <t>FENA4329</t>
  </si>
  <si>
    <t>FENA4330</t>
  </si>
  <si>
    <t>FENA4339</t>
  </si>
  <si>
    <t>FENA4340</t>
  </si>
  <si>
    <t>FENA4346</t>
  </si>
  <si>
    <t>FENA4347</t>
  </si>
  <si>
    <t>FENA4352</t>
  </si>
  <si>
    <t>FENA4353</t>
  </si>
  <si>
    <t>FENA4396</t>
  </si>
  <si>
    <t>FENA4397</t>
  </si>
  <si>
    <t>FENA4398</t>
  </si>
  <si>
    <t>FENA4403</t>
  </si>
  <si>
    <t>FENA4404</t>
  </si>
  <si>
    <t>FENA4430</t>
  </si>
  <si>
    <t>FENA4431</t>
  </si>
  <si>
    <t>FENA4432</t>
  </si>
  <si>
    <t>FENA4468</t>
  </si>
  <si>
    <t>FENA4469</t>
  </si>
  <si>
    <t>FENA4470</t>
  </si>
  <si>
    <t>FEPE29660</t>
  </si>
  <si>
    <t>FEPE29766</t>
  </si>
  <si>
    <t>FEPE29804</t>
  </si>
  <si>
    <t>FENA4476</t>
  </si>
  <si>
    <t>FENA4477</t>
  </si>
  <si>
    <t>FENA4478</t>
  </si>
  <si>
    <t>FEPE29938</t>
  </si>
  <si>
    <t>FEPE30056</t>
  </si>
  <si>
    <t>FEPE30144</t>
  </si>
  <si>
    <t>FENA4493</t>
  </si>
  <si>
    <t>FENA4494</t>
  </si>
  <si>
    <t>FEPE30432</t>
  </si>
  <si>
    <t>FEPE30652</t>
  </si>
  <si>
    <t>FEPE31040</t>
  </si>
  <si>
    <t>FEPE31345</t>
  </si>
  <si>
    <t>FEPE31360</t>
  </si>
  <si>
    <t>FEPE31441</t>
  </si>
  <si>
    <t>RIESGO DE FRACTURA S.A</t>
  </si>
  <si>
    <t>FECHA IPS</t>
  </si>
  <si>
    <t>VALOR IPS</t>
  </si>
  <si>
    <t>Estado de Factura Junio 24</t>
  </si>
  <si>
    <t>Boxalud</t>
  </si>
  <si>
    <t>Fecha de radicacion EPS</t>
  </si>
  <si>
    <t>Llave</t>
  </si>
  <si>
    <t>830027158_FENA3907</t>
  </si>
  <si>
    <t>830027158_FENA3957</t>
  </si>
  <si>
    <t>830027158_FENA3980</t>
  </si>
  <si>
    <t>830027158_FEPE24163</t>
  </si>
  <si>
    <t>830027158_FEPE24171</t>
  </si>
  <si>
    <t>830027158_FENA4078</t>
  </si>
  <si>
    <t>830027158_FENA4079</t>
  </si>
  <si>
    <t>830027158_FEPE24554</t>
  </si>
  <si>
    <t>830027158_FENA4090</t>
  </si>
  <si>
    <t>830027158_FENA4091</t>
  </si>
  <si>
    <t>830027158_FEPE24862</t>
  </si>
  <si>
    <t>830027158_FENA4112</t>
  </si>
  <si>
    <t>830027158_FENA4120</t>
  </si>
  <si>
    <t>830027158_FENA4122</t>
  </si>
  <si>
    <t>830027158_FEPE25326</t>
  </si>
  <si>
    <t>830027158_FENA4148</t>
  </si>
  <si>
    <t>830027158_FENA4151</t>
  </si>
  <si>
    <t>830027158_FEPE25886</t>
  </si>
  <si>
    <t>830027158_FEPE26068</t>
  </si>
  <si>
    <t>830027158_FENA4159</t>
  </si>
  <si>
    <t>830027158_FENA4160</t>
  </si>
  <si>
    <t>830027158_FENA4214</t>
  </si>
  <si>
    <t>830027158_FENA4215</t>
  </si>
  <si>
    <t>830027158_FENA4232</t>
  </si>
  <si>
    <t>830027158_FENA4274</t>
  </si>
  <si>
    <t>830027158_FENA4275</t>
  </si>
  <si>
    <t>830027158_FEPE27268</t>
  </si>
  <si>
    <t>830027158_FENA4310</t>
  </si>
  <si>
    <t>830027158_FENA4312</t>
  </si>
  <si>
    <t>830027158_FEPE27510</t>
  </si>
  <si>
    <t>830027158_FENA4319</t>
  </si>
  <si>
    <t>830027158_FENA4320</t>
  </si>
  <si>
    <t>830027158_FENA4329</t>
  </si>
  <si>
    <t>830027158_FENA4330</t>
  </si>
  <si>
    <t>830027158_FENA4339</t>
  </si>
  <si>
    <t>830027158_FENA4340</t>
  </si>
  <si>
    <t>830027158_FENA4346</t>
  </si>
  <si>
    <t>830027158_FENA4347</t>
  </si>
  <si>
    <t>830027158_FENA4352</t>
  </si>
  <si>
    <t>830027158_FENA4353</t>
  </si>
  <si>
    <t>830027158_FENA4396</t>
  </si>
  <si>
    <t>830027158_FENA4397</t>
  </si>
  <si>
    <t>830027158_FENA4398</t>
  </si>
  <si>
    <t>830027158_FENA4403</t>
  </si>
  <si>
    <t>830027158_FENA4404</t>
  </si>
  <si>
    <t>830027158_FENA4430</t>
  </si>
  <si>
    <t>830027158_FENA4431</t>
  </si>
  <si>
    <t>830027158_FENA4432</t>
  </si>
  <si>
    <t>830027158_FENA4468</t>
  </si>
  <si>
    <t>830027158_FENA4469</t>
  </si>
  <si>
    <t>830027158_FENA4470</t>
  </si>
  <si>
    <t>830027158_FEPE29660</t>
  </si>
  <si>
    <t>830027158_FEPE29766</t>
  </si>
  <si>
    <t>830027158_FEPE29804</t>
  </si>
  <si>
    <t>830027158_FENA4476</t>
  </si>
  <si>
    <t>830027158_FENA4477</t>
  </si>
  <si>
    <t>830027158_FENA4478</t>
  </si>
  <si>
    <t>830027158_FEPE29938</t>
  </si>
  <si>
    <t>830027158_FEPE30056</t>
  </si>
  <si>
    <t>830027158_FEPE30144</t>
  </si>
  <si>
    <t>830027158_FENA4493</t>
  </si>
  <si>
    <t>830027158_FENA4494</t>
  </si>
  <si>
    <t>830027158_FEPE30432</t>
  </si>
  <si>
    <t>830027158_FEPE30652</t>
  </si>
  <si>
    <t>830027158_FEPE31040</t>
  </si>
  <si>
    <t>830027158_FEPE31345</t>
  </si>
  <si>
    <t>830027158_FEPE31360</t>
  </si>
  <si>
    <t>830027158_FEPE31441</t>
  </si>
  <si>
    <t>Devuelta</t>
  </si>
  <si>
    <t>Para respuesta prestador</t>
  </si>
  <si>
    <t>Para revision respuesta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</si>
  <si>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</si>
  <si>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</si>
  <si>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</si>
  <si>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</si>
  <si>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</si>
  <si>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</si>
  <si>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</si>
  <si>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</si>
  <si>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N/A</t>
  </si>
  <si>
    <t>Observacion objeccion</t>
  </si>
  <si>
    <t>Tipificación objeccion</t>
  </si>
  <si>
    <t>Por Pagar SAP</t>
  </si>
  <si>
    <t>P. abiertas Doc</t>
  </si>
  <si>
    <t>Valor compensacion SAP</t>
  </si>
  <si>
    <t>Doc compensacion</t>
  </si>
  <si>
    <t xml:space="preserve">Valor TF </t>
  </si>
  <si>
    <t>Fecha de compensacion</t>
  </si>
  <si>
    <t>Fecha de corte</t>
  </si>
  <si>
    <t>24.04.2024</t>
  </si>
  <si>
    <t>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</t>
  </si>
  <si>
    <t>soporte se  devuelve factura al validar los datos no anexan la factura de venta , anexar soporte para darle tramite .</t>
  </si>
  <si>
    <t>soporte
se devuelve factura al validar los datos no anexan la factura , anexar soporte para darle tramite ala factura</t>
  </si>
  <si>
    <t>AUTORIZACION</t>
  </si>
  <si>
    <t>SOPORTE</t>
  </si>
  <si>
    <t>FACTURA DEVUELTA</t>
  </si>
  <si>
    <t>FACTURA PENDIENTE EN PROGRAMACION DE PAGO</t>
  </si>
  <si>
    <t>FACTURA NO RADICADA</t>
  </si>
  <si>
    <t>Estado de Factura EPS Mayo 30</t>
  </si>
  <si>
    <t>FACTURA PENDIENTE EN PROGRAMACION DE PAGO - FACTURA GLOSA CERRADA POR EXTEMPORANEIDAD</t>
  </si>
  <si>
    <t>GLOSA EN PROCESO INTERNO</t>
  </si>
  <si>
    <t>FACTURA PENDIENTE EN PROGRAMACION DE PAGO - GLOSA EN PROCESO INTERNO</t>
  </si>
  <si>
    <t>Total general</t>
  </si>
  <si>
    <t xml:space="preserve">Cant. Facturas </t>
  </si>
  <si>
    <t xml:space="preserve">Saldo IPS </t>
  </si>
  <si>
    <t xml:space="preserve">Valor glosa pendiente </t>
  </si>
  <si>
    <t xml:space="preserve">Valor glosa aceptada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</si>
  <si>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</si>
  <si>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</si>
  <si>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</si>
  <si>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</si>
  <si>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</si>
  <si>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</si>
  <si>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</si>
  <si>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</si>
  <si>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</si>
  <si>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</si>
  <si>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</si>
  <si>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</si>
  <si>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</si>
  <si>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</si>
  <si>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</si>
  <si>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</si>
  <si>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</si>
  <si>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</si>
  <si>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</si>
  <si>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</si>
  <si>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</si>
  <si>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</si>
  <si>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</si>
  <si>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RIESGO DE FRACTURA S.A</t>
  </si>
  <si>
    <t>NIT: 830027158</t>
  </si>
  <si>
    <t>Santiago de Cali, Junio 24 del 2024</t>
  </si>
  <si>
    <t>Con Corte al dia: 31/05/2024</t>
  </si>
  <si>
    <t xml:space="preserve">Mayra Alejandra Contreras </t>
  </si>
  <si>
    <t>Líder de cartera y cuentas medicas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</si>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</sst>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136">
    <xf numFmtId="0" fontId="0" fillId="0" borderId="0" xfId="0"/>
    <xf numFmtId="14" fontId="0" fillId="0" borderId="0" xfId="0" applyNumberFormat="1"/>
    <xf numFmtId="14" fontId="0" fillId="0" borderId="1" xfId="0" applyNumberFormat="1" applyBorder="1"/>
    <xf numFmtId="164" fontId="0" fillId="0" borderId="0" xfId="1" applyNumberFormat="1" applyFont="1"/>
    <xf numFmtId="164" fontId="2" fillId="2" borderId="5" xfId="1" applyNumberFormat="1" applyFont="1" applyFill="1" applyBorder="1"/>
    <xf numFmtId="0" fontId="2" fillId="2" borderId="3" xfId="0" applyFont="1" applyFill="1" applyBorder="1"/>
    <xf numFmtId="14" fontId="2" fillId="2" borderId="3" xfId="0" applyNumberFormat="1" applyFont="1" applyFill="1" applyBorder="1"/>
    <xf numFmtId="164" fontId="2" fillId="2" borderId="4" xfId="1" applyNumberFormat="1" applyFont="1" applyFill="1" applyBorder="1"/>
    <xf numFmtId="164" fontId="0" fillId="0" borderId="1" xfId="1" applyNumberFormat="1" applyFont="1" applyBorder="1"/>
    <xf numFmtId="0" fontId="0" fillId="0" borderId="1" xfId="0" applyBorder="1"/>
    <xf numFmtId="0" fontId="0" fillId="0" borderId="0" xfId="0" applyNumberFormat="1"/>
    <xf numFmtId="0" fontId="2" fillId="2" borderId="2" xfId="0" applyNumberFormat="1" applyFont="1" applyFill="1" applyBorder="1"/>
    <xf numFmtId="0" fontId="0" fillId="0" borderId="1" xfId="0" applyNumberFormat="1" applyBorder="1"/>
    <xf numFmtId="0" fontId="6" fillId="0" borderId="0" xfId="0" applyFont="1" applyFill="1" applyAlignment="1">
      <alignment horizontal="center" vertical="center" wrapText="1"/>
    </xf>
    <xf numFmtId="0" fontId="0" fillId="0" borderId="0" xfId="0" applyNumberFormat="1" applyFont="1"/>
    <xf numFmtId="0" fontId="0" fillId="0" borderId="0" xfId="0" applyFont="1"/>
    <xf numFmtId="0" fontId="0" fillId="0" borderId="1" xfId="0" applyNumberFormat="1" applyFont="1" applyBorder="1"/>
    <xf numFmtId="14" fontId="0" fillId="0" borderId="1" xfId="0" applyNumberFormat="1" applyFont="1" applyBorder="1"/>
    <xf numFmtId="0" fontId="0" fillId="0" borderId="1" xfId="0" applyFont="1" applyBorder="1"/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7" fillId="5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/>
    <xf numFmtId="14" fontId="7" fillId="6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165" fontId="5" fillId="0" borderId="0" xfId="2" applyNumberFormat="1" applyFont="1"/>
    <xf numFmtId="165" fontId="8" fillId="0" borderId="1" xfId="2" applyNumberFormat="1" applyFont="1" applyBorder="1" applyAlignment="1">
      <alignment horizontal="center" vertical="center" wrapText="1"/>
    </xf>
    <xf numFmtId="165" fontId="8" fillId="8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/>
    <xf numFmtId="0" fontId="7" fillId="9" borderId="1" xfId="0" applyFont="1" applyFill="1" applyBorder="1" applyAlignment="1">
      <alignment horizontal="center" vertical="center" wrapText="1"/>
    </xf>
    <xf numFmtId="165" fontId="0" fillId="0" borderId="12" xfId="2" applyNumberFormat="1" applyFont="1" applyBorder="1"/>
    <xf numFmtId="0" fontId="0" fillId="0" borderId="17" xfId="0" applyBorder="1" applyAlignment="1">
      <alignment horizontal="left"/>
    </xf>
    <xf numFmtId="0" fontId="0" fillId="0" borderId="17" xfId="0" applyNumberFormat="1" applyBorder="1"/>
    <xf numFmtId="165" fontId="0" fillId="0" borderId="17" xfId="2" applyNumberFormat="1" applyFont="1" applyBorder="1"/>
    <xf numFmtId="0" fontId="0" fillId="0" borderId="7" xfId="0" pivotButton="1" applyBorder="1"/>
    <xf numFmtId="0" fontId="0" fillId="0" borderId="7" xfId="0" applyBorder="1"/>
    <xf numFmtId="165" fontId="0" fillId="0" borderId="7" xfId="2" applyNumberFormat="1" applyFont="1" applyBorder="1"/>
    <xf numFmtId="165" fontId="0" fillId="0" borderId="19" xfId="2" applyNumberFormat="1" applyFont="1" applyBorder="1"/>
    <xf numFmtId="0" fontId="0" fillId="0" borderId="7" xfId="0" applyBorder="1" applyAlignment="1">
      <alignment horizontal="left"/>
    </xf>
    <xf numFmtId="0" fontId="0" fillId="0" borderId="7" xfId="0" applyNumberFormat="1" applyBorder="1"/>
    <xf numFmtId="0" fontId="10" fillId="0" borderId="0" xfId="3" applyFont="1"/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6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/>
    </xf>
    <xf numFmtId="0" fontId="10" fillId="0" borderId="12" xfId="3" applyFont="1" applyBorder="1" applyAlignment="1">
      <alignment horizontal="centerContinuous"/>
    </xf>
    <xf numFmtId="0" fontId="11" fillId="0" borderId="13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15" xfId="3" applyFont="1" applyBorder="1" applyAlignment="1">
      <alignment horizontal="centerContinuous" vertical="center"/>
    </xf>
    <xf numFmtId="0" fontId="11" fillId="0" borderId="18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7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/>
    </xf>
    <xf numFmtId="0" fontId="10" fillId="0" borderId="15" xfId="3" applyFont="1" applyBorder="1" applyAlignment="1">
      <alignment horizontal="centerContinuous"/>
    </xf>
    <xf numFmtId="0" fontId="10" fillId="0" borderId="11" xfId="3" applyFont="1" applyBorder="1"/>
    <xf numFmtId="0" fontId="10" fillId="0" borderId="12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4" fontId="12" fillId="0" borderId="0" xfId="1" applyNumberFormat="1" applyFont="1" applyAlignment="1">
      <alignment horizontal="right"/>
    </xf>
    <xf numFmtId="164" fontId="10" fillId="0" borderId="0" xfId="1" applyNumberFormat="1" applyFont="1"/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10" fillId="0" borderId="0" xfId="3" applyNumberFormat="1" applyFont="1"/>
    <xf numFmtId="168" fontId="10" fillId="0" borderId="14" xfId="4" applyNumberFormat="1" applyFont="1" applyBorder="1" applyAlignment="1">
      <alignment horizontal="center"/>
    </xf>
    <xf numFmtId="164" fontId="10" fillId="0" borderId="14" xfId="1" applyNumberFormat="1" applyFont="1" applyBorder="1" applyAlignment="1">
      <alignment horizontal="right"/>
    </xf>
    <xf numFmtId="168" fontId="11" fillId="0" borderId="0" xfId="1" applyNumberFormat="1" applyFont="1" applyAlignment="1">
      <alignment horizontal="right"/>
    </xf>
    <xf numFmtId="164" fontId="11" fillId="0" borderId="0" xfId="1" applyNumberFormat="1" applyFont="1" applyAlignment="1">
      <alignment horizontal="right"/>
    </xf>
    <xf numFmtId="0" fontId="12" fillId="0" borderId="0" xfId="3" applyFont="1"/>
    <xf numFmtId="168" fontId="9" fillId="0" borderId="14" xfId="4" applyNumberFormat="1" applyFont="1" applyBorder="1" applyAlignment="1">
      <alignment horizontal="center"/>
    </xf>
    <xf numFmtId="164" fontId="9" fillId="0" borderId="14" xfId="1" applyNumberFormat="1" applyFont="1" applyBorder="1" applyAlignment="1">
      <alignment horizontal="right"/>
    </xf>
    <xf numFmtId="0" fontId="9" fillId="0" borderId="12" xfId="3" applyFont="1" applyBorder="1"/>
    <xf numFmtId="168" fontId="9" fillId="0" borderId="0" xfId="1" applyNumberFormat="1" applyFont="1" applyAlignment="1">
      <alignment horizontal="right"/>
    </xf>
    <xf numFmtId="168" fontId="12" fillId="0" borderId="20" xfId="4" applyNumberFormat="1" applyFont="1" applyBorder="1" applyAlignment="1">
      <alignment horizontal="center"/>
    </xf>
    <xf numFmtId="164" fontId="12" fillId="0" borderId="20" xfId="1" applyNumberFormat="1" applyFont="1" applyBorder="1" applyAlignment="1">
      <alignment horizontal="right"/>
    </xf>
    <xf numFmtId="169" fontId="9" fillId="0" borderId="0" xfId="3" applyNumberFormat="1" applyFont="1"/>
    <xf numFmtId="167" fontId="9" fillId="0" borderId="0" xfId="4" applyFont="1"/>
    <xf numFmtId="164" fontId="9" fillId="0" borderId="0" xfId="1" applyNumberFormat="1" applyFont="1"/>
    <xf numFmtId="169" fontId="12" fillId="0" borderId="14" xfId="3" applyNumberFormat="1" applyFont="1" applyBorder="1"/>
    <xf numFmtId="169" fontId="9" fillId="0" borderId="14" xfId="3" applyNumberFormat="1" applyFont="1" applyBorder="1"/>
    <xf numFmtId="167" fontId="12" fillId="0" borderId="14" xfId="4" applyFont="1" applyBorder="1"/>
    <xf numFmtId="164" fontId="9" fillId="0" borderId="14" xfId="1" applyNumberFormat="1" applyFont="1" applyBorder="1"/>
    <xf numFmtId="169" fontId="12" fillId="0" borderId="0" xfId="3" applyNumberFormat="1" applyFont="1"/>
    <xf numFmtId="0" fontId="10" fillId="0" borderId="13" xfId="3" applyFont="1" applyBorder="1"/>
    <xf numFmtId="0" fontId="10" fillId="0" borderId="14" xfId="3" applyFont="1" applyBorder="1"/>
    <xf numFmtId="169" fontId="10" fillId="0" borderId="14" xfId="3" applyNumberFormat="1" applyFont="1" applyBorder="1"/>
    <xf numFmtId="0" fontId="10" fillId="0" borderId="15" xfId="3" applyFont="1" applyBorder="1"/>
    <xf numFmtId="0" fontId="12" fillId="0" borderId="1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9" fillId="0" borderId="11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5" fontId="12" fillId="0" borderId="0" xfId="2" applyNumberFormat="1" applyFont="1"/>
    <xf numFmtId="170" fontId="12" fillId="0" borderId="0" xfId="2" applyNumberFormat="1" applyFont="1" applyAlignment="1">
      <alignment horizontal="right"/>
    </xf>
    <xf numFmtId="165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65" fontId="9" fillId="0" borderId="6" xfId="2" applyNumberFormat="1" applyFont="1" applyBorder="1" applyAlignment="1">
      <alignment horizontal="center"/>
    </xf>
    <xf numFmtId="170" fontId="9" fillId="0" borderId="6" xfId="2" applyNumberFormat="1" applyFont="1" applyBorder="1" applyAlignment="1">
      <alignment horizontal="right"/>
    </xf>
    <xf numFmtId="165" fontId="9" fillId="0" borderId="20" xfId="2" applyNumberFormat="1" applyFont="1" applyBorder="1" applyAlignment="1">
      <alignment horizontal="center"/>
    </xf>
    <xf numFmtId="170" fontId="9" fillId="0" borderId="20" xfId="2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13" xfId="3" applyFont="1" applyBorder="1"/>
    <xf numFmtId="0" fontId="9" fillId="0" borderId="14" xfId="3" applyFont="1" applyBorder="1"/>
    <xf numFmtId="0" fontId="9" fillId="0" borderId="15" xfId="3" applyFont="1" applyBorder="1"/>
    <xf numFmtId="0" fontId="2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13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9" fillId="0" borderId="13" xfId="3" applyFont="1" applyBorder="1" applyAlignment="1">
      <alignment horizontal="center"/>
    </xf>
    <xf numFmtId="0" fontId="9" fillId="0" borderId="15" xfId="3" applyFont="1" applyBorder="1" applyAlignment="1">
      <alignment horizontal="center"/>
    </xf>
    <xf numFmtId="0" fontId="12" fillId="0" borderId="8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 wrapText="1"/>
    </xf>
    <xf numFmtId="0" fontId="12" fillId="0" borderId="22" xfId="3" applyFont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8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7.443465509263" createdVersion="5" refreshedVersion="5" minRefreshableVersion="3" recordCount="68">
  <cacheSource type="worksheet">
    <worksheetSource ref="A2:Z70" sheet="ESTADO DE CADA FACTURA"/>
  </cacheSource>
  <cacheFields count="26">
    <cacheField name="NIT" numFmtId="0">
      <sharedItems containsSemiMixedTypes="0" containsString="0" containsNumber="1" containsInteger="1" minValue="830027158" maxValue="830027158"/>
    </cacheField>
    <cacheField name="ENTIDAD" numFmtId="14">
      <sharedItems/>
    </cacheField>
    <cacheField name="FACTURA" numFmtId="0">
      <sharedItems/>
    </cacheField>
    <cacheField name="Llave" numFmtId="14">
      <sharedItems/>
    </cacheField>
    <cacheField name="FECHA IPS" numFmtId="14">
      <sharedItems containsSemiMixedTypes="0" containsNonDate="0" containsDate="1" containsString="0" minDate="2023-07-06T11:58:00" maxDate="2024-05-25T16:16:00"/>
    </cacheField>
    <cacheField name="Fecha de radicacion EPS" numFmtId="14">
      <sharedItems containsDate="1" containsMixedTypes="1" minDate="2023-10-02T07:00:00" maxDate="2024-05-09T08:18:08"/>
    </cacheField>
    <cacheField name="VALOR IPS" numFmtId="165">
      <sharedItems containsSemiMixedTypes="0" containsString="0" containsNumber="1" containsInteger="1" minValue="44800" maxValue="2825800"/>
    </cacheField>
    <cacheField name="Estado de Factura Junio 24" numFmtId="0">
      <sharedItems count="6">
        <s v="FACTURA DEVUELTA"/>
        <s v="FACTURA PENDIENTE EN PROGRAMACION DE PAGO - FACTURA GLOSA CERRADA POR EXTEMPORANEIDAD"/>
        <s v="GLOSA EN PROCESO INTERNO"/>
        <s v="FACTURA PENDIENTE EN PROGRAMACION DE PAGO"/>
        <s v="FACTURA PENDIENTE EN PROGRAMACION DE PAGO - GLOSA EN PROCESO INTERNO"/>
        <s v="FACTURA NO RADICADA"/>
      </sharedItems>
    </cacheField>
    <cacheField name="Boxalud" numFmtId="0">
      <sharedItems/>
    </cacheField>
    <cacheField name="Estado de Factura EPS Mayo 30" numFmtId="0">
      <sharedItems/>
    </cacheField>
    <cacheField name="Valor Total Bruto" numFmtId="165">
      <sharedItems containsSemiMixedTypes="0" containsString="0" containsNumber="1" containsInteger="1" minValue="0" maxValue="2876000"/>
    </cacheField>
    <cacheField name="Valor Devolucion" numFmtId="165">
      <sharedItems containsSemiMixedTypes="0" containsString="0" containsNumber="1" containsInteger="1" minValue="0" maxValue="852000"/>
    </cacheField>
    <cacheField name="Valor Glosa Pendiente" numFmtId="165">
      <sharedItems containsSemiMixedTypes="0" containsString="0" containsNumber="1" containsInteger="1" minValue="0" maxValue="100200"/>
    </cacheField>
    <cacheField name="Observacion objeccion" numFmtId="165">
      <sharedItems containsBlank="1" longText="1"/>
    </cacheField>
    <cacheField name="Tipificación objeccion" numFmtId="165">
      <sharedItems containsBlank="1"/>
    </cacheField>
    <cacheField name="Valor Radicado" numFmtId="165">
      <sharedItems containsSemiMixedTypes="0" containsString="0" containsNumber="1" containsInteger="1" minValue="0" maxValue="2876000"/>
    </cacheField>
    <cacheField name="Valor Glosa Aceptada" numFmtId="165">
      <sharedItems containsSemiMixedTypes="0" containsString="0" containsNumber="1" containsInteger="1" minValue="0" maxValue="5000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2775800"/>
    </cacheField>
    <cacheField name="Por Pagar SAP" numFmtId="165">
      <sharedItems containsSemiMixedTypes="0" containsString="0" containsNumber="1" containsInteger="1" minValue="0" maxValue="2775800"/>
    </cacheField>
    <cacheField name="P. abiertas Doc" numFmtId="0">
      <sharedItems containsString="0" containsBlank="1" containsNumber="1" containsInteger="1" minValue="1222371428" maxValue="4800062921"/>
    </cacheField>
    <cacheField name="Valor compensacion SAP" numFmtId="165">
      <sharedItems containsSemiMixedTypes="0" containsString="0" containsNumber="1" containsInteger="1" minValue="0" maxValue="2322100"/>
    </cacheField>
    <cacheField name="Doc compensacion" numFmtId="0">
      <sharedItems containsString="0" containsBlank="1" containsNumber="1" containsInteger="1" minValue="2201501108" maxValue="2201501108"/>
    </cacheField>
    <cacheField name="Valor TF " numFmtId="0">
      <sharedItems containsString="0" containsBlank="1" containsNumber="1" containsInteger="1" minValue="16823637" maxValue="16823637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">
  <r>
    <n v="830027158"/>
    <s v="RIESGO DE FRACTURA S.A"/>
    <s v="FENA3907"/>
    <s v="830027158_FENA3907"/>
    <d v="2023-07-06T11:58:00"/>
    <d v="2023-10-02T07:00:00"/>
    <n v="852000"/>
    <x v="0"/>
    <s v="Devuelta"/>
    <s v="FACTURA DEVUELTA"/>
    <n v="0"/>
    <n v="852000"/>
    <n v="0"/>
    <s v="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"/>
    <s v="AUTORIZACION"/>
    <n v="0"/>
    <n v="0"/>
    <n v="0"/>
    <n v="0"/>
    <n v="0"/>
    <m/>
    <n v="0"/>
    <m/>
    <m/>
    <m/>
    <d v="2024-05-31T00:00:00"/>
  </r>
  <r>
    <n v="830027158"/>
    <s v="RIESGO DE FRACTURA S.A"/>
    <s v="FENA3957"/>
    <s v="830027158_FENA3957"/>
    <d v="2023-08-09T11:38:00"/>
    <d v="2023-10-02T07:00:00"/>
    <n v="164850"/>
    <x v="1"/>
    <s v="Para respuesta prestador"/>
    <s v="FACTURA PENDIENTE EN PROGRAMACION DE PAGO - FACTURA GLOSA CERRADA POR EXTEMPORANEIDAD"/>
    <n v="1000000"/>
    <n v="0"/>
    <n v="0"/>
    <m/>
    <m/>
    <n v="1000000"/>
    <n v="50000"/>
    <n v="0"/>
    <n v="890900"/>
    <n v="0"/>
    <m/>
    <n v="0"/>
    <m/>
    <m/>
    <m/>
    <d v="2024-05-31T00:00:00"/>
  </r>
  <r>
    <n v="830027158"/>
    <s v="RIESGO DE FRACTURA S.A"/>
    <s v="FENA3980"/>
    <s v="830027158_FENA3980"/>
    <d v="2023-08-31T15:18:00"/>
    <d v="2023-10-02T07:00:00"/>
    <n v="50000"/>
    <x v="2"/>
    <s v="Para revision respuesta"/>
    <s v="GLOSA EN PROCESO INTERNO"/>
    <n v="2552200"/>
    <n v="0"/>
    <n v="100200"/>
    <m/>
    <m/>
    <n v="2552200"/>
    <n v="0"/>
    <n v="0"/>
    <n v="2322100"/>
    <n v="0"/>
    <m/>
    <n v="2322100"/>
    <n v="2201501108"/>
    <n v="16823637"/>
    <s v="24.04.2024"/>
    <d v="2024-05-31T00:00:00"/>
  </r>
  <r>
    <n v="830027158"/>
    <s v="RIESGO DE FRACTURA S.A"/>
    <s v="FEPE24163"/>
    <s v="830027158_FEPE24163"/>
    <d v="2023-10-04T12:47:00"/>
    <d v="2023-11-01T07:00:00"/>
    <n v="426000"/>
    <x v="3"/>
    <s v="Finalizada"/>
    <s v="FACTURA PENDIENTE EN PROGRAMACION DE PAGO"/>
    <n v="426000"/>
    <n v="0"/>
    <n v="0"/>
    <m/>
    <m/>
    <n v="426000"/>
    <n v="0"/>
    <n v="0"/>
    <n v="426000"/>
    <n v="426000"/>
    <n v="1222375046"/>
    <n v="0"/>
    <m/>
    <m/>
    <m/>
    <d v="2024-05-31T00:00:00"/>
  </r>
  <r>
    <n v="830027158"/>
    <s v="RIESGO DE FRACTURA S.A"/>
    <s v="FEPE24171"/>
    <s v="830027158_FEPE24171"/>
    <d v="2023-10-04T14:10:00"/>
    <d v="2023-11-01T07:00:00"/>
    <n v="350400"/>
    <x v="3"/>
    <s v="Finalizada"/>
    <s v="FACTURA PENDIENTE EN PROGRAMACION DE PAGO"/>
    <n v="426000"/>
    <n v="0"/>
    <n v="0"/>
    <m/>
    <m/>
    <n v="426000"/>
    <n v="0"/>
    <n v="0"/>
    <n v="350400"/>
    <n v="350400"/>
    <n v="1222375050"/>
    <n v="0"/>
    <m/>
    <m/>
    <m/>
    <d v="2024-05-31T00:00:00"/>
  </r>
  <r>
    <n v="830027158"/>
    <s v="RIESGO DE FRACTURA S.A"/>
    <s v="FENA4078"/>
    <s v="830027158_FENA4078"/>
    <d v="2023-10-10T11:13:00"/>
    <d v="2023-11-01T07:00:00"/>
    <n v="176400"/>
    <x v="3"/>
    <s v="Finalizada"/>
    <s v="FACTURA PENDIENTE EN PROGRAMACION DE PAGO"/>
    <n v="200000"/>
    <n v="0"/>
    <n v="0"/>
    <m/>
    <m/>
    <n v="200000"/>
    <n v="0"/>
    <n v="0"/>
    <n v="176400"/>
    <n v="176400"/>
    <n v="1222375051"/>
    <n v="0"/>
    <m/>
    <m/>
    <m/>
    <d v="2024-05-31T00:00:00"/>
  </r>
  <r>
    <n v="830027158"/>
    <s v="RIESGO DE FRACTURA S.A"/>
    <s v="FENA4079"/>
    <s v="830027158_FENA4079"/>
    <d v="2023-10-10T11:15:00"/>
    <d v="2023-11-01T07:00:00"/>
    <n v="2396100"/>
    <x v="3"/>
    <s v="Finalizada"/>
    <s v="FACTURA PENDIENTE EN PROGRAMACION DE PAGO"/>
    <n v="2402000"/>
    <n v="0"/>
    <n v="0"/>
    <m/>
    <m/>
    <n v="2402000"/>
    <n v="0"/>
    <n v="0"/>
    <n v="2378400"/>
    <n v="2232900"/>
    <n v="4800062921"/>
    <n v="0"/>
    <m/>
    <m/>
    <m/>
    <d v="2024-05-31T00:00:00"/>
  </r>
  <r>
    <n v="830027158"/>
    <s v="RIESGO DE FRACTURA S.A"/>
    <s v="FEPE24554"/>
    <s v="830027158_FEPE24554"/>
    <d v="2023-10-21T18:06:00"/>
    <d v="2023-12-01T07:00:00"/>
    <n v="426000"/>
    <x v="0"/>
    <s v="Devuelta"/>
    <s v="FACTURA DEVUELTA"/>
    <n v="0"/>
    <n v="426000"/>
    <n v="0"/>
    <s v="Se sostiene DEVOLUCION DE FACTURA, En la auditoria de la cuenta, la cual se encuentra objeción en servicio de AYUDAS DIAGNOSTICAS - ESTUDIO FISIOLÓGICO COMPLETO DEL SUEÑO [POLISOMNOGRAFÍA] con el CUPS 891704, No se evidencia autorización para los servicios facturados los cuales se realizaron en el año 2018. La Aut. 180463214342077 presentada a nombre de León Jairo Quiceno Vélez con CC 16548434 se presentó con la factura No. NAL-386 en el mes de marzo de 2018. Ambos servicios prestados el 18-30 de Marzo 2018, no cuentan con autorización por lo cual no son procedentes para pago por parte de la EPS."/>
    <s v="SOPORTE"/>
    <n v="0"/>
    <n v="0"/>
    <n v="0"/>
    <n v="0"/>
    <n v="0"/>
    <m/>
    <n v="0"/>
    <m/>
    <m/>
    <m/>
    <d v="2024-05-31T00:00:00"/>
  </r>
  <r>
    <n v="830027158"/>
    <s v="RIESGO DE FRACTURA S.A"/>
    <s v="FENA4090"/>
    <s v="830027158_FENA4090"/>
    <d v="2023-10-24T15:13:00"/>
    <d v="2023-11-01T07:00:00"/>
    <n v="2825800"/>
    <x v="4"/>
    <s v="Para revision respuesta"/>
    <s v="FACTURA PENDIENTE EN PROGRAMACION DE PAGO - GLOSA EN PROCESO INTERNO"/>
    <n v="2876000"/>
    <n v="0"/>
    <n v="50000"/>
    <m/>
    <m/>
    <n v="2876000"/>
    <n v="0"/>
    <n v="0"/>
    <n v="2775800"/>
    <n v="2775800"/>
    <n v="1222375038"/>
    <n v="0"/>
    <m/>
    <m/>
    <m/>
    <d v="2024-05-31T00:00:00"/>
  </r>
  <r>
    <n v="830027158"/>
    <s v="RIESGO DE FRACTURA S.A"/>
    <s v="FENA4091"/>
    <s v="830027158_FENA4091"/>
    <d v="2023-10-24T15:25:00"/>
    <d v="2023-11-01T07:00:00"/>
    <n v="690244"/>
    <x v="3"/>
    <s v="Finalizada"/>
    <s v="FACTURA PENDIENTE EN PROGRAMACION DE PAGO"/>
    <n v="726000"/>
    <n v="0"/>
    <n v="0"/>
    <m/>
    <m/>
    <n v="726000"/>
    <n v="0"/>
    <n v="0"/>
    <n v="726000"/>
    <n v="690244"/>
    <n v="1222375045"/>
    <n v="0"/>
    <m/>
    <m/>
    <m/>
    <d v="2024-05-31T00:00:00"/>
  </r>
  <r>
    <n v="830027158"/>
    <s v="RIESGO DE FRACTURA S.A"/>
    <s v="FEPE24862"/>
    <s v="830027158_FEPE24862"/>
    <d v="2023-10-28T15:56:00"/>
    <d v="2023-12-01T07:00:00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71428"/>
    <n v="0"/>
    <m/>
    <m/>
    <m/>
    <d v="2024-05-31T00:00:00"/>
  </r>
  <r>
    <n v="830027158"/>
    <s v="RIESGO DE FRACTURA S.A"/>
    <s v="FENA4112"/>
    <s v="830027158_FENA4112"/>
    <d v="2023-10-31T09:20:00"/>
    <d v="2023-11-10T15:10:51"/>
    <n v="2372100"/>
    <x v="3"/>
    <s v="Finalizada"/>
    <s v="FACTURA PENDIENTE EN PROGRAMACION DE PAGO"/>
    <n v="2378000"/>
    <n v="0"/>
    <n v="0"/>
    <m/>
    <m/>
    <n v="2378000"/>
    <n v="0"/>
    <n v="0"/>
    <n v="2351400"/>
    <n v="2351400"/>
    <n v="1222375041"/>
    <n v="0"/>
    <m/>
    <m/>
    <m/>
    <d v="2024-05-31T00:00:00"/>
  </r>
  <r>
    <n v="830027158"/>
    <s v="RIESGO DE FRACTURA S.A"/>
    <s v="FENA4120"/>
    <s v="830027158_FENA4120"/>
    <d v="2023-11-07T09:22:00"/>
    <d v="2023-12-01T07:00:00"/>
    <n v="138200"/>
    <x v="3"/>
    <s v="Finalizada"/>
    <s v="FACTURA PENDIENTE EN PROGRAMACION DE PAGO"/>
    <n v="150000"/>
    <n v="0"/>
    <n v="0"/>
    <m/>
    <m/>
    <n v="150000"/>
    <n v="0"/>
    <n v="0"/>
    <n v="138200"/>
    <n v="138200"/>
    <n v="1222377118"/>
    <n v="0"/>
    <m/>
    <m/>
    <m/>
    <d v="2024-05-31T00:00:00"/>
  </r>
  <r>
    <n v="830027158"/>
    <s v="RIESGO DE FRACTURA S.A"/>
    <s v="FENA4122"/>
    <s v="830027158_FENA4122"/>
    <d v="2023-11-07T09:27:00"/>
    <d v="2023-12-01T07:00:00"/>
    <n v="1649400"/>
    <x v="3"/>
    <s v="Finalizada"/>
    <s v="FACTURA PENDIENTE EN PROGRAMACION DE PAGO"/>
    <n v="1676000"/>
    <n v="0"/>
    <n v="0"/>
    <m/>
    <m/>
    <n v="1676000"/>
    <n v="0"/>
    <n v="0"/>
    <n v="1649400"/>
    <n v="1649400"/>
    <n v="1222376949"/>
    <n v="0"/>
    <m/>
    <m/>
    <m/>
    <d v="2024-05-31T00:00:00"/>
  </r>
  <r>
    <n v="830027158"/>
    <s v="RIESGO DE FRACTURA S.A"/>
    <s v="FEPE25326"/>
    <s v="830027158_FEPE25326"/>
    <d v="2023-11-08T17:25:00"/>
    <d v="2023-12-01T07:00:00"/>
    <n v="426000"/>
    <x v="3"/>
    <s v="Finalizada"/>
    <s v="FACTURA PENDIENTE EN PROGRAMACION DE PAGO"/>
    <n v="426000"/>
    <n v="0"/>
    <n v="0"/>
    <m/>
    <m/>
    <n v="426000"/>
    <n v="0"/>
    <n v="0"/>
    <n v="426000"/>
    <n v="426000"/>
    <n v="1222371473"/>
    <n v="0"/>
    <m/>
    <m/>
    <m/>
    <d v="2024-05-31T00:00:00"/>
  </r>
  <r>
    <n v="830027158"/>
    <s v="RIESGO DE FRACTURA S.A"/>
    <s v="FENA4148"/>
    <s v="830027158_FENA4148"/>
    <d v="2023-11-17T11:35:00"/>
    <d v="2023-12-01T07:00:00"/>
    <n v="150000"/>
    <x v="3"/>
    <s v="Finalizada"/>
    <s v="FACTURA PENDIENTE EN PROGRAMACION DE PAGO"/>
    <n v="150000"/>
    <n v="0"/>
    <n v="0"/>
    <m/>
    <m/>
    <n v="150000"/>
    <n v="0"/>
    <n v="0"/>
    <n v="150000"/>
    <n v="150000"/>
    <n v="1222376199"/>
    <n v="0"/>
    <m/>
    <m/>
    <m/>
    <d v="2024-05-31T00:00:00"/>
  </r>
  <r>
    <n v="830027158"/>
    <s v="RIESGO DE FRACTURA S.A"/>
    <s v="FENA4151"/>
    <s v="830027158_FENA4151"/>
    <d v="2023-11-17T11:37:00"/>
    <d v="2023-12-01T07:00:00"/>
    <n v="2378100"/>
    <x v="3"/>
    <s v="Finalizada"/>
    <s v="FACTURA PENDIENTE EN PROGRAMACION DE PAGO"/>
    <n v="2452000"/>
    <n v="0"/>
    <n v="0"/>
    <m/>
    <m/>
    <n v="2452000"/>
    <n v="0"/>
    <n v="0"/>
    <n v="2378100"/>
    <n v="2378100"/>
    <n v="1222375333"/>
    <n v="0"/>
    <m/>
    <m/>
    <m/>
    <d v="2024-05-31T00:00:00"/>
  </r>
  <r>
    <n v="830027158"/>
    <s v="RIESGO DE FRACTURA S.A"/>
    <s v="FEPE25886"/>
    <s v="830027158_FEPE25886"/>
    <d v="2023-11-22T19:10:00"/>
    <d v="2023-12-13T15:22:49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77115"/>
    <n v="0"/>
    <m/>
    <m/>
    <m/>
    <d v="2024-05-31T00:00:00"/>
  </r>
  <r>
    <n v="830027158"/>
    <s v="RIESGO DE FRACTURA S.A"/>
    <s v="FEPE26068"/>
    <s v="830027158_FEPE26068"/>
    <d v="2023-11-28T15:02:00"/>
    <d v="2023-12-13T15:20:33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77113"/>
    <n v="0"/>
    <m/>
    <m/>
    <m/>
    <d v="2024-05-31T00:00:00"/>
  </r>
  <r>
    <n v="830027158"/>
    <s v="RIESGO DE FRACTURA S.A"/>
    <s v="FENA4159"/>
    <s v="830027158_FENA4159"/>
    <d v="2023-11-29T15:58:00"/>
    <d v="2024-01-02T07:00:00"/>
    <n v="250000"/>
    <x v="3"/>
    <s v="Finalizada"/>
    <s v="FACTURA PENDIENTE EN PROGRAMACION DE PAGO"/>
    <n v="250000"/>
    <n v="0"/>
    <n v="0"/>
    <m/>
    <m/>
    <n v="250000"/>
    <n v="0"/>
    <n v="0"/>
    <n v="250000"/>
    <n v="250000"/>
    <n v="1222377097"/>
    <n v="0"/>
    <m/>
    <m/>
    <m/>
    <d v="2024-05-31T00:00:00"/>
  </r>
  <r>
    <n v="830027158"/>
    <s v="RIESGO DE FRACTURA S.A"/>
    <s v="FENA4160"/>
    <s v="830027158_FENA4160"/>
    <d v="2023-11-29T16:03:00"/>
    <d v="2024-01-02T07:00:00"/>
    <n v="2469500"/>
    <x v="3"/>
    <s v="Finalizada"/>
    <s v="FACTURA PENDIENTE EN PROGRAMACION DE PAGO"/>
    <n v="2502000"/>
    <n v="0"/>
    <n v="0"/>
    <m/>
    <m/>
    <n v="2502000"/>
    <n v="0"/>
    <n v="0"/>
    <n v="2469500"/>
    <n v="2469500"/>
    <n v="1222377104"/>
    <n v="0"/>
    <m/>
    <m/>
    <m/>
    <d v="2024-05-31T00:00:00"/>
  </r>
  <r>
    <n v="830027158"/>
    <s v="RIESGO DE FRACTURA S.A"/>
    <s v="FENA4214"/>
    <s v="830027158_FENA4214"/>
    <d v="2023-12-12T15:44:00"/>
    <d v="2024-01-02T07:00:00"/>
    <n v="150000"/>
    <x v="3"/>
    <s v="Finalizada"/>
    <s v="FACTURA PENDIENTE EN PROGRAMACION DE PAGO"/>
    <n v="150000"/>
    <n v="0"/>
    <n v="0"/>
    <m/>
    <m/>
    <n v="150000"/>
    <n v="0"/>
    <n v="0"/>
    <n v="150000"/>
    <n v="150000"/>
    <n v="1222377095"/>
    <n v="0"/>
    <m/>
    <m/>
    <m/>
    <d v="2024-05-31T00:00:00"/>
  </r>
  <r>
    <n v="830027158"/>
    <s v="RIESGO DE FRACTURA S.A"/>
    <s v="FENA4215"/>
    <s v="830027158_FENA4215"/>
    <d v="2023-12-12T15:47:00"/>
    <d v="2024-01-02T07:00:00"/>
    <n v="2313200"/>
    <x v="3"/>
    <s v="Finalizada"/>
    <s v="FACTURA PENDIENTE EN PROGRAMACION DE PAGO"/>
    <n v="2378000"/>
    <n v="0"/>
    <n v="0"/>
    <m/>
    <m/>
    <n v="2378000"/>
    <n v="0"/>
    <n v="0"/>
    <n v="2363200"/>
    <n v="2313200"/>
    <n v="1222377093"/>
    <n v="0"/>
    <m/>
    <m/>
    <m/>
    <d v="2024-05-31T00:00:00"/>
  </r>
  <r>
    <n v="830027158"/>
    <s v="RIESGO DE FRACTURA S.A"/>
    <s v="FENA4232"/>
    <s v="830027158_FENA4232"/>
    <d v="2023-12-19T14:35:00"/>
    <d v="2024-01-02T07:00:00"/>
    <n v="1440206"/>
    <x v="3"/>
    <s v="Para respuesta prestador"/>
    <s v="FACTURA PENDIENTE EN PROGRAMACION DE PAGO - FACTURA GLOSA CERRADA POR EXTEMPORANEIDAD"/>
    <n v="1452000"/>
    <n v="0"/>
    <n v="0"/>
    <m/>
    <m/>
    <n v="1452000"/>
    <n v="5894"/>
    <n v="0"/>
    <n v="1440206"/>
    <n v="1440206"/>
    <n v="1222377085"/>
    <n v="0"/>
    <m/>
    <m/>
    <m/>
    <d v="2024-05-31T00:00:00"/>
  </r>
  <r>
    <n v="830027158"/>
    <s v="RIESGO DE FRACTURA S.A"/>
    <s v="FENA4274"/>
    <s v="830027158_FENA4274"/>
    <d v="2024-01-10T14:41:00"/>
    <d v="2024-02-01T07:00:00"/>
    <n v="144100"/>
    <x v="3"/>
    <s v="Finalizada"/>
    <s v="FACTURA PENDIENTE EN PROGRAMACION DE PAGO"/>
    <n v="150000"/>
    <n v="0"/>
    <n v="0"/>
    <m/>
    <m/>
    <n v="150000"/>
    <n v="0"/>
    <n v="0"/>
    <n v="144100"/>
    <n v="144100"/>
    <n v="1222390079"/>
    <n v="0"/>
    <m/>
    <m/>
    <m/>
    <d v="2024-05-31T00:00:00"/>
  </r>
  <r>
    <n v="830027158"/>
    <s v="RIESGO DE FRACTURA S.A"/>
    <s v="FENA4275"/>
    <s v="830027158_FENA4275"/>
    <d v="2024-01-10T14:45:00"/>
    <d v="2024-02-01T07:00:00"/>
    <n v="1928400"/>
    <x v="3"/>
    <s v="Finalizada"/>
    <s v="FACTURA PENDIENTE EN PROGRAMACION DE PAGO"/>
    <n v="1952000"/>
    <n v="0"/>
    <n v="0"/>
    <m/>
    <m/>
    <n v="1952000"/>
    <n v="0"/>
    <n v="0"/>
    <n v="1928400"/>
    <n v="1928400"/>
    <n v="1222387177"/>
    <n v="0"/>
    <m/>
    <m/>
    <m/>
    <d v="2024-05-31T00:00:00"/>
  </r>
  <r>
    <n v="830027158"/>
    <s v="RIESGO DE FRACTURA S.A"/>
    <s v="FEPE27268"/>
    <s v="830027158_FEPE27268"/>
    <d v="2024-01-18T12:03:00"/>
    <d v="2024-02-12T14:34:50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97368"/>
    <n v="0"/>
    <m/>
    <m/>
    <m/>
    <d v="2024-05-31T00:00:00"/>
  </r>
  <r>
    <n v="830027158"/>
    <s v="RIESGO DE FRACTURA S.A"/>
    <s v="FENA4310"/>
    <s v="830027158_FENA4310"/>
    <d v="2024-01-24T11:40:00"/>
    <d v="2024-02-01T07:00:00"/>
    <n v="1346800"/>
    <x v="3"/>
    <s v="Finalizada"/>
    <s v="FACTURA PENDIENTE EN PROGRAMACION DE PAGO"/>
    <n v="1400000"/>
    <n v="0"/>
    <n v="0"/>
    <m/>
    <m/>
    <n v="1400000"/>
    <n v="0"/>
    <n v="0"/>
    <n v="1346800"/>
    <n v="1346800"/>
    <n v="1222387186"/>
    <n v="0"/>
    <m/>
    <m/>
    <m/>
    <d v="2024-05-31T00:00:00"/>
  </r>
  <r>
    <n v="830027158"/>
    <s v="RIESGO DE FRACTURA S.A"/>
    <s v="FENA4312"/>
    <s v="830027158_FENA4312"/>
    <d v="2024-01-24T11:46:00"/>
    <d v="2024-02-01T07:00:00"/>
    <n v="250000"/>
    <x v="3"/>
    <s v="Finalizada"/>
    <s v="FACTURA PENDIENTE EN PROGRAMACION DE PAGO"/>
    <n v="250000"/>
    <n v="0"/>
    <n v="0"/>
    <m/>
    <m/>
    <n v="250000"/>
    <n v="0"/>
    <n v="0"/>
    <n v="250000"/>
    <n v="250000"/>
    <n v="1222390078"/>
    <n v="0"/>
    <m/>
    <m/>
    <m/>
    <d v="2024-05-31T00:00:00"/>
  </r>
  <r>
    <n v="830027158"/>
    <s v="RIESGO DE FRACTURA S.A"/>
    <s v="FEPE27510"/>
    <s v="830027158_FEPE27510"/>
    <d v="2024-01-25T11:52:00"/>
    <d v="2024-02-12T14:38:15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97369"/>
    <n v="0"/>
    <m/>
    <m/>
    <m/>
    <d v="2024-05-31T00:00:00"/>
  </r>
  <r>
    <n v="830027158"/>
    <s v="RIESGO DE FRACTURA S.A"/>
    <s v="FENA4319"/>
    <s v="830027158_FENA4319"/>
    <d v="2024-01-29T09:51:00"/>
    <d v="2024-02-08T14:22:01"/>
    <n v="2280300"/>
    <x v="3"/>
    <s v="Finalizada"/>
    <s v="FACTURA PENDIENTE EN PROGRAMACION DE PAGO"/>
    <n v="2304000"/>
    <n v="0"/>
    <n v="0"/>
    <m/>
    <m/>
    <n v="2304000"/>
    <n v="0"/>
    <n v="0"/>
    <n v="2280300"/>
    <n v="2280300"/>
    <n v="1222393415"/>
    <n v="0"/>
    <m/>
    <m/>
    <m/>
    <d v="2024-05-31T00:00:00"/>
  </r>
  <r>
    <n v="830027158"/>
    <s v="RIESGO DE FRACTURA S.A"/>
    <s v="FENA4320"/>
    <s v="830027158_FENA4320"/>
    <d v="2024-01-29T09:56:00"/>
    <d v="2024-02-08T14:23:16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393416"/>
    <n v="0"/>
    <m/>
    <m/>
    <m/>
    <d v="2024-05-31T00:00:00"/>
  </r>
  <r>
    <n v="830027158"/>
    <s v="RIESGO DE FRACTURA S.A"/>
    <s v="FENA4329"/>
    <s v="830027158_FENA4329"/>
    <d v="2024-02-01T07:37:00"/>
    <d v="2024-02-08T15:08:19"/>
    <n v="582300"/>
    <x v="3"/>
    <s v="Finalizada"/>
    <s v="FACTURA PENDIENTE EN PROGRAMACION DE PAGO"/>
    <n v="600000"/>
    <n v="0"/>
    <n v="0"/>
    <m/>
    <m/>
    <n v="600000"/>
    <n v="0"/>
    <n v="0"/>
    <n v="582300"/>
    <n v="582300"/>
    <n v="1222393746"/>
    <n v="0"/>
    <m/>
    <m/>
    <m/>
    <d v="2024-05-31T00:00:00"/>
  </r>
  <r>
    <n v="830027158"/>
    <s v="RIESGO DE FRACTURA S.A"/>
    <s v="FENA4330"/>
    <s v="830027158_FENA4330"/>
    <d v="2024-02-01T07:48:00"/>
    <d v="2024-02-08T15:10:05"/>
    <n v="150000"/>
    <x v="3"/>
    <s v="Finalizada"/>
    <s v="FACTURA PENDIENTE EN PROGRAMACION DE PAGO"/>
    <n v="150000"/>
    <n v="0"/>
    <n v="0"/>
    <m/>
    <m/>
    <n v="150000"/>
    <n v="0"/>
    <n v="0"/>
    <n v="150000"/>
    <n v="150000"/>
    <n v="1222393747"/>
    <n v="0"/>
    <m/>
    <m/>
    <m/>
    <d v="2024-05-31T00:00:00"/>
  </r>
  <r>
    <n v="830027158"/>
    <s v="RIESGO DE FRACTURA S.A"/>
    <s v="FENA4339"/>
    <s v="830027158_FENA4339"/>
    <d v="2024-02-09T08:44:00"/>
    <d v="2024-02-13T13:59:55"/>
    <n v="1299400"/>
    <x v="3"/>
    <s v="Finalizada"/>
    <s v="FACTURA PENDIENTE EN PROGRAMACION DE PAGO"/>
    <n v="1326000"/>
    <n v="0"/>
    <n v="0"/>
    <m/>
    <m/>
    <n v="1326000"/>
    <n v="0"/>
    <n v="0"/>
    <n v="1299400"/>
    <n v="1299400"/>
    <n v="1222397390"/>
    <n v="0"/>
    <m/>
    <m/>
    <m/>
    <d v="2024-05-31T00:00:00"/>
  </r>
  <r>
    <n v="830027158"/>
    <s v="RIESGO DE FRACTURA S.A"/>
    <s v="FENA4340"/>
    <s v="830027158_FENA4340"/>
    <d v="2024-02-09T08:49:00"/>
    <d v="2024-02-13T14:11:08"/>
    <n v="191100"/>
    <x v="3"/>
    <s v="Finalizada"/>
    <s v="FACTURA PENDIENTE EN PROGRAMACION DE PAGO"/>
    <n v="200000"/>
    <n v="0"/>
    <n v="0"/>
    <m/>
    <m/>
    <n v="200000"/>
    <n v="0"/>
    <n v="0"/>
    <n v="191100"/>
    <n v="191100"/>
    <n v="1222393873"/>
    <n v="0"/>
    <m/>
    <m/>
    <m/>
    <d v="2024-05-31T00:00:00"/>
  </r>
  <r>
    <n v="830027158"/>
    <s v="RIESGO DE FRACTURA S.A"/>
    <s v="FENA4346"/>
    <s v="830027158_FENA4346"/>
    <d v="2024-02-13T08:39:00"/>
    <d v="2024-03-01T07:00:00"/>
    <n v="150000"/>
    <x v="3"/>
    <s v="Finalizada"/>
    <s v="FACTURA PENDIENTE EN PROGRAMACION DE PAGO"/>
    <n v="150000"/>
    <n v="0"/>
    <n v="0"/>
    <m/>
    <m/>
    <n v="150000"/>
    <n v="0"/>
    <n v="0"/>
    <n v="150000"/>
    <n v="150000"/>
    <n v="1222419842"/>
    <n v="0"/>
    <m/>
    <m/>
    <m/>
    <d v="2024-05-31T00:00:00"/>
  </r>
  <r>
    <n v="830027158"/>
    <s v="RIESGO DE FRACTURA S.A"/>
    <s v="FENA4347"/>
    <s v="830027158_FENA4347"/>
    <d v="2024-02-13T08:43:00"/>
    <d v="2024-03-01T07:00:00"/>
    <n v="614200"/>
    <x v="3"/>
    <s v="Finalizada"/>
    <s v="FACTURA PENDIENTE EN PROGRAMACION DE PAGO"/>
    <n v="626000"/>
    <n v="0"/>
    <n v="0"/>
    <m/>
    <m/>
    <n v="626000"/>
    <n v="0"/>
    <n v="0"/>
    <n v="614200"/>
    <n v="614200"/>
    <n v="1222419843"/>
    <n v="0"/>
    <m/>
    <m/>
    <m/>
    <d v="2024-05-31T00:00:00"/>
  </r>
  <r>
    <n v="830027158"/>
    <s v="RIESGO DE FRACTURA S.A"/>
    <s v="FENA4352"/>
    <s v="830027158_FENA4352"/>
    <d v="2024-02-20T10:43:00"/>
    <d v="2024-03-01T07:00:00"/>
    <n v="282300"/>
    <x v="3"/>
    <s v="Finalizada"/>
    <s v="FACTURA PENDIENTE EN PROGRAMACION DE PAGO"/>
    <n v="300000"/>
    <n v="0"/>
    <n v="0"/>
    <m/>
    <m/>
    <n v="300000"/>
    <n v="0"/>
    <n v="0"/>
    <n v="282300"/>
    <n v="282300"/>
    <n v="1222419823"/>
    <n v="0"/>
    <m/>
    <m/>
    <m/>
    <d v="2024-05-31T00:00:00"/>
  </r>
  <r>
    <n v="830027158"/>
    <s v="RIESGO DE FRACTURA S.A"/>
    <s v="FENA4353"/>
    <s v="830027158_FENA4353"/>
    <d v="2024-02-20T10:46:00"/>
    <d v="2024-03-01T07:00:00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19826"/>
    <n v="0"/>
    <m/>
    <m/>
    <m/>
    <d v="2024-05-31T00:00:00"/>
  </r>
  <r>
    <n v="830027158"/>
    <s v="RIESGO DE FRACTURA S.A"/>
    <s v="FENA4396"/>
    <s v="830027158_FENA4396"/>
    <d v="2024-03-05T08:50:00"/>
    <d v="2024-03-12T14:15:13"/>
    <n v="150000"/>
    <x v="3"/>
    <s v="Finalizada"/>
    <s v="FACTURA PENDIENTE EN PROGRAMACION DE PAGO"/>
    <n v="150000"/>
    <n v="0"/>
    <n v="0"/>
    <m/>
    <m/>
    <n v="150000"/>
    <n v="0"/>
    <n v="0"/>
    <n v="150000"/>
    <n v="150000"/>
    <n v="1222420929"/>
    <n v="0"/>
    <m/>
    <m/>
    <m/>
    <d v="2024-05-31T00:00:00"/>
  </r>
  <r>
    <n v="830027158"/>
    <s v="RIESGO DE FRACTURA S.A"/>
    <s v="FENA4397"/>
    <s v="830027158_FENA4397"/>
    <d v="2024-03-05T08:59:00"/>
    <d v="2024-03-12T14:16:52"/>
    <n v="899400"/>
    <x v="3"/>
    <s v="Finalizada"/>
    <s v="FACTURA PENDIENTE EN PROGRAMACION DE PAGO"/>
    <n v="926000"/>
    <n v="0"/>
    <n v="0"/>
    <m/>
    <m/>
    <n v="926000"/>
    <n v="0"/>
    <n v="0"/>
    <n v="899400"/>
    <n v="899400"/>
    <n v="1222420546"/>
    <n v="0"/>
    <m/>
    <m/>
    <m/>
    <d v="2024-05-31T00:00:00"/>
  </r>
  <r>
    <n v="830027158"/>
    <s v="RIESGO DE FRACTURA S.A"/>
    <s v="FENA4398"/>
    <s v="830027158_FENA4398"/>
    <d v="2024-03-05T09:13:00"/>
    <d v="2024-03-12T14:18:24"/>
    <n v="761200"/>
    <x v="3"/>
    <s v="Finalizada"/>
    <s v="FACTURA PENDIENTE EN PROGRAMACION DE PAGO"/>
    <n v="776000"/>
    <n v="0"/>
    <n v="0"/>
    <m/>
    <m/>
    <n v="776000"/>
    <n v="0"/>
    <n v="0"/>
    <n v="761200"/>
    <n v="761200"/>
    <n v="1222420926"/>
    <n v="0"/>
    <m/>
    <m/>
    <m/>
    <d v="2024-05-31T00:00:00"/>
  </r>
  <r>
    <n v="830027158"/>
    <s v="RIESGO DE FRACTURA S.A"/>
    <s v="FENA4403"/>
    <s v="830027158_FENA4403"/>
    <d v="2024-03-12T14:49:00"/>
    <d v="2024-04-01T07:00:00"/>
    <n v="811200"/>
    <x v="3"/>
    <s v="Finalizada"/>
    <s v="FACTURA PENDIENTE EN PROGRAMACION DE PAGO"/>
    <n v="826000"/>
    <n v="0"/>
    <n v="0"/>
    <m/>
    <m/>
    <n v="826000"/>
    <n v="0"/>
    <n v="0"/>
    <n v="811200"/>
    <n v="811200"/>
    <n v="1222434572"/>
    <n v="0"/>
    <m/>
    <m/>
    <m/>
    <d v="2024-05-31T00:00:00"/>
  </r>
  <r>
    <n v="830027158"/>
    <s v="RIESGO DE FRACTURA S.A"/>
    <s v="FENA4404"/>
    <s v="830027158_FENA4404"/>
    <d v="2024-03-12T15:07:00"/>
    <d v="2024-04-01T07:00:00"/>
    <n v="188200"/>
    <x v="3"/>
    <s v="Finalizada"/>
    <s v="FACTURA PENDIENTE EN PROGRAMACION DE PAGO"/>
    <n v="200000"/>
    <n v="0"/>
    <n v="0"/>
    <m/>
    <m/>
    <n v="200000"/>
    <n v="0"/>
    <n v="0"/>
    <n v="188200"/>
    <n v="188200"/>
    <n v="1222434571"/>
    <n v="0"/>
    <m/>
    <m/>
    <m/>
    <d v="2024-05-31T00:00:00"/>
  </r>
  <r>
    <n v="830027158"/>
    <s v="RIESGO DE FRACTURA S.A"/>
    <s v="FENA4430"/>
    <s v="830027158_FENA4430"/>
    <d v="2024-03-21T15:28:00"/>
    <d v="2024-04-02T14:24:33"/>
    <n v="476400"/>
    <x v="3"/>
    <s v="Finalizada"/>
    <s v="FACTURA PENDIENTE EN PROGRAMACION DE PAGO"/>
    <n v="500000"/>
    <n v="0"/>
    <n v="0"/>
    <m/>
    <m/>
    <n v="500000"/>
    <n v="0"/>
    <n v="0"/>
    <n v="476400"/>
    <n v="476400"/>
    <n v="1222442110"/>
    <n v="0"/>
    <m/>
    <m/>
    <m/>
    <d v="2024-05-31T00:00:00"/>
  </r>
  <r>
    <n v="830027158"/>
    <s v="RIESGO DE FRACTURA S.A"/>
    <s v="FENA4431"/>
    <s v="830027158_FENA4431"/>
    <d v="2024-03-21T15:31:00"/>
    <d v="2024-04-02T14:26:38"/>
    <n v="350000"/>
    <x v="3"/>
    <s v="Finalizada"/>
    <s v="FACTURA PENDIENTE EN PROGRAMACION DE PAGO"/>
    <n v="350000"/>
    <n v="0"/>
    <n v="0"/>
    <m/>
    <m/>
    <n v="350000"/>
    <n v="0"/>
    <n v="0"/>
    <n v="350000"/>
    <n v="350000"/>
    <n v="1222442108"/>
    <n v="0"/>
    <m/>
    <m/>
    <m/>
    <d v="2024-05-31T00:00:00"/>
  </r>
  <r>
    <n v="830027158"/>
    <s v="RIESGO DE FRACTURA S.A"/>
    <s v="FENA4432"/>
    <s v="830027158_FENA4432"/>
    <d v="2024-03-21T15:33:00"/>
    <d v="2024-04-02T14:27:52"/>
    <n v="100000"/>
    <x v="3"/>
    <s v="Finalizada"/>
    <s v="FACTURA PENDIENTE EN PROGRAMACION DE PAGO"/>
    <n v="100000"/>
    <n v="0"/>
    <n v="0"/>
    <m/>
    <m/>
    <n v="100000"/>
    <n v="0"/>
    <n v="0"/>
    <n v="100000"/>
    <n v="100000"/>
    <n v="1222442621"/>
    <n v="0"/>
    <m/>
    <m/>
    <m/>
    <d v="2024-05-31T00:00:00"/>
  </r>
  <r>
    <n v="830027158"/>
    <s v="RIESGO DE FRACTURA S.A"/>
    <s v="FENA4468"/>
    <s v="830027158_FENA4468"/>
    <d v="2024-04-03T14:32:00"/>
    <d v="2024-05-02T07:00:00"/>
    <n v="88200"/>
    <x v="3"/>
    <s v="Finalizada"/>
    <s v="FACTURA PENDIENTE EN PROGRAMACION DE PAGO"/>
    <n v="100000"/>
    <n v="0"/>
    <n v="0"/>
    <m/>
    <m/>
    <n v="100000"/>
    <n v="0"/>
    <n v="0"/>
    <n v="88200"/>
    <n v="88200"/>
    <n v="1222459295"/>
    <n v="0"/>
    <m/>
    <m/>
    <m/>
    <d v="2024-05-31T00:00:00"/>
  </r>
  <r>
    <n v="830027158"/>
    <s v="RIESGO DE FRACTURA S.A"/>
    <s v="FENA4469"/>
    <s v="830027158_FENA4469"/>
    <d v="2024-04-03T14:34:00"/>
    <d v="2024-05-02T07:00:00"/>
    <n v="608300"/>
    <x v="3"/>
    <s v="Finalizada"/>
    <s v="FACTURA PENDIENTE EN PROGRAMACION DE PAGO"/>
    <n v="626000"/>
    <n v="0"/>
    <n v="0"/>
    <m/>
    <m/>
    <n v="626000"/>
    <n v="0"/>
    <n v="0"/>
    <n v="608300"/>
    <n v="608300"/>
    <n v="1222459294"/>
    <n v="0"/>
    <m/>
    <m/>
    <m/>
    <d v="2024-05-31T00:00:00"/>
  </r>
  <r>
    <n v="830027158"/>
    <s v="RIESGO DE FRACTURA S.A"/>
    <s v="FENA4470"/>
    <s v="830027158_FENA4470"/>
    <d v="2024-04-03T14:35:00"/>
    <d v="2024-05-02T07:00:00"/>
    <n v="100000"/>
    <x v="0"/>
    <s v="Devuelta"/>
    <s v="FACTURA DEVUELTA"/>
    <n v="0"/>
    <n v="100000"/>
    <n v="0"/>
    <s v="soporte se  devuelve factura al validar los datos no anexan la factura de venta , anexar soporte para darle tramite ."/>
    <s v="SOPORTE"/>
    <n v="0"/>
    <n v="0"/>
    <n v="0"/>
    <n v="0"/>
    <n v="0"/>
    <m/>
    <n v="0"/>
    <m/>
    <m/>
    <m/>
    <d v="2024-05-31T00:00:00"/>
  </r>
  <r>
    <n v="830027158"/>
    <s v="RIESGO DE FRACTURA S.A"/>
    <s v="FEPE29660"/>
    <s v="830027158_FEPE29660"/>
    <d v="2024-04-06T06:27:00"/>
    <d v="2024-05-09T07:54:27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53"/>
    <n v="0"/>
    <m/>
    <m/>
    <m/>
    <d v="2024-05-31T00:00:00"/>
  </r>
  <r>
    <n v="830027158"/>
    <s v="RIESGO DE FRACTURA S.A"/>
    <s v="FEPE29766"/>
    <s v="830027158_FEPE29766"/>
    <d v="2024-04-10T07:09:00"/>
    <d v="2024-05-09T07:58:55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52"/>
    <n v="0"/>
    <m/>
    <m/>
    <m/>
    <d v="2024-05-31T00:00:00"/>
  </r>
  <r>
    <n v="830027158"/>
    <s v="RIESGO DE FRACTURA S.A"/>
    <s v="FEPE29804"/>
    <s v="830027158_FEPE29804"/>
    <d v="2024-04-11T10:18:00"/>
    <d v="2024-05-09T08:01:37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51"/>
    <n v="0"/>
    <m/>
    <m/>
    <m/>
    <d v="2024-05-31T00:00:00"/>
  </r>
  <r>
    <n v="830027158"/>
    <s v="RIESGO DE FRACTURA S.A"/>
    <s v="FENA4476"/>
    <s v="830027158_FENA4476"/>
    <d v="2024-04-12T14:27:00"/>
    <d v="2024-05-02T07:00:00"/>
    <n v="50000"/>
    <x v="0"/>
    <s v="Devuelta"/>
    <s v="FACTURA DEVUELTA"/>
    <n v="0"/>
    <n v="50000"/>
    <n v="0"/>
    <s v="soporte_x000a_se devuelve factura al validar los datos no anexan la factura , anexar soporte para darle tramite ala factura"/>
    <s v="SOPORTE"/>
    <n v="0"/>
    <n v="0"/>
    <n v="0"/>
    <n v="0"/>
    <n v="0"/>
    <m/>
    <n v="0"/>
    <m/>
    <m/>
    <m/>
    <d v="2024-05-31T00:00:00"/>
  </r>
  <r>
    <n v="830027158"/>
    <s v="RIESGO DE FRACTURA S.A"/>
    <s v="FENA4477"/>
    <s v="830027158_FENA4477"/>
    <d v="2024-04-12T14:29:00"/>
    <d v="2024-05-02T07:00:00"/>
    <n v="329300"/>
    <x v="3"/>
    <s v="Finalizada"/>
    <s v="FACTURA PENDIENTE EN PROGRAMACION DE PAGO"/>
    <n v="350000"/>
    <n v="0"/>
    <n v="0"/>
    <m/>
    <m/>
    <n v="350000"/>
    <n v="0"/>
    <n v="0"/>
    <n v="329300"/>
    <n v="329300"/>
    <n v="1222459293"/>
    <n v="0"/>
    <m/>
    <m/>
    <m/>
    <d v="2024-05-31T00:00:00"/>
  </r>
  <r>
    <n v="830027158"/>
    <s v="RIESGO DE FRACTURA S.A"/>
    <s v="FENA4478"/>
    <s v="830027158_FENA4478"/>
    <d v="2024-04-12T14:31:00"/>
    <d v="2024-05-02T07:00:00"/>
    <n v="802400"/>
    <x v="3"/>
    <s v="Finalizada"/>
    <s v="FACTURA PENDIENTE EN PROGRAMACION DE PAGO"/>
    <n v="826000"/>
    <n v="0"/>
    <n v="0"/>
    <m/>
    <m/>
    <n v="826000"/>
    <n v="0"/>
    <n v="0"/>
    <n v="802400"/>
    <n v="802400"/>
    <n v="1222459292"/>
    <n v="0"/>
    <m/>
    <m/>
    <m/>
    <d v="2024-05-31T00:00:00"/>
  </r>
  <r>
    <n v="830027158"/>
    <s v="RIESGO DE FRACTURA S.A"/>
    <s v="FEPE29938"/>
    <s v="830027158_FEPE29938"/>
    <d v="2024-04-15T13:26:00"/>
    <d v="2024-05-09T08:05:35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50"/>
    <n v="0"/>
    <m/>
    <m/>
    <m/>
    <d v="2024-05-31T00:00:00"/>
  </r>
  <r>
    <n v="830027158"/>
    <s v="RIESGO DE FRACTURA S.A"/>
    <s v="FEPE30056"/>
    <s v="830027158_FEPE30056"/>
    <d v="2024-04-17T17:28:00"/>
    <d v="2024-05-09T08:09:02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49"/>
    <n v="0"/>
    <m/>
    <m/>
    <m/>
    <d v="2024-05-31T00:00:00"/>
  </r>
  <r>
    <n v="830027158"/>
    <s v="RIESGO DE FRACTURA S.A"/>
    <s v="FEPE30144"/>
    <s v="830027158_FEPE30144"/>
    <d v="2024-04-19T13:11:00"/>
    <d v="2024-05-09T08:12:04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48"/>
    <n v="0"/>
    <m/>
    <m/>
    <m/>
    <d v="2024-05-31T00:00:00"/>
  </r>
  <r>
    <n v="830027158"/>
    <s v="RIESGO DE FRACTURA S.A"/>
    <s v="FENA4493"/>
    <s v="830027158_FENA4493"/>
    <d v="2024-04-19T15:45:00"/>
    <e v="#N/A"/>
    <n v="50000"/>
    <x v="5"/>
    <s v="N/A"/>
    <s v="FACTURA NO RADICADA"/>
    <n v="0"/>
    <n v="0"/>
    <n v="0"/>
    <m/>
    <m/>
    <n v="0"/>
    <n v="0"/>
    <n v="0"/>
    <n v="0"/>
    <n v="0"/>
    <m/>
    <n v="0"/>
    <m/>
    <m/>
    <m/>
    <d v="2024-05-31T00:00:00"/>
  </r>
  <r>
    <n v="830027158"/>
    <s v="RIESGO DE FRACTURA S.A"/>
    <s v="FENA4494"/>
    <s v="830027158_FENA4494"/>
    <d v="2024-04-19T15:46:00"/>
    <e v="#N/A"/>
    <n v="138200"/>
    <x v="5"/>
    <s v="N/A"/>
    <s v="FACTURA NO RADICADA"/>
    <n v="0"/>
    <n v="0"/>
    <n v="0"/>
    <m/>
    <m/>
    <n v="0"/>
    <n v="0"/>
    <n v="0"/>
    <n v="0"/>
    <n v="0"/>
    <m/>
    <n v="0"/>
    <m/>
    <m/>
    <m/>
    <d v="2024-05-31T00:00:00"/>
  </r>
  <r>
    <n v="830027158"/>
    <s v="RIESGO DE FRACTURA S.A"/>
    <s v="FEPE30432"/>
    <s v="830027158_FEPE30432"/>
    <d v="2024-04-26T11:44:00"/>
    <d v="2024-05-09T08:15:51"/>
    <n v="50000"/>
    <x v="3"/>
    <s v="Finalizada"/>
    <s v="FACTURA PENDIENTE EN PROGRAMACION DE PAGO"/>
    <n v="50000"/>
    <n v="0"/>
    <n v="0"/>
    <m/>
    <m/>
    <n v="50000"/>
    <n v="0"/>
    <n v="0"/>
    <n v="50000"/>
    <n v="50000"/>
    <n v="1222452647"/>
    <n v="0"/>
    <m/>
    <m/>
    <m/>
    <d v="2024-05-31T00:00:00"/>
  </r>
  <r>
    <n v="830027158"/>
    <s v="RIESGO DE FRACTURA S.A"/>
    <s v="FEPE30652"/>
    <s v="830027158_FEPE30652"/>
    <d v="2024-05-03T12:26:00"/>
    <d v="2024-05-09T08:18:08"/>
    <n v="50000"/>
    <x v="3"/>
    <s v="Finalizada"/>
    <e v="#N/A"/>
    <n v="50000"/>
    <n v="0"/>
    <n v="0"/>
    <m/>
    <m/>
    <n v="50000"/>
    <n v="0"/>
    <n v="0"/>
    <n v="50000"/>
    <n v="50000"/>
    <n v="1222452646"/>
    <n v="0"/>
    <m/>
    <m/>
    <m/>
    <d v="2024-05-31T00:00:00"/>
  </r>
  <r>
    <n v="830027158"/>
    <s v="RIESGO DE FRACTURA S.A"/>
    <s v="FEPE31040"/>
    <s v="830027158_FEPE31040"/>
    <d v="2024-05-15T14:41:00"/>
    <e v="#N/A"/>
    <n v="50000"/>
    <x v="5"/>
    <s v="N/A"/>
    <e v="#N/A"/>
    <n v="0"/>
    <n v="0"/>
    <n v="0"/>
    <m/>
    <m/>
    <n v="0"/>
    <n v="0"/>
    <n v="0"/>
    <n v="0"/>
    <n v="0"/>
    <m/>
    <n v="0"/>
    <m/>
    <m/>
    <m/>
    <d v="2024-05-31T00:00:00"/>
  </r>
  <r>
    <n v="830027158"/>
    <s v="RIESGO DE FRACTURA S.A"/>
    <s v="FEPE31345"/>
    <s v="830027158_FEPE31345"/>
    <d v="2024-05-23T12:05:00"/>
    <e v="#N/A"/>
    <n v="44800"/>
    <x v="5"/>
    <s v="N/A"/>
    <e v="#N/A"/>
    <n v="0"/>
    <n v="0"/>
    <n v="0"/>
    <m/>
    <m/>
    <n v="0"/>
    <n v="0"/>
    <n v="0"/>
    <n v="0"/>
    <n v="0"/>
    <m/>
    <n v="0"/>
    <m/>
    <m/>
    <m/>
    <d v="2024-05-31T00:00:00"/>
  </r>
  <r>
    <n v="830027158"/>
    <s v="RIESGO DE FRACTURA S.A"/>
    <s v="FEPE31360"/>
    <s v="830027158_FEPE31360"/>
    <d v="2024-05-23T15:39:00"/>
    <e v="#N/A"/>
    <n v="50000"/>
    <x v="5"/>
    <s v="N/A"/>
    <e v="#N/A"/>
    <n v="0"/>
    <n v="0"/>
    <n v="0"/>
    <m/>
    <m/>
    <n v="0"/>
    <n v="0"/>
    <n v="0"/>
    <n v="0"/>
    <n v="0"/>
    <m/>
    <n v="0"/>
    <m/>
    <m/>
    <m/>
    <d v="2024-05-31T00:00:00"/>
  </r>
  <r>
    <n v="830027158"/>
    <s v="RIESGO DE FRACTURA S.A"/>
    <s v="FEPE31441"/>
    <s v="830027158_FEPE31441"/>
    <d v="2024-05-25T16:16:00"/>
    <e v="#N/A"/>
    <n v="50000"/>
    <x v="5"/>
    <s v="N/A"/>
    <e v="#N/A"/>
    <n v="0"/>
    <n v="0"/>
    <n v="0"/>
    <m/>
    <m/>
    <n v="0"/>
    <n v="0"/>
    <n v="0"/>
    <n v="0"/>
    <n v="0"/>
    <m/>
    <n v="0"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E10" firstHeaderRow="0" firstDataRow="1" firstDataCol="1"/>
  <pivotFields count="26">
    <pivotField showAll="0"/>
    <pivotField showAll="0"/>
    <pivotField showAll="0"/>
    <pivotField showAll="0"/>
    <pivotField numFmtId="14" showAll="0"/>
    <pivotField showAll="0"/>
    <pivotField dataField="1" numFmtId="165" showAll="0"/>
    <pivotField axis="axisRow" dataField="1" showAll="0">
      <items count="7">
        <item x="0"/>
        <item x="5"/>
        <item x="3"/>
        <item x="1"/>
        <item x="4"/>
        <item x="2"/>
        <item t="default"/>
      </items>
    </pivotField>
    <pivotField showAll="0"/>
    <pivotField showAll="0"/>
    <pivotField numFmtId="165" showAll="0"/>
    <pivotField numFmtId="165" showAll="0"/>
    <pivotField dataField="1" numFmtId="165" showAll="0"/>
    <pivotField showAll="0"/>
    <pivotField showAll="0"/>
    <pivotField numFmtId="165" showAll="0"/>
    <pivotField dataField="1"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numFmtId="14" showAll="0"/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7" subtotal="count" baseField="0" baseItem="0"/>
    <dataField name="Saldo IPS " fld="6" baseField="0" baseItem="0" numFmtId="165"/>
    <dataField name="Valor glosa pendiente " fld="12" baseField="0" baseItem="0" numFmtId="165"/>
    <dataField name="Valor glosa aceptada " fld="16" baseField="0" baseItem="0" numFmtId="165"/>
  </dataFields>
  <formats count="18">
    <format dxfId="17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6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7" type="button" dataOnly="0" labelOnly="1" outline="0" axis="axisRow" fieldPosition="0"/>
    </format>
    <format dxfId="12">
      <pivotArea dataOnly="0" labelOnly="1" fieldPosition="0">
        <references count="1">
          <reference field="7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9">
      <pivotArea field="7" type="button" dataOnly="0" labelOnly="1" outline="0" axis="axisRow" fieldPosition="0"/>
    </format>
    <format dxfId="8">
      <pivotArea dataOnly="0" labelOnly="1" fieldPosition="0">
        <references count="1">
          <reference field="7" count="0"/>
        </references>
      </pivotArea>
    </format>
    <format dxfId="7">
      <pivotArea dataOnly="0" labelOnly="1" grandRow="1" outline="0" fieldPosition="0"/>
    </format>
    <format dxfId="6">
      <pivotArea dataOnly="0" outline="0" fieldPosition="0">
        <references count="1">
          <reference field="4294967294" count="1">
            <x v="0"/>
          </reference>
        </references>
      </pivotArea>
    </format>
    <format dxfId="5">
      <pivotArea dataOnly="0" outline="0" fieldPosition="0">
        <references count="1">
          <reference field="4294967294" count="1">
            <x v="1"/>
          </reference>
        </references>
      </pivotArea>
    </format>
    <format dxfId="4">
      <pivotArea dataOnly="0" outline="0" fieldPosition="0">
        <references count="1">
          <reference field="4294967294" count="1">
            <x v="2"/>
          </reference>
        </references>
      </pivotArea>
    </format>
    <format dxfId="3">
      <pivotArea field="7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E75"/>
  <sheetViews>
    <sheetView topLeftCell="A45" zoomScale="69" zoomScaleNormal="69" workbookViewId="0">
      <selection activeCell="B64" sqref="B64"/>
    </sheetView>
  </sheetViews>
  <sheetFormatPr baseColWidth="10" defaultRowHeight="14.5" x14ac:dyDescent="0.35"/>
  <cols>
    <col min="1" max="1" width="12.54296875" style="10" bestFit="1" customWidth="1"/>
    <col min="2" max="2" width="98.81640625" bestFit="1" customWidth="1"/>
    <col min="3" max="3" width="19.1796875" customWidth="1"/>
    <col min="4" max="4" width="15.54296875" customWidth="1"/>
    <col min="5" max="5" width="19.453125" style="3" bestFit="1" customWidth="1"/>
    <col min="6" max="6" width="111.7265625" bestFit="1" customWidth="1"/>
  </cols>
  <sheetData>
    <row r="1" spans="1:5" ht="18.5" x14ac:dyDescent="0.45">
      <c r="A1" s="120" t="s">
        <v>6</v>
      </c>
      <c r="B1" s="120"/>
      <c r="C1" s="120"/>
      <c r="D1" s="120"/>
      <c r="E1" s="120"/>
    </row>
    <row r="2" spans="1:5" x14ac:dyDescent="0.35">
      <c r="D2" s="1"/>
    </row>
    <row r="3" spans="1:5" x14ac:dyDescent="0.35">
      <c r="D3" s="1"/>
    </row>
    <row r="4" spans="1:5" ht="15" thickBot="1" x14ac:dyDescent="0.4">
      <c r="D4" s="1"/>
    </row>
    <row r="5" spans="1:5" ht="18.75" customHeight="1" thickBot="1" x14ac:dyDescent="0.5">
      <c r="A5" s="121" t="s">
        <v>0</v>
      </c>
      <c r="B5" s="122"/>
      <c r="C5" s="122"/>
      <c r="D5" s="122"/>
      <c r="E5" s="123"/>
    </row>
    <row r="6" spans="1:5" ht="18.5" x14ac:dyDescent="0.45">
      <c r="A6" s="11" t="s">
        <v>1</v>
      </c>
      <c r="B6" s="5" t="s">
        <v>2</v>
      </c>
      <c r="C6" s="5" t="s">
        <v>3</v>
      </c>
      <c r="D6" s="6" t="s">
        <v>4</v>
      </c>
      <c r="E6" s="7" t="s">
        <v>5</v>
      </c>
    </row>
    <row r="7" spans="1:5" x14ac:dyDescent="0.35">
      <c r="A7" s="12">
        <v>830027158</v>
      </c>
      <c r="B7" s="2" t="s">
        <v>75</v>
      </c>
      <c r="C7" s="2" t="s">
        <v>7</v>
      </c>
      <c r="D7" s="2">
        <v>45113.498611111114</v>
      </c>
      <c r="E7" s="8">
        <v>852000</v>
      </c>
    </row>
    <row r="8" spans="1:5" x14ac:dyDescent="0.35">
      <c r="A8" s="12">
        <v>830027158</v>
      </c>
      <c r="B8" s="2" t="s">
        <v>75</v>
      </c>
      <c r="C8" s="2" t="s">
        <v>8</v>
      </c>
      <c r="D8" s="2">
        <v>45147.484722222223</v>
      </c>
      <c r="E8" s="8">
        <v>164850</v>
      </c>
    </row>
    <row r="9" spans="1:5" x14ac:dyDescent="0.35">
      <c r="A9" s="12">
        <v>830027158</v>
      </c>
      <c r="B9" s="2" t="s">
        <v>75</v>
      </c>
      <c r="C9" s="2" t="s">
        <v>9</v>
      </c>
      <c r="D9" s="2">
        <v>45169.637499999997</v>
      </c>
      <c r="E9" s="8">
        <v>50000</v>
      </c>
    </row>
    <row r="10" spans="1:5" x14ac:dyDescent="0.35">
      <c r="A10" s="12">
        <v>830027158</v>
      </c>
      <c r="B10" s="2" t="s">
        <v>75</v>
      </c>
      <c r="C10" s="2" t="s">
        <v>10</v>
      </c>
      <c r="D10" s="2">
        <v>45203.532638888886</v>
      </c>
      <c r="E10" s="8">
        <v>426000</v>
      </c>
    </row>
    <row r="11" spans="1:5" x14ac:dyDescent="0.35">
      <c r="A11" s="12">
        <v>830027158</v>
      </c>
      <c r="B11" s="2" t="s">
        <v>75</v>
      </c>
      <c r="C11" s="2" t="s">
        <v>11</v>
      </c>
      <c r="D11" s="2">
        <v>45203.590277777781</v>
      </c>
      <c r="E11" s="8">
        <v>350400</v>
      </c>
    </row>
    <row r="12" spans="1:5" x14ac:dyDescent="0.35">
      <c r="A12" s="12">
        <v>830027158</v>
      </c>
      <c r="B12" s="2" t="s">
        <v>75</v>
      </c>
      <c r="C12" s="2" t="s">
        <v>12</v>
      </c>
      <c r="D12" s="2">
        <v>45209.467361111114</v>
      </c>
      <c r="E12" s="8">
        <v>176400</v>
      </c>
    </row>
    <row r="13" spans="1:5" x14ac:dyDescent="0.35">
      <c r="A13" s="12">
        <v>830027158</v>
      </c>
      <c r="B13" s="2" t="s">
        <v>75</v>
      </c>
      <c r="C13" s="2" t="s">
        <v>13</v>
      </c>
      <c r="D13" s="2">
        <v>45209.46875</v>
      </c>
      <c r="E13" s="8">
        <v>2396100</v>
      </c>
    </row>
    <row r="14" spans="1:5" x14ac:dyDescent="0.35">
      <c r="A14" s="12">
        <v>830027158</v>
      </c>
      <c r="B14" s="2" t="s">
        <v>75</v>
      </c>
      <c r="C14" s="2" t="s">
        <v>14</v>
      </c>
      <c r="D14" s="2">
        <v>45220.754166666666</v>
      </c>
      <c r="E14" s="8">
        <v>426000</v>
      </c>
    </row>
    <row r="15" spans="1:5" x14ac:dyDescent="0.35">
      <c r="A15" s="12">
        <v>830027158</v>
      </c>
      <c r="B15" s="2" t="s">
        <v>75</v>
      </c>
      <c r="C15" s="2" t="s">
        <v>15</v>
      </c>
      <c r="D15" s="2">
        <v>45223.634027777778</v>
      </c>
      <c r="E15" s="8">
        <v>2825800</v>
      </c>
    </row>
    <row r="16" spans="1:5" x14ac:dyDescent="0.35">
      <c r="A16" s="12">
        <v>830027158</v>
      </c>
      <c r="B16" s="2" t="s">
        <v>75</v>
      </c>
      <c r="C16" s="2" t="s">
        <v>16</v>
      </c>
      <c r="D16" s="2">
        <v>45223.642361111109</v>
      </c>
      <c r="E16" s="8">
        <v>690244</v>
      </c>
    </row>
    <row r="17" spans="1:5" x14ac:dyDescent="0.35">
      <c r="A17" s="12">
        <v>830027158</v>
      </c>
      <c r="B17" s="2" t="s">
        <v>75</v>
      </c>
      <c r="C17" s="2" t="s">
        <v>17</v>
      </c>
      <c r="D17" s="2">
        <v>45227.663888888892</v>
      </c>
      <c r="E17" s="8">
        <v>50000</v>
      </c>
    </row>
    <row r="18" spans="1:5" x14ac:dyDescent="0.35">
      <c r="A18" s="12">
        <v>830027158</v>
      </c>
      <c r="B18" s="2" t="s">
        <v>75</v>
      </c>
      <c r="C18" s="2" t="s">
        <v>18</v>
      </c>
      <c r="D18" s="2">
        <v>45230.388888888891</v>
      </c>
      <c r="E18" s="8">
        <v>2372100</v>
      </c>
    </row>
    <row r="19" spans="1:5" x14ac:dyDescent="0.35">
      <c r="A19" s="12">
        <v>830027158</v>
      </c>
      <c r="B19" s="2" t="s">
        <v>75</v>
      </c>
      <c r="C19" s="2" t="s">
        <v>19</v>
      </c>
      <c r="D19" s="2">
        <v>45237.390277777777</v>
      </c>
      <c r="E19" s="8">
        <v>138200</v>
      </c>
    </row>
    <row r="20" spans="1:5" x14ac:dyDescent="0.35">
      <c r="A20" s="12">
        <v>830027158</v>
      </c>
      <c r="B20" s="2" t="s">
        <v>75</v>
      </c>
      <c r="C20" s="2" t="s">
        <v>20</v>
      </c>
      <c r="D20" s="2">
        <v>45237.393750000003</v>
      </c>
      <c r="E20" s="8">
        <v>1649400</v>
      </c>
    </row>
    <row r="21" spans="1:5" x14ac:dyDescent="0.35">
      <c r="A21" s="12">
        <v>830027158</v>
      </c>
      <c r="B21" s="2" t="s">
        <v>75</v>
      </c>
      <c r="C21" s="2" t="s">
        <v>21</v>
      </c>
      <c r="D21" s="2">
        <v>45238.725694444445</v>
      </c>
      <c r="E21" s="8">
        <v>426000</v>
      </c>
    </row>
    <row r="22" spans="1:5" x14ac:dyDescent="0.35">
      <c r="A22" s="12">
        <v>830027158</v>
      </c>
      <c r="B22" s="2" t="s">
        <v>75</v>
      </c>
      <c r="C22" s="2" t="s">
        <v>22</v>
      </c>
      <c r="D22" s="2">
        <v>45247.482638888891</v>
      </c>
      <c r="E22" s="8">
        <v>150000</v>
      </c>
    </row>
    <row r="23" spans="1:5" x14ac:dyDescent="0.35">
      <c r="A23" s="12">
        <v>830027158</v>
      </c>
      <c r="B23" s="2" t="s">
        <v>75</v>
      </c>
      <c r="C23" s="2" t="s">
        <v>23</v>
      </c>
      <c r="D23" s="2">
        <v>45247.484027777777</v>
      </c>
      <c r="E23" s="8">
        <v>2378100</v>
      </c>
    </row>
    <row r="24" spans="1:5" x14ac:dyDescent="0.35">
      <c r="A24" s="12">
        <v>830027158</v>
      </c>
      <c r="B24" s="2" t="s">
        <v>75</v>
      </c>
      <c r="C24" s="2" t="s">
        <v>24</v>
      </c>
      <c r="D24" s="2">
        <v>45252.798611111109</v>
      </c>
      <c r="E24" s="8">
        <v>50000</v>
      </c>
    </row>
    <row r="25" spans="1:5" x14ac:dyDescent="0.35">
      <c r="A25" s="12">
        <v>830027158</v>
      </c>
      <c r="B25" s="2" t="s">
        <v>75</v>
      </c>
      <c r="C25" s="2" t="s">
        <v>25</v>
      </c>
      <c r="D25" s="2">
        <v>45258.626388888886</v>
      </c>
      <c r="E25" s="8">
        <v>50000</v>
      </c>
    </row>
    <row r="26" spans="1:5" x14ac:dyDescent="0.35">
      <c r="A26" s="12">
        <v>830027158</v>
      </c>
      <c r="B26" s="2" t="s">
        <v>75</v>
      </c>
      <c r="C26" s="2" t="s">
        <v>26</v>
      </c>
      <c r="D26" s="2">
        <v>45259.665277777778</v>
      </c>
      <c r="E26" s="8">
        <v>250000</v>
      </c>
    </row>
    <row r="27" spans="1:5" x14ac:dyDescent="0.35">
      <c r="A27" s="12">
        <v>830027158</v>
      </c>
      <c r="B27" s="2" t="s">
        <v>75</v>
      </c>
      <c r="C27" s="2" t="s">
        <v>27</v>
      </c>
      <c r="D27" s="2">
        <v>45259.668749999997</v>
      </c>
      <c r="E27" s="8">
        <v>2469500</v>
      </c>
    </row>
    <row r="28" spans="1:5" x14ac:dyDescent="0.35">
      <c r="A28" s="12">
        <v>830027158</v>
      </c>
      <c r="B28" s="2" t="s">
        <v>75</v>
      </c>
      <c r="C28" s="2" t="s">
        <v>28</v>
      </c>
      <c r="D28" s="2">
        <v>45272.655555555553</v>
      </c>
      <c r="E28" s="8">
        <v>150000</v>
      </c>
    </row>
    <row r="29" spans="1:5" x14ac:dyDescent="0.35">
      <c r="A29" s="12">
        <v>830027158</v>
      </c>
      <c r="B29" s="2" t="s">
        <v>75</v>
      </c>
      <c r="C29" s="2" t="s">
        <v>29</v>
      </c>
      <c r="D29" s="2">
        <v>45272.657638888886</v>
      </c>
      <c r="E29" s="8">
        <v>2313200</v>
      </c>
    </row>
    <row r="30" spans="1:5" x14ac:dyDescent="0.35">
      <c r="A30" s="12">
        <v>830027158</v>
      </c>
      <c r="B30" s="2" t="s">
        <v>75</v>
      </c>
      <c r="C30" s="2" t="s">
        <v>30</v>
      </c>
      <c r="D30" s="2">
        <v>45279.607638888891</v>
      </c>
      <c r="E30" s="8">
        <v>1440206</v>
      </c>
    </row>
    <row r="31" spans="1:5" x14ac:dyDescent="0.35">
      <c r="A31" s="12">
        <v>830027158</v>
      </c>
      <c r="B31" s="2" t="s">
        <v>75</v>
      </c>
      <c r="C31" s="2" t="s">
        <v>31</v>
      </c>
      <c r="D31" s="2">
        <v>45301.611805555556</v>
      </c>
      <c r="E31" s="8">
        <v>144100</v>
      </c>
    </row>
    <row r="32" spans="1:5" x14ac:dyDescent="0.35">
      <c r="A32" s="12">
        <v>830027158</v>
      </c>
      <c r="B32" s="2" t="s">
        <v>75</v>
      </c>
      <c r="C32" s="2" t="s">
        <v>32</v>
      </c>
      <c r="D32" s="2">
        <v>45301.614583333336</v>
      </c>
      <c r="E32" s="8">
        <v>1928400</v>
      </c>
    </row>
    <row r="33" spans="1:5" x14ac:dyDescent="0.35">
      <c r="A33" s="12">
        <v>830027158</v>
      </c>
      <c r="B33" s="2" t="s">
        <v>75</v>
      </c>
      <c r="C33" s="2" t="s">
        <v>33</v>
      </c>
      <c r="D33" s="2">
        <v>45309.502083333333</v>
      </c>
      <c r="E33" s="8">
        <v>50000</v>
      </c>
    </row>
    <row r="34" spans="1:5" x14ac:dyDescent="0.35">
      <c r="A34" s="12">
        <v>830027158</v>
      </c>
      <c r="B34" s="2" t="s">
        <v>75</v>
      </c>
      <c r="C34" s="2" t="s">
        <v>34</v>
      </c>
      <c r="D34" s="2">
        <v>45315.486111111109</v>
      </c>
      <c r="E34" s="8">
        <v>1346800</v>
      </c>
    </row>
    <row r="35" spans="1:5" x14ac:dyDescent="0.35">
      <c r="A35" s="12">
        <v>830027158</v>
      </c>
      <c r="B35" s="2" t="s">
        <v>75</v>
      </c>
      <c r="C35" s="2" t="s">
        <v>35</v>
      </c>
      <c r="D35" s="2">
        <v>45315.490277777775</v>
      </c>
      <c r="E35" s="8">
        <v>250000</v>
      </c>
    </row>
    <row r="36" spans="1:5" x14ac:dyDescent="0.35">
      <c r="A36" s="12">
        <v>830027158</v>
      </c>
      <c r="B36" s="2" t="s">
        <v>75</v>
      </c>
      <c r="C36" s="2" t="s">
        <v>36</v>
      </c>
      <c r="D36" s="2">
        <v>45316.494444444441</v>
      </c>
      <c r="E36" s="8">
        <v>50000</v>
      </c>
    </row>
    <row r="37" spans="1:5" x14ac:dyDescent="0.35">
      <c r="A37" s="12">
        <v>830027158</v>
      </c>
      <c r="B37" s="2" t="s">
        <v>75</v>
      </c>
      <c r="C37" s="2" t="s">
        <v>37</v>
      </c>
      <c r="D37" s="2">
        <v>45320.410416666666</v>
      </c>
      <c r="E37" s="8">
        <v>2280300</v>
      </c>
    </row>
    <row r="38" spans="1:5" x14ac:dyDescent="0.35">
      <c r="A38" s="12">
        <v>830027158</v>
      </c>
      <c r="B38" s="2" t="s">
        <v>75</v>
      </c>
      <c r="C38" s="2" t="s">
        <v>38</v>
      </c>
      <c r="D38" s="2">
        <v>45320.413888888892</v>
      </c>
      <c r="E38" s="8">
        <v>50000</v>
      </c>
    </row>
    <row r="39" spans="1:5" x14ac:dyDescent="0.35">
      <c r="A39" s="12">
        <v>830027158</v>
      </c>
      <c r="B39" s="2" t="s">
        <v>75</v>
      </c>
      <c r="C39" s="2" t="s">
        <v>39</v>
      </c>
      <c r="D39" s="2">
        <v>45323.317361111112</v>
      </c>
      <c r="E39" s="8">
        <v>582300</v>
      </c>
    </row>
    <row r="40" spans="1:5" x14ac:dyDescent="0.35">
      <c r="A40" s="12">
        <v>830027158</v>
      </c>
      <c r="B40" s="2" t="s">
        <v>75</v>
      </c>
      <c r="C40" s="2" t="s">
        <v>40</v>
      </c>
      <c r="D40" s="2">
        <v>45323.324999999997</v>
      </c>
      <c r="E40" s="8">
        <v>150000</v>
      </c>
    </row>
    <row r="41" spans="1:5" x14ac:dyDescent="0.35">
      <c r="A41" s="12">
        <v>830027158</v>
      </c>
      <c r="B41" s="2" t="s">
        <v>75</v>
      </c>
      <c r="C41" s="2" t="s">
        <v>41</v>
      </c>
      <c r="D41" s="2">
        <v>45331.363888888889</v>
      </c>
      <c r="E41" s="8">
        <v>1299400</v>
      </c>
    </row>
    <row r="42" spans="1:5" x14ac:dyDescent="0.35">
      <c r="A42" s="12">
        <v>830027158</v>
      </c>
      <c r="B42" s="2" t="s">
        <v>75</v>
      </c>
      <c r="C42" s="2" t="s">
        <v>42</v>
      </c>
      <c r="D42" s="2">
        <v>45331.367361111108</v>
      </c>
      <c r="E42" s="8">
        <v>191100</v>
      </c>
    </row>
    <row r="43" spans="1:5" x14ac:dyDescent="0.35">
      <c r="A43" s="12">
        <v>830027158</v>
      </c>
      <c r="B43" s="2" t="s">
        <v>75</v>
      </c>
      <c r="C43" s="2" t="s">
        <v>43</v>
      </c>
      <c r="D43" s="2">
        <v>45335.36041666667</v>
      </c>
      <c r="E43" s="8">
        <v>150000</v>
      </c>
    </row>
    <row r="44" spans="1:5" x14ac:dyDescent="0.35">
      <c r="A44" s="12">
        <v>830027158</v>
      </c>
      <c r="B44" s="2" t="s">
        <v>75</v>
      </c>
      <c r="C44" s="2" t="s">
        <v>44</v>
      </c>
      <c r="D44" s="2">
        <v>45335.363194444442</v>
      </c>
      <c r="E44" s="8">
        <v>614200</v>
      </c>
    </row>
    <row r="45" spans="1:5" x14ac:dyDescent="0.35">
      <c r="A45" s="12">
        <v>830027158</v>
      </c>
      <c r="B45" s="2" t="s">
        <v>75</v>
      </c>
      <c r="C45" s="2" t="s">
        <v>45</v>
      </c>
      <c r="D45" s="2">
        <v>45342.446527777778</v>
      </c>
      <c r="E45" s="8">
        <v>282300</v>
      </c>
    </row>
    <row r="46" spans="1:5" x14ac:dyDescent="0.35">
      <c r="A46" s="12">
        <v>830027158</v>
      </c>
      <c r="B46" s="2" t="s">
        <v>75</v>
      </c>
      <c r="C46" s="2" t="s">
        <v>46</v>
      </c>
      <c r="D46" s="2">
        <v>45342.448611111111</v>
      </c>
      <c r="E46" s="8">
        <v>50000</v>
      </c>
    </row>
    <row r="47" spans="1:5" x14ac:dyDescent="0.35">
      <c r="A47" s="12">
        <v>830027158</v>
      </c>
      <c r="B47" s="2" t="s">
        <v>75</v>
      </c>
      <c r="C47" s="2" t="s">
        <v>47</v>
      </c>
      <c r="D47" s="2">
        <v>45356.368055555555</v>
      </c>
      <c r="E47" s="8">
        <v>150000</v>
      </c>
    </row>
    <row r="48" spans="1:5" x14ac:dyDescent="0.35">
      <c r="A48" s="12">
        <v>830027158</v>
      </c>
      <c r="B48" s="2" t="s">
        <v>75</v>
      </c>
      <c r="C48" s="2" t="s">
        <v>48</v>
      </c>
      <c r="D48" s="2">
        <v>45356.374305555553</v>
      </c>
      <c r="E48" s="8">
        <v>899400</v>
      </c>
    </row>
    <row r="49" spans="1:5" x14ac:dyDescent="0.35">
      <c r="A49" s="12">
        <v>830027158</v>
      </c>
      <c r="B49" s="2" t="s">
        <v>75</v>
      </c>
      <c r="C49" s="2" t="s">
        <v>49</v>
      </c>
      <c r="D49" s="2">
        <v>45356.384027777778</v>
      </c>
      <c r="E49" s="8">
        <v>761200</v>
      </c>
    </row>
    <row r="50" spans="1:5" x14ac:dyDescent="0.35">
      <c r="A50" s="12">
        <v>830027158</v>
      </c>
      <c r="B50" s="2" t="s">
        <v>75</v>
      </c>
      <c r="C50" s="2" t="s">
        <v>50</v>
      </c>
      <c r="D50" s="2">
        <v>45363.617361111108</v>
      </c>
      <c r="E50" s="8">
        <v>811200</v>
      </c>
    </row>
    <row r="51" spans="1:5" x14ac:dyDescent="0.35">
      <c r="A51" s="12">
        <v>830027158</v>
      </c>
      <c r="B51" s="2" t="s">
        <v>75</v>
      </c>
      <c r="C51" s="2" t="s">
        <v>51</v>
      </c>
      <c r="D51" s="2">
        <v>45363.629861111112</v>
      </c>
      <c r="E51" s="8">
        <v>188200</v>
      </c>
    </row>
    <row r="52" spans="1:5" x14ac:dyDescent="0.35">
      <c r="A52" s="12">
        <v>830027158</v>
      </c>
      <c r="B52" s="2" t="s">
        <v>75</v>
      </c>
      <c r="C52" s="2" t="s">
        <v>52</v>
      </c>
      <c r="D52" s="2">
        <v>45372.644444444442</v>
      </c>
      <c r="E52" s="8">
        <v>476400</v>
      </c>
    </row>
    <row r="53" spans="1:5" x14ac:dyDescent="0.35">
      <c r="A53" s="12">
        <v>830027158</v>
      </c>
      <c r="B53" s="2" t="s">
        <v>75</v>
      </c>
      <c r="C53" s="2" t="s">
        <v>53</v>
      </c>
      <c r="D53" s="2">
        <v>45372.646527777775</v>
      </c>
      <c r="E53" s="8">
        <v>350000</v>
      </c>
    </row>
    <row r="54" spans="1:5" x14ac:dyDescent="0.35">
      <c r="A54" s="12">
        <v>830027158</v>
      </c>
      <c r="B54" s="2" t="s">
        <v>75</v>
      </c>
      <c r="C54" s="2" t="s">
        <v>54</v>
      </c>
      <c r="D54" s="2">
        <v>45372.647916666669</v>
      </c>
      <c r="E54" s="8">
        <v>100000</v>
      </c>
    </row>
    <row r="55" spans="1:5" x14ac:dyDescent="0.35">
      <c r="A55" s="12">
        <v>830027158</v>
      </c>
      <c r="B55" s="2" t="s">
        <v>75</v>
      </c>
      <c r="C55" s="2" t="s">
        <v>55</v>
      </c>
      <c r="D55" s="2">
        <v>45385.605555555558</v>
      </c>
      <c r="E55" s="8">
        <v>88200</v>
      </c>
    </row>
    <row r="56" spans="1:5" x14ac:dyDescent="0.35">
      <c r="A56" s="12">
        <v>830027158</v>
      </c>
      <c r="B56" s="2" t="s">
        <v>75</v>
      </c>
      <c r="C56" s="2" t="s">
        <v>56</v>
      </c>
      <c r="D56" s="2">
        <v>45385.606944444444</v>
      </c>
      <c r="E56" s="8">
        <v>608300</v>
      </c>
    </row>
    <row r="57" spans="1:5" x14ac:dyDescent="0.35">
      <c r="A57" s="12">
        <v>830027158</v>
      </c>
      <c r="B57" s="2" t="s">
        <v>75</v>
      </c>
      <c r="C57" s="2" t="s">
        <v>57</v>
      </c>
      <c r="D57" s="2">
        <v>45385.607638888891</v>
      </c>
      <c r="E57" s="8">
        <v>100000</v>
      </c>
    </row>
    <row r="58" spans="1:5" x14ac:dyDescent="0.35">
      <c r="A58" s="12">
        <v>830027158</v>
      </c>
      <c r="B58" s="2" t="s">
        <v>75</v>
      </c>
      <c r="C58" s="2" t="s">
        <v>58</v>
      </c>
      <c r="D58" s="2">
        <v>45388.268750000003</v>
      </c>
      <c r="E58" s="8">
        <v>50000</v>
      </c>
    </row>
    <row r="59" spans="1:5" x14ac:dyDescent="0.35">
      <c r="A59" s="12">
        <v>830027158</v>
      </c>
      <c r="B59" s="2" t="s">
        <v>75</v>
      </c>
      <c r="C59" s="2" t="s">
        <v>59</v>
      </c>
      <c r="D59" s="2">
        <v>45392.29791666667</v>
      </c>
      <c r="E59" s="8">
        <v>50000</v>
      </c>
    </row>
    <row r="60" spans="1:5" x14ac:dyDescent="0.35">
      <c r="A60" s="12">
        <v>830027158</v>
      </c>
      <c r="B60" s="2" t="s">
        <v>75</v>
      </c>
      <c r="C60" s="2" t="s">
        <v>60</v>
      </c>
      <c r="D60" s="2">
        <v>45393.429166666669</v>
      </c>
      <c r="E60" s="8">
        <v>50000</v>
      </c>
    </row>
    <row r="61" spans="1:5" x14ac:dyDescent="0.35">
      <c r="A61" s="12">
        <v>830027158</v>
      </c>
      <c r="B61" s="2" t="s">
        <v>75</v>
      </c>
      <c r="C61" s="2" t="s">
        <v>61</v>
      </c>
      <c r="D61" s="2">
        <v>45394.602083333331</v>
      </c>
      <c r="E61" s="8">
        <v>50000</v>
      </c>
    </row>
    <row r="62" spans="1:5" x14ac:dyDescent="0.35">
      <c r="A62" s="12">
        <v>830027158</v>
      </c>
      <c r="B62" s="2" t="s">
        <v>75</v>
      </c>
      <c r="C62" s="2" t="s">
        <v>62</v>
      </c>
      <c r="D62" s="2">
        <v>45394.603472222225</v>
      </c>
      <c r="E62" s="8">
        <v>329300</v>
      </c>
    </row>
    <row r="63" spans="1:5" x14ac:dyDescent="0.35">
      <c r="A63" s="12">
        <v>830027158</v>
      </c>
      <c r="B63" s="2" t="s">
        <v>75</v>
      </c>
      <c r="C63" s="2" t="s">
        <v>63</v>
      </c>
      <c r="D63" s="2">
        <v>45394.604861111111</v>
      </c>
      <c r="E63" s="8">
        <v>802400</v>
      </c>
    </row>
    <row r="64" spans="1:5" x14ac:dyDescent="0.35">
      <c r="A64" s="12">
        <v>830027158</v>
      </c>
      <c r="B64" s="2" t="s">
        <v>75</v>
      </c>
      <c r="C64" s="2" t="s">
        <v>64</v>
      </c>
      <c r="D64" s="2">
        <v>45397.55972222222</v>
      </c>
      <c r="E64" s="8">
        <v>50000</v>
      </c>
    </row>
    <row r="65" spans="1:5" x14ac:dyDescent="0.35">
      <c r="A65" s="12">
        <v>830027158</v>
      </c>
      <c r="B65" s="2" t="s">
        <v>75</v>
      </c>
      <c r="C65" s="2" t="s">
        <v>65</v>
      </c>
      <c r="D65" s="2">
        <v>45399.727777777778</v>
      </c>
      <c r="E65" s="8">
        <v>50000</v>
      </c>
    </row>
    <row r="66" spans="1:5" x14ac:dyDescent="0.35">
      <c r="A66" s="12">
        <v>830027158</v>
      </c>
      <c r="B66" s="2" t="s">
        <v>75</v>
      </c>
      <c r="C66" s="9" t="s">
        <v>66</v>
      </c>
      <c r="D66" s="2">
        <v>45401.549305555556</v>
      </c>
      <c r="E66" s="8">
        <v>50000</v>
      </c>
    </row>
    <row r="67" spans="1:5" x14ac:dyDescent="0.35">
      <c r="A67" s="12">
        <v>830027158</v>
      </c>
      <c r="B67" s="2" t="s">
        <v>75</v>
      </c>
      <c r="C67" s="9" t="s">
        <v>67</v>
      </c>
      <c r="D67" s="2">
        <v>45401.65625</v>
      </c>
      <c r="E67" s="8">
        <v>50000</v>
      </c>
    </row>
    <row r="68" spans="1:5" x14ac:dyDescent="0.35">
      <c r="A68" s="12">
        <v>830027158</v>
      </c>
      <c r="B68" s="2" t="s">
        <v>75</v>
      </c>
      <c r="C68" s="9" t="s">
        <v>68</v>
      </c>
      <c r="D68" s="2">
        <v>45401.656944444447</v>
      </c>
      <c r="E68" s="8">
        <v>138200</v>
      </c>
    </row>
    <row r="69" spans="1:5" x14ac:dyDescent="0.35">
      <c r="A69" s="12">
        <v>830027158</v>
      </c>
      <c r="B69" s="2" t="s">
        <v>75</v>
      </c>
      <c r="C69" s="9" t="s">
        <v>69</v>
      </c>
      <c r="D69" s="2">
        <v>45408.488888888889</v>
      </c>
      <c r="E69" s="8">
        <v>50000</v>
      </c>
    </row>
    <row r="70" spans="1:5" x14ac:dyDescent="0.35">
      <c r="A70" s="12">
        <v>830027158</v>
      </c>
      <c r="B70" s="2" t="s">
        <v>75</v>
      </c>
      <c r="C70" s="9" t="s">
        <v>70</v>
      </c>
      <c r="D70" s="2">
        <v>45415.518055555556</v>
      </c>
      <c r="E70" s="8">
        <v>50000</v>
      </c>
    </row>
    <row r="71" spans="1:5" x14ac:dyDescent="0.35">
      <c r="A71" s="12">
        <v>830027158</v>
      </c>
      <c r="B71" s="2" t="s">
        <v>75</v>
      </c>
      <c r="C71" s="9" t="s">
        <v>71</v>
      </c>
      <c r="D71" s="2">
        <v>45427.611805555556</v>
      </c>
      <c r="E71" s="8">
        <v>50000</v>
      </c>
    </row>
    <row r="72" spans="1:5" x14ac:dyDescent="0.35">
      <c r="A72" s="12">
        <v>830027158</v>
      </c>
      <c r="B72" s="2" t="s">
        <v>75</v>
      </c>
      <c r="C72" s="9" t="s">
        <v>72</v>
      </c>
      <c r="D72" s="2">
        <v>45435.503472222219</v>
      </c>
      <c r="E72" s="8">
        <v>44800</v>
      </c>
    </row>
    <row r="73" spans="1:5" x14ac:dyDescent="0.35">
      <c r="A73" s="12">
        <v>830027158</v>
      </c>
      <c r="B73" s="2" t="s">
        <v>75</v>
      </c>
      <c r="C73" s="9" t="s">
        <v>73</v>
      </c>
      <c r="D73" s="2">
        <v>45435.652083333334</v>
      </c>
      <c r="E73" s="8">
        <v>50000</v>
      </c>
    </row>
    <row r="74" spans="1:5" x14ac:dyDescent="0.35">
      <c r="A74" s="12">
        <v>830027158</v>
      </c>
      <c r="B74" s="2" t="s">
        <v>75</v>
      </c>
      <c r="C74" s="9" t="s">
        <v>74</v>
      </c>
      <c r="D74" s="2">
        <v>45437.677777777775</v>
      </c>
      <c r="E74" s="8">
        <v>50000</v>
      </c>
    </row>
    <row r="75" spans="1:5" ht="18.5" x14ac:dyDescent="0.45">
      <c r="E75" s="4">
        <f>SUM(E7:E74)</f>
        <v>38161000</v>
      </c>
    </row>
  </sheetData>
  <sortState ref="A7:E49">
    <sortCondition ref="C6:C49"/>
  </sortState>
  <mergeCells count="2">
    <mergeCell ref="A1:E1"/>
    <mergeCell ref="A5:E5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F11"/>
  <sheetViews>
    <sheetView showGridLines="0" zoomScale="80" zoomScaleNormal="80" workbookViewId="0">
      <selection activeCell="B6" sqref="B6"/>
    </sheetView>
  </sheetViews>
  <sheetFormatPr baseColWidth="10" defaultRowHeight="14.5" x14ac:dyDescent="0.35"/>
  <cols>
    <col min="1" max="1" width="90" bestFit="1" customWidth="1"/>
    <col min="2" max="2" width="13.08984375" customWidth="1"/>
    <col min="3" max="3" width="14.26953125" style="22" bestFit="1" customWidth="1"/>
    <col min="4" max="4" width="20.26953125" style="22" bestFit="1" customWidth="1"/>
    <col min="5" max="5" width="20.81640625" style="22" bestFit="1" customWidth="1"/>
  </cols>
  <sheetData>
    <row r="2" spans="1:6" ht="15" thickBot="1" x14ac:dyDescent="0.4"/>
    <row r="3" spans="1:6" ht="15" thickBot="1" x14ac:dyDescent="0.4">
      <c r="A3" s="38" t="s">
        <v>189</v>
      </c>
      <c r="B3" s="39" t="s">
        <v>185</v>
      </c>
      <c r="C3" s="40" t="s">
        <v>186</v>
      </c>
      <c r="D3" s="40" t="s">
        <v>187</v>
      </c>
      <c r="E3" s="41" t="s">
        <v>188</v>
      </c>
    </row>
    <row r="4" spans="1:6" x14ac:dyDescent="0.35">
      <c r="A4" s="35" t="s">
        <v>177</v>
      </c>
      <c r="B4" s="36">
        <v>4</v>
      </c>
      <c r="C4" s="37">
        <v>1428000</v>
      </c>
      <c r="D4" s="37">
        <v>0</v>
      </c>
      <c r="E4" s="34">
        <v>0</v>
      </c>
    </row>
    <row r="5" spans="1:6" x14ac:dyDescent="0.35">
      <c r="A5" s="35" t="s">
        <v>179</v>
      </c>
      <c r="B5" s="36">
        <v>6</v>
      </c>
      <c r="C5" s="37">
        <v>383000</v>
      </c>
      <c r="D5" s="37">
        <v>0</v>
      </c>
      <c r="E5" s="34">
        <v>0</v>
      </c>
    </row>
    <row r="6" spans="1:6" x14ac:dyDescent="0.35">
      <c r="A6" s="35" t="s">
        <v>178</v>
      </c>
      <c r="B6" s="36">
        <v>55</v>
      </c>
      <c r="C6" s="37">
        <v>33309350</v>
      </c>
      <c r="D6" s="37">
        <v>0</v>
      </c>
      <c r="E6" s="34">
        <v>5894</v>
      </c>
    </row>
    <row r="7" spans="1:6" x14ac:dyDescent="0.35">
      <c r="A7" s="35" t="s">
        <v>181</v>
      </c>
      <c r="B7" s="36">
        <v>1</v>
      </c>
      <c r="C7" s="37">
        <v>164850</v>
      </c>
      <c r="D7" s="37">
        <v>0</v>
      </c>
      <c r="E7" s="34">
        <v>50000</v>
      </c>
      <c r="F7">
        <f>GETPIVOTDATA("Saldo IPS ",$A$3,"Estado de Factura Junio 24","FACTURA PENDIENTE EN PROGRAMACION DE PAGO - FACTURA GLOSA CERRADA POR EXTEMPORANEIDAD")-GETPIVOTDATA("Valor glosa aceptada ",$A$3,"Estado de Factura Junio 24","FACTURA PENDIENTE EN PROGRAMACION DE PAGO - FACTURA GLOSA CERRADA POR EXTEMPORANEIDAD")</f>
        <v>114850</v>
      </c>
    </row>
    <row r="8" spans="1:6" x14ac:dyDescent="0.35">
      <c r="A8" s="35" t="s">
        <v>183</v>
      </c>
      <c r="B8" s="36">
        <v>1</v>
      </c>
      <c r="C8" s="37">
        <v>2825800</v>
      </c>
      <c r="D8" s="37">
        <v>50000</v>
      </c>
      <c r="E8" s="34">
        <v>0</v>
      </c>
      <c r="F8">
        <f>GETPIVOTDATA("Saldo IPS ",$A$3,"Estado de Factura Junio 24","FACTURA PENDIENTE EN PROGRAMACION DE PAGO - GLOSA EN PROCESO INTERNO")-GETPIVOTDATA("Valor glosa pendiente ",$A$3,"Estado de Factura Junio 24","FACTURA PENDIENTE EN PROGRAMACION DE PAGO - GLOSA EN PROCESO INTERNO")</f>
        <v>2775800</v>
      </c>
    </row>
    <row r="9" spans="1:6" ht="15" thickBot="1" x14ac:dyDescent="0.4">
      <c r="A9" s="35" t="s">
        <v>182</v>
      </c>
      <c r="B9" s="36">
        <v>1</v>
      </c>
      <c r="C9" s="37">
        <v>50000</v>
      </c>
      <c r="D9" s="37">
        <v>100200</v>
      </c>
      <c r="E9" s="34">
        <v>0</v>
      </c>
    </row>
    <row r="10" spans="1:6" ht="15" thickBot="1" x14ac:dyDescent="0.4">
      <c r="A10" s="42" t="s">
        <v>184</v>
      </c>
      <c r="B10" s="43">
        <v>68</v>
      </c>
      <c r="C10" s="40">
        <v>38161000</v>
      </c>
      <c r="D10" s="40">
        <v>150200</v>
      </c>
      <c r="E10" s="41">
        <v>55894</v>
      </c>
    </row>
    <row r="11" spans="1:6" x14ac:dyDescent="0.35">
      <c r="F11">
        <f>F8+F7+GETPIVOTDATA("Saldo IPS ",$A$3,"Estado de Factura Junio 24","FACTURA PENDIENTE EN PROGRAMACION DE PAGO")</f>
        <v>36200000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Z70"/>
  <sheetViews>
    <sheetView showGridLines="0" zoomScale="80" zoomScaleNormal="80" workbookViewId="0">
      <selection activeCell="E2" sqref="E2"/>
    </sheetView>
  </sheetViews>
  <sheetFormatPr baseColWidth="10" defaultRowHeight="14.5" x14ac:dyDescent="0.35"/>
  <cols>
    <col min="1" max="1" width="12.54296875" style="14" bestFit="1" customWidth="1"/>
    <col min="2" max="2" width="23.453125" style="15" customWidth="1"/>
    <col min="3" max="3" width="11.54296875" style="15" customWidth="1"/>
    <col min="4" max="4" width="20.453125" style="15" bestFit="1" customWidth="1"/>
    <col min="5" max="6" width="15.54296875" style="15" customWidth="1"/>
    <col min="7" max="7" width="13.7265625" style="22" customWidth="1"/>
    <col min="8" max="8" width="24.08984375" style="15" customWidth="1"/>
    <col min="9" max="10" width="12.26953125" style="15" customWidth="1"/>
    <col min="11" max="11" width="14.26953125" style="22" bestFit="1" customWidth="1"/>
    <col min="12" max="12" width="11" style="22" bestFit="1" customWidth="1"/>
    <col min="13" max="13" width="11.7265625" style="22" bestFit="1" customWidth="1"/>
    <col min="14" max="14" width="15" style="22" customWidth="1"/>
    <col min="15" max="15" width="11.7265625" style="22" customWidth="1"/>
    <col min="16" max="16" width="14.26953125" style="22" bestFit="1" customWidth="1"/>
    <col min="17" max="18" width="11" style="22" bestFit="1" customWidth="1"/>
    <col min="19" max="19" width="14.26953125" style="22" bestFit="1" customWidth="1"/>
    <col min="20" max="20" width="13.1796875" style="15" bestFit="1" customWidth="1"/>
    <col min="21" max="21" width="11.26953125" style="15" bestFit="1" customWidth="1"/>
    <col min="22" max="23" width="14.1796875" style="15" customWidth="1"/>
    <col min="24" max="24" width="10.90625" style="15"/>
    <col min="25" max="25" width="14.08984375" style="15" customWidth="1"/>
    <col min="26" max="16384" width="10.90625" style="15"/>
  </cols>
  <sheetData>
    <row r="1" spans="1:26" x14ac:dyDescent="0.35">
      <c r="G1" s="28">
        <f>SUBTOTAL(9,G3:G70)</f>
        <v>38161000</v>
      </c>
      <c r="K1" s="28">
        <f t="shared" ref="K1:V1" si="0">SUBTOTAL(9,K3:K70)</f>
        <v>40460200</v>
      </c>
      <c r="L1" s="28">
        <f t="shared" si="0"/>
        <v>1428000</v>
      </c>
      <c r="M1" s="28">
        <f>SUBTOTAL(9,M3:M70)</f>
        <v>150200</v>
      </c>
      <c r="N1" s="28"/>
      <c r="O1" s="28"/>
      <c r="P1" s="28">
        <f t="shared" si="0"/>
        <v>40460200</v>
      </c>
      <c r="Q1" s="28">
        <f t="shared" si="0"/>
        <v>55894</v>
      </c>
      <c r="R1" s="28">
        <f t="shared" si="0"/>
        <v>0</v>
      </c>
      <c r="S1" s="28">
        <f t="shared" si="0"/>
        <v>39345506</v>
      </c>
      <c r="T1" s="28">
        <f t="shared" si="0"/>
        <v>35901250</v>
      </c>
      <c r="V1" s="28">
        <f t="shared" si="0"/>
        <v>2322100</v>
      </c>
    </row>
    <row r="2" spans="1:26" s="13" customFormat="1" ht="43.5" x14ac:dyDescent="0.35">
      <c r="A2" s="19" t="s">
        <v>1</v>
      </c>
      <c r="B2" s="20" t="s">
        <v>2</v>
      </c>
      <c r="C2" s="20" t="s">
        <v>3</v>
      </c>
      <c r="D2" s="27" t="s">
        <v>81</v>
      </c>
      <c r="E2" s="21" t="s">
        <v>76</v>
      </c>
      <c r="F2" s="25" t="s">
        <v>80</v>
      </c>
      <c r="G2" s="23" t="s">
        <v>77</v>
      </c>
      <c r="H2" s="26" t="s">
        <v>78</v>
      </c>
      <c r="I2" s="20" t="s">
        <v>79</v>
      </c>
      <c r="J2" s="33" t="s">
        <v>180</v>
      </c>
      <c r="K2" s="29" t="s">
        <v>154</v>
      </c>
      <c r="L2" s="30" t="s">
        <v>155</v>
      </c>
      <c r="M2" s="30" t="s">
        <v>159</v>
      </c>
      <c r="N2" s="30" t="s">
        <v>162</v>
      </c>
      <c r="O2" s="30" t="s">
        <v>163</v>
      </c>
      <c r="P2" s="29" t="s">
        <v>156</v>
      </c>
      <c r="Q2" s="30" t="s">
        <v>157</v>
      </c>
      <c r="R2" s="30" t="s">
        <v>158</v>
      </c>
      <c r="S2" s="29" t="s">
        <v>160</v>
      </c>
      <c r="T2" s="26" t="s">
        <v>164</v>
      </c>
      <c r="U2" s="26" t="s">
        <v>165</v>
      </c>
      <c r="V2" s="31" t="s">
        <v>166</v>
      </c>
      <c r="W2" s="31" t="s">
        <v>167</v>
      </c>
      <c r="X2" s="31" t="s">
        <v>168</v>
      </c>
      <c r="Y2" s="31" t="s">
        <v>169</v>
      </c>
      <c r="Z2" s="20" t="s">
        <v>170</v>
      </c>
    </row>
    <row r="3" spans="1:26" x14ac:dyDescent="0.35">
      <c r="A3" s="16">
        <v>830027158</v>
      </c>
      <c r="B3" s="17" t="s">
        <v>75</v>
      </c>
      <c r="C3" s="17" t="s">
        <v>7</v>
      </c>
      <c r="D3" s="17" t="s">
        <v>82</v>
      </c>
      <c r="E3" s="17">
        <v>45113.498611111114</v>
      </c>
      <c r="F3" s="17">
        <v>45201.291666666664</v>
      </c>
      <c r="G3" s="24">
        <v>852000</v>
      </c>
      <c r="H3" s="18" t="s">
        <v>177</v>
      </c>
      <c r="I3" s="18" t="s">
        <v>150</v>
      </c>
      <c r="J3" s="18" t="s">
        <v>177</v>
      </c>
      <c r="K3" s="24">
        <v>0</v>
      </c>
      <c r="L3" s="24">
        <v>852000</v>
      </c>
      <c r="M3" s="24">
        <v>0</v>
      </c>
      <c r="N3" s="24" t="s">
        <v>172</v>
      </c>
      <c r="O3" s="24" t="s">
        <v>175</v>
      </c>
      <c r="P3" s="24">
        <v>0</v>
      </c>
      <c r="Q3" s="24">
        <v>0</v>
      </c>
      <c r="R3" s="24">
        <v>0</v>
      </c>
      <c r="S3" s="24">
        <v>0</v>
      </c>
      <c r="T3" s="24">
        <v>0</v>
      </c>
      <c r="U3" s="18"/>
      <c r="V3" s="24">
        <v>0</v>
      </c>
      <c r="W3" s="18"/>
      <c r="X3" s="18"/>
      <c r="Y3" s="18"/>
      <c r="Z3" s="17">
        <v>45443</v>
      </c>
    </row>
    <row r="4" spans="1:26" x14ac:dyDescent="0.35">
      <c r="A4" s="16">
        <v>830027158</v>
      </c>
      <c r="B4" s="17" t="s">
        <v>75</v>
      </c>
      <c r="C4" s="17" t="s">
        <v>8</v>
      </c>
      <c r="D4" s="17" t="s">
        <v>83</v>
      </c>
      <c r="E4" s="17">
        <v>45147.484722222223</v>
      </c>
      <c r="F4" s="17">
        <v>45201.291666666664</v>
      </c>
      <c r="G4" s="24">
        <v>164850</v>
      </c>
      <c r="H4" s="18" t="s">
        <v>181</v>
      </c>
      <c r="I4" s="18" t="s">
        <v>151</v>
      </c>
      <c r="J4" s="18" t="s">
        <v>181</v>
      </c>
      <c r="K4" s="24">
        <v>1000000</v>
      </c>
      <c r="L4" s="24">
        <v>0</v>
      </c>
      <c r="M4" s="24">
        <v>0</v>
      </c>
      <c r="N4" s="24"/>
      <c r="O4" s="24"/>
      <c r="P4" s="24">
        <v>1000000</v>
      </c>
      <c r="Q4" s="24">
        <v>50000</v>
      </c>
      <c r="R4" s="24">
        <v>0</v>
      </c>
      <c r="S4" s="24">
        <v>890900</v>
      </c>
      <c r="T4" s="24">
        <v>0</v>
      </c>
      <c r="U4" s="18"/>
      <c r="V4" s="24">
        <v>0</v>
      </c>
      <c r="W4" s="18"/>
      <c r="X4" s="18"/>
      <c r="Y4" s="18"/>
      <c r="Z4" s="17">
        <v>45443</v>
      </c>
    </row>
    <row r="5" spans="1:26" x14ac:dyDescent="0.35">
      <c r="A5" s="16">
        <v>830027158</v>
      </c>
      <c r="B5" s="17" t="s">
        <v>75</v>
      </c>
      <c r="C5" s="17" t="s">
        <v>9</v>
      </c>
      <c r="D5" s="17" t="s">
        <v>84</v>
      </c>
      <c r="E5" s="17">
        <v>45169.637499999997</v>
      </c>
      <c r="F5" s="17">
        <v>45201.291666666664</v>
      </c>
      <c r="G5" s="24">
        <v>50000</v>
      </c>
      <c r="H5" s="18" t="s">
        <v>182</v>
      </c>
      <c r="I5" s="18" t="s">
        <v>152</v>
      </c>
      <c r="J5" s="18" t="s">
        <v>182</v>
      </c>
      <c r="K5" s="24">
        <v>2552200</v>
      </c>
      <c r="L5" s="24">
        <v>0</v>
      </c>
      <c r="M5" s="24">
        <v>100200</v>
      </c>
      <c r="N5" s="24"/>
      <c r="O5" s="24"/>
      <c r="P5" s="24">
        <v>2552200</v>
      </c>
      <c r="Q5" s="24">
        <v>0</v>
      </c>
      <c r="R5" s="24">
        <v>0</v>
      </c>
      <c r="S5" s="24">
        <v>2322100</v>
      </c>
      <c r="T5" s="24">
        <v>0</v>
      </c>
      <c r="U5" s="18"/>
      <c r="V5" s="24">
        <v>2322100</v>
      </c>
      <c r="W5" s="18">
        <v>2201501108</v>
      </c>
      <c r="X5" s="18">
        <v>16823637</v>
      </c>
      <c r="Y5" s="18" t="s">
        <v>171</v>
      </c>
      <c r="Z5" s="17">
        <v>45443</v>
      </c>
    </row>
    <row r="6" spans="1:26" x14ac:dyDescent="0.35">
      <c r="A6" s="16">
        <v>830027158</v>
      </c>
      <c r="B6" s="17" t="s">
        <v>75</v>
      </c>
      <c r="C6" s="17" t="s">
        <v>10</v>
      </c>
      <c r="D6" s="17" t="s">
        <v>85</v>
      </c>
      <c r="E6" s="17">
        <v>45203.532638888886</v>
      </c>
      <c r="F6" s="17">
        <v>45231.291666666664</v>
      </c>
      <c r="G6" s="24">
        <v>426000</v>
      </c>
      <c r="H6" s="18" t="s">
        <v>178</v>
      </c>
      <c r="I6" s="18" t="s">
        <v>153</v>
      </c>
      <c r="J6" s="18" t="s">
        <v>178</v>
      </c>
      <c r="K6" s="24">
        <v>426000</v>
      </c>
      <c r="L6" s="24">
        <v>0</v>
      </c>
      <c r="M6" s="24">
        <v>0</v>
      </c>
      <c r="N6" s="24"/>
      <c r="O6" s="24"/>
      <c r="P6" s="24">
        <v>426000</v>
      </c>
      <c r="Q6" s="24">
        <v>0</v>
      </c>
      <c r="R6" s="24">
        <v>0</v>
      </c>
      <c r="S6" s="24">
        <v>426000</v>
      </c>
      <c r="T6" s="24">
        <v>426000</v>
      </c>
      <c r="U6" s="18">
        <v>1222375046</v>
      </c>
      <c r="V6" s="24">
        <v>0</v>
      </c>
      <c r="W6" s="18"/>
      <c r="X6" s="18"/>
      <c r="Y6" s="18"/>
      <c r="Z6" s="17">
        <v>45443</v>
      </c>
    </row>
    <row r="7" spans="1:26" x14ac:dyDescent="0.35">
      <c r="A7" s="16">
        <v>830027158</v>
      </c>
      <c r="B7" s="17" t="s">
        <v>75</v>
      </c>
      <c r="C7" s="17" t="s">
        <v>11</v>
      </c>
      <c r="D7" s="17" t="s">
        <v>86</v>
      </c>
      <c r="E7" s="17">
        <v>45203.590277777781</v>
      </c>
      <c r="F7" s="17">
        <v>45231.291666666664</v>
      </c>
      <c r="G7" s="24">
        <v>350400</v>
      </c>
      <c r="H7" s="18" t="s">
        <v>178</v>
      </c>
      <c r="I7" s="18" t="s">
        <v>153</v>
      </c>
      <c r="J7" s="18" t="s">
        <v>178</v>
      </c>
      <c r="K7" s="24">
        <v>426000</v>
      </c>
      <c r="L7" s="24">
        <v>0</v>
      </c>
      <c r="M7" s="24">
        <v>0</v>
      </c>
      <c r="N7" s="24"/>
      <c r="O7" s="24"/>
      <c r="P7" s="24">
        <v>426000</v>
      </c>
      <c r="Q7" s="24">
        <v>0</v>
      </c>
      <c r="R7" s="24">
        <v>0</v>
      </c>
      <c r="S7" s="24">
        <v>350400</v>
      </c>
      <c r="T7" s="24">
        <v>350400</v>
      </c>
      <c r="U7" s="18">
        <v>1222375050</v>
      </c>
      <c r="V7" s="24">
        <v>0</v>
      </c>
      <c r="W7" s="18"/>
      <c r="X7" s="18"/>
      <c r="Y7" s="18"/>
      <c r="Z7" s="17">
        <v>45443</v>
      </c>
    </row>
    <row r="8" spans="1:26" x14ac:dyDescent="0.35">
      <c r="A8" s="16">
        <v>830027158</v>
      </c>
      <c r="B8" s="17" t="s">
        <v>75</v>
      </c>
      <c r="C8" s="17" t="s">
        <v>12</v>
      </c>
      <c r="D8" s="17" t="s">
        <v>87</v>
      </c>
      <c r="E8" s="17">
        <v>45209.467361111114</v>
      </c>
      <c r="F8" s="17">
        <v>45231.291666666664</v>
      </c>
      <c r="G8" s="24">
        <v>176400</v>
      </c>
      <c r="H8" s="18" t="s">
        <v>178</v>
      </c>
      <c r="I8" s="18" t="s">
        <v>153</v>
      </c>
      <c r="J8" s="18" t="s">
        <v>178</v>
      </c>
      <c r="K8" s="24">
        <v>200000</v>
      </c>
      <c r="L8" s="24">
        <v>0</v>
      </c>
      <c r="M8" s="24">
        <v>0</v>
      </c>
      <c r="N8" s="24"/>
      <c r="O8" s="24"/>
      <c r="P8" s="24">
        <v>200000</v>
      </c>
      <c r="Q8" s="24">
        <v>0</v>
      </c>
      <c r="R8" s="24">
        <v>0</v>
      </c>
      <c r="S8" s="24">
        <v>176400</v>
      </c>
      <c r="T8" s="24">
        <v>176400</v>
      </c>
      <c r="U8" s="18">
        <v>1222375051</v>
      </c>
      <c r="V8" s="24">
        <v>0</v>
      </c>
      <c r="W8" s="18"/>
      <c r="X8" s="18"/>
      <c r="Y8" s="18"/>
      <c r="Z8" s="17">
        <v>45443</v>
      </c>
    </row>
    <row r="9" spans="1:26" x14ac:dyDescent="0.35">
      <c r="A9" s="16">
        <v>830027158</v>
      </c>
      <c r="B9" s="17" t="s">
        <v>75</v>
      </c>
      <c r="C9" s="17" t="s">
        <v>13</v>
      </c>
      <c r="D9" s="17" t="s">
        <v>88</v>
      </c>
      <c r="E9" s="17">
        <v>45209.46875</v>
      </c>
      <c r="F9" s="17">
        <v>45231.291666666664</v>
      </c>
      <c r="G9" s="24">
        <v>2396100</v>
      </c>
      <c r="H9" s="18" t="s">
        <v>178</v>
      </c>
      <c r="I9" s="18" t="s">
        <v>153</v>
      </c>
      <c r="J9" s="18" t="s">
        <v>178</v>
      </c>
      <c r="K9" s="24">
        <v>2402000</v>
      </c>
      <c r="L9" s="24">
        <v>0</v>
      </c>
      <c r="M9" s="24">
        <v>0</v>
      </c>
      <c r="N9" s="24"/>
      <c r="O9" s="24"/>
      <c r="P9" s="24">
        <v>2402000</v>
      </c>
      <c r="Q9" s="24">
        <v>0</v>
      </c>
      <c r="R9" s="24">
        <v>0</v>
      </c>
      <c r="S9" s="24">
        <v>2378400</v>
      </c>
      <c r="T9" s="24">
        <v>2232900</v>
      </c>
      <c r="U9" s="18">
        <v>4800062921</v>
      </c>
      <c r="V9" s="24">
        <v>0</v>
      </c>
      <c r="W9" s="18"/>
      <c r="X9" s="18"/>
      <c r="Y9" s="18"/>
      <c r="Z9" s="17">
        <v>45443</v>
      </c>
    </row>
    <row r="10" spans="1:26" x14ac:dyDescent="0.35">
      <c r="A10" s="16">
        <v>830027158</v>
      </c>
      <c r="B10" s="17" t="s">
        <v>75</v>
      </c>
      <c r="C10" s="17" t="s">
        <v>14</v>
      </c>
      <c r="D10" s="17" t="s">
        <v>89</v>
      </c>
      <c r="E10" s="17">
        <v>45220.754166666666</v>
      </c>
      <c r="F10" s="17">
        <v>45261.291666666664</v>
      </c>
      <c r="G10" s="24">
        <v>426000</v>
      </c>
      <c r="H10" s="18" t="s">
        <v>177</v>
      </c>
      <c r="I10" s="18" t="s">
        <v>150</v>
      </c>
      <c r="J10" s="18" t="s">
        <v>177</v>
      </c>
      <c r="K10" s="24">
        <v>0</v>
      </c>
      <c r="L10" s="24">
        <v>426000</v>
      </c>
      <c r="M10" s="24">
        <v>0</v>
      </c>
      <c r="N10" s="24" t="s">
        <v>172</v>
      </c>
      <c r="O10" s="24" t="s">
        <v>176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18"/>
      <c r="V10" s="24">
        <v>0</v>
      </c>
      <c r="W10" s="18"/>
      <c r="X10" s="18"/>
      <c r="Y10" s="18"/>
      <c r="Z10" s="17">
        <v>45443</v>
      </c>
    </row>
    <row r="11" spans="1:26" x14ac:dyDescent="0.35">
      <c r="A11" s="16">
        <v>830027158</v>
      </c>
      <c r="B11" s="17" t="s">
        <v>75</v>
      </c>
      <c r="C11" s="17" t="s">
        <v>15</v>
      </c>
      <c r="D11" s="17" t="s">
        <v>90</v>
      </c>
      <c r="E11" s="17">
        <v>45223.634027777778</v>
      </c>
      <c r="F11" s="17">
        <v>45231.291666666664</v>
      </c>
      <c r="G11" s="24">
        <v>2825800</v>
      </c>
      <c r="H11" s="18" t="s">
        <v>183</v>
      </c>
      <c r="I11" s="18" t="s">
        <v>152</v>
      </c>
      <c r="J11" s="18" t="s">
        <v>183</v>
      </c>
      <c r="K11" s="24">
        <v>2876000</v>
      </c>
      <c r="L11" s="24">
        <v>0</v>
      </c>
      <c r="M11" s="24">
        <v>50000</v>
      </c>
      <c r="N11" s="24"/>
      <c r="O11" s="24"/>
      <c r="P11" s="24">
        <v>2876000</v>
      </c>
      <c r="Q11" s="24">
        <v>0</v>
      </c>
      <c r="R11" s="24">
        <v>0</v>
      </c>
      <c r="S11" s="24">
        <v>2775800</v>
      </c>
      <c r="T11" s="24">
        <v>2775800</v>
      </c>
      <c r="U11" s="18">
        <v>1222375038</v>
      </c>
      <c r="V11" s="24">
        <v>0</v>
      </c>
      <c r="W11" s="18"/>
      <c r="X11" s="18"/>
      <c r="Y11" s="18"/>
      <c r="Z11" s="17">
        <v>45443</v>
      </c>
    </row>
    <row r="12" spans="1:26" x14ac:dyDescent="0.35">
      <c r="A12" s="16">
        <v>830027158</v>
      </c>
      <c r="B12" s="17" t="s">
        <v>75</v>
      </c>
      <c r="C12" s="17" t="s">
        <v>16</v>
      </c>
      <c r="D12" s="17" t="s">
        <v>91</v>
      </c>
      <c r="E12" s="17">
        <v>45223.642361111109</v>
      </c>
      <c r="F12" s="17">
        <v>45231.291666666664</v>
      </c>
      <c r="G12" s="24">
        <v>690244</v>
      </c>
      <c r="H12" s="18" t="s">
        <v>178</v>
      </c>
      <c r="I12" s="18" t="s">
        <v>153</v>
      </c>
      <c r="J12" s="18" t="s">
        <v>178</v>
      </c>
      <c r="K12" s="24">
        <v>726000</v>
      </c>
      <c r="L12" s="24">
        <v>0</v>
      </c>
      <c r="M12" s="24">
        <v>0</v>
      </c>
      <c r="N12" s="24"/>
      <c r="O12" s="24"/>
      <c r="P12" s="24">
        <v>726000</v>
      </c>
      <c r="Q12" s="24">
        <v>0</v>
      </c>
      <c r="R12" s="24">
        <v>0</v>
      </c>
      <c r="S12" s="24">
        <v>726000</v>
      </c>
      <c r="T12" s="24">
        <v>690244</v>
      </c>
      <c r="U12" s="18">
        <v>1222375045</v>
      </c>
      <c r="V12" s="24">
        <v>0</v>
      </c>
      <c r="W12" s="18"/>
      <c r="X12" s="18"/>
      <c r="Y12" s="18"/>
      <c r="Z12" s="17">
        <v>45443</v>
      </c>
    </row>
    <row r="13" spans="1:26" x14ac:dyDescent="0.35">
      <c r="A13" s="16">
        <v>830027158</v>
      </c>
      <c r="B13" s="17" t="s">
        <v>75</v>
      </c>
      <c r="C13" s="17" t="s">
        <v>17</v>
      </c>
      <c r="D13" s="17" t="s">
        <v>92</v>
      </c>
      <c r="E13" s="17">
        <v>45227.663888888892</v>
      </c>
      <c r="F13" s="17">
        <v>45261.291666666664</v>
      </c>
      <c r="G13" s="24">
        <v>50000</v>
      </c>
      <c r="H13" s="18" t="s">
        <v>178</v>
      </c>
      <c r="I13" s="18" t="s">
        <v>153</v>
      </c>
      <c r="J13" s="18" t="s">
        <v>178</v>
      </c>
      <c r="K13" s="24">
        <v>50000</v>
      </c>
      <c r="L13" s="24">
        <v>0</v>
      </c>
      <c r="M13" s="24">
        <v>0</v>
      </c>
      <c r="N13" s="24"/>
      <c r="O13" s="24"/>
      <c r="P13" s="24">
        <v>50000</v>
      </c>
      <c r="Q13" s="24">
        <v>0</v>
      </c>
      <c r="R13" s="24">
        <v>0</v>
      </c>
      <c r="S13" s="24">
        <v>50000</v>
      </c>
      <c r="T13" s="24">
        <v>50000</v>
      </c>
      <c r="U13" s="18">
        <v>1222371428</v>
      </c>
      <c r="V13" s="24">
        <v>0</v>
      </c>
      <c r="W13" s="18"/>
      <c r="X13" s="18"/>
      <c r="Y13" s="18"/>
      <c r="Z13" s="17">
        <v>45443</v>
      </c>
    </row>
    <row r="14" spans="1:26" x14ac:dyDescent="0.35">
      <c r="A14" s="16">
        <v>830027158</v>
      </c>
      <c r="B14" s="17" t="s">
        <v>75</v>
      </c>
      <c r="C14" s="17" t="s">
        <v>18</v>
      </c>
      <c r="D14" s="17" t="s">
        <v>93</v>
      </c>
      <c r="E14" s="17">
        <v>45230.388888888891</v>
      </c>
      <c r="F14" s="17">
        <v>45240.632536342593</v>
      </c>
      <c r="G14" s="24">
        <v>2372100</v>
      </c>
      <c r="H14" s="18" t="s">
        <v>178</v>
      </c>
      <c r="I14" s="18" t="s">
        <v>153</v>
      </c>
      <c r="J14" s="18" t="s">
        <v>178</v>
      </c>
      <c r="K14" s="24">
        <v>2378000</v>
      </c>
      <c r="L14" s="24">
        <v>0</v>
      </c>
      <c r="M14" s="24">
        <v>0</v>
      </c>
      <c r="N14" s="24"/>
      <c r="O14" s="24"/>
      <c r="P14" s="24">
        <v>2378000</v>
      </c>
      <c r="Q14" s="24">
        <v>0</v>
      </c>
      <c r="R14" s="24">
        <v>0</v>
      </c>
      <c r="S14" s="24">
        <v>2351400</v>
      </c>
      <c r="T14" s="24">
        <v>2351400</v>
      </c>
      <c r="U14" s="18">
        <v>1222375041</v>
      </c>
      <c r="V14" s="24">
        <v>0</v>
      </c>
      <c r="W14" s="18"/>
      <c r="X14" s="18"/>
      <c r="Y14" s="18"/>
      <c r="Z14" s="17">
        <v>45443</v>
      </c>
    </row>
    <row r="15" spans="1:26" x14ac:dyDescent="0.35">
      <c r="A15" s="16">
        <v>830027158</v>
      </c>
      <c r="B15" s="17" t="s">
        <v>75</v>
      </c>
      <c r="C15" s="17" t="s">
        <v>19</v>
      </c>
      <c r="D15" s="17" t="s">
        <v>94</v>
      </c>
      <c r="E15" s="17">
        <v>45237.390277777777</v>
      </c>
      <c r="F15" s="17">
        <v>45261.291666666664</v>
      </c>
      <c r="G15" s="24">
        <v>138200</v>
      </c>
      <c r="H15" s="18" t="s">
        <v>178</v>
      </c>
      <c r="I15" s="18" t="s">
        <v>153</v>
      </c>
      <c r="J15" s="18" t="s">
        <v>178</v>
      </c>
      <c r="K15" s="24">
        <v>150000</v>
      </c>
      <c r="L15" s="24">
        <v>0</v>
      </c>
      <c r="M15" s="24">
        <v>0</v>
      </c>
      <c r="N15" s="24"/>
      <c r="O15" s="24"/>
      <c r="P15" s="24">
        <v>150000</v>
      </c>
      <c r="Q15" s="24">
        <v>0</v>
      </c>
      <c r="R15" s="24">
        <v>0</v>
      </c>
      <c r="S15" s="24">
        <v>138200</v>
      </c>
      <c r="T15" s="24">
        <v>138200</v>
      </c>
      <c r="U15" s="18">
        <v>1222377118</v>
      </c>
      <c r="V15" s="24">
        <v>0</v>
      </c>
      <c r="W15" s="18"/>
      <c r="X15" s="18"/>
      <c r="Y15" s="18"/>
      <c r="Z15" s="17">
        <v>45443</v>
      </c>
    </row>
    <row r="16" spans="1:26" x14ac:dyDescent="0.35">
      <c r="A16" s="16">
        <v>830027158</v>
      </c>
      <c r="B16" s="17" t="s">
        <v>75</v>
      </c>
      <c r="C16" s="17" t="s">
        <v>20</v>
      </c>
      <c r="D16" s="17" t="s">
        <v>95</v>
      </c>
      <c r="E16" s="17">
        <v>45237.393750000003</v>
      </c>
      <c r="F16" s="17">
        <v>45261.291666666664</v>
      </c>
      <c r="G16" s="24">
        <v>1649400</v>
      </c>
      <c r="H16" s="18" t="s">
        <v>178</v>
      </c>
      <c r="I16" s="18" t="s">
        <v>153</v>
      </c>
      <c r="J16" s="18" t="s">
        <v>178</v>
      </c>
      <c r="K16" s="24">
        <v>1676000</v>
      </c>
      <c r="L16" s="24">
        <v>0</v>
      </c>
      <c r="M16" s="24">
        <v>0</v>
      </c>
      <c r="N16" s="24"/>
      <c r="O16" s="24"/>
      <c r="P16" s="24">
        <v>1676000</v>
      </c>
      <c r="Q16" s="24">
        <v>0</v>
      </c>
      <c r="R16" s="24">
        <v>0</v>
      </c>
      <c r="S16" s="24">
        <v>1649400</v>
      </c>
      <c r="T16" s="24">
        <v>1649400</v>
      </c>
      <c r="U16" s="18">
        <v>1222376949</v>
      </c>
      <c r="V16" s="24">
        <v>0</v>
      </c>
      <c r="W16" s="18"/>
      <c r="X16" s="18"/>
      <c r="Y16" s="18"/>
      <c r="Z16" s="17">
        <v>45443</v>
      </c>
    </row>
    <row r="17" spans="1:26" x14ac:dyDescent="0.35">
      <c r="A17" s="16">
        <v>830027158</v>
      </c>
      <c r="B17" s="17" t="s">
        <v>75</v>
      </c>
      <c r="C17" s="17" t="s">
        <v>21</v>
      </c>
      <c r="D17" s="17" t="s">
        <v>96</v>
      </c>
      <c r="E17" s="17">
        <v>45238.725694444445</v>
      </c>
      <c r="F17" s="17">
        <v>45261.291666666664</v>
      </c>
      <c r="G17" s="24">
        <v>426000</v>
      </c>
      <c r="H17" s="18" t="s">
        <v>178</v>
      </c>
      <c r="I17" s="18" t="s">
        <v>153</v>
      </c>
      <c r="J17" s="18" t="s">
        <v>178</v>
      </c>
      <c r="K17" s="24">
        <v>426000</v>
      </c>
      <c r="L17" s="24">
        <v>0</v>
      </c>
      <c r="M17" s="24">
        <v>0</v>
      </c>
      <c r="N17" s="24"/>
      <c r="O17" s="24"/>
      <c r="P17" s="24">
        <v>426000</v>
      </c>
      <c r="Q17" s="24">
        <v>0</v>
      </c>
      <c r="R17" s="24">
        <v>0</v>
      </c>
      <c r="S17" s="24">
        <v>426000</v>
      </c>
      <c r="T17" s="24">
        <v>426000</v>
      </c>
      <c r="U17" s="18">
        <v>1222371473</v>
      </c>
      <c r="V17" s="24">
        <v>0</v>
      </c>
      <c r="W17" s="18"/>
      <c r="X17" s="18"/>
      <c r="Y17" s="18"/>
      <c r="Z17" s="17">
        <v>45443</v>
      </c>
    </row>
    <row r="18" spans="1:26" x14ac:dyDescent="0.35">
      <c r="A18" s="16">
        <v>830027158</v>
      </c>
      <c r="B18" s="17" t="s">
        <v>75</v>
      </c>
      <c r="C18" s="17" t="s">
        <v>22</v>
      </c>
      <c r="D18" s="17" t="s">
        <v>97</v>
      </c>
      <c r="E18" s="17">
        <v>45247.482638888891</v>
      </c>
      <c r="F18" s="17">
        <v>45261.291666666664</v>
      </c>
      <c r="G18" s="24">
        <v>150000</v>
      </c>
      <c r="H18" s="18" t="s">
        <v>178</v>
      </c>
      <c r="I18" s="18" t="s">
        <v>153</v>
      </c>
      <c r="J18" s="18" t="s">
        <v>178</v>
      </c>
      <c r="K18" s="24">
        <v>150000</v>
      </c>
      <c r="L18" s="24">
        <v>0</v>
      </c>
      <c r="M18" s="24">
        <v>0</v>
      </c>
      <c r="N18" s="24"/>
      <c r="O18" s="24"/>
      <c r="P18" s="24">
        <v>150000</v>
      </c>
      <c r="Q18" s="24">
        <v>0</v>
      </c>
      <c r="R18" s="24">
        <v>0</v>
      </c>
      <c r="S18" s="24">
        <v>150000</v>
      </c>
      <c r="T18" s="24">
        <v>150000</v>
      </c>
      <c r="U18" s="18">
        <v>1222376199</v>
      </c>
      <c r="V18" s="24">
        <v>0</v>
      </c>
      <c r="W18" s="18"/>
      <c r="X18" s="18"/>
      <c r="Y18" s="18"/>
      <c r="Z18" s="17">
        <v>45443</v>
      </c>
    </row>
    <row r="19" spans="1:26" x14ac:dyDescent="0.35">
      <c r="A19" s="16">
        <v>830027158</v>
      </c>
      <c r="B19" s="17" t="s">
        <v>75</v>
      </c>
      <c r="C19" s="17" t="s">
        <v>23</v>
      </c>
      <c r="D19" s="17" t="s">
        <v>98</v>
      </c>
      <c r="E19" s="17">
        <v>45247.484027777777</v>
      </c>
      <c r="F19" s="17">
        <v>45261.291666666664</v>
      </c>
      <c r="G19" s="24">
        <v>2378100</v>
      </c>
      <c r="H19" s="18" t="s">
        <v>178</v>
      </c>
      <c r="I19" s="18" t="s">
        <v>153</v>
      </c>
      <c r="J19" s="18" t="s">
        <v>178</v>
      </c>
      <c r="K19" s="24">
        <v>2452000</v>
      </c>
      <c r="L19" s="24">
        <v>0</v>
      </c>
      <c r="M19" s="24">
        <v>0</v>
      </c>
      <c r="N19" s="24"/>
      <c r="O19" s="24"/>
      <c r="P19" s="24">
        <v>2452000</v>
      </c>
      <c r="Q19" s="24">
        <v>0</v>
      </c>
      <c r="R19" s="24">
        <v>0</v>
      </c>
      <c r="S19" s="24">
        <v>2378100</v>
      </c>
      <c r="T19" s="24">
        <v>2378100</v>
      </c>
      <c r="U19" s="18">
        <v>1222375333</v>
      </c>
      <c r="V19" s="24">
        <v>0</v>
      </c>
      <c r="W19" s="18"/>
      <c r="X19" s="18"/>
      <c r="Y19" s="18"/>
      <c r="Z19" s="17">
        <v>45443</v>
      </c>
    </row>
    <row r="20" spans="1:26" x14ac:dyDescent="0.35">
      <c r="A20" s="16">
        <v>830027158</v>
      </c>
      <c r="B20" s="17" t="s">
        <v>75</v>
      </c>
      <c r="C20" s="17" t="s">
        <v>24</v>
      </c>
      <c r="D20" s="17" t="s">
        <v>99</v>
      </c>
      <c r="E20" s="17">
        <v>45252.798611111109</v>
      </c>
      <c r="F20" s="17">
        <v>45273.640839201391</v>
      </c>
      <c r="G20" s="24">
        <v>50000</v>
      </c>
      <c r="H20" s="18" t="s">
        <v>178</v>
      </c>
      <c r="I20" s="18" t="s">
        <v>153</v>
      </c>
      <c r="J20" s="18" t="s">
        <v>178</v>
      </c>
      <c r="K20" s="24">
        <v>50000</v>
      </c>
      <c r="L20" s="24">
        <v>0</v>
      </c>
      <c r="M20" s="24">
        <v>0</v>
      </c>
      <c r="N20" s="24"/>
      <c r="O20" s="24"/>
      <c r="P20" s="24">
        <v>50000</v>
      </c>
      <c r="Q20" s="24">
        <v>0</v>
      </c>
      <c r="R20" s="24">
        <v>0</v>
      </c>
      <c r="S20" s="24">
        <v>50000</v>
      </c>
      <c r="T20" s="24">
        <v>50000</v>
      </c>
      <c r="U20" s="18">
        <v>1222377115</v>
      </c>
      <c r="V20" s="24">
        <v>0</v>
      </c>
      <c r="W20" s="18"/>
      <c r="X20" s="18"/>
      <c r="Y20" s="18"/>
      <c r="Z20" s="17">
        <v>45443</v>
      </c>
    </row>
    <row r="21" spans="1:26" x14ac:dyDescent="0.35">
      <c r="A21" s="16">
        <v>830027158</v>
      </c>
      <c r="B21" s="17" t="s">
        <v>75</v>
      </c>
      <c r="C21" s="17" t="s">
        <v>25</v>
      </c>
      <c r="D21" s="17" t="s">
        <v>100</v>
      </c>
      <c r="E21" s="17">
        <v>45258.626388888886</v>
      </c>
      <c r="F21" s="17">
        <v>45273.639267013888</v>
      </c>
      <c r="G21" s="24">
        <v>50000</v>
      </c>
      <c r="H21" s="18" t="s">
        <v>178</v>
      </c>
      <c r="I21" s="18" t="s">
        <v>153</v>
      </c>
      <c r="J21" s="18" t="s">
        <v>178</v>
      </c>
      <c r="K21" s="24">
        <v>50000</v>
      </c>
      <c r="L21" s="24">
        <v>0</v>
      </c>
      <c r="M21" s="24">
        <v>0</v>
      </c>
      <c r="N21" s="24"/>
      <c r="O21" s="24"/>
      <c r="P21" s="24">
        <v>50000</v>
      </c>
      <c r="Q21" s="24">
        <v>0</v>
      </c>
      <c r="R21" s="24">
        <v>0</v>
      </c>
      <c r="S21" s="24">
        <v>50000</v>
      </c>
      <c r="T21" s="24">
        <v>50000</v>
      </c>
      <c r="U21" s="18">
        <v>1222377113</v>
      </c>
      <c r="V21" s="24">
        <v>0</v>
      </c>
      <c r="W21" s="18"/>
      <c r="X21" s="18"/>
      <c r="Y21" s="18"/>
      <c r="Z21" s="17">
        <v>45443</v>
      </c>
    </row>
    <row r="22" spans="1:26" x14ac:dyDescent="0.35">
      <c r="A22" s="16">
        <v>830027158</v>
      </c>
      <c r="B22" s="17" t="s">
        <v>75</v>
      </c>
      <c r="C22" s="17" t="s">
        <v>26</v>
      </c>
      <c r="D22" s="17" t="s">
        <v>101</v>
      </c>
      <c r="E22" s="17">
        <v>45259.665277777778</v>
      </c>
      <c r="F22" s="17">
        <v>45293.291666666664</v>
      </c>
      <c r="G22" s="24">
        <v>250000</v>
      </c>
      <c r="H22" s="18" t="s">
        <v>178</v>
      </c>
      <c r="I22" s="18" t="s">
        <v>153</v>
      </c>
      <c r="J22" s="18" t="s">
        <v>178</v>
      </c>
      <c r="K22" s="24">
        <v>250000</v>
      </c>
      <c r="L22" s="24">
        <v>0</v>
      </c>
      <c r="M22" s="24">
        <v>0</v>
      </c>
      <c r="N22" s="24"/>
      <c r="O22" s="24"/>
      <c r="P22" s="24">
        <v>250000</v>
      </c>
      <c r="Q22" s="24">
        <v>0</v>
      </c>
      <c r="R22" s="24">
        <v>0</v>
      </c>
      <c r="S22" s="24">
        <v>250000</v>
      </c>
      <c r="T22" s="24">
        <v>250000</v>
      </c>
      <c r="U22" s="18">
        <v>1222377097</v>
      </c>
      <c r="V22" s="24">
        <v>0</v>
      </c>
      <c r="W22" s="18"/>
      <c r="X22" s="18"/>
      <c r="Y22" s="18"/>
      <c r="Z22" s="17">
        <v>45443</v>
      </c>
    </row>
    <row r="23" spans="1:26" x14ac:dyDescent="0.35">
      <c r="A23" s="16">
        <v>830027158</v>
      </c>
      <c r="B23" s="17" t="s">
        <v>75</v>
      </c>
      <c r="C23" s="17" t="s">
        <v>27</v>
      </c>
      <c r="D23" s="17" t="s">
        <v>102</v>
      </c>
      <c r="E23" s="17">
        <v>45259.668749999997</v>
      </c>
      <c r="F23" s="17">
        <v>45293.291666666664</v>
      </c>
      <c r="G23" s="24">
        <v>2469500</v>
      </c>
      <c r="H23" s="18" t="s">
        <v>178</v>
      </c>
      <c r="I23" s="18" t="s">
        <v>153</v>
      </c>
      <c r="J23" s="18" t="s">
        <v>178</v>
      </c>
      <c r="K23" s="24">
        <v>2502000</v>
      </c>
      <c r="L23" s="24">
        <v>0</v>
      </c>
      <c r="M23" s="24">
        <v>0</v>
      </c>
      <c r="N23" s="24"/>
      <c r="O23" s="24"/>
      <c r="P23" s="24">
        <v>2502000</v>
      </c>
      <c r="Q23" s="24">
        <v>0</v>
      </c>
      <c r="R23" s="24">
        <v>0</v>
      </c>
      <c r="S23" s="24">
        <v>2469500</v>
      </c>
      <c r="T23" s="24">
        <v>2469500</v>
      </c>
      <c r="U23" s="18">
        <v>1222377104</v>
      </c>
      <c r="V23" s="24">
        <v>0</v>
      </c>
      <c r="W23" s="18"/>
      <c r="X23" s="18"/>
      <c r="Y23" s="18"/>
      <c r="Z23" s="17">
        <v>45443</v>
      </c>
    </row>
    <row r="24" spans="1:26" x14ac:dyDescent="0.35">
      <c r="A24" s="16">
        <v>830027158</v>
      </c>
      <c r="B24" s="17" t="s">
        <v>75</v>
      </c>
      <c r="C24" s="17" t="s">
        <v>28</v>
      </c>
      <c r="D24" s="17" t="s">
        <v>103</v>
      </c>
      <c r="E24" s="17">
        <v>45272.655555555553</v>
      </c>
      <c r="F24" s="17">
        <v>45293.291666666664</v>
      </c>
      <c r="G24" s="24">
        <v>150000</v>
      </c>
      <c r="H24" s="18" t="s">
        <v>178</v>
      </c>
      <c r="I24" s="18" t="s">
        <v>153</v>
      </c>
      <c r="J24" s="18" t="s">
        <v>178</v>
      </c>
      <c r="K24" s="24">
        <v>150000</v>
      </c>
      <c r="L24" s="24">
        <v>0</v>
      </c>
      <c r="M24" s="24">
        <v>0</v>
      </c>
      <c r="N24" s="24"/>
      <c r="O24" s="24"/>
      <c r="P24" s="24">
        <v>150000</v>
      </c>
      <c r="Q24" s="24">
        <v>0</v>
      </c>
      <c r="R24" s="24">
        <v>0</v>
      </c>
      <c r="S24" s="24">
        <v>150000</v>
      </c>
      <c r="T24" s="24">
        <v>150000</v>
      </c>
      <c r="U24" s="18">
        <v>1222377095</v>
      </c>
      <c r="V24" s="24">
        <v>0</v>
      </c>
      <c r="W24" s="18"/>
      <c r="X24" s="18"/>
      <c r="Y24" s="18"/>
      <c r="Z24" s="17">
        <v>45443</v>
      </c>
    </row>
    <row r="25" spans="1:26" x14ac:dyDescent="0.35">
      <c r="A25" s="16">
        <v>830027158</v>
      </c>
      <c r="B25" s="17" t="s">
        <v>75</v>
      </c>
      <c r="C25" s="17" t="s">
        <v>29</v>
      </c>
      <c r="D25" s="17" t="s">
        <v>104</v>
      </c>
      <c r="E25" s="17">
        <v>45272.657638888886</v>
      </c>
      <c r="F25" s="17">
        <v>45293.291666666664</v>
      </c>
      <c r="G25" s="24">
        <v>2313200</v>
      </c>
      <c r="H25" s="18" t="s">
        <v>178</v>
      </c>
      <c r="I25" s="18" t="s">
        <v>153</v>
      </c>
      <c r="J25" s="18" t="s">
        <v>178</v>
      </c>
      <c r="K25" s="24">
        <v>2378000</v>
      </c>
      <c r="L25" s="24">
        <v>0</v>
      </c>
      <c r="M25" s="24">
        <v>0</v>
      </c>
      <c r="N25" s="24"/>
      <c r="O25" s="24"/>
      <c r="P25" s="24">
        <v>2378000</v>
      </c>
      <c r="Q25" s="24">
        <v>0</v>
      </c>
      <c r="R25" s="24">
        <v>0</v>
      </c>
      <c r="S25" s="24">
        <v>2363200</v>
      </c>
      <c r="T25" s="24">
        <v>2313200</v>
      </c>
      <c r="U25" s="18">
        <v>1222377093</v>
      </c>
      <c r="V25" s="24">
        <v>0</v>
      </c>
      <c r="W25" s="18"/>
      <c r="X25" s="18"/>
      <c r="Y25" s="18"/>
      <c r="Z25" s="17">
        <v>45443</v>
      </c>
    </row>
    <row r="26" spans="1:26" x14ac:dyDescent="0.35">
      <c r="A26" s="16">
        <v>830027158</v>
      </c>
      <c r="B26" s="17" t="s">
        <v>75</v>
      </c>
      <c r="C26" s="17" t="s">
        <v>30</v>
      </c>
      <c r="D26" s="17" t="s">
        <v>105</v>
      </c>
      <c r="E26" s="17">
        <v>45279.607638888891</v>
      </c>
      <c r="F26" s="17">
        <v>45293.291666666664</v>
      </c>
      <c r="G26" s="24">
        <v>1440206</v>
      </c>
      <c r="H26" s="18" t="s">
        <v>178</v>
      </c>
      <c r="I26" s="18" t="s">
        <v>151</v>
      </c>
      <c r="J26" s="18" t="s">
        <v>181</v>
      </c>
      <c r="K26" s="24">
        <v>1452000</v>
      </c>
      <c r="L26" s="24">
        <v>0</v>
      </c>
      <c r="M26" s="24">
        <v>0</v>
      </c>
      <c r="N26" s="24"/>
      <c r="O26" s="24"/>
      <c r="P26" s="24">
        <v>1452000</v>
      </c>
      <c r="Q26" s="24">
        <v>5894</v>
      </c>
      <c r="R26" s="24">
        <v>0</v>
      </c>
      <c r="S26" s="24">
        <v>1440206</v>
      </c>
      <c r="T26" s="24">
        <v>1440206</v>
      </c>
      <c r="U26" s="18">
        <v>1222377085</v>
      </c>
      <c r="V26" s="24">
        <v>0</v>
      </c>
      <c r="W26" s="18"/>
      <c r="X26" s="18"/>
      <c r="Y26" s="18"/>
      <c r="Z26" s="17">
        <v>45443</v>
      </c>
    </row>
    <row r="27" spans="1:26" x14ac:dyDescent="0.35">
      <c r="A27" s="16">
        <v>830027158</v>
      </c>
      <c r="B27" s="17" t="s">
        <v>75</v>
      </c>
      <c r="C27" s="17" t="s">
        <v>31</v>
      </c>
      <c r="D27" s="17" t="s">
        <v>106</v>
      </c>
      <c r="E27" s="17">
        <v>45301.611805555556</v>
      </c>
      <c r="F27" s="17">
        <v>45323.291666666664</v>
      </c>
      <c r="G27" s="24">
        <v>144100</v>
      </c>
      <c r="H27" s="18" t="s">
        <v>178</v>
      </c>
      <c r="I27" s="18" t="s">
        <v>153</v>
      </c>
      <c r="J27" s="18" t="s">
        <v>178</v>
      </c>
      <c r="K27" s="24">
        <v>150000</v>
      </c>
      <c r="L27" s="24">
        <v>0</v>
      </c>
      <c r="M27" s="24">
        <v>0</v>
      </c>
      <c r="N27" s="24"/>
      <c r="O27" s="24"/>
      <c r="P27" s="24">
        <v>150000</v>
      </c>
      <c r="Q27" s="24">
        <v>0</v>
      </c>
      <c r="R27" s="24">
        <v>0</v>
      </c>
      <c r="S27" s="24">
        <v>144100</v>
      </c>
      <c r="T27" s="24">
        <v>144100</v>
      </c>
      <c r="U27" s="18">
        <v>1222390079</v>
      </c>
      <c r="V27" s="24">
        <v>0</v>
      </c>
      <c r="W27" s="18"/>
      <c r="X27" s="18"/>
      <c r="Y27" s="18"/>
      <c r="Z27" s="17">
        <v>45443</v>
      </c>
    </row>
    <row r="28" spans="1:26" x14ac:dyDescent="0.35">
      <c r="A28" s="16">
        <v>830027158</v>
      </c>
      <c r="B28" s="17" t="s">
        <v>75</v>
      </c>
      <c r="C28" s="17" t="s">
        <v>32</v>
      </c>
      <c r="D28" s="17" t="s">
        <v>107</v>
      </c>
      <c r="E28" s="17">
        <v>45301.614583333336</v>
      </c>
      <c r="F28" s="17">
        <v>45323.291666666664</v>
      </c>
      <c r="G28" s="24">
        <v>1928400</v>
      </c>
      <c r="H28" s="18" t="s">
        <v>178</v>
      </c>
      <c r="I28" s="18" t="s">
        <v>153</v>
      </c>
      <c r="J28" s="18" t="s">
        <v>178</v>
      </c>
      <c r="K28" s="24">
        <v>1952000</v>
      </c>
      <c r="L28" s="24">
        <v>0</v>
      </c>
      <c r="M28" s="24">
        <v>0</v>
      </c>
      <c r="N28" s="24"/>
      <c r="O28" s="24"/>
      <c r="P28" s="24">
        <v>1952000</v>
      </c>
      <c r="Q28" s="24">
        <v>0</v>
      </c>
      <c r="R28" s="24">
        <v>0</v>
      </c>
      <c r="S28" s="24">
        <v>1928400</v>
      </c>
      <c r="T28" s="24">
        <v>1928400</v>
      </c>
      <c r="U28" s="18">
        <v>1222387177</v>
      </c>
      <c r="V28" s="24">
        <v>0</v>
      </c>
      <c r="W28" s="18"/>
      <c r="X28" s="18"/>
      <c r="Y28" s="18"/>
      <c r="Z28" s="17">
        <v>45443</v>
      </c>
    </row>
    <row r="29" spans="1:26" x14ac:dyDescent="0.35">
      <c r="A29" s="16">
        <v>830027158</v>
      </c>
      <c r="B29" s="17" t="s">
        <v>75</v>
      </c>
      <c r="C29" s="17" t="s">
        <v>33</v>
      </c>
      <c r="D29" s="17" t="s">
        <v>108</v>
      </c>
      <c r="E29" s="17">
        <v>45309.502083333333</v>
      </c>
      <c r="F29" s="17">
        <v>45334.607519560188</v>
      </c>
      <c r="G29" s="24">
        <v>50000</v>
      </c>
      <c r="H29" s="18" t="s">
        <v>178</v>
      </c>
      <c r="I29" s="18" t="s">
        <v>153</v>
      </c>
      <c r="J29" s="18" t="s">
        <v>178</v>
      </c>
      <c r="K29" s="24">
        <v>50000</v>
      </c>
      <c r="L29" s="24">
        <v>0</v>
      </c>
      <c r="M29" s="24">
        <v>0</v>
      </c>
      <c r="N29" s="24"/>
      <c r="O29" s="24"/>
      <c r="P29" s="24">
        <v>50000</v>
      </c>
      <c r="Q29" s="24">
        <v>0</v>
      </c>
      <c r="R29" s="24">
        <v>0</v>
      </c>
      <c r="S29" s="24">
        <v>50000</v>
      </c>
      <c r="T29" s="24">
        <v>50000</v>
      </c>
      <c r="U29" s="18">
        <v>1222397368</v>
      </c>
      <c r="V29" s="24">
        <v>0</v>
      </c>
      <c r="W29" s="18"/>
      <c r="X29" s="18"/>
      <c r="Y29" s="18"/>
      <c r="Z29" s="17">
        <v>45443</v>
      </c>
    </row>
    <row r="30" spans="1:26" x14ac:dyDescent="0.35">
      <c r="A30" s="16">
        <v>830027158</v>
      </c>
      <c r="B30" s="17" t="s">
        <v>75</v>
      </c>
      <c r="C30" s="17" t="s">
        <v>34</v>
      </c>
      <c r="D30" s="17" t="s">
        <v>109</v>
      </c>
      <c r="E30" s="17">
        <v>45315.486111111109</v>
      </c>
      <c r="F30" s="17">
        <v>45323.291666666664</v>
      </c>
      <c r="G30" s="24">
        <v>1346800</v>
      </c>
      <c r="H30" s="18" t="s">
        <v>178</v>
      </c>
      <c r="I30" s="18" t="s">
        <v>153</v>
      </c>
      <c r="J30" s="18" t="s">
        <v>178</v>
      </c>
      <c r="K30" s="24">
        <v>1400000</v>
      </c>
      <c r="L30" s="24">
        <v>0</v>
      </c>
      <c r="M30" s="24">
        <v>0</v>
      </c>
      <c r="N30" s="24"/>
      <c r="O30" s="24"/>
      <c r="P30" s="24">
        <v>1400000</v>
      </c>
      <c r="Q30" s="24">
        <v>0</v>
      </c>
      <c r="R30" s="24">
        <v>0</v>
      </c>
      <c r="S30" s="24">
        <v>1346800</v>
      </c>
      <c r="T30" s="24">
        <v>1346800</v>
      </c>
      <c r="U30" s="18">
        <v>1222387186</v>
      </c>
      <c r="V30" s="24">
        <v>0</v>
      </c>
      <c r="W30" s="18"/>
      <c r="X30" s="18"/>
      <c r="Y30" s="18"/>
      <c r="Z30" s="17">
        <v>45443</v>
      </c>
    </row>
    <row r="31" spans="1:26" x14ac:dyDescent="0.35">
      <c r="A31" s="16">
        <v>830027158</v>
      </c>
      <c r="B31" s="17" t="s">
        <v>75</v>
      </c>
      <c r="C31" s="17" t="s">
        <v>35</v>
      </c>
      <c r="D31" s="17" t="s">
        <v>110</v>
      </c>
      <c r="E31" s="17">
        <v>45315.490277777775</v>
      </c>
      <c r="F31" s="17">
        <v>45323.291666666664</v>
      </c>
      <c r="G31" s="24">
        <v>250000</v>
      </c>
      <c r="H31" s="18" t="s">
        <v>178</v>
      </c>
      <c r="I31" s="18" t="s">
        <v>153</v>
      </c>
      <c r="J31" s="18" t="s">
        <v>178</v>
      </c>
      <c r="K31" s="24">
        <v>250000</v>
      </c>
      <c r="L31" s="24">
        <v>0</v>
      </c>
      <c r="M31" s="24">
        <v>0</v>
      </c>
      <c r="N31" s="24"/>
      <c r="O31" s="24"/>
      <c r="P31" s="24">
        <v>250000</v>
      </c>
      <c r="Q31" s="24">
        <v>0</v>
      </c>
      <c r="R31" s="24">
        <v>0</v>
      </c>
      <c r="S31" s="24">
        <v>250000</v>
      </c>
      <c r="T31" s="24">
        <v>250000</v>
      </c>
      <c r="U31" s="18">
        <v>1222390078</v>
      </c>
      <c r="V31" s="24">
        <v>0</v>
      </c>
      <c r="W31" s="18"/>
      <c r="X31" s="18"/>
      <c r="Y31" s="18"/>
      <c r="Z31" s="17">
        <v>45443</v>
      </c>
    </row>
    <row r="32" spans="1:26" x14ac:dyDescent="0.35">
      <c r="A32" s="16">
        <v>830027158</v>
      </c>
      <c r="B32" s="17" t="s">
        <v>75</v>
      </c>
      <c r="C32" s="17" t="s">
        <v>36</v>
      </c>
      <c r="D32" s="17" t="s">
        <v>111</v>
      </c>
      <c r="E32" s="17">
        <v>45316.494444444441</v>
      </c>
      <c r="F32" s="17">
        <v>45334.609892129629</v>
      </c>
      <c r="G32" s="24">
        <v>50000</v>
      </c>
      <c r="H32" s="18" t="s">
        <v>178</v>
      </c>
      <c r="I32" s="18" t="s">
        <v>153</v>
      </c>
      <c r="J32" s="18" t="s">
        <v>178</v>
      </c>
      <c r="K32" s="24">
        <v>50000</v>
      </c>
      <c r="L32" s="24">
        <v>0</v>
      </c>
      <c r="M32" s="24">
        <v>0</v>
      </c>
      <c r="N32" s="24"/>
      <c r="O32" s="24"/>
      <c r="P32" s="24">
        <v>50000</v>
      </c>
      <c r="Q32" s="24">
        <v>0</v>
      </c>
      <c r="R32" s="24">
        <v>0</v>
      </c>
      <c r="S32" s="24">
        <v>50000</v>
      </c>
      <c r="T32" s="24">
        <v>50000</v>
      </c>
      <c r="U32" s="18">
        <v>1222397369</v>
      </c>
      <c r="V32" s="24">
        <v>0</v>
      </c>
      <c r="W32" s="18"/>
      <c r="X32" s="18"/>
      <c r="Y32" s="18"/>
      <c r="Z32" s="17">
        <v>45443</v>
      </c>
    </row>
    <row r="33" spans="1:26" x14ac:dyDescent="0.35">
      <c r="A33" s="16">
        <v>830027158</v>
      </c>
      <c r="B33" s="17" t="s">
        <v>75</v>
      </c>
      <c r="C33" s="17" t="s">
        <v>37</v>
      </c>
      <c r="D33" s="17" t="s">
        <v>112</v>
      </c>
      <c r="E33" s="17">
        <v>45320.410416666666</v>
      </c>
      <c r="F33" s="17">
        <v>45330.598626041668</v>
      </c>
      <c r="G33" s="24">
        <v>2280300</v>
      </c>
      <c r="H33" s="18" t="s">
        <v>178</v>
      </c>
      <c r="I33" s="18" t="s">
        <v>153</v>
      </c>
      <c r="J33" s="18" t="s">
        <v>178</v>
      </c>
      <c r="K33" s="24">
        <v>2304000</v>
      </c>
      <c r="L33" s="24">
        <v>0</v>
      </c>
      <c r="M33" s="24">
        <v>0</v>
      </c>
      <c r="N33" s="24"/>
      <c r="O33" s="24"/>
      <c r="P33" s="24">
        <v>2304000</v>
      </c>
      <c r="Q33" s="24">
        <v>0</v>
      </c>
      <c r="R33" s="24">
        <v>0</v>
      </c>
      <c r="S33" s="24">
        <v>2280300</v>
      </c>
      <c r="T33" s="24">
        <v>2280300</v>
      </c>
      <c r="U33" s="18">
        <v>1222393415</v>
      </c>
      <c r="V33" s="24">
        <v>0</v>
      </c>
      <c r="W33" s="18"/>
      <c r="X33" s="18"/>
      <c r="Y33" s="18"/>
      <c r="Z33" s="17">
        <v>45443</v>
      </c>
    </row>
    <row r="34" spans="1:26" x14ac:dyDescent="0.35">
      <c r="A34" s="16">
        <v>830027158</v>
      </c>
      <c r="B34" s="17" t="s">
        <v>75</v>
      </c>
      <c r="C34" s="17" t="s">
        <v>38</v>
      </c>
      <c r="D34" s="17" t="s">
        <v>113</v>
      </c>
      <c r="E34" s="17">
        <v>45320.413888888892</v>
      </c>
      <c r="F34" s="17">
        <v>45330.599485185186</v>
      </c>
      <c r="G34" s="24">
        <v>50000</v>
      </c>
      <c r="H34" s="18" t="s">
        <v>178</v>
      </c>
      <c r="I34" s="18" t="s">
        <v>153</v>
      </c>
      <c r="J34" s="18" t="s">
        <v>178</v>
      </c>
      <c r="K34" s="24">
        <v>50000</v>
      </c>
      <c r="L34" s="24">
        <v>0</v>
      </c>
      <c r="M34" s="24">
        <v>0</v>
      </c>
      <c r="N34" s="24"/>
      <c r="O34" s="24"/>
      <c r="P34" s="24">
        <v>50000</v>
      </c>
      <c r="Q34" s="24">
        <v>0</v>
      </c>
      <c r="R34" s="24">
        <v>0</v>
      </c>
      <c r="S34" s="24">
        <v>50000</v>
      </c>
      <c r="T34" s="24">
        <v>50000</v>
      </c>
      <c r="U34" s="18">
        <v>1222393416</v>
      </c>
      <c r="V34" s="24">
        <v>0</v>
      </c>
      <c r="W34" s="18"/>
      <c r="X34" s="18"/>
      <c r="Y34" s="18"/>
      <c r="Z34" s="17">
        <v>45443</v>
      </c>
    </row>
    <row r="35" spans="1:26" x14ac:dyDescent="0.35">
      <c r="A35" s="16">
        <v>830027158</v>
      </c>
      <c r="B35" s="17" t="s">
        <v>75</v>
      </c>
      <c r="C35" s="17" t="s">
        <v>39</v>
      </c>
      <c r="D35" s="17" t="s">
        <v>114</v>
      </c>
      <c r="E35" s="17">
        <v>45323.317361111112</v>
      </c>
      <c r="F35" s="17">
        <v>45330.630771840275</v>
      </c>
      <c r="G35" s="24">
        <v>582300</v>
      </c>
      <c r="H35" s="18" t="s">
        <v>178</v>
      </c>
      <c r="I35" s="18" t="s">
        <v>153</v>
      </c>
      <c r="J35" s="18" t="s">
        <v>178</v>
      </c>
      <c r="K35" s="24">
        <v>600000</v>
      </c>
      <c r="L35" s="24">
        <v>0</v>
      </c>
      <c r="M35" s="24">
        <v>0</v>
      </c>
      <c r="N35" s="24"/>
      <c r="O35" s="24"/>
      <c r="P35" s="24">
        <v>600000</v>
      </c>
      <c r="Q35" s="24">
        <v>0</v>
      </c>
      <c r="R35" s="24">
        <v>0</v>
      </c>
      <c r="S35" s="24">
        <v>582300</v>
      </c>
      <c r="T35" s="24">
        <v>582300</v>
      </c>
      <c r="U35" s="18">
        <v>1222393746</v>
      </c>
      <c r="V35" s="24">
        <v>0</v>
      </c>
      <c r="W35" s="18"/>
      <c r="X35" s="18"/>
      <c r="Y35" s="18"/>
      <c r="Z35" s="17">
        <v>45443</v>
      </c>
    </row>
    <row r="36" spans="1:26" x14ac:dyDescent="0.35">
      <c r="A36" s="16">
        <v>830027158</v>
      </c>
      <c r="B36" s="17" t="s">
        <v>75</v>
      </c>
      <c r="C36" s="17" t="s">
        <v>40</v>
      </c>
      <c r="D36" s="17" t="s">
        <v>115</v>
      </c>
      <c r="E36" s="17">
        <v>45323.324999999997</v>
      </c>
      <c r="F36" s="17">
        <v>45330.632001076388</v>
      </c>
      <c r="G36" s="24">
        <v>150000</v>
      </c>
      <c r="H36" s="18" t="s">
        <v>178</v>
      </c>
      <c r="I36" s="18" t="s">
        <v>153</v>
      </c>
      <c r="J36" s="18" t="s">
        <v>178</v>
      </c>
      <c r="K36" s="24">
        <v>150000</v>
      </c>
      <c r="L36" s="24">
        <v>0</v>
      </c>
      <c r="M36" s="24">
        <v>0</v>
      </c>
      <c r="N36" s="24"/>
      <c r="O36" s="24"/>
      <c r="P36" s="24">
        <v>150000</v>
      </c>
      <c r="Q36" s="24">
        <v>0</v>
      </c>
      <c r="R36" s="24">
        <v>0</v>
      </c>
      <c r="S36" s="24">
        <v>150000</v>
      </c>
      <c r="T36" s="24">
        <v>150000</v>
      </c>
      <c r="U36" s="18">
        <v>1222393747</v>
      </c>
      <c r="V36" s="24">
        <v>0</v>
      </c>
      <c r="W36" s="18"/>
      <c r="X36" s="18"/>
      <c r="Y36" s="18"/>
      <c r="Z36" s="17">
        <v>45443</v>
      </c>
    </row>
    <row r="37" spans="1:26" x14ac:dyDescent="0.35">
      <c r="A37" s="16">
        <v>830027158</v>
      </c>
      <c r="B37" s="17" t="s">
        <v>75</v>
      </c>
      <c r="C37" s="17" t="s">
        <v>41</v>
      </c>
      <c r="D37" s="17" t="s">
        <v>116</v>
      </c>
      <c r="E37" s="17">
        <v>45331.363888888889</v>
      </c>
      <c r="F37" s="17">
        <v>45335.583270254632</v>
      </c>
      <c r="G37" s="24">
        <v>1299400</v>
      </c>
      <c r="H37" s="18" t="s">
        <v>178</v>
      </c>
      <c r="I37" s="18" t="s">
        <v>153</v>
      </c>
      <c r="J37" s="18" t="s">
        <v>178</v>
      </c>
      <c r="K37" s="24">
        <v>1326000</v>
      </c>
      <c r="L37" s="24">
        <v>0</v>
      </c>
      <c r="M37" s="24">
        <v>0</v>
      </c>
      <c r="N37" s="24"/>
      <c r="O37" s="24"/>
      <c r="P37" s="24">
        <v>1326000</v>
      </c>
      <c r="Q37" s="24">
        <v>0</v>
      </c>
      <c r="R37" s="24">
        <v>0</v>
      </c>
      <c r="S37" s="24">
        <v>1299400</v>
      </c>
      <c r="T37" s="24">
        <v>1299400</v>
      </c>
      <c r="U37" s="18">
        <v>1222397390</v>
      </c>
      <c r="V37" s="24">
        <v>0</v>
      </c>
      <c r="W37" s="18"/>
      <c r="X37" s="18"/>
      <c r="Y37" s="18"/>
      <c r="Z37" s="17">
        <v>45443</v>
      </c>
    </row>
    <row r="38" spans="1:26" x14ac:dyDescent="0.35">
      <c r="A38" s="16">
        <v>830027158</v>
      </c>
      <c r="B38" s="17" t="s">
        <v>75</v>
      </c>
      <c r="C38" s="17" t="s">
        <v>42</v>
      </c>
      <c r="D38" s="17" t="s">
        <v>117</v>
      </c>
      <c r="E38" s="17">
        <v>45331.367361111108</v>
      </c>
      <c r="F38" s="17">
        <v>45335.591063969907</v>
      </c>
      <c r="G38" s="24">
        <v>191100</v>
      </c>
      <c r="H38" s="18" t="s">
        <v>178</v>
      </c>
      <c r="I38" s="18" t="s">
        <v>153</v>
      </c>
      <c r="J38" s="18" t="s">
        <v>178</v>
      </c>
      <c r="K38" s="24">
        <v>200000</v>
      </c>
      <c r="L38" s="24">
        <v>0</v>
      </c>
      <c r="M38" s="24">
        <v>0</v>
      </c>
      <c r="N38" s="24"/>
      <c r="O38" s="24"/>
      <c r="P38" s="24">
        <v>200000</v>
      </c>
      <c r="Q38" s="24">
        <v>0</v>
      </c>
      <c r="R38" s="24">
        <v>0</v>
      </c>
      <c r="S38" s="24">
        <v>191100</v>
      </c>
      <c r="T38" s="24">
        <v>191100</v>
      </c>
      <c r="U38" s="18">
        <v>1222393873</v>
      </c>
      <c r="V38" s="24">
        <v>0</v>
      </c>
      <c r="W38" s="18"/>
      <c r="X38" s="18"/>
      <c r="Y38" s="18"/>
      <c r="Z38" s="17">
        <v>45443</v>
      </c>
    </row>
    <row r="39" spans="1:26" x14ac:dyDescent="0.35">
      <c r="A39" s="16">
        <v>830027158</v>
      </c>
      <c r="B39" s="17" t="s">
        <v>75</v>
      </c>
      <c r="C39" s="17" t="s">
        <v>43</v>
      </c>
      <c r="D39" s="17" t="s">
        <v>118</v>
      </c>
      <c r="E39" s="17">
        <v>45335.36041666667</v>
      </c>
      <c r="F39" s="17">
        <v>45352.291666666664</v>
      </c>
      <c r="G39" s="24">
        <v>150000</v>
      </c>
      <c r="H39" s="18" t="s">
        <v>178</v>
      </c>
      <c r="I39" s="18" t="s">
        <v>153</v>
      </c>
      <c r="J39" s="18" t="s">
        <v>178</v>
      </c>
      <c r="K39" s="24">
        <v>150000</v>
      </c>
      <c r="L39" s="24">
        <v>0</v>
      </c>
      <c r="M39" s="24">
        <v>0</v>
      </c>
      <c r="N39" s="24"/>
      <c r="O39" s="24"/>
      <c r="P39" s="24">
        <v>150000</v>
      </c>
      <c r="Q39" s="24">
        <v>0</v>
      </c>
      <c r="R39" s="24">
        <v>0</v>
      </c>
      <c r="S39" s="24">
        <v>150000</v>
      </c>
      <c r="T39" s="24">
        <v>150000</v>
      </c>
      <c r="U39" s="18">
        <v>1222419842</v>
      </c>
      <c r="V39" s="24">
        <v>0</v>
      </c>
      <c r="W39" s="18"/>
      <c r="X39" s="18"/>
      <c r="Y39" s="18"/>
      <c r="Z39" s="17">
        <v>45443</v>
      </c>
    </row>
    <row r="40" spans="1:26" x14ac:dyDescent="0.35">
      <c r="A40" s="16">
        <v>830027158</v>
      </c>
      <c r="B40" s="17" t="s">
        <v>75</v>
      </c>
      <c r="C40" s="17" t="s">
        <v>44</v>
      </c>
      <c r="D40" s="17" t="s">
        <v>119</v>
      </c>
      <c r="E40" s="17">
        <v>45335.363194444442</v>
      </c>
      <c r="F40" s="17">
        <v>45352.291666666664</v>
      </c>
      <c r="G40" s="24">
        <v>614200</v>
      </c>
      <c r="H40" s="18" t="s">
        <v>178</v>
      </c>
      <c r="I40" s="18" t="s">
        <v>153</v>
      </c>
      <c r="J40" s="18" t="s">
        <v>178</v>
      </c>
      <c r="K40" s="24">
        <v>626000</v>
      </c>
      <c r="L40" s="24">
        <v>0</v>
      </c>
      <c r="M40" s="24">
        <v>0</v>
      </c>
      <c r="N40" s="24"/>
      <c r="O40" s="24"/>
      <c r="P40" s="24">
        <v>626000</v>
      </c>
      <c r="Q40" s="24">
        <v>0</v>
      </c>
      <c r="R40" s="24">
        <v>0</v>
      </c>
      <c r="S40" s="24">
        <v>614200</v>
      </c>
      <c r="T40" s="24">
        <v>614200</v>
      </c>
      <c r="U40" s="18">
        <v>1222419843</v>
      </c>
      <c r="V40" s="24">
        <v>0</v>
      </c>
      <c r="W40" s="18"/>
      <c r="X40" s="18"/>
      <c r="Y40" s="18"/>
      <c r="Z40" s="17">
        <v>45443</v>
      </c>
    </row>
    <row r="41" spans="1:26" x14ac:dyDescent="0.35">
      <c r="A41" s="16">
        <v>830027158</v>
      </c>
      <c r="B41" s="17" t="s">
        <v>75</v>
      </c>
      <c r="C41" s="17" t="s">
        <v>45</v>
      </c>
      <c r="D41" s="17" t="s">
        <v>120</v>
      </c>
      <c r="E41" s="17">
        <v>45342.446527777778</v>
      </c>
      <c r="F41" s="17">
        <v>45352.291666666664</v>
      </c>
      <c r="G41" s="24">
        <v>282300</v>
      </c>
      <c r="H41" s="18" t="s">
        <v>178</v>
      </c>
      <c r="I41" s="18" t="s">
        <v>153</v>
      </c>
      <c r="J41" s="18" t="s">
        <v>178</v>
      </c>
      <c r="K41" s="24">
        <v>300000</v>
      </c>
      <c r="L41" s="24">
        <v>0</v>
      </c>
      <c r="M41" s="24">
        <v>0</v>
      </c>
      <c r="N41" s="24"/>
      <c r="O41" s="24"/>
      <c r="P41" s="24">
        <v>300000</v>
      </c>
      <c r="Q41" s="24">
        <v>0</v>
      </c>
      <c r="R41" s="24">
        <v>0</v>
      </c>
      <c r="S41" s="24">
        <v>282300</v>
      </c>
      <c r="T41" s="24">
        <v>282300</v>
      </c>
      <c r="U41" s="18">
        <v>1222419823</v>
      </c>
      <c r="V41" s="24">
        <v>0</v>
      </c>
      <c r="W41" s="18"/>
      <c r="X41" s="18"/>
      <c r="Y41" s="18"/>
      <c r="Z41" s="17">
        <v>45443</v>
      </c>
    </row>
    <row r="42" spans="1:26" x14ac:dyDescent="0.35">
      <c r="A42" s="16">
        <v>830027158</v>
      </c>
      <c r="B42" s="17" t="s">
        <v>75</v>
      </c>
      <c r="C42" s="17" t="s">
        <v>46</v>
      </c>
      <c r="D42" s="17" t="s">
        <v>121</v>
      </c>
      <c r="E42" s="17">
        <v>45342.448611111111</v>
      </c>
      <c r="F42" s="17">
        <v>45352.291666666664</v>
      </c>
      <c r="G42" s="24">
        <v>50000</v>
      </c>
      <c r="H42" s="18" t="s">
        <v>178</v>
      </c>
      <c r="I42" s="18" t="s">
        <v>153</v>
      </c>
      <c r="J42" s="18" t="s">
        <v>178</v>
      </c>
      <c r="K42" s="24">
        <v>50000</v>
      </c>
      <c r="L42" s="24">
        <v>0</v>
      </c>
      <c r="M42" s="24">
        <v>0</v>
      </c>
      <c r="N42" s="24"/>
      <c r="O42" s="24"/>
      <c r="P42" s="24">
        <v>50000</v>
      </c>
      <c r="Q42" s="24">
        <v>0</v>
      </c>
      <c r="R42" s="24">
        <v>0</v>
      </c>
      <c r="S42" s="24">
        <v>50000</v>
      </c>
      <c r="T42" s="24">
        <v>50000</v>
      </c>
      <c r="U42" s="18">
        <v>1222419826</v>
      </c>
      <c r="V42" s="24">
        <v>0</v>
      </c>
      <c r="W42" s="18"/>
      <c r="X42" s="18"/>
      <c r="Y42" s="18"/>
      <c r="Z42" s="17">
        <v>45443</v>
      </c>
    </row>
    <row r="43" spans="1:26" x14ac:dyDescent="0.35">
      <c r="A43" s="16">
        <v>830027158</v>
      </c>
      <c r="B43" s="17" t="s">
        <v>75</v>
      </c>
      <c r="C43" s="17" t="s">
        <v>47</v>
      </c>
      <c r="D43" s="17" t="s">
        <v>122</v>
      </c>
      <c r="E43" s="17">
        <v>45356.368055555555</v>
      </c>
      <c r="F43" s="17">
        <v>45363.593896145831</v>
      </c>
      <c r="G43" s="24">
        <v>150000</v>
      </c>
      <c r="H43" s="18" t="s">
        <v>178</v>
      </c>
      <c r="I43" s="18" t="s">
        <v>153</v>
      </c>
      <c r="J43" s="18" t="s">
        <v>178</v>
      </c>
      <c r="K43" s="24">
        <v>150000</v>
      </c>
      <c r="L43" s="24">
        <v>0</v>
      </c>
      <c r="M43" s="24">
        <v>0</v>
      </c>
      <c r="N43" s="24"/>
      <c r="O43" s="24"/>
      <c r="P43" s="24">
        <v>150000</v>
      </c>
      <c r="Q43" s="24">
        <v>0</v>
      </c>
      <c r="R43" s="24">
        <v>0</v>
      </c>
      <c r="S43" s="24">
        <v>150000</v>
      </c>
      <c r="T43" s="24">
        <v>150000</v>
      </c>
      <c r="U43" s="18">
        <v>1222420929</v>
      </c>
      <c r="V43" s="24">
        <v>0</v>
      </c>
      <c r="W43" s="18"/>
      <c r="X43" s="18"/>
      <c r="Y43" s="18"/>
      <c r="Z43" s="17">
        <v>45443</v>
      </c>
    </row>
    <row r="44" spans="1:26" x14ac:dyDescent="0.35">
      <c r="A44" s="16">
        <v>830027158</v>
      </c>
      <c r="B44" s="17" t="s">
        <v>75</v>
      </c>
      <c r="C44" s="17" t="s">
        <v>48</v>
      </c>
      <c r="D44" s="17" t="s">
        <v>123</v>
      </c>
      <c r="E44" s="17">
        <v>45356.374305555553</v>
      </c>
      <c r="F44" s="17">
        <v>45363.595051539349</v>
      </c>
      <c r="G44" s="24">
        <v>899400</v>
      </c>
      <c r="H44" s="18" t="s">
        <v>178</v>
      </c>
      <c r="I44" s="18" t="s">
        <v>153</v>
      </c>
      <c r="J44" s="18" t="s">
        <v>178</v>
      </c>
      <c r="K44" s="24">
        <v>926000</v>
      </c>
      <c r="L44" s="24">
        <v>0</v>
      </c>
      <c r="M44" s="24">
        <v>0</v>
      </c>
      <c r="N44" s="24"/>
      <c r="O44" s="24"/>
      <c r="P44" s="24">
        <v>926000</v>
      </c>
      <c r="Q44" s="24">
        <v>0</v>
      </c>
      <c r="R44" s="24">
        <v>0</v>
      </c>
      <c r="S44" s="24">
        <v>899400</v>
      </c>
      <c r="T44" s="24">
        <v>899400</v>
      </c>
      <c r="U44" s="18">
        <v>1222420546</v>
      </c>
      <c r="V44" s="24">
        <v>0</v>
      </c>
      <c r="W44" s="18"/>
      <c r="X44" s="18"/>
      <c r="Y44" s="18"/>
      <c r="Z44" s="17">
        <v>45443</v>
      </c>
    </row>
    <row r="45" spans="1:26" x14ac:dyDescent="0.35">
      <c r="A45" s="16">
        <v>830027158</v>
      </c>
      <c r="B45" s="17" t="s">
        <v>75</v>
      </c>
      <c r="C45" s="17" t="s">
        <v>49</v>
      </c>
      <c r="D45" s="17" t="s">
        <v>124</v>
      </c>
      <c r="E45" s="17">
        <v>45356.384027777778</v>
      </c>
      <c r="F45" s="17">
        <v>45363.596109409722</v>
      </c>
      <c r="G45" s="24">
        <v>761200</v>
      </c>
      <c r="H45" s="18" t="s">
        <v>178</v>
      </c>
      <c r="I45" s="18" t="s">
        <v>153</v>
      </c>
      <c r="J45" s="18" t="s">
        <v>178</v>
      </c>
      <c r="K45" s="24">
        <v>776000</v>
      </c>
      <c r="L45" s="24">
        <v>0</v>
      </c>
      <c r="M45" s="24">
        <v>0</v>
      </c>
      <c r="N45" s="24"/>
      <c r="O45" s="24"/>
      <c r="P45" s="24">
        <v>776000</v>
      </c>
      <c r="Q45" s="24">
        <v>0</v>
      </c>
      <c r="R45" s="24">
        <v>0</v>
      </c>
      <c r="S45" s="24">
        <v>761200</v>
      </c>
      <c r="T45" s="24">
        <v>761200</v>
      </c>
      <c r="U45" s="18">
        <v>1222420926</v>
      </c>
      <c r="V45" s="24">
        <v>0</v>
      </c>
      <c r="W45" s="18"/>
      <c r="X45" s="18"/>
      <c r="Y45" s="18"/>
      <c r="Z45" s="17">
        <v>45443</v>
      </c>
    </row>
    <row r="46" spans="1:26" x14ac:dyDescent="0.35">
      <c r="A46" s="16">
        <v>830027158</v>
      </c>
      <c r="B46" s="17" t="s">
        <v>75</v>
      </c>
      <c r="C46" s="17" t="s">
        <v>50</v>
      </c>
      <c r="D46" s="17" t="s">
        <v>125</v>
      </c>
      <c r="E46" s="17">
        <v>45363.617361111108</v>
      </c>
      <c r="F46" s="17">
        <v>45383.291666666664</v>
      </c>
      <c r="G46" s="24">
        <v>811200</v>
      </c>
      <c r="H46" s="18" t="s">
        <v>178</v>
      </c>
      <c r="I46" s="18" t="s">
        <v>153</v>
      </c>
      <c r="J46" s="18" t="s">
        <v>178</v>
      </c>
      <c r="K46" s="24">
        <v>826000</v>
      </c>
      <c r="L46" s="24">
        <v>0</v>
      </c>
      <c r="M46" s="24">
        <v>0</v>
      </c>
      <c r="N46" s="24"/>
      <c r="O46" s="24"/>
      <c r="P46" s="24">
        <v>826000</v>
      </c>
      <c r="Q46" s="24">
        <v>0</v>
      </c>
      <c r="R46" s="24">
        <v>0</v>
      </c>
      <c r="S46" s="24">
        <v>811200</v>
      </c>
      <c r="T46" s="24">
        <v>811200</v>
      </c>
      <c r="U46" s="18">
        <v>1222434572</v>
      </c>
      <c r="V46" s="24">
        <v>0</v>
      </c>
      <c r="W46" s="18"/>
      <c r="X46" s="18"/>
      <c r="Y46" s="18"/>
      <c r="Z46" s="17">
        <v>45443</v>
      </c>
    </row>
    <row r="47" spans="1:26" x14ac:dyDescent="0.35">
      <c r="A47" s="16">
        <v>830027158</v>
      </c>
      <c r="B47" s="17" t="s">
        <v>75</v>
      </c>
      <c r="C47" s="17" t="s">
        <v>51</v>
      </c>
      <c r="D47" s="17" t="s">
        <v>126</v>
      </c>
      <c r="E47" s="17">
        <v>45363.629861111112</v>
      </c>
      <c r="F47" s="17">
        <v>45383.291666666664</v>
      </c>
      <c r="G47" s="24">
        <v>188200</v>
      </c>
      <c r="H47" s="18" t="s">
        <v>178</v>
      </c>
      <c r="I47" s="18" t="s">
        <v>153</v>
      </c>
      <c r="J47" s="18" t="s">
        <v>178</v>
      </c>
      <c r="K47" s="24">
        <v>200000</v>
      </c>
      <c r="L47" s="24">
        <v>0</v>
      </c>
      <c r="M47" s="24">
        <v>0</v>
      </c>
      <c r="N47" s="24"/>
      <c r="O47" s="24"/>
      <c r="P47" s="24">
        <v>200000</v>
      </c>
      <c r="Q47" s="24">
        <v>0</v>
      </c>
      <c r="R47" s="24">
        <v>0</v>
      </c>
      <c r="S47" s="24">
        <v>188200</v>
      </c>
      <c r="T47" s="24">
        <v>188200</v>
      </c>
      <c r="U47" s="18">
        <v>1222434571</v>
      </c>
      <c r="V47" s="24">
        <v>0</v>
      </c>
      <c r="W47" s="18"/>
      <c r="X47" s="18"/>
      <c r="Y47" s="18"/>
      <c r="Z47" s="17">
        <v>45443</v>
      </c>
    </row>
    <row r="48" spans="1:26" x14ac:dyDescent="0.35">
      <c r="A48" s="16">
        <v>830027158</v>
      </c>
      <c r="B48" s="17" t="s">
        <v>75</v>
      </c>
      <c r="C48" s="17" t="s">
        <v>52</v>
      </c>
      <c r="D48" s="17" t="s">
        <v>127</v>
      </c>
      <c r="E48" s="17">
        <v>45372.644444444442</v>
      </c>
      <c r="F48" s="17">
        <v>45384.600385219906</v>
      </c>
      <c r="G48" s="24">
        <v>476400</v>
      </c>
      <c r="H48" s="18" t="s">
        <v>178</v>
      </c>
      <c r="I48" s="18" t="s">
        <v>153</v>
      </c>
      <c r="J48" s="18" t="s">
        <v>178</v>
      </c>
      <c r="K48" s="24">
        <v>500000</v>
      </c>
      <c r="L48" s="24">
        <v>0</v>
      </c>
      <c r="M48" s="24">
        <v>0</v>
      </c>
      <c r="N48" s="24"/>
      <c r="O48" s="24"/>
      <c r="P48" s="24">
        <v>500000</v>
      </c>
      <c r="Q48" s="24">
        <v>0</v>
      </c>
      <c r="R48" s="24">
        <v>0</v>
      </c>
      <c r="S48" s="24">
        <v>476400</v>
      </c>
      <c r="T48" s="24">
        <v>476400</v>
      </c>
      <c r="U48" s="18">
        <v>1222442110</v>
      </c>
      <c r="V48" s="24">
        <v>0</v>
      </c>
      <c r="W48" s="18"/>
      <c r="X48" s="18"/>
      <c r="Y48" s="18"/>
      <c r="Z48" s="17">
        <v>45443</v>
      </c>
    </row>
    <row r="49" spans="1:26" x14ac:dyDescent="0.35">
      <c r="A49" s="16">
        <v>830027158</v>
      </c>
      <c r="B49" s="17" t="s">
        <v>75</v>
      </c>
      <c r="C49" s="17" t="s">
        <v>53</v>
      </c>
      <c r="D49" s="17" t="s">
        <v>128</v>
      </c>
      <c r="E49" s="17">
        <v>45372.646527777775</v>
      </c>
      <c r="F49" s="17">
        <v>45384.601832604167</v>
      </c>
      <c r="G49" s="24">
        <v>350000</v>
      </c>
      <c r="H49" s="18" t="s">
        <v>178</v>
      </c>
      <c r="I49" s="18" t="s">
        <v>153</v>
      </c>
      <c r="J49" s="18" t="s">
        <v>178</v>
      </c>
      <c r="K49" s="24">
        <v>350000</v>
      </c>
      <c r="L49" s="24">
        <v>0</v>
      </c>
      <c r="M49" s="24">
        <v>0</v>
      </c>
      <c r="N49" s="24"/>
      <c r="O49" s="24"/>
      <c r="P49" s="24">
        <v>350000</v>
      </c>
      <c r="Q49" s="24">
        <v>0</v>
      </c>
      <c r="R49" s="24">
        <v>0</v>
      </c>
      <c r="S49" s="24">
        <v>350000</v>
      </c>
      <c r="T49" s="24">
        <v>350000</v>
      </c>
      <c r="U49" s="18">
        <v>1222442108</v>
      </c>
      <c r="V49" s="24">
        <v>0</v>
      </c>
      <c r="W49" s="18"/>
      <c r="X49" s="18"/>
      <c r="Y49" s="18"/>
      <c r="Z49" s="17">
        <v>45443</v>
      </c>
    </row>
    <row r="50" spans="1:26" x14ac:dyDescent="0.35">
      <c r="A50" s="16">
        <v>830027158</v>
      </c>
      <c r="B50" s="17" t="s">
        <v>75</v>
      </c>
      <c r="C50" s="17" t="s">
        <v>54</v>
      </c>
      <c r="D50" s="17" t="s">
        <v>129</v>
      </c>
      <c r="E50" s="17">
        <v>45372.647916666669</v>
      </c>
      <c r="F50" s="17">
        <v>45384.602685844904</v>
      </c>
      <c r="G50" s="24">
        <v>100000</v>
      </c>
      <c r="H50" s="18" t="s">
        <v>178</v>
      </c>
      <c r="I50" s="18" t="s">
        <v>153</v>
      </c>
      <c r="J50" s="18" t="s">
        <v>178</v>
      </c>
      <c r="K50" s="24">
        <v>100000</v>
      </c>
      <c r="L50" s="24">
        <v>0</v>
      </c>
      <c r="M50" s="24">
        <v>0</v>
      </c>
      <c r="N50" s="24"/>
      <c r="O50" s="24"/>
      <c r="P50" s="24">
        <v>100000</v>
      </c>
      <c r="Q50" s="24">
        <v>0</v>
      </c>
      <c r="R50" s="24">
        <v>0</v>
      </c>
      <c r="S50" s="24">
        <v>100000</v>
      </c>
      <c r="T50" s="24">
        <v>100000</v>
      </c>
      <c r="U50" s="18">
        <v>1222442621</v>
      </c>
      <c r="V50" s="24">
        <v>0</v>
      </c>
      <c r="W50" s="18"/>
      <c r="X50" s="18"/>
      <c r="Y50" s="18"/>
      <c r="Z50" s="17">
        <v>45443</v>
      </c>
    </row>
    <row r="51" spans="1:26" x14ac:dyDescent="0.35">
      <c r="A51" s="16">
        <v>830027158</v>
      </c>
      <c r="B51" s="17" t="s">
        <v>75</v>
      </c>
      <c r="C51" s="17" t="s">
        <v>55</v>
      </c>
      <c r="D51" s="17" t="s">
        <v>130</v>
      </c>
      <c r="E51" s="17">
        <v>45385.605555555558</v>
      </c>
      <c r="F51" s="17">
        <v>45414.291666666664</v>
      </c>
      <c r="G51" s="24">
        <v>88200</v>
      </c>
      <c r="H51" s="18" t="s">
        <v>178</v>
      </c>
      <c r="I51" s="18" t="s">
        <v>153</v>
      </c>
      <c r="J51" s="18" t="s">
        <v>178</v>
      </c>
      <c r="K51" s="24">
        <v>100000</v>
      </c>
      <c r="L51" s="24">
        <v>0</v>
      </c>
      <c r="M51" s="24">
        <v>0</v>
      </c>
      <c r="N51" s="24"/>
      <c r="O51" s="24"/>
      <c r="P51" s="24">
        <v>100000</v>
      </c>
      <c r="Q51" s="24">
        <v>0</v>
      </c>
      <c r="R51" s="24">
        <v>0</v>
      </c>
      <c r="S51" s="24">
        <v>88200</v>
      </c>
      <c r="T51" s="24">
        <v>88200</v>
      </c>
      <c r="U51" s="18">
        <v>1222459295</v>
      </c>
      <c r="V51" s="24">
        <v>0</v>
      </c>
      <c r="W51" s="18"/>
      <c r="X51" s="18"/>
      <c r="Y51" s="18"/>
      <c r="Z51" s="17">
        <v>45443</v>
      </c>
    </row>
    <row r="52" spans="1:26" x14ac:dyDescent="0.35">
      <c r="A52" s="16">
        <v>830027158</v>
      </c>
      <c r="B52" s="17" t="s">
        <v>75</v>
      </c>
      <c r="C52" s="17" t="s">
        <v>56</v>
      </c>
      <c r="D52" s="17" t="s">
        <v>131</v>
      </c>
      <c r="E52" s="17">
        <v>45385.606944444444</v>
      </c>
      <c r="F52" s="17">
        <v>45414.291666666664</v>
      </c>
      <c r="G52" s="24">
        <v>608300</v>
      </c>
      <c r="H52" s="18" t="s">
        <v>178</v>
      </c>
      <c r="I52" s="18" t="s">
        <v>153</v>
      </c>
      <c r="J52" s="18" t="s">
        <v>178</v>
      </c>
      <c r="K52" s="24">
        <v>626000</v>
      </c>
      <c r="L52" s="24">
        <v>0</v>
      </c>
      <c r="M52" s="24">
        <v>0</v>
      </c>
      <c r="N52" s="24"/>
      <c r="O52" s="24"/>
      <c r="P52" s="24">
        <v>626000</v>
      </c>
      <c r="Q52" s="24">
        <v>0</v>
      </c>
      <c r="R52" s="24">
        <v>0</v>
      </c>
      <c r="S52" s="24">
        <v>608300</v>
      </c>
      <c r="T52" s="24">
        <v>608300</v>
      </c>
      <c r="U52" s="18">
        <v>1222459294</v>
      </c>
      <c r="V52" s="24">
        <v>0</v>
      </c>
      <c r="W52" s="18"/>
      <c r="X52" s="18"/>
      <c r="Y52" s="18"/>
      <c r="Z52" s="17">
        <v>45443</v>
      </c>
    </row>
    <row r="53" spans="1:26" x14ac:dyDescent="0.35">
      <c r="A53" s="16">
        <v>830027158</v>
      </c>
      <c r="B53" s="17" t="s">
        <v>75</v>
      </c>
      <c r="C53" s="17" t="s">
        <v>57</v>
      </c>
      <c r="D53" s="17" t="s">
        <v>132</v>
      </c>
      <c r="E53" s="17">
        <v>45385.607638888891</v>
      </c>
      <c r="F53" s="17">
        <v>45414.291666666664</v>
      </c>
      <c r="G53" s="24">
        <v>100000</v>
      </c>
      <c r="H53" s="18" t="s">
        <v>177</v>
      </c>
      <c r="I53" s="18" t="s">
        <v>150</v>
      </c>
      <c r="J53" s="18" t="s">
        <v>177</v>
      </c>
      <c r="K53" s="24">
        <v>0</v>
      </c>
      <c r="L53" s="24">
        <v>100000</v>
      </c>
      <c r="M53" s="24">
        <v>0</v>
      </c>
      <c r="N53" s="24" t="s">
        <v>173</v>
      </c>
      <c r="O53" s="24" t="s">
        <v>176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18"/>
      <c r="V53" s="24">
        <v>0</v>
      </c>
      <c r="W53" s="18"/>
      <c r="X53" s="18"/>
      <c r="Y53" s="18"/>
      <c r="Z53" s="17">
        <v>45443</v>
      </c>
    </row>
    <row r="54" spans="1:26" x14ac:dyDescent="0.35">
      <c r="A54" s="16">
        <v>830027158</v>
      </c>
      <c r="B54" s="17" t="s">
        <v>75</v>
      </c>
      <c r="C54" s="17" t="s">
        <v>58</v>
      </c>
      <c r="D54" s="17" t="s">
        <v>133</v>
      </c>
      <c r="E54" s="17">
        <v>45388.268750000003</v>
      </c>
      <c r="F54" s="17">
        <v>45421.329473958336</v>
      </c>
      <c r="G54" s="24">
        <v>50000</v>
      </c>
      <c r="H54" s="18" t="s">
        <v>178</v>
      </c>
      <c r="I54" s="18" t="s">
        <v>153</v>
      </c>
      <c r="J54" s="18" t="s">
        <v>178</v>
      </c>
      <c r="K54" s="24">
        <v>50000</v>
      </c>
      <c r="L54" s="24">
        <v>0</v>
      </c>
      <c r="M54" s="24">
        <v>0</v>
      </c>
      <c r="N54" s="24"/>
      <c r="O54" s="24"/>
      <c r="P54" s="24">
        <v>50000</v>
      </c>
      <c r="Q54" s="24">
        <v>0</v>
      </c>
      <c r="R54" s="24">
        <v>0</v>
      </c>
      <c r="S54" s="24">
        <v>50000</v>
      </c>
      <c r="T54" s="24">
        <v>50000</v>
      </c>
      <c r="U54" s="18">
        <v>1222452653</v>
      </c>
      <c r="V54" s="24">
        <v>0</v>
      </c>
      <c r="W54" s="18"/>
      <c r="X54" s="18"/>
      <c r="Y54" s="18"/>
      <c r="Z54" s="17">
        <v>45443</v>
      </c>
    </row>
    <row r="55" spans="1:26" x14ac:dyDescent="0.35">
      <c r="A55" s="16">
        <v>830027158</v>
      </c>
      <c r="B55" s="17" t="s">
        <v>75</v>
      </c>
      <c r="C55" s="17" t="s">
        <v>59</v>
      </c>
      <c r="D55" s="17" t="s">
        <v>134</v>
      </c>
      <c r="E55" s="17">
        <v>45392.29791666667</v>
      </c>
      <c r="F55" s="17">
        <v>45421.332576736109</v>
      </c>
      <c r="G55" s="24">
        <v>50000</v>
      </c>
      <c r="H55" s="18" t="s">
        <v>178</v>
      </c>
      <c r="I55" s="18" t="s">
        <v>153</v>
      </c>
      <c r="J55" s="18" t="s">
        <v>178</v>
      </c>
      <c r="K55" s="24">
        <v>50000</v>
      </c>
      <c r="L55" s="24">
        <v>0</v>
      </c>
      <c r="M55" s="24">
        <v>0</v>
      </c>
      <c r="N55" s="24"/>
      <c r="O55" s="24"/>
      <c r="P55" s="24">
        <v>50000</v>
      </c>
      <c r="Q55" s="24">
        <v>0</v>
      </c>
      <c r="R55" s="24">
        <v>0</v>
      </c>
      <c r="S55" s="24">
        <v>50000</v>
      </c>
      <c r="T55" s="24">
        <v>50000</v>
      </c>
      <c r="U55" s="18">
        <v>1222452652</v>
      </c>
      <c r="V55" s="24">
        <v>0</v>
      </c>
      <c r="W55" s="18"/>
      <c r="X55" s="18"/>
      <c r="Y55" s="18"/>
      <c r="Z55" s="17">
        <v>45443</v>
      </c>
    </row>
    <row r="56" spans="1:26" x14ac:dyDescent="0.35">
      <c r="A56" s="16">
        <v>830027158</v>
      </c>
      <c r="B56" s="17" t="s">
        <v>75</v>
      </c>
      <c r="C56" s="17" t="s">
        <v>60</v>
      </c>
      <c r="D56" s="17" t="s">
        <v>135</v>
      </c>
      <c r="E56" s="17">
        <v>45393.429166666669</v>
      </c>
      <c r="F56" s="17">
        <v>45421.334450925926</v>
      </c>
      <c r="G56" s="24">
        <v>50000</v>
      </c>
      <c r="H56" s="18" t="s">
        <v>178</v>
      </c>
      <c r="I56" s="18" t="s">
        <v>153</v>
      </c>
      <c r="J56" s="18" t="s">
        <v>178</v>
      </c>
      <c r="K56" s="24">
        <v>50000</v>
      </c>
      <c r="L56" s="24">
        <v>0</v>
      </c>
      <c r="M56" s="24">
        <v>0</v>
      </c>
      <c r="N56" s="24"/>
      <c r="O56" s="24"/>
      <c r="P56" s="24">
        <v>50000</v>
      </c>
      <c r="Q56" s="24">
        <v>0</v>
      </c>
      <c r="R56" s="24">
        <v>0</v>
      </c>
      <c r="S56" s="24">
        <v>50000</v>
      </c>
      <c r="T56" s="24">
        <v>50000</v>
      </c>
      <c r="U56" s="18">
        <v>1222452651</v>
      </c>
      <c r="V56" s="24">
        <v>0</v>
      </c>
      <c r="W56" s="18"/>
      <c r="X56" s="18"/>
      <c r="Y56" s="18"/>
      <c r="Z56" s="17">
        <v>45443</v>
      </c>
    </row>
    <row r="57" spans="1:26" x14ac:dyDescent="0.35">
      <c r="A57" s="16">
        <v>830027158</v>
      </c>
      <c r="B57" s="17" t="s">
        <v>75</v>
      </c>
      <c r="C57" s="17" t="s">
        <v>61</v>
      </c>
      <c r="D57" s="17" t="s">
        <v>136</v>
      </c>
      <c r="E57" s="17">
        <v>45394.602083333331</v>
      </c>
      <c r="F57" s="17">
        <v>45414.291666666664</v>
      </c>
      <c r="G57" s="24">
        <v>50000</v>
      </c>
      <c r="H57" s="18" t="s">
        <v>177</v>
      </c>
      <c r="I57" s="18" t="s">
        <v>150</v>
      </c>
      <c r="J57" s="18" t="s">
        <v>177</v>
      </c>
      <c r="K57" s="24">
        <v>0</v>
      </c>
      <c r="L57" s="24">
        <v>50000</v>
      </c>
      <c r="M57" s="24">
        <v>0</v>
      </c>
      <c r="N57" s="32" t="s">
        <v>174</v>
      </c>
      <c r="O57" s="24" t="s">
        <v>176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18"/>
      <c r="V57" s="24">
        <v>0</v>
      </c>
      <c r="W57" s="18"/>
      <c r="X57" s="18"/>
      <c r="Y57" s="18"/>
      <c r="Z57" s="17">
        <v>45443</v>
      </c>
    </row>
    <row r="58" spans="1:26" x14ac:dyDescent="0.35">
      <c r="A58" s="16">
        <v>830027158</v>
      </c>
      <c r="B58" s="17" t="s">
        <v>75</v>
      </c>
      <c r="C58" s="17" t="s">
        <v>62</v>
      </c>
      <c r="D58" s="17" t="s">
        <v>137</v>
      </c>
      <c r="E58" s="17">
        <v>45394.603472222225</v>
      </c>
      <c r="F58" s="17">
        <v>45414.291666666664</v>
      </c>
      <c r="G58" s="24">
        <v>329300</v>
      </c>
      <c r="H58" s="18" t="s">
        <v>178</v>
      </c>
      <c r="I58" s="18" t="s">
        <v>153</v>
      </c>
      <c r="J58" s="18" t="s">
        <v>178</v>
      </c>
      <c r="K58" s="24">
        <v>350000</v>
      </c>
      <c r="L58" s="24">
        <v>0</v>
      </c>
      <c r="M58" s="24">
        <v>0</v>
      </c>
      <c r="N58" s="24"/>
      <c r="O58" s="24"/>
      <c r="P58" s="24">
        <v>350000</v>
      </c>
      <c r="Q58" s="24">
        <v>0</v>
      </c>
      <c r="R58" s="24">
        <v>0</v>
      </c>
      <c r="S58" s="24">
        <v>329300</v>
      </c>
      <c r="T58" s="24">
        <v>329300</v>
      </c>
      <c r="U58" s="18">
        <v>1222459293</v>
      </c>
      <c r="V58" s="24">
        <v>0</v>
      </c>
      <c r="W58" s="18"/>
      <c r="X58" s="18"/>
      <c r="Y58" s="18"/>
      <c r="Z58" s="17">
        <v>45443</v>
      </c>
    </row>
    <row r="59" spans="1:26" x14ac:dyDescent="0.35">
      <c r="A59" s="16">
        <v>830027158</v>
      </c>
      <c r="B59" s="17" t="s">
        <v>75</v>
      </c>
      <c r="C59" s="17" t="s">
        <v>63</v>
      </c>
      <c r="D59" s="17" t="s">
        <v>138</v>
      </c>
      <c r="E59" s="17">
        <v>45394.604861111111</v>
      </c>
      <c r="F59" s="17">
        <v>45414.291666666664</v>
      </c>
      <c r="G59" s="24">
        <v>802400</v>
      </c>
      <c r="H59" s="18" t="s">
        <v>178</v>
      </c>
      <c r="I59" s="18" t="s">
        <v>153</v>
      </c>
      <c r="J59" s="18" t="s">
        <v>178</v>
      </c>
      <c r="K59" s="24">
        <v>826000</v>
      </c>
      <c r="L59" s="24">
        <v>0</v>
      </c>
      <c r="M59" s="24">
        <v>0</v>
      </c>
      <c r="N59" s="24"/>
      <c r="O59" s="24"/>
      <c r="P59" s="24">
        <v>826000</v>
      </c>
      <c r="Q59" s="24">
        <v>0</v>
      </c>
      <c r="R59" s="24">
        <v>0</v>
      </c>
      <c r="S59" s="24">
        <v>802400</v>
      </c>
      <c r="T59" s="24">
        <v>802400</v>
      </c>
      <c r="U59" s="18">
        <v>1222459292</v>
      </c>
      <c r="V59" s="24">
        <v>0</v>
      </c>
      <c r="W59" s="18"/>
      <c r="X59" s="18"/>
      <c r="Y59" s="18"/>
      <c r="Z59" s="17">
        <v>45443</v>
      </c>
    </row>
    <row r="60" spans="1:26" x14ac:dyDescent="0.35">
      <c r="A60" s="16">
        <v>830027158</v>
      </c>
      <c r="B60" s="17" t="s">
        <v>75</v>
      </c>
      <c r="C60" s="17" t="s">
        <v>64</v>
      </c>
      <c r="D60" s="17" t="s">
        <v>139</v>
      </c>
      <c r="E60" s="17">
        <v>45397.55972222222</v>
      </c>
      <c r="F60" s="17">
        <v>45421.337207719909</v>
      </c>
      <c r="G60" s="24">
        <v>50000</v>
      </c>
      <c r="H60" s="18" t="s">
        <v>178</v>
      </c>
      <c r="I60" s="18" t="s">
        <v>153</v>
      </c>
      <c r="J60" s="18" t="s">
        <v>178</v>
      </c>
      <c r="K60" s="24">
        <v>50000</v>
      </c>
      <c r="L60" s="24">
        <v>0</v>
      </c>
      <c r="M60" s="24">
        <v>0</v>
      </c>
      <c r="N60" s="24"/>
      <c r="O60" s="24"/>
      <c r="P60" s="24">
        <v>50000</v>
      </c>
      <c r="Q60" s="24">
        <v>0</v>
      </c>
      <c r="R60" s="24">
        <v>0</v>
      </c>
      <c r="S60" s="24">
        <v>50000</v>
      </c>
      <c r="T60" s="24">
        <v>50000</v>
      </c>
      <c r="U60" s="18">
        <v>1222452650</v>
      </c>
      <c r="V60" s="24">
        <v>0</v>
      </c>
      <c r="W60" s="18"/>
      <c r="X60" s="18"/>
      <c r="Y60" s="18"/>
      <c r="Z60" s="17">
        <v>45443</v>
      </c>
    </row>
    <row r="61" spans="1:26" x14ac:dyDescent="0.35">
      <c r="A61" s="16">
        <v>830027158</v>
      </c>
      <c r="B61" s="17" t="s">
        <v>75</v>
      </c>
      <c r="C61" s="17" t="s">
        <v>65</v>
      </c>
      <c r="D61" s="17" t="s">
        <v>140</v>
      </c>
      <c r="E61" s="17">
        <v>45399.727777777778</v>
      </c>
      <c r="F61" s="17">
        <v>45421.339607557871</v>
      </c>
      <c r="G61" s="24">
        <v>50000</v>
      </c>
      <c r="H61" s="18" t="s">
        <v>178</v>
      </c>
      <c r="I61" s="18" t="s">
        <v>153</v>
      </c>
      <c r="J61" s="18" t="s">
        <v>178</v>
      </c>
      <c r="K61" s="24">
        <v>50000</v>
      </c>
      <c r="L61" s="24">
        <v>0</v>
      </c>
      <c r="M61" s="24">
        <v>0</v>
      </c>
      <c r="N61" s="24"/>
      <c r="O61" s="24"/>
      <c r="P61" s="24">
        <v>50000</v>
      </c>
      <c r="Q61" s="24">
        <v>0</v>
      </c>
      <c r="R61" s="24">
        <v>0</v>
      </c>
      <c r="S61" s="24">
        <v>50000</v>
      </c>
      <c r="T61" s="24">
        <v>50000</v>
      </c>
      <c r="U61" s="18">
        <v>1222452649</v>
      </c>
      <c r="V61" s="24">
        <v>0</v>
      </c>
      <c r="W61" s="18"/>
      <c r="X61" s="18"/>
      <c r="Y61" s="18"/>
      <c r="Z61" s="17">
        <v>45443</v>
      </c>
    </row>
    <row r="62" spans="1:26" x14ac:dyDescent="0.35">
      <c r="A62" s="16">
        <v>830027158</v>
      </c>
      <c r="B62" s="17" t="s">
        <v>75</v>
      </c>
      <c r="C62" s="18" t="s">
        <v>66</v>
      </c>
      <c r="D62" s="17" t="s">
        <v>141</v>
      </c>
      <c r="E62" s="17">
        <v>45401.549305555556</v>
      </c>
      <c r="F62" s="17">
        <v>45421.34171296296</v>
      </c>
      <c r="G62" s="24">
        <v>50000</v>
      </c>
      <c r="H62" s="18" t="s">
        <v>178</v>
      </c>
      <c r="I62" s="18" t="s">
        <v>153</v>
      </c>
      <c r="J62" s="18" t="s">
        <v>178</v>
      </c>
      <c r="K62" s="24">
        <v>50000</v>
      </c>
      <c r="L62" s="24">
        <v>0</v>
      </c>
      <c r="M62" s="24">
        <v>0</v>
      </c>
      <c r="N62" s="24"/>
      <c r="O62" s="24"/>
      <c r="P62" s="24">
        <v>50000</v>
      </c>
      <c r="Q62" s="24">
        <v>0</v>
      </c>
      <c r="R62" s="24">
        <v>0</v>
      </c>
      <c r="S62" s="24">
        <v>50000</v>
      </c>
      <c r="T62" s="24">
        <v>50000</v>
      </c>
      <c r="U62" s="18">
        <v>1222452648</v>
      </c>
      <c r="V62" s="24">
        <v>0</v>
      </c>
      <c r="W62" s="18"/>
      <c r="X62" s="18"/>
      <c r="Y62" s="18"/>
      <c r="Z62" s="17">
        <v>45443</v>
      </c>
    </row>
    <row r="63" spans="1:26" x14ac:dyDescent="0.35">
      <c r="A63" s="16">
        <v>830027158</v>
      </c>
      <c r="B63" s="17" t="s">
        <v>75</v>
      </c>
      <c r="C63" s="18" t="s">
        <v>67</v>
      </c>
      <c r="D63" s="17" t="s">
        <v>142</v>
      </c>
      <c r="E63" s="17">
        <v>45401.65625</v>
      </c>
      <c r="F63" s="17" t="e">
        <v>#N/A</v>
      </c>
      <c r="G63" s="24">
        <v>50000</v>
      </c>
      <c r="H63" s="18" t="s">
        <v>179</v>
      </c>
      <c r="I63" s="18" t="s">
        <v>161</v>
      </c>
      <c r="J63" s="18" t="s">
        <v>179</v>
      </c>
      <c r="K63" s="24">
        <v>0</v>
      </c>
      <c r="L63" s="24">
        <v>0</v>
      </c>
      <c r="M63" s="24">
        <v>0</v>
      </c>
      <c r="N63" s="24"/>
      <c r="O63" s="24"/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18"/>
      <c r="V63" s="24">
        <v>0</v>
      </c>
      <c r="W63" s="18"/>
      <c r="X63" s="18"/>
      <c r="Y63" s="18"/>
      <c r="Z63" s="17">
        <v>45443</v>
      </c>
    </row>
    <row r="64" spans="1:26" x14ac:dyDescent="0.35">
      <c r="A64" s="16">
        <v>830027158</v>
      </c>
      <c r="B64" s="17" t="s">
        <v>75</v>
      </c>
      <c r="C64" s="18" t="s">
        <v>68</v>
      </c>
      <c r="D64" s="17" t="s">
        <v>143</v>
      </c>
      <c r="E64" s="17">
        <v>45401.656944444447</v>
      </c>
      <c r="F64" s="17" t="e">
        <v>#N/A</v>
      </c>
      <c r="G64" s="24">
        <v>138200</v>
      </c>
      <c r="H64" s="18" t="s">
        <v>179</v>
      </c>
      <c r="I64" s="18" t="s">
        <v>161</v>
      </c>
      <c r="J64" s="18" t="s">
        <v>179</v>
      </c>
      <c r="K64" s="24">
        <v>0</v>
      </c>
      <c r="L64" s="24">
        <v>0</v>
      </c>
      <c r="M64" s="24">
        <v>0</v>
      </c>
      <c r="N64" s="24"/>
      <c r="O64" s="24"/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18"/>
      <c r="V64" s="24">
        <v>0</v>
      </c>
      <c r="W64" s="18"/>
      <c r="X64" s="18"/>
      <c r="Y64" s="18"/>
      <c r="Z64" s="17">
        <v>45443</v>
      </c>
    </row>
    <row r="65" spans="1:26" x14ac:dyDescent="0.35">
      <c r="A65" s="16">
        <v>830027158</v>
      </c>
      <c r="B65" s="17" t="s">
        <v>75</v>
      </c>
      <c r="C65" s="18" t="s">
        <v>69</v>
      </c>
      <c r="D65" s="17" t="s">
        <v>144</v>
      </c>
      <c r="E65" s="17">
        <v>45408.488888888889</v>
      </c>
      <c r="F65" s="17">
        <v>45421.344341238429</v>
      </c>
      <c r="G65" s="24">
        <v>50000</v>
      </c>
      <c r="H65" s="18" t="s">
        <v>178</v>
      </c>
      <c r="I65" s="18" t="s">
        <v>153</v>
      </c>
      <c r="J65" s="18" t="s">
        <v>178</v>
      </c>
      <c r="K65" s="24">
        <v>50000</v>
      </c>
      <c r="L65" s="24">
        <v>0</v>
      </c>
      <c r="M65" s="24">
        <v>0</v>
      </c>
      <c r="N65" s="24"/>
      <c r="O65" s="24"/>
      <c r="P65" s="24">
        <v>50000</v>
      </c>
      <c r="Q65" s="24">
        <v>0</v>
      </c>
      <c r="R65" s="24">
        <v>0</v>
      </c>
      <c r="S65" s="24">
        <v>50000</v>
      </c>
      <c r="T65" s="24">
        <v>50000</v>
      </c>
      <c r="U65" s="18">
        <v>1222452647</v>
      </c>
      <c r="V65" s="24">
        <v>0</v>
      </c>
      <c r="W65" s="18"/>
      <c r="X65" s="18"/>
      <c r="Y65" s="18"/>
      <c r="Z65" s="17">
        <v>45443</v>
      </c>
    </row>
    <row r="66" spans="1:26" x14ac:dyDescent="0.35">
      <c r="A66" s="16">
        <v>830027158</v>
      </c>
      <c r="B66" s="17" t="s">
        <v>75</v>
      </c>
      <c r="C66" s="18" t="s">
        <v>70</v>
      </c>
      <c r="D66" s="17" t="s">
        <v>145</v>
      </c>
      <c r="E66" s="17">
        <v>45415.518055555556</v>
      </c>
      <c r="F66" s="17">
        <v>45421.345931134259</v>
      </c>
      <c r="G66" s="24">
        <v>50000</v>
      </c>
      <c r="H66" s="18" t="s">
        <v>178</v>
      </c>
      <c r="I66" s="18" t="s">
        <v>153</v>
      </c>
      <c r="J66" s="18" t="e">
        <v>#N/A</v>
      </c>
      <c r="K66" s="24">
        <v>50000</v>
      </c>
      <c r="L66" s="24">
        <v>0</v>
      </c>
      <c r="M66" s="24">
        <v>0</v>
      </c>
      <c r="N66" s="24"/>
      <c r="O66" s="24"/>
      <c r="P66" s="24">
        <v>50000</v>
      </c>
      <c r="Q66" s="24">
        <v>0</v>
      </c>
      <c r="R66" s="24">
        <v>0</v>
      </c>
      <c r="S66" s="24">
        <v>50000</v>
      </c>
      <c r="T66" s="24">
        <v>50000</v>
      </c>
      <c r="U66" s="18">
        <v>1222452646</v>
      </c>
      <c r="V66" s="24">
        <v>0</v>
      </c>
      <c r="W66" s="18"/>
      <c r="X66" s="18"/>
      <c r="Y66" s="18"/>
      <c r="Z66" s="17">
        <v>45443</v>
      </c>
    </row>
    <row r="67" spans="1:26" x14ac:dyDescent="0.35">
      <c r="A67" s="16">
        <v>830027158</v>
      </c>
      <c r="B67" s="17" t="s">
        <v>75</v>
      </c>
      <c r="C67" s="18" t="s">
        <v>71</v>
      </c>
      <c r="D67" s="17" t="s">
        <v>146</v>
      </c>
      <c r="E67" s="17">
        <v>45427.611805555556</v>
      </c>
      <c r="F67" s="17" t="e">
        <v>#N/A</v>
      </c>
      <c r="G67" s="24">
        <v>50000</v>
      </c>
      <c r="H67" s="18" t="s">
        <v>179</v>
      </c>
      <c r="I67" s="18" t="s">
        <v>161</v>
      </c>
      <c r="J67" s="18" t="e">
        <v>#N/A</v>
      </c>
      <c r="K67" s="24">
        <v>0</v>
      </c>
      <c r="L67" s="24">
        <v>0</v>
      </c>
      <c r="M67" s="24">
        <v>0</v>
      </c>
      <c r="N67" s="24"/>
      <c r="O67" s="24"/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18"/>
      <c r="V67" s="24">
        <v>0</v>
      </c>
      <c r="W67" s="18"/>
      <c r="X67" s="18"/>
      <c r="Y67" s="18"/>
      <c r="Z67" s="17">
        <v>45443</v>
      </c>
    </row>
    <row r="68" spans="1:26" x14ac:dyDescent="0.35">
      <c r="A68" s="16">
        <v>830027158</v>
      </c>
      <c r="B68" s="17" t="s">
        <v>75</v>
      </c>
      <c r="C68" s="18" t="s">
        <v>72</v>
      </c>
      <c r="D68" s="17" t="s">
        <v>147</v>
      </c>
      <c r="E68" s="17">
        <v>45435.503472222219</v>
      </c>
      <c r="F68" s="17" t="e">
        <v>#N/A</v>
      </c>
      <c r="G68" s="24">
        <v>44800</v>
      </c>
      <c r="H68" s="18" t="s">
        <v>179</v>
      </c>
      <c r="I68" s="18" t="s">
        <v>161</v>
      </c>
      <c r="J68" s="18" t="e">
        <v>#N/A</v>
      </c>
      <c r="K68" s="24">
        <v>0</v>
      </c>
      <c r="L68" s="24">
        <v>0</v>
      </c>
      <c r="M68" s="24">
        <v>0</v>
      </c>
      <c r="N68" s="24"/>
      <c r="O68" s="24"/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18"/>
      <c r="V68" s="24">
        <v>0</v>
      </c>
      <c r="W68" s="18"/>
      <c r="X68" s="18"/>
      <c r="Y68" s="18"/>
      <c r="Z68" s="17">
        <v>45443</v>
      </c>
    </row>
    <row r="69" spans="1:26" x14ac:dyDescent="0.35">
      <c r="A69" s="16">
        <v>830027158</v>
      </c>
      <c r="B69" s="17" t="s">
        <v>75</v>
      </c>
      <c r="C69" s="18" t="s">
        <v>73</v>
      </c>
      <c r="D69" s="17" t="s">
        <v>148</v>
      </c>
      <c r="E69" s="17">
        <v>45435.652083333334</v>
      </c>
      <c r="F69" s="17" t="e">
        <v>#N/A</v>
      </c>
      <c r="G69" s="24">
        <v>50000</v>
      </c>
      <c r="H69" s="18" t="s">
        <v>179</v>
      </c>
      <c r="I69" s="18" t="s">
        <v>161</v>
      </c>
      <c r="J69" s="18" t="e">
        <v>#N/A</v>
      </c>
      <c r="K69" s="24">
        <v>0</v>
      </c>
      <c r="L69" s="24">
        <v>0</v>
      </c>
      <c r="M69" s="24">
        <v>0</v>
      </c>
      <c r="N69" s="24"/>
      <c r="O69" s="24"/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18"/>
      <c r="V69" s="24">
        <v>0</v>
      </c>
      <c r="W69" s="18"/>
      <c r="X69" s="18"/>
      <c r="Y69" s="18"/>
      <c r="Z69" s="17">
        <v>45443</v>
      </c>
    </row>
    <row r="70" spans="1:26" x14ac:dyDescent="0.35">
      <c r="A70" s="16">
        <v>830027158</v>
      </c>
      <c r="B70" s="17" t="s">
        <v>75</v>
      </c>
      <c r="C70" s="18" t="s">
        <v>74</v>
      </c>
      <c r="D70" s="17" t="s">
        <v>149</v>
      </c>
      <c r="E70" s="17">
        <v>45437.677777777775</v>
      </c>
      <c r="F70" s="17" t="e">
        <v>#N/A</v>
      </c>
      <c r="G70" s="24">
        <v>50000</v>
      </c>
      <c r="H70" s="18" t="s">
        <v>179</v>
      </c>
      <c r="I70" s="18" t="s">
        <v>161</v>
      </c>
      <c r="J70" s="18" t="e">
        <v>#N/A</v>
      </c>
      <c r="K70" s="24">
        <v>0</v>
      </c>
      <c r="L70" s="24">
        <v>0</v>
      </c>
      <c r="M70" s="24">
        <v>0</v>
      </c>
      <c r="N70" s="24"/>
      <c r="O70" s="24"/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18"/>
      <c r="V70" s="24">
        <v>0</v>
      </c>
      <c r="W70" s="18"/>
      <c r="X70" s="18"/>
      <c r="Y70" s="18"/>
      <c r="Z70" s="17">
        <v>45443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30" sqref="H30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190</v>
      </c>
      <c r="E2" s="48"/>
      <c r="F2" s="48"/>
      <c r="G2" s="48"/>
      <c r="H2" s="48"/>
      <c r="I2" s="49"/>
      <c r="J2" s="50" t="s">
        <v>191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192</v>
      </c>
      <c r="E4" s="48"/>
      <c r="F4" s="48"/>
      <c r="G4" s="48"/>
      <c r="H4" s="48"/>
      <c r="I4" s="49"/>
      <c r="J4" s="50" t="s">
        <v>193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214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212</v>
      </c>
      <c r="J11" s="64"/>
    </row>
    <row r="12" spans="2:10" ht="13" x14ac:dyDescent="0.3">
      <c r="B12" s="63"/>
      <c r="C12" s="65" t="s">
        <v>213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230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215</v>
      </c>
      <c r="D16" s="66"/>
      <c r="G16" s="68"/>
      <c r="H16" s="70" t="s">
        <v>194</v>
      </c>
      <c r="I16" s="70" t="s">
        <v>5</v>
      </c>
      <c r="J16" s="64"/>
    </row>
    <row r="17" spans="2:14" ht="13" x14ac:dyDescent="0.3">
      <c r="B17" s="63"/>
      <c r="C17" s="65" t="s">
        <v>195</v>
      </c>
      <c r="D17" s="65"/>
      <c r="E17" s="65"/>
      <c r="F17" s="65"/>
      <c r="G17" s="68"/>
      <c r="H17" s="71">
        <v>68</v>
      </c>
      <c r="I17" s="72">
        <v>38161000</v>
      </c>
      <c r="J17" s="64"/>
    </row>
    <row r="18" spans="2:14" x14ac:dyDescent="0.25">
      <c r="B18" s="63"/>
      <c r="C18" s="44" t="s">
        <v>196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197</v>
      </c>
      <c r="G19" s="68"/>
      <c r="H19" s="74">
        <v>4</v>
      </c>
      <c r="I19" s="75">
        <v>1428000</v>
      </c>
      <c r="J19" s="64"/>
    </row>
    <row r="20" spans="2:14" x14ac:dyDescent="0.25">
      <c r="B20" s="63"/>
      <c r="C20" s="44" t="s">
        <v>198</v>
      </c>
      <c r="H20" s="76">
        <v>6</v>
      </c>
      <c r="I20" s="77">
        <v>383000</v>
      </c>
      <c r="J20" s="64"/>
    </row>
    <row r="21" spans="2:14" x14ac:dyDescent="0.25">
      <c r="B21" s="63"/>
      <c r="C21" s="44" t="s">
        <v>211</v>
      </c>
      <c r="H21" s="76">
        <v>1</v>
      </c>
      <c r="I21" s="77">
        <v>50000</v>
      </c>
      <c r="J21" s="64"/>
      <c r="N21" s="78"/>
    </row>
    <row r="22" spans="2:14" ht="13" thickBot="1" x14ac:dyDescent="0.3">
      <c r="B22" s="63"/>
      <c r="C22" s="44" t="s">
        <v>199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200</v>
      </c>
      <c r="D23" s="65"/>
      <c r="E23" s="65"/>
      <c r="F23" s="65"/>
      <c r="H23" s="81">
        <f>H18+H19+H20+H21+H22</f>
        <v>11</v>
      </c>
      <c r="I23" s="82">
        <f>I18+I19+I20+I21+I22</f>
        <v>1861000</v>
      </c>
      <c r="J23" s="64"/>
    </row>
    <row r="24" spans="2:14" x14ac:dyDescent="0.25">
      <c r="B24" s="63"/>
      <c r="C24" s="44" t="s">
        <v>201</v>
      </c>
      <c r="H24" s="76">
        <v>55</v>
      </c>
      <c r="I24" s="77">
        <v>36200000</v>
      </c>
      <c r="J24" s="64"/>
    </row>
    <row r="25" spans="2:14" ht="13" thickBot="1" x14ac:dyDescent="0.3">
      <c r="B25" s="63"/>
      <c r="C25" s="44" t="s">
        <v>202</v>
      </c>
      <c r="H25" s="79">
        <v>2</v>
      </c>
      <c r="I25" s="80">
        <v>100000</v>
      </c>
      <c r="J25" s="64"/>
    </row>
    <row r="26" spans="2:14" ht="13" x14ac:dyDescent="0.3">
      <c r="B26" s="63"/>
      <c r="C26" s="65" t="s">
        <v>203</v>
      </c>
      <c r="D26" s="65"/>
      <c r="E26" s="65"/>
      <c r="F26" s="65"/>
      <c r="H26" s="81">
        <f>H24+H25</f>
        <v>57</v>
      </c>
      <c r="I26" s="82">
        <f>I24+I25</f>
        <v>36300000</v>
      </c>
      <c r="J26" s="64"/>
    </row>
    <row r="27" spans="2:14" ht="13.5" thickBot="1" x14ac:dyDescent="0.35">
      <c r="B27" s="63"/>
      <c r="C27" s="68" t="s">
        <v>204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205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206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68</v>
      </c>
      <c r="I31" s="75">
        <f>I23+I26+I28</f>
        <v>38161000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216</v>
      </c>
      <c r="D38" s="90"/>
      <c r="E38" s="68"/>
      <c r="F38" s="68"/>
      <c r="G38" s="68"/>
      <c r="H38" s="97" t="s">
        <v>207</v>
      </c>
      <c r="I38" s="90"/>
      <c r="J38" s="86"/>
    </row>
    <row r="39" spans="2:10" ht="13" x14ac:dyDescent="0.3">
      <c r="B39" s="63"/>
      <c r="C39" s="83" t="s">
        <v>217</v>
      </c>
      <c r="D39" s="68"/>
      <c r="E39" s="68"/>
      <c r="F39" s="68"/>
      <c r="G39" s="68"/>
      <c r="H39" s="83" t="s">
        <v>208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209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124" t="s">
        <v>210</v>
      </c>
      <c r="D42" s="124"/>
      <c r="E42" s="124"/>
      <c r="F42" s="124"/>
      <c r="G42" s="124"/>
      <c r="H42" s="124"/>
      <c r="I42" s="124"/>
      <c r="J42" s="86"/>
    </row>
    <row r="43" spans="2:10" x14ac:dyDescent="0.25">
      <c r="B43" s="63"/>
      <c r="C43" s="124"/>
      <c r="D43" s="124"/>
      <c r="E43" s="124"/>
      <c r="F43" s="124"/>
      <c r="G43" s="124"/>
      <c r="H43" s="124"/>
      <c r="I43" s="124"/>
      <c r="J43" s="86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6" sqref="H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5"/>
      <c r="B1" s="126"/>
      <c r="C1" s="129" t="s">
        <v>218</v>
      </c>
      <c r="D1" s="130"/>
      <c r="E1" s="130"/>
      <c r="F1" s="130"/>
      <c r="G1" s="130"/>
      <c r="H1" s="131"/>
      <c r="I1" s="102" t="s">
        <v>191</v>
      </c>
    </row>
    <row r="2" spans="1:9" ht="53.5" customHeight="1" thickBot="1" x14ac:dyDescent="0.4">
      <c r="A2" s="127"/>
      <c r="B2" s="128"/>
      <c r="C2" s="132" t="s">
        <v>219</v>
      </c>
      <c r="D2" s="133"/>
      <c r="E2" s="133"/>
      <c r="F2" s="133"/>
      <c r="G2" s="133"/>
      <c r="H2" s="134"/>
      <c r="I2" s="103" t="s">
        <v>220</v>
      </c>
    </row>
    <row r="3" spans="1:9" x14ac:dyDescent="0.35">
      <c r="A3" s="104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04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04"/>
      <c r="B5" s="65" t="s">
        <v>214</v>
      </c>
      <c r="C5" s="105"/>
      <c r="D5" s="106"/>
      <c r="E5" s="68"/>
      <c r="F5" s="68"/>
      <c r="G5" s="68"/>
      <c r="H5" s="68"/>
      <c r="I5" s="86"/>
    </row>
    <row r="6" spans="1:9" x14ac:dyDescent="0.35">
      <c r="A6" s="104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04"/>
      <c r="B7" s="65" t="s">
        <v>212</v>
      </c>
      <c r="C7" s="68"/>
      <c r="D7" s="68"/>
      <c r="E7" s="68"/>
      <c r="F7" s="68"/>
      <c r="G7" s="68"/>
      <c r="H7" s="68"/>
      <c r="I7" s="86"/>
    </row>
    <row r="8" spans="1:9" x14ac:dyDescent="0.35">
      <c r="A8" s="104"/>
      <c r="B8" s="65" t="s">
        <v>213</v>
      </c>
      <c r="C8" s="68"/>
      <c r="D8" s="68"/>
      <c r="E8" s="68"/>
      <c r="F8" s="68"/>
      <c r="G8" s="68"/>
      <c r="H8" s="68"/>
      <c r="I8" s="86"/>
    </row>
    <row r="9" spans="1:9" x14ac:dyDescent="0.35">
      <c r="A9" s="104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04"/>
      <c r="B10" s="68" t="s">
        <v>221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04"/>
      <c r="B11" s="107"/>
      <c r="C11" s="68"/>
      <c r="D11" s="68"/>
      <c r="E11" s="68"/>
      <c r="F11" s="68"/>
      <c r="G11" s="68"/>
      <c r="H11" s="68"/>
      <c r="I11" s="86"/>
    </row>
    <row r="12" spans="1:9" x14ac:dyDescent="0.35">
      <c r="A12" s="104"/>
      <c r="B12" s="44" t="s">
        <v>215</v>
      </c>
      <c r="C12" s="106"/>
      <c r="D12" s="68"/>
      <c r="E12" s="68"/>
      <c r="F12" s="68"/>
      <c r="G12" s="70" t="s">
        <v>222</v>
      </c>
      <c r="H12" s="70" t="s">
        <v>223</v>
      </c>
      <c r="I12" s="86"/>
    </row>
    <row r="13" spans="1:9" x14ac:dyDescent="0.35">
      <c r="A13" s="104"/>
      <c r="B13" s="83" t="s">
        <v>195</v>
      </c>
      <c r="C13" s="83"/>
      <c r="D13" s="83"/>
      <c r="E13" s="83"/>
      <c r="F13" s="68"/>
      <c r="G13" s="108">
        <f>G19</f>
        <v>11</v>
      </c>
      <c r="H13" s="109">
        <f>H19</f>
        <v>1861000</v>
      </c>
      <c r="I13" s="86"/>
    </row>
    <row r="14" spans="1:9" x14ac:dyDescent="0.35">
      <c r="A14" s="104"/>
      <c r="B14" s="68" t="s">
        <v>196</v>
      </c>
      <c r="C14" s="68"/>
      <c r="D14" s="68"/>
      <c r="E14" s="68"/>
      <c r="F14" s="68"/>
      <c r="G14" s="110">
        <v>0</v>
      </c>
      <c r="H14" s="111">
        <v>0</v>
      </c>
      <c r="I14" s="86"/>
    </row>
    <row r="15" spans="1:9" x14ac:dyDescent="0.35">
      <c r="A15" s="104"/>
      <c r="B15" s="68" t="s">
        <v>197</v>
      </c>
      <c r="C15" s="68"/>
      <c r="D15" s="68"/>
      <c r="E15" s="68"/>
      <c r="F15" s="68"/>
      <c r="G15" s="110">
        <v>4</v>
      </c>
      <c r="H15" s="111">
        <v>1428000</v>
      </c>
      <c r="I15" s="86"/>
    </row>
    <row r="16" spans="1:9" x14ac:dyDescent="0.35">
      <c r="A16" s="104"/>
      <c r="B16" s="68" t="s">
        <v>198</v>
      </c>
      <c r="C16" s="68"/>
      <c r="D16" s="68"/>
      <c r="E16" s="68"/>
      <c r="F16" s="68"/>
      <c r="G16" s="110">
        <v>6</v>
      </c>
      <c r="H16" s="111">
        <v>383000</v>
      </c>
      <c r="I16" s="86"/>
    </row>
    <row r="17" spans="1:9" x14ac:dyDescent="0.35">
      <c r="A17" s="104"/>
      <c r="B17" s="44" t="s">
        <v>211</v>
      </c>
      <c r="C17" s="68"/>
      <c r="D17" s="68"/>
      <c r="E17" s="68"/>
      <c r="F17" s="68"/>
      <c r="G17" s="110">
        <v>1</v>
      </c>
      <c r="H17" s="111">
        <v>50000</v>
      </c>
      <c r="I17" s="86"/>
    </row>
    <row r="18" spans="1:9" x14ac:dyDescent="0.35">
      <c r="A18" s="104"/>
      <c r="B18" s="68" t="s">
        <v>224</v>
      </c>
      <c r="C18" s="68"/>
      <c r="D18" s="68"/>
      <c r="E18" s="68"/>
      <c r="F18" s="68"/>
      <c r="G18" s="112">
        <v>0</v>
      </c>
      <c r="H18" s="113">
        <v>0</v>
      </c>
      <c r="I18" s="86"/>
    </row>
    <row r="19" spans="1:9" x14ac:dyDescent="0.35">
      <c r="A19" s="104"/>
      <c r="B19" s="83" t="s">
        <v>225</v>
      </c>
      <c r="C19" s="83"/>
      <c r="D19" s="83"/>
      <c r="E19" s="83"/>
      <c r="F19" s="68"/>
      <c r="G19" s="110">
        <f>SUM(G14:G18)</f>
        <v>11</v>
      </c>
      <c r="H19" s="109">
        <f>(H14+H15+H16+H17+H18)</f>
        <v>1861000</v>
      </c>
      <c r="I19" s="86"/>
    </row>
    <row r="20" spans="1:9" ht="15" thickBot="1" x14ac:dyDescent="0.4">
      <c r="A20" s="104"/>
      <c r="B20" s="83"/>
      <c r="C20" s="83"/>
      <c r="D20" s="68"/>
      <c r="E20" s="68"/>
      <c r="F20" s="68"/>
      <c r="G20" s="114"/>
      <c r="H20" s="115"/>
      <c r="I20" s="86"/>
    </row>
    <row r="21" spans="1:9" ht="15" thickTop="1" x14ac:dyDescent="0.35">
      <c r="A21" s="104"/>
      <c r="B21" s="83"/>
      <c r="C21" s="83"/>
      <c r="D21" s="68"/>
      <c r="E21" s="68"/>
      <c r="F21" s="68"/>
      <c r="G21" s="90"/>
      <c r="H21" s="116"/>
      <c r="I21" s="86"/>
    </row>
    <row r="22" spans="1:9" x14ac:dyDescent="0.35">
      <c r="A22" s="104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04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04"/>
      <c r="B24" s="90" t="s">
        <v>226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04"/>
      <c r="B25" s="90" t="s">
        <v>216</v>
      </c>
      <c r="C25" s="90"/>
      <c r="D25" s="68"/>
      <c r="E25" s="68"/>
      <c r="F25" s="90" t="s">
        <v>227</v>
      </c>
      <c r="G25" s="90"/>
      <c r="H25" s="90"/>
      <c r="I25" s="86"/>
    </row>
    <row r="26" spans="1:9" x14ac:dyDescent="0.35">
      <c r="A26" s="104"/>
      <c r="B26" s="90" t="s">
        <v>217</v>
      </c>
      <c r="C26" s="90"/>
      <c r="D26" s="68"/>
      <c r="E26" s="68"/>
      <c r="F26" s="90" t="s">
        <v>228</v>
      </c>
      <c r="G26" s="90"/>
      <c r="H26" s="90"/>
      <c r="I26" s="86"/>
    </row>
    <row r="27" spans="1:9" x14ac:dyDescent="0.35">
      <c r="A27" s="104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04"/>
      <c r="B28" s="135" t="s">
        <v>229</v>
      </c>
      <c r="C28" s="135"/>
      <c r="D28" s="135"/>
      <c r="E28" s="135"/>
      <c r="F28" s="135"/>
      <c r="G28" s="135"/>
      <c r="H28" s="135"/>
      <c r="I28" s="86"/>
    </row>
    <row r="29" spans="1:9" ht="15" thickBot="1" x14ac:dyDescent="0.4">
      <c r="A29" s="117"/>
      <c r="B29" s="118"/>
      <c r="C29" s="118"/>
      <c r="D29" s="118"/>
      <c r="E29" s="118"/>
      <c r="F29" s="94"/>
      <c r="G29" s="94"/>
      <c r="H29" s="94"/>
      <c r="I29" s="11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USUCAYRE</dc:creator>
  <cp:lastModifiedBy>Paola Andrea Jimenez Prado</cp:lastModifiedBy>
  <cp:lastPrinted>2024-06-24T15:54:25Z</cp:lastPrinted>
  <dcterms:created xsi:type="dcterms:W3CDTF">2022-09-20T21:32:21Z</dcterms:created>
  <dcterms:modified xsi:type="dcterms:W3CDTF">2024-06-24T18:46:04Z</dcterms:modified>
</cp:coreProperties>
</file>