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200240 ESE HOSP INFANTIL LOS ANGELES DE PASTO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FACTURA'!$A$2:$S$15</definedName>
    <definedName name="_xlnm._FilterDatabase" localSheetId="0" hidden="1">'INFO IPS'!$A$1:$I$7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2" l="1"/>
  <c r="N1" i="2"/>
  <c r="K1" i="2"/>
  <c r="L1" i="2"/>
  <c r="G1" i="2"/>
  <c r="H1" i="2"/>
  <c r="E14" i="1"/>
  <c r="E13" i="1"/>
  <c r="E12" i="1"/>
  <c r="E11" i="1"/>
  <c r="E10" i="1"/>
  <c r="E9" i="1"/>
  <c r="E8" i="1"/>
  <c r="E7" i="1"/>
  <c r="E6" i="1"/>
  <c r="E5" i="1"/>
  <c r="E4" i="1"/>
  <c r="E3" i="1"/>
  <c r="E2" i="1"/>
  <c r="I27" i="3"/>
  <c r="H27" i="3"/>
  <c r="I25" i="3"/>
  <c r="H25" i="3"/>
  <c r="I22" i="3"/>
  <c r="H22" i="3"/>
  <c r="H29" i="3" l="1"/>
  <c r="I29" i="3"/>
  <c r="I15" i="1"/>
  <c r="H1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<sst xmlns="http://schemas.openxmlformats.org/spreadsheetml/2006/main" count="167" uniqueCount="91">
  <si>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</si>
  <si>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</si>
  <si>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</si>
  <si>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</si>
  <si>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</si>
  <si>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</si>
  <si>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</si>
  <si>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</si>
  <si>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</si>
  <si>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</si>
  <si>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</si>
  <si>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</si>
  <si>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</si>
  <si>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</si>
  <si>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</si>
  <si>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</si>
  <si>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</si>
  <si>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</si>
  <si>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</si>
  <si>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</si>
  <si>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</si>
  <si>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</si>
  <si>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</si>
  <si>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Valor Devoluciòn</t>
  </si>
  <si>
    <t>Objeciòn</t>
  </si>
  <si>
    <t>Por Pagar SAP</t>
  </si>
  <si>
    <t>P. Abiertas Doc</t>
  </si>
  <si>
    <t>Valor Cancelado SAP</t>
  </si>
  <si>
    <t>Doc Compensaciòn</t>
  </si>
  <si>
    <t>Fecha Compensaciòn</t>
  </si>
  <si>
    <t>Fecha Corte</t>
  </si>
  <si>
    <t>891200240_1090101</t>
  </si>
  <si>
    <t>FACTURA EN PROCESO INTERNO</t>
  </si>
  <si>
    <t>06.07.2017</t>
  </si>
  <si>
    <t>891200240_1810174</t>
  </si>
  <si>
    <t>FACTURA DEVUELTA</t>
  </si>
  <si>
    <t>FACTURACIÓN: SE REALIZA DEVOLUCIÓN DE FACTURA CON SOPORTES COMPLETOS, SE EVIDENCIA EN LA AUDITORÍA QUE LA FACTURA RADICADA NO COINCIDE CON LOS SOPORTES ADJUNTOS. LUIS ERNESTO GUERRERO GALEANO</t>
  </si>
  <si>
    <t>891200240_1810543</t>
  </si>
  <si>
    <t>891200240_1821643</t>
  </si>
  <si>
    <t>891200240_1749071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</si>
  <si>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</si>
  <si>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891200240_1818986</t>
  </si>
  <si>
    <t>FACTURA COVID-19</t>
  </si>
  <si>
    <t>891200240_1887013</t>
  </si>
  <si>
    <t>FACTURA PENDIENTE EN PROGRAMACION DE PAGO</t>
  </si>
  <si>
    <t>891200240_1893874</t>
  </si>
  <si>
    <t>SPTE INCOMPLETO : SE DEVUELVE FACTURA AL VALIDAR NO SE EVIDENCIA SOPORTES DE LOS SIGUIENTES SERVICIOS , TAC CRANEO $647.300 ,TAC COLUMNA $602.400 , TAC DE COLUMNA CERVICAL NO PERTINETE COBRO DE LOS 5 TAC NO SOPORTADO NI INTERPRETADOS $721.000 , UROANALISIS NO INTERPRETADO EN HISTORIA CLINICA, $20.500 , ECOGRAFIA NO SOPORTADA $300.400 , NO SE EVIDENCIA HOJA DE ADMINISTRACION DE MEDICAMENTOS , NO SE REALIZA GLOSA SUPERA MAS DEL 50 % DEL VALOR TOTAL DE LA FACTURA FAVOR VALIDAR Y ANEXAR PARA DAR TRAMITE. JENNIFER REBOLLEDO</t>
  </si>
  <si>
    <t>891200240_1917108</t>
  </si>
  <si>
    <t>891200240_1917109</t>
  </si>
  <si>
    <t>FOR-CSA-018</t>
  </si>
  <si>
    <t>HOJA 1 DE 2</t>
  </si>
  <si>
    <t>RESUMEN DE CARTERA REVISADA POR LA EPS</t>
  </si>
  <si>
    <t>VERSION 2</t>
  </si>
  <si>
    <t>Señores : HOSPITAL INFANTIL LOS ANGELES</t>
  </si>
  <si>
    <t>NIT: 891200240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</si>
  <si>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</si>
  <si>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</si>
  <si>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</si>
  <si>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</si>
  <si>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</si>
  <si>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</si>
  <si>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</si>
  <si>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</si>
  <si>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</si>
  <si>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</si>
  <si>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</si>
  <si>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</si>
  <si>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</si>
  <si>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</si>
  <si>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</si>
  <si>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ESE Hospital Infantil Los Angeles</t>
  </si>
  <si>
    <t>Cartera - Cuentas Salud EPS Comfenalco Valle.</t>
  </si>
  <si>
    <t>DOCUMENTO VALIDO COMO SOPORTE DE ACEPTACION A EL ESTADO DE CARTERA CONCILIADO ENTRE LAS PARTES</t>
  </si>
  <si>
    <t>SANTIAGO DE CALI , ENERO 18 DE 2024</t>
  </si>
  <si>
    <t>A continuacion me permito remitir nuestra respuesta al estado de cartera presentado en la fecha: 17/01/2024</t>
  </si>
  <si>
    <t>Con Corte al dia :31/12/2023</t>
  </si>
  <si>
    <t>ESTADO EPS ENERO 18</t>
  </si>
  <si>
    <t>CRUCE</t>
  </si>
  <si>
    <t>891200240_1944199</t>
  </si>
  <si>
    <t>891200240_1948369</t>
  </si>
  <si>
    <t>891200240_1941893</t>
  </si>
  <si>
    <t>Boxalud</t>
  </si>
  <si>
    <t>Factura para Auditoria de Pertinencia</t>
  </si>
  <si>
    <t>Devuelta</t>
  </si>
  <si>
    <t>Finalizada</t>
  </si>
  <si>
    <t>Para Respuesta de Prestador</t>
  </si>
  <si>
    <t>Valor Glosa</t>
  </si>
  <si>
    <t>OBJECCIONES REALIZADAS POR AUDIT ORIA MEDICA: TRANSAMINASAS FACTURAN 2 INTERPRETAN 1 DE CADA U NA, SE OBJETA 1 $67.200, CONSULTA PREANESTESICA NO FACTURABLE, INCLUIDA EN HONORARIOS DE ANESTESIOLOGO $57.200. TOTAL OBJECC ONES $124.400. JAM</t>
  </si>
  <si>
    <t>FACTURA NO RADICADA</t>
  </si>
  <si>
    <t>FACTURA PENDIENTE EN PROGRAMACION DE PAGO - GLOSA PENDIENTE POR CONCILIAR</t>
  </si>
  <si>
    <t>Mario Ortiz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</si>
</sst>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yyyy\-mm\-dd;@"/>
    <numFmt numFmtId="165" formatCode="_-* #,##0\ _€_-;\-* #,##0\ _€_-;_-* &quot;-&quot;??\ _€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0" fontId="1" fillId="0" borderId="0" xfId="0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0" xfId="1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168" fontId="7" fillId="0" borderId="9" xfId="2" applyNumberFormat="1" applyFont="1" applyBorder="1"/>
    <xf numFmtId="168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5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1" fillId="0" borderId="0" xfId="0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0091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workbookViewId="0">
      <selection activeCell="H12" sqref="H12:I14"/>
    </sheetView>
  </sheetViews>
  <sheetFormatPr baseColWidth="10" defaultRowHeight="14.5" x14ac:dyDescent="0.35"/>
  <cols>
    <col min="2" max="2" width="15.54296875" customWidth="1"/>
    <col min="3" max="3" width="16.81640625" customWidth="1"/>
    <col min="4" max="5" width="17" customWidth="1"/>
    <col min="6" max="6" width="16.81640625" customWidth="1"/>
    <col min="7" max="7" width="17" customWidth="1"/>
    <col min="8" max="8" width="17.54296875" customWidth="1"/>
    <col min="9" max="9" width="18.1796875" customWidth="1"/>
    <col min="10" max="10" width="11.453125" customWidth="1"/>
    <col min="11" max="11" width="14" customWidth="1"/>
    <col min="12" max="12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77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10</v>
      </c>
      <c r="K1" s="2" t="s">
        <v>12</v>
      </c>
      <c r="L1" s="2" t="s">
        <v>14</v>
      </c>
    </row>
    <row r="2" spans="1:12" x14ac:dyDescent="0.35">
      <c r="A2" s="6">
        <v>891200240</v>
      </c>
      <c r="B2" s="6" t="s">
        <v>8</v>
      </c>
      <c r="C2" s="6"/>
      <c r="D2" s="7">
        <v>1090101</v>
      </c>
      <c r="E2" s="7">
        <f>VLOOKUP($D:$D,'ESTADO DE CADA FACTURA'!C:C,1,0)</f>
        <v>1090101</v>
      </c>
      <c r="F2" s="8">
        <v>42767</v>
      </c>
      <c r="G2" s="8">
        <v>42772</v>
      </c>
      <c r="H2" s="9">
        <v>8574008</v>
      </c>
      <c r="I2" s="9">
        <v>1410452</v>
      </c>
      <c r="J2" s="6" t="s">
        <v>11</v>
      </c>
      <c r="K2" s="6" t="s">
        <v>13</v>
      </c>
      <c r="L2" s="6" t="s">
        <v>11</v>
      </c>
    </row>
    <row r="3" spans="1:12" x14ac:dyDescent="0.35">
      <c r="A3" s="6">
        <v>891200240</v>
      </c>
      <c r="B3" s="6" t="s">
        <v>8</v>
      </c>
      <c r="C3" s="6"/>
      <c r="D3" s="7">
        <v>1810174</v>
      </c>
      <c r="E3" s="7">
        <f>VLOOKUP($D:$D,'ESTADO DE CADA FACTURA'!C:C,1,0)</f>
        <v>1810174</v>
      </c>
      <c r="F3" s="8">
        <v>44912</v>
      </c>
      <c r="G3" s="8">
        <v>45208</v>
      </c>
      <c r="H3" s="9">
        <v>65700</v>
      </c>
      <c r="I3" s="9">
        <v>65700</v>
      </c>
      <c r="J3" s="6" t="s">
        <v>11</v>
      </c>
      <c r="K3" s="6" t="s">
        <v>13</v>
      </c>
      <c r="L3" s="6" t="s">
        <v>11</v>
      </c>
    </row>
    <row r="4" spans="1:12" x14ac:dyDescent="0.35">
      <c r="A4" s="6">
        <v>891200240</v>
      </c>
      <c r="B4" s="6" t="s">
        <v>8</v>
      </c>
      <c r="C4" s="6"/>
      <c r="D4" s="7">
        <v>1810543</v>
      </c>
      <c r="E4" s="7">
        <f>VLOOKUP($D:$D,'ESTADO DE CADA FACTURA'!C:C,1,0)</f>
        <v>1810543</v>
      </c>
      <c r="F4" s="8">
        <v>44914</v>
      </c>
      <c r="G4" s="8">
        <v>45208</v>
      </c>
      <c r="H4" s="9">
        <v>1561200</v>
      </c>
      <c r="I4" s="9">
        <v>1561200</v>
      </c>
      <c r="J4" s="6" t="s">
        <v>11</v>
      </c>
      <c r="K4" s="6" t="s">
        <v>13</v>
      </c>
      <c r="L4" s="6" t="s">
        <v>11</v>
      </c>
    </row>
    <row r="5" spans="1:12" x14ac:dyDescent="0.35">
      <c r="A5" s="6">
        <v>891200240</v>
      </c>
      <c r="B5" s="6" t="s">
        <v>8</v>
      </c>
      <c r="C5" s="6"/>
      <c r="D5" s="7">
        <v>1821643</v>
      </c>
      <c r="E5" s="7">
        <f>VLOOKUP($D:$D,'ESTADO DE CADA FACTURA'!C:C,1,0)</f>
        <v>1821643</v>
      </c>
      <c r="F5" s="8">
        <v>44953</v>
      </c>
      <c r="G5" s="8">
        <v>44981</v>
      </c>
      <c r="H5" s="9">
        <v>5535957</v>
      </c>
      <c r="I5" s="9">
        <v>5535957</v>
      </c>
      <c r="J5" s="6" t="s">
        <v>11</v>
      </c>
      <c r="K5" s="6" t="s">
        <v>13</v>
      </c>
      <c r="L5" s="6" t="s">
        <v>11</v>
      </c>
    </row>
    <row r="6" spans="1:12" x14ac:dyDescent="0.35">
      <c r="A6" s="6">
        <v>891200240</v>
      </c>
      <c r="B6" s="6" t="s">
        <v>8</v>
      </c>
      <c r="C6" s="6"/>
      <c r="D6" s="7">
        <v>1749071</v>
      </c>
      <c r="E6" s="7">
        <f>VLOOKUP($D:$D,'ESTADO DE CADA FACTURA'!C:C,1,0)</f>
        <v>1749071</v>
      </c>
      <c r="F6" s="8">
        <v>44743</v>
      </c>
      <c r="G6" s="8">
        <v>44810</v>
      </c>
      <c r="H6" s="9">
        <v>184200</v>
      </c>
      <c r="I6" s="9">
        <v>184200</v>
      </c>
      <c r="J6" s="6" t="s">
        <v>11</v>
      </c>
      <c r="K6" s="6" t="s">
        <v>13</v>
      </c>
      <c r="L6" s="6" t="s">
        <v>11</v>
      </c>
    </row>
    <row r="7" spans="1:12" x14ac:dyDescent="0.35">
      <c r="A7" s="6">
        <v>891200240</v>
      </c>
      <c r="B7" s="6" t="s">
        <v>8</v>
      </c>
      <c r="C7" s="6"/>
      <c r="D7" s="7">
        <v>1818986</v>
      </c>
      <c r="E7" s="7">
        <f>VLOOKUP($D:$D,'ESTADO DE CADA FACTURA'!C:C,1,0)</f>
        <v>1818986</v>
      </c>
      <c r="F7" s="8">
        <v>44947</v>
      </c>
      <c r="G7" s="8">
        <v>44978</v>
      </c>
      <c r="H7" s="9">
        <v>87700</v>
      </c>
      <c r="I7" s="9">
        <v>87700</v>
      </c>
      <c r="J7" s="6" t="s">
        <v>11</v>
      </c>
      <c r="K7" s="6" t="s">
        <v>13</v>
      </c>
      <c r="L7" s="6" t="s">
        <v>15</v>
      </c>
    </row>
    <row r="8" spans="1:12" x14ac:dyDescent="0.35">
      <c r="A8" s="6">
        <v>891200240</v>
      </c>
      <c r="B8" s="6" t="s">
        <v>8</v>
      </c>
      <c r="C8" s="6"/>
      <c r="D8" s="7">
        <v>1887013</v>
      </c>
      <c r="E8" s="7">
        <f>VLOOKUP($D:$D,'ESTADO DE CADA FACTURA'!C:C,1,0)</f>
        <v>1887013</v>
      </c>
      <c r="F8" s="8">
        <v>45129</v>
      </c>
      <c r="G8" s="8">
        <v>45208</v>
      </c>
      <c r="H8" s="9">
        <v>76200</v>
      </c>
      <c r="I8" s="9">
        <v>76200</v>
      </c>
      <c r="J8" s="6" t="s">
        <v>11</v>
      </c>
      <c r="K8" s="6" t="s">
        <v>13</v>
      </c>
      <c r="L8" s="6" t="s">
        <v>11</v>
      </c>
    </row>
    <row r="9" spans="1:12" x14ac:dyDescent="0.35">
      <c r="A9" s="6">
        <v>891200240</v>
      </c>
      <c r="B9" s="6" t="s">
        <v>8</v>
      </c>
      <c r="C9" s="6"/>
      <c r="D9" s="7">
        <v>1893874</v>
      </c>
      <c r="E9" s="7">
        <f>VLOOKUP($D:$D,'ESTADO DE CADA FACTURA'!C:C,1,0)</f>
        <v>1893874</v>
      </c>
      <c r="F9" s="8">
        <v>45149</v>
      </c>
      <c r="G9" s="8">
        <v>45208</v>
      </c>
      <c r="H9" s="9">
        <v>2978926</v>
      </c>
      <c r="I9" s="9">
        <v>2978926</v>
      </c>
      <c r="J9" s="6" t="s">
        <v>11</v>
      </c>
      <c r="K9" s="6" t="s">
        <v>13</v>
      </c>
      <c r="L9" s="6" t="s">
        <v>11</v>
      </c>
    </row>
    <row r="10" spans="1:12" x14ac:dyDescent="0.35">
      <c r="A10" s="6">
        <v>891200240</v>
      </c>
      <c r="B10" s="6" t="s">
        <v>8</v>
      </c>
      <c r="C10" s="6"/>
      <c r="D10" s="7">
        <v>1917108</v>
      </c>
      <c r="E10" s="7">
        <f>VLOOKUP($D:$D,'ESTADO DE CADA FACTURA'!C:C,1,0)</f>
        <v>1917108</v>
      </c>
      <c r="F10" s="8">
        <v>45205</v>
      </c>
      <c r="G10" s="8">
        <v>45239</v>
      </c>
      <c r="H10" s="9">
        <v>3275783</v>
      </c>
      <c r="I10" s="9">
        <v>3275783</v>
      </c>
      <c r="J10" s="6" t="s">
        <v>11</v>
      </c>
      <c r="K10" s="6" t="s">
        <v>13</v>
      </c>
      <c r="L10" s="6" t="s">
        <v>11</v>
      </c>
    </row>
    <row r="11" spans="1:12" x14ac:dyDescent="0.35">
      <c r="A11" s="6">
        <v>891200240</v>
      </c>
      <c r="B11" s="6" t="s">
        <v>8</v>
      </c>
      <c r="C11" s="6"/>
      <c r="D11" s="7">
        <v>1917109</v>
      </c>
      <c r="E11" s="7">
        <f>VLOOKUP($D:$D,'ESTADO DE CADA FACTURA'!C:C,1,0)</f>
        <v>1917109</v>
      </c>
      <c r="F11" s="8">
        <v>45205</v>
      </c>
      <c r="G11" s="8">
        <v>45239</v>
      </c>
      <c r="H11" s="9">
        <v>150100</v>
      </c>
      <c r="I11" s="9">
        <v>150100</v>
      </c>
      <c r="J11" s="6" t="s">
        <v>11</v>
      </c>
      <c r="K11" s="6" t="s">
        <v>13</v>
      </c>
      <c r="L11" s="6" t="s">
        <v>11</v>
      </c>
    </row>
    <row r="12" spans="1:12" x14ac:dyDescent="0.35">
      <c r="A12" s="6">
        <v>891200240</v>
      </c>
      <c r="B12" s="6" t="s">
        <v>8</v>
      </c>
      <c r="C12" s="6"/>
      <c r="D12" s="7">
        <v>1944199</v>
      </c>
      <c r="E12" s="7">
        <f>VLOOKUP($D:$D,'ESTADO DE CADA FACTURA'!C:C,1,0)</f>
        <v>1944199</v>
      </c>
      <c r="F12" s="8">
        <v>45277</v>
      </c>
      <c r="G12" s="8"/>
      <c r="H12" s="9">
        <v>546025</v>
      </c>
      <c r="I12" s="9">
        <v>546025</v>
      </c>
      <c r="J12" s="6" t="s">
        <v>11</v>
      </c>
      <c r="K12" s="6" t="s">
        <v>13</v>
      </c>
      <c r="L12" s="6" t="s">
        <v>11</v>
      </c>
    </row>
    <row r="13" spans="1:12" x14ac:dyDescent="0.35">
      <c r="A13" s="6">
        <v>891200240</v>
      </c>
      <c r="B13" s="6" t="s">
        <v>8</v>
      </c>
      <c r="C13" s="6"/>
      <c r="D13" s="7">
        <v>1948369</v>
      </c>
      <c r="E13" s="7">
        <f>VLOOKUP($D:$D,'ESTADO DE CADA FACTURA'!C:C,1,0)</f>
        <v>1948369</v>
      </c>
      <c r="F13" s="8">
        <v>45289</v>
      </c>
      <c r="G13" s="8"/>
      <c r="H13" s="9">
        <v>9487895</v>
      </c>
      <c r="I13" s="9">
        <v>9487895</v>
      </c>
      <c r="J13" s="6" t="s">
        <v>11</v>
      </c>
      <c r="K13" s="6" t="s">
        <v>13</v>
      </c>
      <c r="L13" s="6" t="s">
        <v>11</v>
      </c>
    </row>
    <row r="14" spans="1:12" x14ac:dyDescent="0.35">
      <c r="A14" s="6">
        <v>891200240</v>
      </c>
      <c r="B14" s="6" t="s">
        <v>8</v>
      </c>
      <c r="C14" s="6"/>
      <c r="D14" s="7">
        <v>1941893</v>
      </c>
      <c r="E14" s="7">
        <f>VLOOKUP($D:$D,'ESTADO DE CADA FACTURA'!C:C,1,0)</f>
        <v>1941893</v>
      </c>
      <c r="F14" s="8">
        <v>45271</v>
      </c>
      <c r="G14" s="8"/>
      <c r="H14" s="9">
        <v>76200</v>
      </c>
      <c r="I14" s="9">
        <v>76200</v>
      </c>
      <c r="J14" s="6" t="s">
        <v>11</v>
      </c>
      <c r="K14" s="6" t="s">
        <v>13</v>
      </c>
      <c r="L14" s="6" t="s">
        <v>11</v>
      </c>
    </row>
    <row r="15" spans="1:12" x14ac:dyDescent="0.35">
      <c r="A15" s="1"/>
      <c r="B15" s="1" t="s">
        <v>9</v>
      </c>
      <c r="C15" s="1"/>
      <c r="D15" s="4"/>
      <c r="E15" s="4"/>
      <c r="F15" s="4"/>
      <c r="G15" s="4"/>
      <c r="H15" s="5">
        <f>SUM(H2:H14)</f>
        <v>32599894</v>
      </c>
      <c r="I15" s="5">
        <f>SUM(I2:I14)</f>
        <v>25436338</v>
      </c>
      <c r="J15" s="1"/>
      <c r="K15" s="1"/>
      <c r="L15" s="1"/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showGridLines="0" zoomScale="73" zoomScaleNormal="73" workbookViewId="0">
      <selection activeCell="A11" sqref="A11"/>
    </sheetView>
  </sheetViews>
  <sheetFormatPr baseColWidth="10" defaultRowHeight="14.5" x14ac:dyDescent="0.35"/>
  <cols>
    <col min="1" max="1" width="13.453125" bestFit="1" customWidth="1"/>
    <col min="2" max="2" width="30.7265625" bestFit="1" customWidth="1"/>
    <col min="4" max="4" width="21.26953125" bestFit="1" customWidth="1"/>
    <col min="5" max="5" width="13.7265625" bestFit="1" customWidth="1"/>
    <col min="6" max="6" width="13.7265625" customWidth="1"/>
    <col min="7" max="8" width="17.54296875" style="22" bestFit="1" customWidth="1"/>
    <col min="9" max="9" width="75.08984375" bestFit="1" customWidth="1"/>
    <col min="10" max="10" width="32.08984375" bestFit="1" customWidth="1"/>
    <col min="11" max="11" width="16" style="22" bestFit="1" customWidth="1"/>
    <col min="12" max="12" width="10.90625" style="22" bestFit="1" customWidth="1"/>
    <col min="13" max="13" width="15" bestFit="1" customWidth="1"/>
    <col min="14" max="14" width="14.54296875" style="22" bestFit="1" customWidth="1"/>
    <col min="15" max="15" width="14.54296875" bestFit="1" customWidth="1"/>
    <col min="16" max="16" width="14.54296875" style="22" bestFit="1" customWidth="1"/>
    <col min="17" max="18" width="14.54296875" customWidth="1"/>
    <col min="19" max="19" width="12.453125" bestFit="1" customWidth="1"/>
  </cols>
  <sheetData>
    <row r="1" spans="1:19" s="10" customFormat="1" x14ac:dyDescent="0.35">
      <c r="G1" s="11">
        <f>SUBTOTAL(9,G3:G15)</f>
        <v>32599894</v>
      </c>
      <c r="H1" s="11">
        <f>SUBTOTAL(9,H3:H15)</f>
        <v>25436338</v>
      </c>
      <c r="I1" s="70"/>
      <c r="K1" s="11">
        <f>SUBTOTAL(9,K3:K15)</f>
        <v>3228826</v>
      </c>
      <c r="L1" s="11">
        <f>SUBTOTAL(9,L3:L15)</f>
        <v>124400</v>
      </c>
      <c r="N1" s="11">
        <f>SUBTOTAL(9,N3:N15)</f>
        <v>87700</v>
      </c>
      <c r="P1" s="11">
        <f>SUBTOTAL(9,P3:P15)</f>
        <v>6922808</v>
      </c>
    </row>
    <row r="2" spans="1:19" ht="29" x14ac:dyDescent="0.35">
      <c r="A2" s="2" t="s">
        <v>16</v>
      </c>
      <c r="B2" s="2" t="s">
        <v>17</v>
      </c>
      <c r="C2" s="2" t="s">
        <v>3</v>
      </c>
      <c r="D2" s="12" t="s">
        <v>18</v>
      </c>
      <c r="E2" s="13" t="s">
        <v>19</v>
      </c>
      <c r="F2" s="13" t="s">
        <v>20</v>
      </c>
      <c r="G2" s="14" t="s">
        <v>21</v>
      </c>
      <c r="H2" s="14" t="s">
        <v>22</v>
      </c>
      <c r="I2" s="15" t="s">
        <v>76</v>
      </c>
      <c r="J2" s="68" t="s">
        <v>81</v>
      </c>
      <c r="K2" s="69" t="s">
        <v>23</v>
      </c>
      <c r="L2" s="69" t="s">
        <v>86</v>
      </c>
      <c r="M2" s="16" t="s">
        <v>24</v>
      </c>
      <c r="N2" s="17" t="s">
        <v>25</v>
      </c>
      <c r="O2" s="18" t="s">
        <v>26</v>
      </c>
      <c r="P2" s="17" t="s">
        <v>27</v>
      </c>
      <c r="Q2" s="18" t="s">
        <v>28</v>
      </c>
      <c r="R2" s="18" t="s">
        <v>29</v>
      </c>
      <c r="S2" s="18" t="s">
        <v>30</v>
      </c>
    </row>
    <row r="3" spans="1:19" x14ac:dyDescent="0.35">
      <c r="A3" s="1">
        <v>891200240</v>
      </c>
      <c r="B3" s="1" t="s">
        <v>8</v>
      </c>
      <c r="C3" s="1">
        <v>1090101</v>
      </c>
      <c r="D3" s="1" t="s">
        <v>31</v>
      </c>
      <c r="E3" s="19">
        <v>42767</v>
      </c>
      <c r="F3" s="19"/>
      <c r="G3" s="20">
        <v>8574008</v>
      </c>
      <c r="H3" s="20">
        <v>1410452</v>
      </c>
      <c r="I3" s="1" t="s">
        <v>32</v>
      </c>
      <c r="J3" s="1" t="s">
        <v>82</v>
      </c>
      <c r="K3" s="20">
        <v>0</v>
      </c>
      <c r="L3" s="20">
        <v>0</v>
      </c>
      <c r="M3" s="1"/>
      <c r="N3" s="20">
        <v>0</v>
      </c>
      <c r="O3" s="1"/>
      <c r="P3" s="20">
        <v>6922808</v>
      </c>
      <c r="Q3" s="1">
        <v>2200452960</v>
      </c>
      <c r="R3" s="1" t="s">
        <v>33</v>
      </c>
      <c r="S3" s="21">
        <v>45291</v>
      </c>
    </row>
    <row r="4" spans="1:19" x14ac:dyDescent="0.35">
      <c r="A4" s="1">
        <v>891200240</v>
      </c>
      <c r="B4" s="1" t="s">
        <v>8</v>
      </c>
      <c r="C4" s="1">
        <v>1810174</v>
      </c>
      <c r="D4" s="1" t="s">
        <v>34</v>
      </c>
      <c r="E4" s="19">
        <v>44912</v>
      </c>
      <c r="F4" s="19">
        <v>45208</v>
      </c>
      <c r="G4" s="20">
        <v>65700</v>
      </c>
      <c r="H4" s="20">
        <v>65700</v>
      </c>
      <c r="I4" s="1" t="s">
        <v>35</v>
      </c>
      <c r="J4" s="1" t="s">
        <v>83</v>
      </c>
      <c r="K4" s="20">
        <v>65700</v>
      </c>
      <c r="L4" s="20">
        <v>0</v>
      </c>
      <c r="M4" s="1" t="s">
        <v>36</v>
      </c>
      <c r="N4" s="20">
        <v>0</v>
      </c>
      <c r="O4" s="1"/>
      <c r="P4" s="20">
        <v>0</v>
      </c>
      <c r="Q4" s="1"/>
      <c r="R4" s="1"/>
      <c r="S4" s="21">
        <v>45291</v>
      </c>
    </row>
    <row r="5" spans="1:19" x14ac:dyDescent="0.35">
      <c r="A5" s="1">
        <v>891200240</v>
      </c>
      <c r="B5" s="1" t="s">
        <v>8</v>
      </c>
      <c r="C5" s="1">
        <v>1810543</v>
      </c>
      <c r="D5" s="1" t="s">
        <v>37</v>
      </c>
      <c r="E5" s="19">
        <v>44914</v>
      </c>
      <c r="F5" s="19">
        <v>45293</v>
      </c>
      <c r="G5" s="20">
        <v>1561200</v>
      </c>
      <c r="H5" s="20">
        <v>1561200</v>
      </c>
      <c r="I5" s="1" t="s">
        <v>44</v>
      </c>
      <c r="J5" s="1" t="s">
        <v>84</v>
      </c>
      <c r="K5" s="20"/>
      <c r="L5" s="20">
        <v>0</v>
      </c>
      <c r="M5" s="1"/>
      <c r="N5" s="20">
        <v>0</v>
      </c>
      <c r="O5" s="1"/>
      <c r="P5" s="20">
        <v>0</v>
      </c>
      <c r="Q5" s="1"/>
      <c r="R5" s="1"/>
      <c r="S5" s="21">
        <v>45291</v>
      </c>
    </row>
    <row r="6" spans="1:19" x14ac:dyDescent="0.35">
      <c r="A6" s="1">
        <v>891200240</v>
      </c>
      <c r="B6" s="1" t="s">
        <v>8</v>
      </c>
      <c r="C6" s="1">
        <v>1821643</v>
      </c>
      <c r="D6" s="1" t="s">
        <v>38</v>
      </c>
      <c r="E6" s="19">
        <v>44953</v>
      </c>
      <c r="F6" s="19">
        <v>44978</v>
      </c>
      <c r="G6" s="20">
        <v>5535957</v>
      </c>
      <c r="H6" s="20">
        <v>5535957</v>
      </c>
      <c r="I6" s="1" t="s">
        <v>89</v>
      </c>
      <c r="J6" s="1" t="s">
        <v>85</v>
      </c>
      <c r="K6" s="20"/>
      <c r="L6" s="20">
        <v>124400</v>
      </c>
      <c r="M6" s="1" t="s">
        <v>87</v>
      </c>
      <c r="N6" s="20">
        <v>0</v>
      </c>
      <c r="O6" s="1"/>
      <c r="P6" s="20">
        <v>0</v>
      </c>
      <c r="Q6" s="1"/>
      <c r="R6" s="1"/>
      <c r="S6" s="21">
        <v>45291</v>
      </c>
    </row>
    <row r="7" spans="1:19" x14ac:dyDescent="0.35">
      <c r="A7" s="1">
        <v>891200240</v>
      </c>
      <c r="B7" s="1" t="s">
        <v>8</v>
      </c>
      <c r="C7" s="1">
        <v>1749071</v>
      </c>
      <c r="D7" s="1" t="s">
        <v>39</v>
      </c>
      <c r="E7" s="19">
        <v>44743</v>
      </c>
      <c r="F7" s="19">
        <v>45293</v>
      </c>
      <c r="G7" s="20">
        <v>184200</v>
      </c>
      <c r="H7" s="20">
        <v>184200</v>
      </c>
      <c r="I7" s="1" t="s">
        <v>32</v>
      </c>
      <c r="J7" s="1" t="s">
        <v>82</v>
      </c>
      <c r="K7" s="20">
        <v>184200</v>
      </c>
      <c r="L7" s="20">
        <v>0</v>
      </c>
      <c r="M7" s="1" t="s">
        <v>40</v>
      </c>
      <c r="N7" s="20">
        <v>0</v>
      </c>
      <c r="O7" s="1"/>
      <c r="P7" s="20">
        <v>0</v>
      </c>
      <c r="Q7" s="1"/>
      <c r="R7" s="1"/>
      <c r="S7" s="21">
        <v>45291</v>
      </c>
    </row>
    <row r="8" spans="1:19" x14ac:dyDescent="0.35">
      <c r="A8" s="1">
        <v>891200240</v>
      </c>
      <c r="B8" s="1" t="s">
        <v>8</v>
      </c>
      <c r="C8" s="1">
        <v>1818986</v>
      </c>
      <c r="D8" s="1" t="s">
        <v>41</v>
      </c>
      <c r="E8" s="19">
        <v>44947</v>
      </c>
      <c r="F8" s="19">
        <v>44978</v>
      </c>
      <c r="G8" s="20">
        <v>87700</v>
      </c>
      <c r="H8" s="20">
        <v>87700</v>
      </c>
      <c r="I8" s="1" t="s">
        <v>42</v>
      </c>
      <c r="J8" s="1" t="s">
        <v>84</v>
      </c>
      <c r="K8" s="20">
        <v>0</v>
      </c>
      <c r="L8" s="20">
        <v>0</v>
      </c>
      <c r="M8" s="1"/>
      <c r="N8" s="20">
        <v>87700</v>
      </c>
      <c r="O8" s="1">
        <v>1222231010</v>
      </c>
      <c r="P8" s="20">
        <v>0</v>
      </c>
      <c r="Q8" s="1"/>
      <c r="R8" s="1"/>
      <c r="S8" s="21">
        <v>45291</v>
      </c>
    </row>
    <row r="9" spans="1:19" x14ac:dyDescent="0.35">
      <c r="A9" s="1">
        <v>891200240</v>
      </c>
      <c r="B9" s="1" t="s">
        <v>8</v>
      </c>
      <c r="C9" s="1">
        <v>1887013</v>
      </c>
      <c r="D9" s="1" t="s">
        <v>43</v>
      </c>
      <c r="E9" s="19">
        <v>45129</v>
      </c>
      <c r="F9" s="19">
        <v>45208</v>
      </c>
      <c r="G9" s="20">
        <v>76200</v>
      </c>
      <c r="H9" s="20">
        <v>76200</v>
      </c>
      <c r="I9" s="1" t="s">
        <v>44</v>
      </c>
      <c r="J9" s="1" t="s">
        <v>84</v>
      </c>
      <c r="K9" s="20">
        <v>0</v>
      </c>
      <c r="L9" s="20">
        <v>0</v>
      </c>
      <c r="M9" s="1"/>
      <c r="N9" s="20">
        <v>0</v>
      </c>
      <c r="O9" s="1"/>
      <c r="P9" s="20">
        <v>0</v>
      </c>
      <c r="Q9" s="1"/>
      <c r="R9" s="1"/>
      <c r="S9" s="21">
        <v>45291</v>
      </c>
    </row>
    <row r="10" spans="1:19" x14ac:dyDescent="0.35">
      <c r="A10" s="1">
        <v>891200240</v>
      </c>
      <c r="B10" s="1" t="s">
        <v>8</v>
      </c>
      <c r="C10" s="1">
        <v>1893874</v>
      </c>
      <c r="D10" s="1" t="s">
        <v>45</v>
      </c>
      <c r="E10" s="19">
        <v>45149</v>
      </c>
      <c r="F10" s="19">
        <v>45293</v>
      </c>
      <c r="G10" s="20">
        <v>2978926</v>
      </c>
      <c r="H10" s="20">
        <v>2978926</v>
      </c>
      <c r="I10" s="1" t="s">
        <v>35</v>
      </c>
      <c r="J10" s="1" t="s">
        <v>83</v>
      </c>
      <c r="K10" s="20">
        <v>2978926</v>
      </c>
      <c r="L10" s="20">
        <v>0</v>
      </c>
      <c r="M10" s="1" t="s">
        <v>46</v>
      </c>
      <c r="N10" s="20">
        <v>0</v>
      </c>
      <c r="O10" s="1"/>
      <c r="P10" s="20">
        <v>0</v>
      </c>
      <c r="Q10" s="1"/>
      <c r="R10" s="1"/>
      <c r="S10" s="21">
        <v>45291</v>
      </c>
    </row>
    <row r="11" spans="1:19" x14ac:dyDescent="0.35">
      <c r="A11" s="1">
        <v>891200240</v>
      </c>
      <c r="B11" s="1" t="s">
        <v>8</v>
      </c>
      <c r="C11" s="1">
        <v>1917108</v>
      </c>
      <c r="D11" s="1" t="s">
        <v>47</v>
      </c>
      <c r="E11" s="19">
        <v>45205</v>
      </c>
      <c r="F11" s="21">
        <v>45239</v>
      </c>
      <c r="G11" s="20">
        <v>3275783</v>
      </c>
      <c r="H11" s="20">
        <v>3275783</v>
      </c>
      <c r="I11" s="1" t="s">
        <v>44</v>
      </c>
      <c r="J11" s="1" t="s">
        <v>84</v>
      </c>
      <c r="K11" s="20"/>
      <c r="L11" s="20">
        <v>0</v>
      </c>
      <c r="M11" s="1"/>
      <c r="N11" s="20">
        <v>0</v>
      </c>
      <c r="O11" s="1"/>
      <c r="P11" s="20">
        <v>0</v>
      </c>
      <c r="Q11" s="1"/>
      <c r="R11" s="1"/>
      <c r="S11" s="21">
        <v>45291</v>
      </c>
    </row>
    <row r="12" spans="1:19" x14ac:dyDescent="0.35">
      <c r="A12" s="1">
        <v>891200240</v>
      </c>
      <c r="B12" s="1" t="s">
        <v>8</v>
      </c>
      <c r="C12" s="1">
        <v>1917109</v>
      </c>
      <c r="D12" s="1" t="s">
        <v>48</v>
      </c>
      <c r="E12" s="19">
        <v>45205</v>
      </c>
      <c r="F12" s="21">
        <v>45239</v>
      </c>
      <c r="G12" s="20">
        <v>150100</v>
      </c>
      <c r="H12" s="20">
        <v>150100</v>
      </c>
      <c r="I12" s="1" t="s">
        <v>44</v>
      </c>
      <c r="J12" s="1" t="s">
        <v>84</v>
      </c>
      <c r="K12" s="20">
        <v>0</v>
      </c>
      <c r="L12" s="20">
        <v>0</v>
      </c>
      <c r="M12" s="1"/>
      <c r="N12" s="20">
        <v>0</v>
      </c>
      <c r="O12" s="1"/>
      <c r="P12" s="20">
        <v>0</v>
      </c>
      <c r="Q12" s="1"/>
      <c r="R12" s="1"/>
      <c r="S12" s="21">
        <v>45291</v>
      </c>
    </row>
    <row r="13" spans="1:19" x14ac:dyDescent="0.35">
      <c r="A13" s="1">
        <v>891200240</v>
      </c>
      <c r="B13" s="1" t="s">
        <v>8</v>
      </c>
      <c r="C13" s="1">
        <v>1944199</v>
      </c>
      <c r="D13" s="1" t="s">
        <v>78</v>
      </c>
      <c r="E13" s="19">
        <v>45277</v>
      </c>
      <c r="F13" s="1"/>
      <c r="G13" s="20">
        <v>546025</v>
      </c>
      <c r="H13" s="20">
        <v>546025</v>
      </c>
      <c r="I13" s="1" t="s">
        <v>88</v>
      </c>
      <c r="J13" s="1"/>
      <c r="K13" s="20">
        <v>0</v>
      </c>
      <c r="L13" s="20">
        <v>0</v>
      </c>
      <c r="M13" s="1"/>
      <c r="N13" s="20">
        <v>0</v>
      </c>
      <c r="O13" s="1"/>
      <c r="P13" s="20">
        <v>0</v>
      </c>
      <c r="Q13" s="1"/>
      <c r="R13" s="1"/>
      <c r="S13" s="21">
        <v>45291</v>
      </c>
    </row>
    <row r="14" spans="1:19" x14ac:dyDescent="0.35">
      <c r="A14" s="1">
        <v>891200240</v>
      </c>
      <c r="B14" s="1" t="s">
        <v>8</v>
      </c>
      <c r="C14" s="1">
        <v>1948369</v>
      </c>
      <c r="D14" s="1" t="s">
        <v>79</v>
      </c>
      <c r="E14" s="19">
        <v>45289</v>
      </c>
      <c r="F14" s="1"/>
      <c r="G14" s="20">
        <v>9487895</v>
      </c>
      <c r="H14" s="20">
        <v>9487895</v>
      </c>
      <c r="I14" s="1" t="s">
        <v>88</v>
      </c>
      <c r="J14" s="1"/>
      <c r="K14" s="20">
        <v>0</v>
      </c>
      <c r="L14" s="20">
        <v>0</v>
      </c>
      <c r="M14" s="67"/>
      <c r="N14" s="20">
        <v>0</v>
      </c>
      <c r="O14" s="1"/>
      <c r="P14" s="20">
        <v>0</v>
      </c>
      <c r="Q14" s="1"/>
      <c r="R14" s="1"/>
      <c r="S14" s="21">
        <v>45291</v>
      </c>
    </row>
    <row r="15" spans="1:19" x14ac:dyDescent="0.35">
      <c r="A15" s="1">
        <v>891200240</v>
      </c>
      <c r="B15" s="1" t="s">
        <v>8</v>
      </c>
      <c r="C15" s="1">
        <v>1941893</v>
      </c>
      <c r="D15" s="1" t="s">
        <v>80</v>
      </c>
      <c r="E15" s="19">
        <v>45271</v>
      </c>
      <c r="F15" s="1"/>
      <c r="G15" s="20">
        <v>76200</v>
      </c>
      <c r="H15" s="20">
        <v>76200</v>
      </c>
      <c r="I15" s="1" t="s">
        <v>88</v>
      </c>
      <c r="J15" s="1"/>
      <c r="K15" s="20">
        <v>0</v>
      </c>
      <c r="L15" s="20">
        <v>0</v>
      </c>
      <c r="M15" s="67"/>
      <c r="N15" s="20">
        <v>0</v>
      </c>
      <c r="O15" s="1"/>
      <c r="P15" s="20">
        <v>0</v>
      </c>
      <c r="Q15" s="1"/>
      <c r="R15" s="1"/>
      <c r="S15" s="21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L6 G3:H12 K4:K7 K10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tabSelected="1" topLeftCell="A16" zoomScale="90" zoomScaleNormal="90" zoomScaleSheetLayoutView="100" workbookViewId="0">
      <selection activeCell="L19" sqref="L19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49</v>
      </c>
      <c r="E2" s="27"/>
      <c r="F2" s="27"/>
      <c r="G2" s="27"/>
      <c r="H2" s="27"/>
      <c r="I2" s="28"/>
      <c r="J2" s="29" t="s">
        <v>50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51</v>
      </c>
      <c r="E4" s="27"/>
      <c r="F4" s="27"/>
      <c r="G4" s="27"/>
      <c r="H4" s="27"/>
      <c r="I4" s="28"/>
      <c r="J4" s="29" t="s">
        <v>52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ht="13" x14ac:dyDescent="0.3">
      <c r="B8" s="42"/>
      <c r="C8" s="44" t="s">
        <v>73</v>
      </c>
      <c r="E8" s="45"/>
      <c r="J8" s="43"/>
    </row>
    <row r="9" spans="2:10" x14ac:dyDescent="0.25">
      <c r="B9" s="42"/>
      <c r="J9" s="43"/>
    </row>
    <row r="10" spans="2:10" ht="13" x14ac:dyDescent="0.3">
      <c r="B10" s="42"/>
      <c r="C10" s="44" t="s">
        <v>53</v>
      </c>
      <c r="J10" s="43"/>
    </row>
    <row r="11" spans="2:10" ht="13" x14ac:dyDescent="0.3">
      <c r="B11" s="42"/>
      <c r="C11" s="44" t="s">
        <v>54</v>
      </c>
      <c r="J11" s="43"/>
    </row>
    <row r="12" spans="2:10" x14ac:dyDescent="0.25">
      <c r="B12" s="42"/>
      <c r="J12" s="43"/>
    </row>
    <row r="13" spans="2:10" x14ac:dyDescent="0.25">
      <c r="B13" s="42"/>
      <c r="C13" s="23" t="s">
        <v>74</v>
      </c>
      <c r="J13" s="43"/>
    </row>
    <row r="14" spans="2:10" x14ac:dyDescent="0.25">
      <c r="B14" s="42"/>
      <c r="C14" s="46"/>
      <c r="J14" s="43"/>
    </row>
    <row r="15" spans="2:10" ht="13" x14ac:dyDescent="0.3">
      <c r="B15" s="42"/>
      <c r="C15" s="23" t="s">
        <v>75</v>
      </c>
      <c r="D15" s="45"/>
      <c r="H15" s="47" t="s">
        <v>55</v>
      </c>
      <c r="I15" s="47" t="s">
        <v>56</v>
      </c>
      <c r="J15" s="43"/>
    </row>
    <row r="16" spans="2:10" ht="13" x14ac:dyDescent="0.3">
      <c r="B16" s="42"/>
      <c r="C16" s="44" t="s">
        <v>57</v>
      </c>
      <c r="D16" s="44"/>
      <c r="E16" s="44"/>
      <c r="F16" s="44"/>
      <c r="H16" s="48">
        <v>13</v>
      </c>
      <c r="I16" s="49">
        <v>25436338</v>
      </c>
      <c r="J16" s="43"/>
    </row>
    <row r="17" spans="2:10" x14ac:dyDescent="0.25">
      <c r="B17" s="42"/>
      <c r="C17" s="23" t="s">
        <v>58</v>
      </c>
      <c r="H17" s="50">
        <v>0</v>
      </c>
      <c r="I17" s="51">
        <v>0</v>
      </c>
      <c r="J17" s="43"/>
    </row>
    <row r="18" spans="2:10" x14ac:dyDescent="0.25">
      <c r="B18" s="42"/>
      <c r="C18" s="23" t="s">
        <v>59</v>
      </c>
      <c r="H18" s="50">
        <v>2</v>
      </c>
      <c r="I18" s="51">
        <v>3044626</v>
      </c>
      <c r="J18" s="43"/>
    </row>
    <row r="19" spans="2:10" x14ac:dyDescent="0.25">
      <c r="B19" s="42"/>
      <c r="C19" s="23" t="s">
        <v>60</v>
      </c>
      <c r="H19" s="50">
        <v>3</v>
      </c>
      <c r="I19" s="52">
        <v>10110120</v>
      </c>
      <c r="J19" s="43"/>
    </row>
    <row r="20" spans="2:10" x14ac:dyDescent="0.25">
      <c r="B20" s="42"/>
      <c r="C20" s="23" t="s">
        <v>61</v>
      </c>
      <c r="H20" s="50">
        <v>0</v>
      </c>
      <c r="I20" s="51">
        <v>0</v>
      </c>
      <c r="J20" s="43"/>
    </row>
    <row r="21" spans="2:10" ht="13" thickBot="1" x14ac:dyDescent="0.3">
      <c r="B21" s="42"/>
      <c r="C21" s="23" t="s">
        <v>62</v>
      </c>
      <c r="H21" s="53">
        <v>1</v>
      </c>
      <c r="I21" s="54">
        <v>124400</v>
      </c>
      <c r="J21" s="43"/>
    </row>
    <row r="22" spans="2:10" ht="13" x14ac:dyDescent="0.3">
      <c r="B22" s="42"/>
      <c r="C22" s="44" t="s">
        <v>63</v>
      </c>
      <c r="D22" s="44"/>
      <c r="E22" s="44"/>
      <c r="F22" s="44"/>
      <c r="H22" s="48">
        <f>H17+H18+H19+H20+H21</f>
        <v>6</v>
      </c>
      <c r="I22" s="55">
        <f>I17+I18+I19+I20+I21</f>
        <v>13279146</v>
      </c>
      <c r="J22" s="43"/>
    </row>
    <row r="23" spans="2:10" x14ac:dyDescent="0.25">
      <c r="B23" s="42"/>
      <c r="C23" s="23" t="s">
        <v>64</v>
      </c>
      <c r="H23" s="50">
        <v>4</v>
      </c>
      <c r="I23" s="51">
        <v>10474840</v>
      </c>
      <c r="J23" s="43"/>
    </row>
    <row r="24" spans="2:10" ht="13" thickBot="1" x14ac:dyDescent="0.3">
      <c r="B24" s="42"/>
      <c r="C24" s="23" t="s">
        <v>32</v>
      </c>
      <c r="H24" s="53">
        <v>2</v>
      </c>
      <c r="I24" s="54">
        <v>1594652</v>
      </c>
      <c r="J24" s="43"/>
    </row>
    <row r="25" spans="2:10" ht="13" x14ac:dyDescent="0.3">
      <c r="B25" s="42"/>
      <c r="C25" s="44" t="s">
        <v>65</v>
      </c>
      <c r="D25" s="44"/>
      <c r="E25" s="44"/>
      <c r="F25" s="44"/>
      <c r="H25" s="48">
        <f>H23+H24</f>
        <v>6</v>
      </c>
      <c r="I25" s="55">
        <f>I23+I24</f>
        <v>12069492</v>
      </c>
      <c r="J25" s="43"/>
    </row>
    <row r="26" spans="2:10" ht="13.5" thickBot="1" x14ac:dyDescent="0.35">
      <c r="B26" s="42"/>
      <c r="C26" s="23" t="s">
        <v>66</v>
      </c>
      <c r="D26" s="44"/>
      <c r="E26" s="44"/>
      <c r="F26" s="44"/>
      <c r="H26" s="53">
        <v>1</v>
      </c>
      <c r="I26" s="54">
        <v>87700</v>
      </c>
      <c r="J26" s="43"/>
    </row>
    <row r="27" spans="2:10" ht="13" x14ac:dyDescent="0.3">
      <c r="B27" s="42"/>
      <c r="C27" s="44" t="s">
        <v>67</v>
      </c>
      <c r="D27" s="44"/>
      <c r="E27" s="44"/>
      <c r="F27" s="44"/>
      <c r="H27" s="50">
        <f>H26</f>
        <v>1</v>
      </c>
      <c r="I27" s="51">
        <f>I26</f>
        <v>87700</v>
      </c>
      <c r="J27" s="43"/>
    </row>
    <row r="28" spans="2:10" ht="13" x14ac:dyDescent="0.3">
      <c r="B28" s="42"/>
      <c r="C28" s="44"/>
      <c r="D28" s="44"/>
      <c r="E28" s="44"/>
      <c r="F28" s="44"/>
      <c r="H28" s="56"/>
      <c r="I28" s="55"/>
      <c r="J28" s="43"/>
    </row>
    <row r="29" spans="2:10" ht="13.5" thickBot="1" x14ac:dyDescent="0.35">
      <c r="B29" s="42"/>
      <c r="C29" s="44" t="s">
        <v>68</v>
      </c>
      <c r="D29" s="44"/>
      <c r="H29" s="57">
        <f>H22+H25+H27</f>
        <v>13</v>
      </c>
      <c r="I29" s="58">
        <f>I22+I25+I27</f>
        <v>25436338</v>
      </c>
      <c r="J29" s="43"/>
    </row>
    <row r="30" spans="2:10" ht="13.5" thickTop="1" x14ac:dyDescent="0.3">
      <c r="B30" s="42"/>
      <c r="C30" s="44"/>
      <c r="D30" s="44"/>
      <c r="H30" s="59"/>
      <c r="I30" s="51"/>
      <c r="J30" s="43"/>
    </row>
    <row r="31" spans="2:10" x14ac:dyDescent="0.25">
      <c r="B31" s="42"/>
      <c r="G31" s="59"/>
      <c r="H31" s="59"/>
      <c r="I31" s="59"/>
      <c r="J31" s="43"/>
    </row>
    <row r="32" spans="2:10" x14ac:dyDescent="0.25">
      <c r="B32" s="42"/>
      <c r="G32" s="59"/>
      <c r="H32" s="59"/>
      <c r="I32" s="59"/>
      <c r="J32" s="43"/>
    </row>
    <row r="33" spans="2:10" x14ac:dyDescent="0.25">
      <c r="B33" s="42"/>
      <c r="G33" s="59"/>
      <c r="H33" s="59"/>
      <c r="I33" s="59"/>
      <c r="J33" s="43"/>
    </row>
    <row r="34" spans="2:10" ht="13.5" thickBot="1" x14ac:dyDescent="0.35">
      <c r="B34" s="42"/>
      <c r="C34" s="61" t="s">
        <v>90</v>
      </c>
      <c r="D34" s="60"/>
      <c r="G34" s="61" t="s">
        <v>69</v>
      </c>
      <c r="H34" s="60"/>
      <c r="I34" s="59"/>
      <c r="J34" s="43"/>
    </row>
    <row r="35" spans="2:10" ht="4.5" customHeight="1" x14ac:dyDescent="0.25">
      <c r="B35" s="42"/>
      <c r="C35" s="59"/>
      <c r="D35" s="59"/>
      <c r="G35" s="59"/>
      <c r="H35" s="59"/>
      <c r="I35" s="59"/>
      <c r="J35" s="43"/>
    </row>
    <row r="36" spans="2:10" ht="13" x14ac:dyDescent="0.3">
      <c r="B36" s="42"/>
      <c r="C36" s="44" t="s">
        <v>70</v>
      </c>
      <c r="G36" s="62" t="s">
        <v>71</v>
      </c>
      <c r="H36" s="59"/>
      <c r="I36" s="59"/>
      <c r="J36" s="43"/>
    </row>
    <row r="37" spans="2:10" x14ac:dyDescent="0.25">
      <c r="B37" s="42"/>
      <c r="C37" s="63" t="s">
        <v>72</v>
      </c>
      <c r="D37" s="63"/>
      <c r="E37" s="63"/>
      <c r="F37" s="63"/>
      <c r="G37" s="63"/>
      <c r="H37" s="63"/>
      <c r="I37" s="63"/>
      <c r="J37" s="43"/>
    </row>
    <row r="38" spans="2:10" x14ac:dyDescent="0.25">
      <c r="B38" s="42"/>
      <c r="C38" s="63"/>
      <c r="D38" s="63"/>
      <c r="E38" s="63"/>
      <c r="F38" s="63"/>
      <c r="G38" s="63"/>
      <c r="H38" s="63"/>
      <c r="I38" s="63"/>
      <c r="J38" s="43"/>
    </row>
    <row r="39" spans="2:10" ht="18.75" customHeight="1" thickBot="1" x14ac:dyDescent="0.3">
      <c r="B39" s="64"/>
      <c r="C39" s="65"/>
      <c r="D39" s="65"/>
      <c r="E39" s="65"/>
      <c r="F39" s="65"/>
      <c r="G39" s="60"/>
      <c r="H39" s="60"/>
      <c r="I39" s="60"/>
      <c r="J39" s="66"/>
    </row>
  </sheetData>
  <mergeCells count="1">
    <mergeCell ref="C37:I38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2024-01-18T13:59:55Z</cp:lastPrinted>
  <dcterms:created xsi:type="dcterms:W3CDTF">2022-06-01T14:39:12Z</dcterms:created>
  <dcterms:modified xsi:type="dcterms:W3CDTF">2024-01-18T14:06:09Z</dcterms:modified>
</cp:coreProperties>
</file>