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1380046 HOSP SAN ROQUE (GUACARI)\"/>
    </mc:Choice>
  </mc:AlternateContent>
  <bookViews>
    <workbookView xWindow="0" yWindow="0" windowWidth="19200" windowHeight="6440" activeTab="4"/>
  </bookViews>
  <sheets>
    <sheet name="Hoja1" sheetId="6" r:id="rId1"/>
    <sheet name="INFO IPS" sheetId="1" r:id="rId2"/>
    <sheet name="TD" sheetId="9" r:id="rId3"/>
    <sheet name="ESTADO DE CADA FACTURA " sheetId="7" r:id="rId4"/>
    <sheet name="FOR-CSA-018 " sheetId="10" r:id="rId5"/>
    <sheet name="FOR CSA 004" sheetId="11" r:id="rId6"/>
  </sheets>
  <externalReferences>
    <externalReference r:id="rId7"/>
    <externalReference r:id="rId8"/>
  </externalReferences>
  <definedNames>
    <definedName name="_xlnm._FilterDatabase" localSheetId="3" hidden="1">'ESTADO DE CADA FACTURA '!$A$2:$AF$64</definedName>
    <definedName name="_xlnm._FilterDatabase" localSheetId="1" hidden="1">'INFO IPS'!$A$1:$M$60</definedName>
  </definedNames>
  <calcPr calcId="152511"/>
  <pivotCaches>
    <pivotCache cacheId="11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1" l="1"/>
  <c r="H13" i="11" s="1"/>
  <c r="G19" i="11"/>
  <c r="G13" i="11" s="1"/>
  <c r="I28" i="10"/>
  <c r="H28" i="10"/>
  <c r="I26" i="10"/>
  <c r="H26" i="10"/>
  <c r="I23" i="10"/>
  <c r="I31" i="10" s="1"/>
  <c r="H23" i="10"/>
  <c r="H31" i="10" s="1"/>
  <c r="AE59" i="7" l="1"/>
  <c r="AE58" i="7"/>
  <c r="AE57" i="7"/>
  <c r="AE55" i="7"/>
  <c r="AE54" i="7"/>
  <c r="AE53" i="7"/>
  <c r="AE52" i="7"/>
  <c r="AE51" i="7"/>
  <c r="AE50" i="7"/>
  <c r="AE48" i="7"/>
  <c r="AE47" i="7"/>
  <c r="AE33" i="7"/>
  <c r="AE23" i="7"/>
  <c r="AE16" i="7"/>
  <c r="AC59" i="7"/>
  <c r="AC58" i="7"/>
  <c r="AC57" i="7"/>
  <c r="AC55" i="7"/>
  <c r="AC54" i="7"/>
  <c r="AC53" i="7"/>
  <c r="AC52" i="7"/>
  <c r="AC51" i="7"/>
  <c r="AC50" i="7"/>
  <c r="AC48" i="7"/>
  <c r="AC47" i="7"/>
  <c r="AC33" i="7"/>
  <c r="AC23" i="7"/>
  <c r="AC16" i="7"/>
  <c r="AB59" i="7"/>
  <c r="AB58" i="7"/>
  <c r="AB57" i="7"/>
  <c r="AB55" i="7"/>
  <c r="AB54" i="7"/>
  <c r="AB53" i="7"/>
  <c r="AB52" i="7"/>
  <c r="AB51" i="7"/>
  <c r="AB50" i="7"/>
  <c r="AB48" i="7"/>
  <c r="AB47" i="7"/>
  <c r="AB33" i="7"/>
  <c r="AB23" i="7"/>
  <c r="AB16" i="7"/>
  <c r="AB1" i="7" l="1"/>
  <c r="AE63" i="7"/>
  <c r="AE62" i="7"/>
  <c r="AE61" i="7"/>
  <c r="AE60" i="7"/>
  <c r="AE46" i="7"/>
  <c r="AE45" i="7"/>
  <c r="AE44" i="7"/>
  <c r="AE43" i="7"/>
  <c r="AE42" i="7"/>
  <c r="AE41" i="7"/>
  <c r="AE39" i="7"/>
  <c r="AE38" i="7"/>
  <c r="AE37" i="7"/>
  <c r="AE36" i="7"/>
  <c r="AE35" i="7"/>
  <c r="AE34" i="7"/>
  <c r="AC63" i="7"/>
  <c r="AC62" i="7"/>
  <c r="AC61" i="7"/>
  <c r="AC60" i="7"/>
  <c r="AC46" i="7"/>
  <c r="AC45" i="7"/>
  <c r="AC44" i="7"/>
  <c r="AC43" i="7"/>
  <c r="AC42" i="7"/>
  <c r="AC41" i="7"/>
  <c r="AC39" i="7"/>
  <c r="AC38" i="7"/>
  <c r="AC37" i="7"/>
  <c r="AC36" i="7"/>
  <c r="AC35" i="7"/>
  <c r="AC34" i="7"/>
  <c r="Y1" i="7" l="1"/>
  <c r="X1" i="7"/>
  <c r="U1" i="7"/>
  <c r="T1" i="7"/>
  <c r="K1" i="7"/>
  <c r="G64" i="1" l="1"/>
  <c r="H6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<sst xmlns="http://schemas.openxmlformats.org/spreadsheetml/2006/main" count="1046" uniqueCount="231">
  <si>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</si>
  <si>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</si>
  <si>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</si>
  <si>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</si>
  <si>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</si>
  <si>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</si>
  <si>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</si>
  <si>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</si>
  <si>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</si>
  <si>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</si>
  <si>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</si>
  <si>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</si>
  <si>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</si>
  <si>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GUACARI</t>
  </si>
  <si>
    <t>URGENCIAS</t>
  </si>
  <si>
    <t>AMBULATORIO</t>
  </si>
  <si>
    <t>HOSPITAL SAN ROQUE E.S.E GUACARI</t>
  </si>
  <si>
    <t>HSR</t>
  </si>
  <si>
    <t>Alf+Fac</t>
  </si>
  <si>
    <t>HSR7782</t>
  </si>
  <si>
    <t>HSR9556</t>
  </si>
  <si>
    <t>HSR9557</t>
  </si>
  <si>
    <t>HSR11314</t>
  </si>
  <si>
    <t>HSR11640</t>
  </si>
  <si>
    <t>HSR11791</t>
  </si>
  <si>
    <t>HSR11934</t>
  </si>
  <si>
    <t>HSR12828</t>
  </si>
  <si>
    <t>HSR12979</t>
  </si>
  <si>
    <t>HSR15671</t>
  </si>
  <si>
    <t>HSR15753</t>
  </si>
  <si>
    <t>HSR15987</t>
  </si>
  <si>
    <t>HSR20488</t>
  </si>
  <si>
    <t>HSR22128</t>
  </si>
  <si>
    <t>HSR23461</t>
  </si>
  <si>
    <t>HSR23466</t>
  </si>
  <si>
    <t>HSR33295</t>
  </si>
  <si>
    <t>HSR34208</t>
  </si>
  <si>
    <t>HSR35107</t>
  </si>
  <si>
    <t>HSR36429</t>
  </si>
  <si>
    <t>HSR38490</t>
  </si>
  <si>
    <t>HSR46209</t>
  </si>
  <si>
    <t>HSR46210</t>
  </si>
  <si>
    <t>HSR49182</t>
  </si>
  <si>
    <t>HSR51278</t>
  </si>
  <si>
    <t>HSR51279</t>
  </si>
  <si>
    <t>HSR59516</t>
  </si>
  <si>
    <t>HSR62070</t>
  </si>
  <si>
    <t>HSR81650</t>
  </si>
  <si>
    <t>HSR89404</t>
  </si>
  <si>
    <t>HSR89717</t>
  </si>
  <si>
    <t>HSR117063</t>
  </si>
  <si>
    <t>HSR119872</t>
  </si>
  <si>
    <t>HSR120569</t>
  </si>
  <si>
    <t>HSR122320</t>
  </si>
  <si>
    <t>HSR122562</t>
  </si>
  <si>
    <t>HSR123471</t>
  </si>
  <si>
    <t>HSR125642</t>
  </si>
  <si>
    <t>HSR128466</t>
  </si>
  <si>
    <t>HSR129121</t>
  </si>
  <si>
    <t>HSR135883</t>
  </si>
  <si>
    <t>HSR136766</t>
  </si>
  <si>
    <t>HSR137570</t>
  </si>
  <si>
    <t>HSR137756</t>
  </si>
  <si>
    <t>HSR145355</t>
  </si>
  <si>
    <t>HSR147099</t>
  </si>
  <si>
    <t>HSR147156</t>
  </si>
  <si>
    <t>HSR152861</t>
  </si>
  <si>
    <t>HSR152893</t>
  </si>
  <si>
    <t>HSR153764</t>
  </si>
  <si>
    <t>HSR154422</t>
  </si>
  <si>
    <t>HSR154567</t>
  </si>
  <si>
    <t>HSR154656</t>
  </si>
  <si>
    <t>HSR154693</t>
  </si>
  <si>
    <t>HSR154831</t>
  </si>
  <si>
    <t>HSR155128</t>
  </si>
  <si>
    <t>HSR155908</t>
  </si>
  <si>
    <t>HSR156607</t>
  </si>
  <si>
    <t>HSR158863</t>
  </si>
  <si>
    <t>HSR158926</t>
  </si>
  <si>
    <t>HSR159528</t>
  </si>
  <si>
    <t>HSR159931</t>
  </si>
  <si>
    <t>Llave</t>
  </si>
  <si>
    <t>891380046_HSR7782</t>
  </si>
  <si>
    <t>891380046_HSR9556</t>
  </si>
  <si>
    <t>891380046_HSR9557</t>
  </si>
  <si>
    <t>891380046_HSR11314</t>
  </si>
  <si>
    <t>891380046_HSR11640</t>
  </si>
  <si>
    <t>891380046_HSR11791</t>
  </si>
  <si>
    <t>891380046_HSR11934</t>
  </si>
  <si>
    <t>891380046_HSR12828</t>
  </si>
  <si>
    <t>891380046_HSR12979</t>
  </si>
  <si>
    <t>891380046_HSR15671</t>
  </si>
  <si>
    <t>891380046_HSR15753</t>
  </si>
  <si>
    <t>891380046_HSR15987</t>
  </si>
  <si>
    <t>891380046_HSR20488</t>
  </si>
  <si>
    <t>891380046_HSR22128</t>
  </si>
  <si>
    <t>891380046_HSR23461</t>
  </si>
  <si>
    <t>891380046_HSR23466</t>
  </si>
  <si>
    <t>891380046_HSR33295</t>
  </si>
  <si>
    <t>891380046_HSR34208</t>
  </si>
  <si>
    <t>891380046_HSR35107</t>
  </si>
  <si>
    <t>891380046_HSR36429</t>
  </si>
  <si>
    <t>891380046_HSR38490</t>
  </si>
  <si>
    <t>891380046_HSR46209</t>
  </si>
  <si>
    <t>891380046_HSR46210</t>
  </si>
  <si>
    <t>891380046_HSR49182</t>
  </si>
  <si>
    <t>891380046_HSR51278</t>
  </si>
  <si>
    <t>891380046_HSR51279</t>
  </si>
  <si>
    <t>891380046_HSR59516</t>
  </si>
  <si>
    <t>891380046_HSR62070</t>
  </si>
  <si>
    <t>891380046_HSR81650</t>
  </si>
  <si>
    <t>891380046_HSR89404</t>
  </si>
  <si>
    <t>891380046_HSR89717</t>
  </si>
  <si>
    <t>891380046_HSR117063</t>
  </si>
  <si>
    <t>891380046_HSR119872</t>
  </si>
  <si>
    <t>891380046_HSR120569</t>
  </si>
  <si>
    <t>891380046_HSR122320</t>
  </si>
  <si>
    <t>891380046_HSR122562</t>
  </si>
  <si>
    <t>891380046_HSR123471</t>
  </si>
  <si>
    <t>891380046_HSR125642</t>
  </si>
  <si>
    <t>891380046_HSR128466</t>
  </si>
  <si>
    <t>891380046_HSR129121</t>
  </si>
  <si>
    <t>891380046_HSR135883</t>
  </si>
  <si>
    <t>891380046_HSR136766</t>
  </si>
  <si>
    <t>891380046_HSR137570</t>
  </si>
  <si>
    <t>891380046_HSR137756</t>
  </si>
  <si>
    <t>891380046_HSR145355</t>
  </si>
  <si>
    <t>891380046_HSR147099</t>
  </si>
  <si>
    <t>891380046_HSR147156</t>
  </si>
  <si>
    <t>891380046_HSR152861</t>
  </si>
  <si>
    <t>891380046_HSR152893</t>
  </si>
  <si>
    <t>891380046_HSR153764</t>
  </si>
  <si>
    <t>891380046_HSR154422</t>
  </si>
  <si>
    <t>891380046_HSR154567</t>
  </si>
  <si>
    <t>891380046_HSR154656</t>
  </si>
  <si>
    <t>891380046_HSR154693</t>
  </si>
  <si>
    <t>891380046_HSR154831</t>
  </si>
  <si>
    <t>891380046_HSR155128</t>
  </si>
  <si>
    <t>891380046_HSR155908</t>
  </si>
  <si>
    <t>891380046_HSR156607</t>
  </si>
  <si>
    <t>891380046_HSR158863</t>
  </si>
  <si>
    <t>891380046_HSR158926</t>
  </si>
  <si>
    <t>891380046_HSR159528</t>
  </si>
  <si>
    <t>891380046_HSR159931</t>
  </si>
  <si>
    <t xml:space="preserve">Fecha de radicacion EPS </t>
  </si>
  <si>
    <t>Estado de Factur EPS Junio 28</t>
  </si>
  <si>
    <t>Boxalud</t>
  </si>
  <si>
    <t>Devuelta</t>
  </si>
  <si>
    <t>Finalizada</t>
  </si>
  <si>
    <t>Valor Total Bruto</t>
  </si>
  <si>
    <t>Valor Devolucion</t>
  </si>
  <si>
    <t>Valor Radicado</t>
  </si>
  <si>
    <t>Valor Pagar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</si>
  <si>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</si>
  <si>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</si>
  <si>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</si>
  <si>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</si>
  <si>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</si>
  <si>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</si>
  <si>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</si>
  <si>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FACTURA CANCELADA</t>
  </si>
  <si>
    <t>Covid-19</t>
  </si>
  <si>
    <t>Observacion objeccion</t>
  </si>
  <si>
    <t>Tipificación objeccion</t>
  </si>
  <si>
    <t>FACTURA DEVUELTA</t>
  </si>
  <si>
    <t xml:space="preserve">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</si>
  <si>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</si>
  <si>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</si>
  <si>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</si>
  <si>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</si>
  <si>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</si>
  <si>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</si>
  <si>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</si>
  <si>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</si>
  <si>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</si>
  <si>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</si>
  <si>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</si>
  <si>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FACTURA, LA AUTORIZACIÓN 122300196646 ESTÁ GENERADA PARA OTRO PACIENTE CC 6322911 - GUTIERREZ ROSERO JUSTO MAURICIO, FAVOR COMUNICARSE CON EL ÁREA ENCARGADA, SOLICITARLA A LA capautorizaciones@epsdelagente.com.co</t>
  </si>
  <si>
    <t>AUT: SE REALIZA DEVOLUCIÓN DE FACTURA CON SOPORTES COMPLETOS, Autorización # 122300252071 existe en otra factura en Boxalud HSR154567, FAVOR COMUNICARSE CON EL ÁREA  ENCARGADA, SOLICITARLA A LA autorizacionescap@epsdelagente.com.co</t>
  </si>
  <si>
    <t>FACTURA PENDIENTE EN PROGRAMACION DE PAGO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</si>
  <si>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</si>
  <si>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</si>
  <si>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</si>
  <si>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NO RADICADA</t>
  </si>
  <si>
    <t>Estado de Factura EPS Mayo 31</t>
  </si>
  <si>
    <t xml:space="preserve">FACTURA PENDIENTE EN PROGRAMACION DE PAGO 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</si>
  <si>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</si>
  <si>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</si>
  <si>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</si>
  <si>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</si>
  <si>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</si>
  <si>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</si>
  <si>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</si>
  <si>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</si>
  <si>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</si>
  <si>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</si>
  <si>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</si>
  <si>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</si>
  <si>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</si>
  <si>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</si>
  <si>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</si>
  <si>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</si>
  <si>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</si>
  <si>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</si>
  <si>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</si>
  <si>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</si>
  <si>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</si>
  <si>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</si>
  <si>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</si>
  <si>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</si>
  <si>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</si>
  <si>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</si>
  <si>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</si>
  <si>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</si>
  <si>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ROQUE E.S.E GUACARI</t>
  </si>
  <si>
    <t>NIT: 891380046</t>
  </si>
  <si>
    <t>Santiago de Cali, Junio 28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</si>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</sst>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_-* #,##0.00\ _€_-;\-* #,##0.00\ _€_-;_-* &quot;-&quot;??\ _€_-;_-@_-"/>
    <numFmt numFmtId="167" formatCode="#,##0.00_);\-#,##0.00"/>
    <numFmt numFmtId="169" formatCode="[$-240A]d&quot; de &quot;mmmm&quot; de &quot;yyyy;@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85"/>
      <color indexed="8"/>
      <name val="Times New Roman"/>
    </font>
    <font>
      <sz val="9.85"/>
      <color indexed="8"/>
      <name val="Times New Roman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5" fontId="1" fillId="2" borderId="1" xfId="2" applyNumberFormat="1" applyFont="1" applyFill="1" applyBorder="1" applyAlignment="1">
      <alignment horizontal="center"/>
    </xf>
    <xf numFmtId="0" fontId="6" fillId="0" borderId="0" xfId="0" applyNumberFormat="1" applyFont="1" applyAlignment="1">
      <alignment vertical="center"/>
    </xf>
    <xf numFmtId="167" fontId="7" fillId="0" borderId="0" xfId="0" applyNumberFormat="1" applyFont="1" applyAlignment="1">
      <alignment horizontal="right" vertical="center"/>
    </xf>
    <xf numFmtId="164" fontId="1" fillId="0" borderId="1" xfId="0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0" fontId="1" fillId="2" borderId="2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3" fontId="0" fillId="0" borderId="1" xfId="0" applyNumberFormat="1" applyFont="1" applyBorder="1"/>
    <xf numFmtId="164" fontId="1" fillId="7" borderId="1" xfId="1" applyNumberFormat="1" applyFont="1" applyFill="1" applyBorder="1" applyAlignment="1">
      <alignment horizontal="center" vertical="center" wrapText="1"/>
    </xf>
    <xf numFmtId="164" fontId="8" fillId="9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4" xfId="0" pivotButton="1" applyBorder="1"/>
    <xf numFmtId="0" fontId="0" fillId="0" borderId="4" xfId="0" applyBorder="1" applyAlignment="1">
      <alignment horizontal="left"/>
    </xf>
    <xf numFmtId="164" fontId="0" fillId="0" borderId="16" xfId="1" applyNumberFormat="1" applyFont="1" applyBorder="1"/>
    <xf numFmtId="164" fontId="0" fillId="0" borderId="9" xfId="1" applyNumberFormat="1" applyFont="1" applyBorder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9" fontId="9" fillId="0" borderId="0" xfId="3" applyNumberFormat="1" applyFont="1"/>
    <xf numFmtId="0" fontId="5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0" fontId="11" fillId="0" borderId="0" xfId="4" applyNumberFormat="1" applyFont="1" applyAlignment="1">
      <alignment horizontal="center"/>
    </xf>
    <xf numFmtId="165" fontId="11" fillId="0" borderId="0" xfId="2" applyNumberFormat="1" applyFont="1" applyAlignment="1">
      <alignment horizontal="right"/>
    </xf>
    <xf numFmtId="165" fontId="9" fillId="0" borderId="0" xfId="2" applyNumberFormat="1" applyFont="1"/>
    <xf numFmtId="170" fontId="5" fillId="0" borderId="0" xfId="4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65" fontId="9" fillId="0" borderId="0" xfId="3" applyNumberFormat="1" applyFont="1"/>
    <xf numFmtId="170" fontId="9" fillId="0" borderId="11" xfId="4" applyNumberFormat="1" applyFont="1" applyBorder="1" applyAlignment="1">
      <alignment horizontal="center"/>
    </xf>
    <xf numFmtId="165" fontId="9" fillId="0" borderId="11" xfId="2" applyNumberFormat="1" applyFont="1" applyBorder="1" applyAlignment="1">
      <alignment horizontal="right"/>
    </xf>
    <xf numFmtId="170" fontId="10" fillId="0" borderId="0" xfId="2" applyNumberFormat="1" applyFont="1" applyAlignment="1">
      <alignment horizontal="right"/>
    </xf>
    <xf numFmtId="165" fontId="10" fillId="0" borderId="0" xfId="2" applyNumberFormat="1" applyFont="1" applyAlignment="1">
      <alignment horizontal="right"/>
    </xf>
    <xf numFmtId="0" fontId="11" fillId="0" borderId="0" xfId="3" applyFont="1"/>
    <xf numFmtId="170" fontId="5" fillId="0" borderId="11" xfId="4" applyNumberFormat="1" applyFont="1" applyBorder="1" applyAlignment="1">
      <alignment horizontal="center"/>
    </xf>
    <xf numFmtId="165" fontId="5" fillId="0" borderId="11" xfId="2" applyNumberFormat="1" applyFont="1" applyBorder="1" applyAlignment="1">
      <alignment horizontal="right"/>
    </xf>
    <xf numFmtId="0" fontId="5" fillId="0" borderId="9" xfId="3" applyFont="1" applyBorder="1"/>
    <xf numFmtId="170" fontId="5" fillId="0" borderId="0" xfId="2" applyNumberFormat="1" applyFont="1" applyAlignment="1">
      <alignment horizontal="right"/>
    </xf>
    <xf numFmtId="170" fontId="11" fillId="0" borderId="17" xfId="4" applyNumberFormat="1" applyFont="1" applyBorder="1" applyAlignment="1">
      <alignment horizontal="center"/>
    </xf>
    <xf numFmtId="165" fontId="11" fillId="0" borderId="17" xfId="2" applyNumberFormat="1" applyFont="1" applyBorder="1" applyAlignment="1">
      <alignment horizontal="right"/>
    </xf>
    <xf numFmtId="171" fontId="5" fillId="0" borderId="0" xfId="3" applyNumberFormat="1" applyFont="1"/>
    <xf numFmtId="166" fontId="5" fillId="0" borderId="0" xfId="4" applyFont="1"/>
    <xf numFmtId="165" fontId="5" fillId="0" borderId="0" xfId="2" applyNumberFormat="1" applyFont="1"/>
    <xf numFmtId="171" fontId="11" fillId="0" borderId="11" xfId="3" applyNumberFormat="1" applyFont="1" applyBorder="1"/>
    <xf numFmtId="171" fontId="5" fillId="0" borderId="11" xfId="3" applyNumberFormat="1" applyFont="1" applyBorder="1"/>
    <xf numFmtId="166" fontId="11" fillId="0" borderId="11" xfId="4" applyFont="1" applyBorder="1"/>
    <xf numFmtId="165" fontId="5" fillId="0" borderId="11" xfId="2" applyNumberFormat="1" applyFont="1" applyBorder="1"/>
    <xf numFmtId="171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0" xfId="3" applyFont="1" applyBorder="1"/>
    <xf numFmtId="0" fontId="9" fillId="0" borderId="11" xfId="3" applyFont="1" applyBorder="1"/>
    <xf numFmtId="171" fontId="9" fillId="0" borderId="11" xfId="3" applyNumberFormat="1" applyFont="1" applyBorder="1"/>
    <xf numFmtId="0" fontId="9" fillId="0" borderId="12" xfId="3" applyFont="1" applyBorder="1"/>
    <xf numFmtId="0" fontId="5" fillId="0" borderId="5" xfId="3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/>
    </xf>
    <xf numFmtId="0" fontId="5" fillId="0" borderId="8" xfId="3" applyFont="1" applyBorder="1"/>
    <xf numFmtId="169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11" fillId="0" borderId="0" xfId="1" applyNumberFormat="1" applyFont="1"/>
    <xf numFmtId="172" fontId="11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2" fontId="5" fillId="0" borderId="0" xfId="1" applyNumberFormat="1" applyFont="1" applyAlignment="1">
      <alignment horizontal="right"/>
    </xf>
    <xf numFmtId="164" fontId="5" fillId="0" borderId="3" xfId="1" applyNumberFormat="1" applyFont="1" applyBorder="1" applyAlignment="1">
      <alignment horizontal="center"/>
    </xf>
    <xf numFmtId="172" fontId="5" fillId="0" borderId="3" xfId="1" applyNumberFormat="1" applyFont="1" applyBorder="1" applyAlignment="1">
      <alignment horizontal="right"/>
    </xf>
    <xf numFmtId="164" fontId="5" fillId="0" borderId="17" xfId="1" applyNumberFormat="1" applyFont="1" applyBorder="1" applyAlignment="1">
      <alignment horizontal="center"/>
    </xf>
    <xf numFmtId="172" fontId="5" fillId="0" borderId="17" xfId="1" applyNumberFormat="1" applyFont="1" applyBorder="1" applyAlignment="1">
      <alignment horizontal="right"/>
    </xf>
    <xf numFmtId="171" fontId="5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5" fillId="0" borderId="10" xfId="3" applyFont="1" applyBorder="1"/>
    <xf numFmtId="0" fontId="5" fillId="0" borderId="11" xfId="3" applyFont="1" applyBorder="1"/>
    <xf numFmtId="0" fontId="5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5.%20MAYO/NIT%20891380046%20HOSP%20SAN%20ROQUE%20(GUACARI)/ESTADO%20DE%20CARTERA%20HOSP%20SAN%20ROQUE%20(GUACARI)%20ma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>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891380046_HSR117063</v>
          </cell>
          <cell r="E2">
            <v>1222452911</v>
          </cell>
          <cell r="F2">
            <v>2201520946</v>
          </cell>
          <cell r="G2">
            <v>76300</v>
          </cell>
          <cell r="H2" t="str">
            <v>21.05.2024</v>
          </cell>
          <cell r="I2" t="str">
            <v>13.06.2023</v>
          </cell>
          <cell r="J2" t="str">
            <v>26.06.2024</v>
          </cell>
        </row>
        <row r="3">
          <cell r="D3" t="str">
            <v>891380046_HSR120569</v>
          </cell>
          <cell r="E3">
            <v>1222453276</v>
          </cell>
          <cell r="F3">
            <v>2201520946</v>
          </cell>
          <cell r="G3">
            <v>169534</v>
          </cell>
          <cell r="H3" t="str">
            <v>21.05.2024</v>
          </cell>
          <cell r="I3" t="str">
            <v>06.07.2023</v>
          </cell>
          <cell r="J3" t="str">
            <v>26.06.2024</v>
          </cell>
        </row>
        <row r="4">
          <cell r="D4" t="str">
            <v>891380046_HSR119872</v>
          </cell>
          <cell r="E4">
            <v>1222453330</v>
          </cell>
          <cell r="F4">
            <v>2201520946</v>
          </cell>
          <cell r="G4">
            <v>234317</v>
          </cell>
          <cell r="H4" t="str">
            <v>21.05.2024</v>
          </cell>
          <cell r="I4" t="str">
            <v>01.07.2023</v>
          </cell>
          <cell r="J4" t="str">
            <v>26.06.2024</v>
          </cell>
        </row>
        <row r="5">
          <cell r="D5" t="str">
            <v>891380046_HSR123471</v>
          </cell>
          <cell r="E5">
            <v>1222453336</v>
          </cell>
          <cell r="F5">
            <v>2201520946</v>
          </cell>
          <cell r="G5">
            <v>109169</v>
          </cell>
          <cell r="H5" t="str">
            <v>21.05.2024</v>
          </cell>
          <cell r="I5" t="str">
            <v>30.07.2023</v>
          </cell>
          <cell r="J5" t="str">
            <v>26.06.2024</v>
          </cell>
        </row>
        <row r="6">
          <cell r="D6" t="str">
            <v>891380046_HSR122320</v>
          </cell>
          <cell r="E6">
            <v>1222453339</v>
          </cell>
          <cell r="F6">
            <v>2201520946</v>
          </cell>
          <cell r="G6">
            <v>91342</v>
          </cell>
          <cell r="H6" t="str">
            <v>21.05.2024</v>
          </cell>
          <cell r="I6" t="str">
            <v>21.07.2023</v>
          </cell>
          <cell r="J6" t="str">
            <v>26.06.2024</v>
          </cell>
        </row>
        <row r="7">
          <cell r="D7" t="str">
            <v>891380046_HSR122562</v>
          </cell>
          <cell r="E7">
            <v>1222453369</v>
          </cell>
          <cell r="F7">
            <v>2201520946</v>
          </cell>
          <cell r="G7">
            <v>44300</v>
          </cell>
          <cell r="H7" t="str">
            <v>21.05.2024</v>
          </cell>
          <cell r="I7" t="str">
            <v>24.07.2023</v>
          </cell>
          <cell r="J7" t="str">
            <v>26.06.2024</v>
          </cell>
        </row>
        <row r="8">
          <cell r="D8" t="str">
            <v>891380046_HSR128466</v>
          </cell>
          <cell r="E8">
            <v>1222454406</v>
          </cell>
          <cell r="F8">
            <v>2201520946</v>
          </cell>
          <cell r="G8">
            <v>83918</v>
          </cell>
          <cell r="H8" t="str">
            <v>21.05.2024</v>
          </cell>
          <cell r="I8" t="str">
            <v>05.09.2023</v>
          </cell>
          <cell r="J8" t="str">
            <v>26.06.2024</v>
          </cell>
        </row>
        <row r="9">
          <cell r="D9" t="str">
            <v>891380046_HSR129121</v>
          </cell>
          <cell r="E9">
            <v>1222454407</v>
          </cell>
          <cell r="F9">
            <v>2201520946</v>
          </cell>
          <cell r="G9">
            <v>93440</v>
          </cell>
          <cell r="H9" t="str">
            <v>21.05.2024</v>
          </cell>
          <cell r="I9" t="str">
            <v>10.09.2023</v>
          </cell>
          <cell r="J9" t="str">
            <v>26.06.2024</v>
          </cell>
        </row>
        <row r="10">
          <cell r="D10" t="str">
            <v>891380046_HSR137756</v>
          </cell>
          <cell r="E10">
            <v>1222455194</v>
          </cell>
          <cell r="F10">
            <v>2201520946</v>
          </cell>
          <cell r="G10">
            <v>79600</v>
          </cell>
          <cell r="H10" t="str">
            <v>21.05.2024</v>
          </cell>
          <cell r="I10" t="str">
            <v>14.11.2023</v>
          </cell>
          <cell r="J10" t="str">
            <v>26.06.2024</v>
          </cell>
        </row>
        <row r="11">
          <cell r="D11" t="str">
            <v>891380046_HSR136766</v>
          </cell>
          <cell r="E11">
            <v>1222455205</v>
          </cell>
          <cell r="F11">
            <v>2201520946</v>
          </cell>
          <cell r="G11">
            <v>76300</v>
          </cell>
          <cell r="H11" t="str">
            <v>21.05.2024</v>
          </cell>
          <cell r="I11" t="str">
            <v>07.11.2023</v>
          </cell>
          <cell r="J11" t="str">
            <v>26.06.2024</v>
          </cell>
        </row>
        <row r="12">
          <cell r="D12" t="str">
            <v>891380046_HSR135883</v>
          </cell>
          <cell r="E12">
            <v>1222457295</v>
          </cell>
          <cell r="F12">
            <v>2201520946</v>
          </cell>
          <cell r="G12">
            <v>109623</v>
          </cell>
          <cell r="H12" t="str">
            <v>21.05.2024</v>
          </cell>
          <cell r="I12" t="str">
            <v>30.10.2023</v>
          </cell>
          <cell r="J12" t="str">
            <v>26.06.2024</v>
          </cell>
        </row>
        <row r="13">
          <cell r="D13" t="str">
            <v>891380046_HSR137570</v>
          </cell>
          <cell r="E13">
            <v>1222457348</v>
          </cell>
          <cell r="F13">
            <v>2201520946</v>
          </cell>
          <cell r="G13">
            <v>111413</v>
          </cell>
          <cell r="H13" t="str">
            <v>21.05.2024</v>
          </cell>
          <cell r="I13" t="str">
            <v>13.11.2023</v>
          </cell>
          <cell r="J13" t="str">
            <v>26.06.2024</v>
          </cell>
        </row>
        <row r="14">
          <cell r="D14" t="str">
            <v>891380046_HSR156607</v>
          </cell>
          <cell r="E14">
            <v>1222460768</v>
          </cell>
          <cell r="F14">
            <v>2201520946</v>
          </cell>
          <cell r="G14">
            <v>110230</v>
          </cell>
          <cell r="H14" t="str">
            <v>31.05.2024</v>
          </cell>
          <cell r="I14" t="str">
            <v>04.04.2024</v>
          </cell>
          <cell r="J14" t="str">
            <v>26.06.2024</v>
          </cell>
        </row>
        <row r="15">
          <cell r="D15" t="str">
            <v>891380046_HSR158863</v>
          </cell>
          <cell r="E15">
            <v>1222460834</v>
          </cell>
          <cell r="F15">
            <v>2201520946</v>
          </cell>
          <cell r="G15">
            <v>85400</v>
          </cell>
          <cell r="H15" t="str">
            <v>31.05.2024</v>
          </cell>
          <cell r="I15" t="str">
            <v>20.04.2024</v>
          </cell>
          <cell r="J15" t="str">
            <v>26.06.2024</v>
          </cell>
        </row>
        <row r="16">
          <cell r="D16" t="str">
            <v>891380046_HSR158926</v>
          </cell>
          <cell r="E16">
            <v>1222460835</v>
          </cell>
          <cell r="F16">
            <v>2201520946</v>
          </cell>
          <cell r="G16">
            <v>156500</v>
          </cell>
          <cell r="H16" t="str">
            <v>31.05.2024</v>
          </cell>
          <cell r="I16" t="str">
            <v>21.04.2024</v>
          </cell>
          <cell r="J16" t="str">
            <v>26.06.2024</v>
          </cell>
        </row>
        <row r="17">
          <cell r="D17" t="str">
            <v>891380046_HSR159528</v>
          </cell>
          <cell r="E17">
            <v>1222460855</v>
          </cell>
          <cell r="F17">
            <v>2201520946</v>
          </cell>
          <cell r="G17">
            <v>112140</v>
          </cell>
          <cell r="H17" t="str">
            <v>31.05.2024</v>
          </cell>
          <cell r="I17" t="str">
            <v>25.04.2024</v>
          </cell>
          <cell r="J17" t="str">
            <v>26.06.2024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/>
      <sheetData sheetId="1"/>
      <sheetData sheetId="2">
        <row r="1">
          <cell r="K1">
            <v>6641035</v>
          </cell>
          <cell r="N1">
            <v>4615139</v>
          </cell>
          <cell r="O1">
            <v>1691095</v>
          </cell>
          <cell r="Q1">
            <v>3378111</v>
          </cell>
          <cell r="R1">
            <v>2921844</v>
          </cell>
          <cell r="S1">
            <v>1279256</v>
          </cell>
          <cell r="U1">
            <v>1642588</v>
          </cell>
        </row>
        <row r="2"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 xml:space="preserve">Fecha de radicacion EPS </v>
          </cell>
          <cell r="J2" t="str">
            <v>IPS Valor Factura</v>
          </cell>
          <cell r="K2" t="str">
            <v>IPS Saldo Factura</v>
          </cell>
          <cell r="L2" t="str">
            <v>Estado de Factura EPS Mayo 31</v>
          </cell>
          <cell r="M2" t="str">
            <v>Boxalud</v>
          </cell>
          <cell r="N2" t="str">
            <v>Valor Total Bruto</v>
          </cell>
          <cell r="O2" t="str">
            <v>Valor Devolucion</v>
          </cell>
          <cell r="P2" t="str">
            <v>Observacion objeccion</v>
          </cell>
          <cell r="Q2" t="str">
            <v>Valor Radicado</v>
          </cell>
          <cell r="R2" t="str">
            <v>Valor Pagar</v>
          </cell>
          <cell r="S2" t="str">
            <v>Por pagar SAP</v>
          </cell>
          <cell r="T2" t="str">
            <v>P. abiertas doc</v>
          </cell>
          <cell r="U2" t="str">
            <v>Valor compensacion SAP</v>
          </cell>
          <cell r="V2" t="str">
            <v>Doc compensacion</v>
          </cell>
          <cell r="W2" t="str">
            <v>Fecha de compensacion</v>
          </cell>
        </row>
        <row r="3">
          <cell r="F3" t="str">
            <v>891380046_HSR7782</v>
          </cell>
          <cell r="G3">
            <v>41455</v>
          </cell>
          <cell r="H3">
            <v>41470.623159722221</v>
          </cell>
          <cell r="I3" t="e">
            <v>#N/A</v>
          </cell>
          <cell r="J3">
            <v>648873</v>
          </cell>
          <cell r="K3">
            <v>484087</v>
          </cell>
          <cell r="L3" t="str">
            <v>FACTURA NO RADICADA</v>
          </cell>
          <cell r="M3" t="e">
            <v>#N/A</v>
          </cell>
          <cell r="N3">
            <v>0</v>
          </cell>
          <cell r="O3">
            <v>0</v>
          </cell>
          <cell r="Q3">
            <v>0</v>
          </cell>
          <cell r="R3">
            <v>0</v>
          </cell>
          <cell r="S3">
            <v>0</v>
          </cell>
          <cell r="U3">
            <v>0</v>
          </cell>
        </row>
        <row r="4">
          <cell r="F4" t="str">
            <v>891380046_HSR11314</v>
          </cell>
          <cell r="G4">
            <v>43220</v>
          </cell>
          <cell r="H4">
            <v>43230.412604166668</v>
          </cell>
          <cell r="I4" t="e">
            <v>#N/A</v>
          </cell>
          <cell r="J4">
            <v>362936</v>
          </cell>
          <cell r="K4">
            <v>53646</v>
          </cell>
          <cell r="L4" t="str">
            <v>FACTURA NO RADICADA</v>
          </cell>
          <cell r="M4" t="e">
            <v>#N/A</v>
          </cell>
          <cell r="N4">
            <v>0</v>
          </cell>
          <cell r="O4">
            <v>0</v>
          </cell>
          <cell r="Q4">
            <v>0</v>
          </cell>
          <cell r="R4">
            <v>0</v>
          </cell>
          <cell r="S4">
            <v>0</v>
          </cell>
          <cell r="U4">
            <v>0</v>
          </cell>
        </row>
        <row r="5">
          <cell r="F5" t="str">
            <v>891380046_HSR11640</v>
          </cell>
          <cell r="G5">
            <v>43281</v>
          </cell>
          <cell r="H5">
            <v>43281.408252314817</v>
          </cell>
          <cell r="I5" t="e">
            <v>#N/A</v>
          </cell>
          <cell r="J5">
            <v>304091</v>
          </cell>
          <cell r="K5">
            <v>304091</v>
          </cell>
          <cell r="L5" t="str">
            <v>FACTURA NO RADICADA</v>
          </cell>
          <cell r="M5" t="e">
            <v>#N/A</v>
          </cell>
          <cell r="N5">
            <v>0</v>
          </cell>
          <cell r="O5">
            <v>0</v>
          </cell>
          <cell r="Q5">
            <v>0</v>
          </cell>
          <cell r="R5">
            <v>0</v>
          </cell>
          <cell r="S5">
            <v>0</v>
          </cell>
          <cell r="U5">
            <v>0</v>
          </cell>
        </row>
        <row r="6">
          <cell r="F6" t="str">
            <v>891380046_HSR11791</v>
          </cell>
          <cell r="G6">
            <v>43312</v>
          </cell>
          <cell r="H6">
            <v>43322.599710648145</v>
          </cell>
          <cell r="I6" t="e">
            <v>#N/A</v>
          </cell>
          <cell r="J6">
            <v>473319</v>
          </cell>
          <cell r="K6">
            <v>88319</v>
          </cell>
          <cell r="L6" t="str">
            <v>FACTURA NO RADICADA</v>
          </cell>
          <cell r="M6" t="e">
            <v>#N/A</v>
          </cell>
          <cell r="N6">
            <v>0</v>
          </cell>
          <cell r="O6">
            <v>0</v>
          </cell>
          <cell r="Q6">
            <v>0</v>
          </cell>
          <cell r="R6">
            <v>0</v>
          </cell>
          <cell r="S6">
            <v>0</v>
          </cell>
          <cell r="U6">
            <v>0</v>
          </cell>
        </row>
        <row r="7">
          <cell r="F7" t="str">
            <v>891380046_HSR11934</v>
          </cell>
          <cell r="G7">
            <v>43343</v>
          </cell>
          <cell r="H7">
            <v>43353.467928240738</v>
          </cell>
          <cell r="I7" t="e">
            <v>#N/A</v>
          </cell>
          <cell r="J7">
            <v>560947</v>
          </cell>
          <cell r="K7">
            <v>25931</v>
          </cell>
          <cell r="L7" t="str">
            <v>FACTURA NO RADICADA</v>
          </cell>
          <cell r="M7" t="e">
            <v>#N/A</v>
          </cell>
          <cell r="N7">
            <v>0</v>
          </cell>
          <cell r="O7">
            <v>0</v>
          </cell>
          <cell r="Q7">
            <v>0</v>
          </cell>
          <cell r="R7">
            <v>0</v>
          </cell>
          <cell r="S7">
            <v>0</v>
          </cell>
          <cell r="U7">
            <v>0</v>
          </cell>
        </row>
        <row r="8">
          <cell r="F8" t="str">
            <v>891380046_HSR12828</v>
          </cell>
          <cell r="G8">
            <v>43496</v>
          </cell>
          <cell r="H8">
            <v>43503.423796296294</v>
          </cell>
          <cell r="I8" t="e">
            <v>#N/A</v>
          </cell>
          <cell r="J8">
            <v>550188</v>
          </cell>
          <cell r="K8">
            <v>400</v>
          </cell>
          <cell r="L8" t="str">
            <v>FACTURA NO RADICADA</v>
          </cell>
          <cell r="M8" t="e">
            <v>#N/A</v>
          </cell>
          <cell r="N8">
            <v>0</v>
          </cell>
          <cell r="O8">
            <v>0</v>
          </cell>
          <cell r="Q8">
            <v>0</v>
          </cell>
          <cell r="R8">
            <v>0</v>
          </cell>
          <cell r="S8">
            <v>0</v>
          </cell>
          <cell r="U8">
            <v>0</v>
          </cell>
        </row>
        <row r="9">
          <cell r="F9" t="str">
            <v>891380046_HSR12979</v>
          </cell>
          <cell r="G9">
            <v>43524</v>
          </cell>
          <cell r="H9">
            <v>43525.346168981479</v>
          </cell>
          <cell r="I9" t="e">
            <v>#N/A</v>
          </cell>
          <cell r="J9">
            <v>581316</v>
          </cell>
          <cell r="K9">
            <v>526916</v>
          </cell>
          <cell r="L9" t="str">
            <v>FACTURA NO RADICADA</v>
          </cell>
          <cell r="M9" t="e">
            <v>#N/A</v>
          </cell>
          <cell r="N9">
            <v>0</v>
          </cell>
          <cell r="O9">
            <v>0</v>
          </cell>
          <cell r="Q9">
            <v>0</v>
          </cell>
          <cell r="R9">
            <v>0</v>
          </cell>
          <cell r="S9">
            <v>0</v>
          </cell>
          <cell r="U9">
            <v>0</v>
          </cell>
        </row>
        <row r="10">
          <cell r="F10" t="str">
            <v>891380046_HSR15987</v>
          </cell>
          <cell r="G10">
            <v>44134.607638888891</v>
          </cell>
          <cell r="H10">
            <v>44152.474386574075</v>
          </cell>
          <cell r="I10" t="e">
            <v>#N/A</v>
          </cell>
          <cell r="J10">
            <v>456605</v>
          </cell>
          <cell r="K10">
            <v>32900</v>
          </cell>
          <cell r="L10" t="str">
            <v>FACTURA NO RADICADA</v>
          </cell>
          <cell r="M10" t="e">
            <v>#N/A</v>
          </cell>
          <cell r="N10">
            <v>0</v>
          </cell>
          <cell r="O10">
            <v>0</v>
          </cell>
          <cell r="Q10">
            <v>0</v>
          </cell>
          <cell r="R10">
            <v>0</v>
          </cell>
          <cell r="S10">
            <v>0</v>
          </cell>
          <cell r="U10">
            <v>0</v>
          </cell>
        </row>
        <row r="11">
          <cell r="F11" t="str">
            <v>891380046_HSR20488</v>
          </cell>
          <cell r="G11">
            <v>44180.442361111112</v>
          </cell>
          <cell r="H11">
            <v>44196.692476851851</v>
          </cell>
          <cell r="I11">
            <v>0</v>
          </cell>
          <cell r="J11">
            <v>16400</v>
          </cell>
          <cell r="K11">
            <v>16400</v>
          </cell>
          <cell r="L11" t="str">
            <v>FACTURA DEVUELTA</v>
          </cell>
          <cell r="M11" t="str">
            <v>Devuelta</v>
          </cell>
          <cell r="N11">
            <v>16400</v>
          </cell>
          <cell r="O11">
            <v>16400</v>
          </cell>
          <cell r="P11" t="str">
            <v xml:space="preserve">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1">
            <v>16400</v>
          </cell>
          <cell r="R11">
            <v>0</v>
          </cell>
          <cell r="S11">
            <v>0</v>
          </cell>
          <cell r="U11">
            <v>0</v>
          </cell>
        </row>
        <row r="12">
          <cell r="F12" t="str">
            <v>891380046_HSR23461</v>
          </cell>
          <cell r="G12">
            <v>44216.380555555559</v>
          </cell>
          <cell r="H12">
            <v>44251.705983796295</v>
          </cell>
          <cell r="I12">
            <v>0</v>
          </cell>
          <cell r="J12">
            <v>32900</v>
          </cell>
          <cell r="K12">
            <v>32900</v>
          </cell>
          <cell r="L12" t="str">
            <v>FACTURA DEVUELTA</v>
          </cell>
          <cell r="M12" t="str">
            <v>Devuelta</v>
          </cell>
          <cell r="N12">
            <v>32900</v>
          </cell>
          <cell r="O12">
            <v>32900</v>
          </cell>
          <cell r="P12" t="str">
            <v xml:space="preserve">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2">
            <v>32900</v>
          </cell>
          <cell r="R12">
            <v>0</v>
          </cell>
          <cell r="S12">
            <v>0</v>
          </cell>
          <cell r="U12">
            <v>0</v>
          </cell>
        </row>
        <row r="13">
          <cell r="F13" t="str">
            <v>891380046_HSR33295</v>
          </cell>
          <cell r="G13">
            <v>44300.642361111109</v>
          </cell>
          <cell r="H13">
            <v>44336.671701388892</v>
          </cell>
          <cell r="I13">
            <v>0</v>
          </cell>
          <cell r="J13">
            <v>31028</v>
          </cell>
          <cell r="K13">
            <v>31028</v>
          </cell>
          <cell r="L13" t="str">
            <v>FACTURA DEVUELTA</v>
          </cell>
          <cell r="M13" t="str">
            <v>Devuelta</v>
          </cell>
          <cell r="N13">
            <v>31028</v>
          </cell>
          <cell r="O13">
            <v>31028</v>
          </cell>
          <cell r="P13" t="str">
            <v xml:space="preserve">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3">
            <v>31028</v>
          </cell>
          <cell r="R13">
            <v>0</v>
          </cell>
          <cell r="S13">
            <v>0</v>
          </cell>
          <cell r="U13">
            <v>0</v>
          </cell>
        </row>
        <row r="14">
          <cell r="F14" t="str">
            <v>891380046_HSR36429</v>
          </cell>
          <cell r="G14">
            <v>44332.728472222225</v>
          </cell>
          <cell r="H14">
            <v>44357.401053240741</v>
          </cell>
          <cell r="I14">
            <v>0</v>
          </cell>
          <cell r="J14">
            <v>113607</v>
          </cell>
          <cell r="K14">
            <v>113607</v>
          </cell>
          <cell r="L14" t="str">
            <v>FACTURA DEVUELTA</v>
          </cell>
          <cell r="M14" t="str">
            <v>Devuelta</v>
          </cell>
          <cell r="N14">
            <v>113607</v>
          </cell>
          <cell r="O14">
            <v>113607</v>
          </cell>
          <cell r="P14" t="str">
            <v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4">
            <v>113607</v>
          </cell>
          <cell r="R14">
            <v>0</v>
          </cell>
          <cell r="S14">
            <v>0</v>
          </cell>
          <cell r="U14">
            <v>0</v>
          </cell>
        </row>
        <row r="15">
          <cell r="F15" t="str">
            <v>891380046_HSR51278</v>
          </cell>
          <cell r="G15">
            <v>44462.742361111108</v>
          </cell>
          <cell r="H15">
            <v>44488.330208333333</v>
          </cell>
          <cell r="I15">
            <v>0</v>
          </cell>
          <cell r="J15">
            <v>17000</v>
          </cell>
          <cell r="K15">
            <v>17000</v>
          </cell>
          <cell r="L15" t="str">
            <v>FACTURA DEVUELTA</v>
          </cell>
          <cell r="M15" t="str">
            <v>Devuelta</v>
          </cell>
          <cell r="N15">
            <v>17000</v>
          </cell>
          <cell r="O15">
            <v>17000</v>
          </cell>
          <cell r="P15" t="str">
            <v xml:space="preserve">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5">
            <v>17000</v>
          </cell>
          <cell r="R15">
            <v>0</v>
          </cell>
          <cell r="S15">
            <v>0</v>
          </cell>
          <cell r="U15">
            <v>0</v>
          </cell>
        </row>
        <row r="16">
          <cell r="F16" t="str">
            <v>891380046_HSR51279</v>
          </cell>
          <cell r="G16">
            <v>44462.745138888888</v>
          </cell>
          <cell r="H16">
            <v>44488.330208333333</v>
          </cell>
          <cell r="I16">
            <v>0</v>
          </cell>
          <cell r="J16">
            <v>22600</v>
          </cell>
          <cell r="K16">
            <v>22600</v>
          </cell>
          <cell r="L16" t="str">
            <v>FACTURA DEVUELTA</v>
          </cell>
          <cell r="M16" t="str">
            <v>Devuelta</v>
          </cell>
          <cell r="N16">
            <v>22600</v>
          </cell>
          <cell r="O16">
            <v>22600</v>
          </cell>
          <cell r="P16" t="str">
            <v xml:space="preserve">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6">
            <v>22600</v>
          </cell>
          <cell r="R16">
            <v>0</v>
          </cell>
          <cell r="S16">
            <v>0</v>
          </cell>
          <cell r="U16">
            <v>0</v>
          </cell>
        </row>
        <row r="17">
          <cell r="F17" t="str">
            <v>891380046_HSR62070</v>
          </cell>
          <cell r="G17">
            <v>44566.447222222225</v>
          </cell>
          <cell r="H17">
            <v>44603.398761574077</v>
          </cell>
          <cell r="I17">
            <v>0</v>
          </cell>
          <cell r="J17">
            <v>36300</v>
          </cell>
          <cell r="K17">
            <v>36300</v>
          </cell>
          <cell r="L17" t="str">
            <v>FACTURA DEVUELTA</v>
          </cell>
          <cell r="M17" t="str">
            <v>Devuelta</v>
          </cell>
          <cell r="N17">
            <v>36300</v>
          </cell>
          <cell r="O17">
            <v>36300</v>
          </cell>
          <cell r="P17" t="str">
            <v xml:space="preserve">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17">
            <v>36300</v>
          </cell>
          <cell r="R17">
            <v>0</v>
          </cell>
          <cell r="S17">
            <v>0</v>
          </cell>
          <cell r="U17">
            <v>0</v>
          </cell>
        </row>
        <row r="18">
          <cell r="F18" t="str">
            <v>891380046_HSR89717</v>
          </cell>
          <cell r="G18">
            <v>44831.916666666664</v>
          </cell>
          <cell r="H18">
            <v>44846.479907407411</v>
          </cell>
          <cell r="I18">
            <v>44845</v>
          </cell>
          <cell r="J18">
            <v>125906</v>
          </cell>
          <cell r="K18">
            <v>6</v>
          </cell>
          <cell r="L18" t="str">
            <v>FACTURA CANCELADA</v>
          </cell>
          <cell r="M18" t="str">
            <v>Finalizada</v>
          </cell>
          <cell r="N18">
            <v>125900</v>
          </cell>
          <cell r="O18">
            <v>0</v>
          </cell>
          <cell r="Q18">
            <v>125900</v>
          </cell>
          <cell r="R18">
            <v>125900</v>
          </cell>
          <cell r="S18">
            <v>0</v>
          </cell>
          <cell r="U18">
            <v>125900</v>
          </cell>
          <cell r="V18">
            <v>2201341417</v>
          </cell>
          <cell r="W18" t="str">
            <v>17.01.2023</v>
          </cell>
        </row>
        <row r="19">
          <cell r="F19" t="str">
            <v>891380046_HSR117063</v>
          </cell>
          <cell r="G19">
            <v>45090.637499999997</v>
          </cell>
          <cell r="H19">
            <v>45120.602141203701</v>
          </cell>
          <cell r="I19">
            <v>45121.590575000002</v>
          </cell>
          <cell r="J19">
            <v>76300</v>
          </cell>
          <cell r="K19">
            <v>76300</v>
          </cell>
          <cell r="L19" t="str">
            <v xml:space="preserve">FACTURA PENDIENTE EN PROGRAMACION DE PAGO </v>
          </cell>
          <cell r="M19" t="str">
            <v>Finalizada</v>
          </cell>
          <cell r="N19">
            <v>76300</v>
          </cell>
          <cell r="O19">
            <v>0</v>
          </cell>
          <cell r="Q19">
            <v>76300</v>
          </cell>
          <cell r="R19">
            <v>76300</v>
          </cell>
          <cell r="S19">
            <v>76300</v>
          </cell>
          <cell r="T19">
            <v>1222452911</v>
          </cell>
          <cell r="U19">
            <v>0</v>
          </cell>
        </row>
        <row r="20">
          <cell r="F20" t="str">
            <v>891380046_HSR119872</v>
          </cell>
          <cell r="G20">
            <v>45108.90625</v>
          </cell>
          <cell r="H20">
            <v>45149.423726851855</v>
          </cell>
          <cell r="I20">
            <v>45149.402547071761</v>
          </cell>
          <cell r="J20">
            <v>234317</v>
          </cell>
          <cell r="K20">
            <v>234317</v>
          </cell>
          <cell r="L20" t="str">
            <v xml:space="preserve">FACTURA PENDIENTE EN PROGRAMACION DE PAGO </v>
          </cell>
          <cell r="M20" t="str">
            <v>Finalizada</v>
          </cell>
          <cell r="N20">
            <v>234317</v>
          </cell>
          <cell r="O20">
            <v>0</v>
          </cell>
          <cell r="Q20">
            <v>234317</v>
          </cell>
          <cell r="R20">
            <v>234317</v>
          </cell>
          <cell r="S20">
            <v>234317</v>
          </cell>
          <cell r="T20">
            <v>1222453330</v>
          </cell>
          <cell r="U20">
            <v>0</v>
          </cell>
        </row>
        <row r="21">
          <cell r="F21" t="str">
            <v>891380046_HSR120569</v>
          </cell>
          <cell r="G21">
            <v>45113.948611111111</v>
          </cell>
          <cell r="H21">
            <v>45149.423726851855</v>
          </cell>
          <cell r="I21">
            <v>45149.403924224534</v>
          </cell>
          <cell r="J21">
            <v>169534</v>
          </cell>
          <cell r="K21">
            <v>169534</v>
          </cell>
          <cell r="L21" t="str">
            <v xml:space="preserve">FACTURA PENDIENTE EN PROGRAMACION DE PAGO </v>
          </cell>
          <cell r="M21" t="str">
            <v>Finalizada</v>
          </cell>
          <cell r="N21">
            <v>169534</v>
          </cell>
          <cell r="O21">
            <v>0</v>
          </cell>
          <cell r="Q21">
            <v>169534</v>
          </cell>
          <cell r="R21">
            <v>169534</v>
          </cell>
          <cell r="S21">
            <v>169534</v>
          </cell>
          <cell r="T21">
            <v>1222453276</v>
          </cell>
          <cell r="U21">
            <v>0</v>
          </cell>
        </row>
        <row r="22">
          <cell r="F22" t="str">
            <v>891380046_HSR122320</v>
          </cell>
          <cell r="G22">
            <v>45128.265277777777</v>
          </cell>
          <cell r="H22">
            <v>45149.423726851855</v>
          </cell>
          <cell r="I22">
            <v>45149.394014814818</v>
          </cell>
          <cell r="J22">
            <v>91342</v>
          </cell>
          <cell r="K22">
            <v>91342</v>
          </cell>
          <cell r="L22" t="str">
            <v xml:space="preserve">FACTURA PENDIENTE EN PROGRAMACION DE PAGO </v>
          </cell>
          <cell r="M22" t="str">
            <v>Finalizada</v>
          </cell>
          <cell r="N22">
            <v>91342</v>
          </cell>
          <cell r="O22">
            <v>0</v>
          </cell>
          <cell r="Q22">
            <v>91342</v>
          </cell>
          <cell r="R22">
            <v>91342</v>
          </cell>
          <cell r="S22">
            <v>91342</v>
          </cell>
          <cell r="T22">
            <v>1222453339</v>
          </cell>
          <cell r="U22">
            <v>0</v>
          </cell>
        </row>
        <row r="23">
          <cell r="F23" t="str">
            <v>891380046_HSR122562</v>
          </cell>
          <cell r="G23">
            <v>45131.65625</v>
          </cell>
          <cell r="H23">
            <v>45149.423726851855</v>
          </cell>
          <cell r="I23">
            <v>45149.394753900466</v>
          </cell>
          <cell r="J23">
            <v>44300</v>
          </cell>
          <cell r="K23">
            <v>44300</v>
          </cell>
          <cell r="L23" t="str">
            <v xml:space="preserve">FACTURA PENDIENTE EN PROGRAMACION DE PAGO </v>
          </cell>
          <cell r="M23" t="str">
            <v>Finalizada</v>
          </cell>
          <cell r="N23">
            <v>46500</v>
          </cell>
          <cell r="O23">
            <v>0</v>
          </cell>
          <cell r="Q23">
            <v>46500</v>
          </cell>
          <cell r="R23">
            <v>44300</v>
          </cell>
          <cell r="S23">
            <v>44300</v>
          </cell>
          <cell r="T23">
            <v>1222453369</v>
          </cell>
          <cell r="U23">
            <v>0</v>
          </cell>
        </row>
        <row r="24">
          <cell r="F24" t="str">
            <v>891380046_HSR123471</v>
          </cell>
          <cell r="G24">
            <v>45137.405555555553</v>
          </cell>
          <cell r="H24">
            <v>45149.423726851855</v>
          </cell>
          <cell r="I24">
            <v>45149.396681446757</v>
          </cell>
          <cell r="J24">
            <v>109169</v>
          </cell>
          <cell r="K24">
            <v>109169</v>
          </cell>
          <cell r="L24" t="str">
            <v xml:space="preserve">FACTURA PENDIENTE EN PROGRAMACION DE PAGO </v>
          </cell>
          <cell r="M24" t="str">
            <v>Finalizada</v>
          </cell>
          <cell r="N24">
            <v>109169</v>
          </cell>
          <cell r="O24">
            <v>0</v>
          </cell>
          <cell r="Q24">
            <v>109169</v>
          </cell>
          <cell r="R24">
            <v>109169</v>
          </cell>
          <cell r="S24">
            <v>109169</v>
          </cell>
          <cell r="T24">
            <v>1222453336</v>
          </cell>
          <cell r="U24">
            <v>0</v>
          </cell>
        </row>
        <row r="25">
          <cell r="F25" t="str">
            <v>891380046_HSR128466</v>
          </cell>
          <cell r="G25">
            <v>45174.615972222222</v>
          </cell>
          <cell r="H25">
            <v>45205.666759259257</v>
          </cell>
          <cell r="I25">
            <v>45205.609377048611</v>
          </cell>
          <cell r="J25">
            <v>83918</v>
          </cell>
          <cell r="K25">
            <v>83918</v>
          </cell>
          <cell r="L25" t="str">
            <v xml:space="preserve">FACTURA PENDIENTE EN PROGRAMACION DE PAGO </v>
          </cell>
          <cell r="M25" t="str">
            <v>Finalizada</v>
          </cell>
          <cell r="N25">
            <v>83918</v>
          </cell>
          <cell r="O25">
            <v>0</v>
          </cell>
          <cell r="Q25">
            <v>83918</v>
          </cell>
          <cell r="R25">
            <v>83918</v>
          </cell>
          <cell r="S25">
            <v>83918</v>
          </cell>
          <cell r="T25">
            <v>1222454406</v>
          </cell>
          <cell r="U25">
            <v>0</v>
          </cell>
        </row>
        <row r="26">
          <cell r="F26" t="str">
            <v>891380046_HSR129121</v>
          </cell>
          <cell r="G26">
            <v>45179.645833333336</v>
          </cell>
          <cell r="H26">
            <v>45205.666759259257</v>
          </cell>
          <cell r="I26">
            <v>45205.611859062497</v>
          </cell>
          <cell r="J26">
            <v>93440</v>
          </cell>
          <cell r="K26">
            <v>93440</v>
          </cell>
          <cell r="L26" t="str">
            <v xml:space="preserve">FACTURA PENDIENTE EN PROGRAMACION DE PAGO </v>
          </cell>
          <cell r="M26" t="str">
            <v>Finalizada</v>
          </cell>
          <cell r="N26">
            <v>93440</v>
          </cell>
          <cell r="O26">
            <v>0</v>
          </cell>
          <cell r="Q26">
            <v>93440</v>
          </cell>
          <cell r="R26">
            <v>93440</v>
          </cell>
          <cell r="S26">
            <v>93440</v>
          </cell>
          <cell r="T26">
            <v>1222454407</v>
          </cell>
          <cell r="U26">
            <v>0</v>
          </cell>
        </row>
        <row r="27">
          <cell r="F27" t="str">
            <v>891380046_HSR135883</v>
          </cell>
          <cell r="G27">
            <v>45229.275694444441</v>
          </cell>
          <cell r="H27">
            <v>45239.696875000001</v>
          </cell>
          <cell r="I27">
            <v>45238.584853437504</v>
          </cell>
          <cell r="J27">
            <v>109623</v>
          </cell>
          <cell r="K27">
            <v>109623</v>
          </cell>
          <cell r="L27" t="str">
            <v xml:space="preserve">FACTURA PENDIENTE EN PROGRAMACION DE PAGO </v>
          </cell>
          <cell r="M27" t="str">
            <v>Finalizada</v>
          </cell>
          <cell r="N27">
            <v>109623</v>
          </cell>
          <cell r="O27">
            <v>0</v>
          </cell>
          <cell r="Q27">
            <v>109623</v>
          </cell>
          <cell r="R27">
            <v>109623</v>
          </cell>
          <cell r="S27">
            <v>109623</v>
          </cell>
          <cell r="T27">
            <v>1222457295</v>
          </cell>
          <cell r="U27">
            <v>0</v>
          </cell>
        </row>
        <row r="28">
          <cell r="F28" t="str">
            <v>891380046_HSR136766</v>
          </cell>
          <cell r="G28">
            <v>45237.242361111108</v>
          </cell>
          <cell r="H28">
            <v>45265.470057870371</v>
          </cell>
          <cell r="I28">
            <v>45266.343199768518</v>
          </cell>
          <cell r="J28">
            <v>76300</v>
          </cell>
          <cell r="K28">
            <v>76300</v>
          </cell>
          <cell r="L28" t="str">
            <v xml:space="preserve">FACTURA PENDIENTE EN PROGRAMACION DE PAGO </v>
          </cell>
          <cell r="M28" t="str">
            <v>Finalizada</v>
          </cell>
          <cell r="N28">
            <v>76300</v>
          </cell>
          <cell r="O28">
            <v>0</v>
          </cell>
          <cell r="Q28">
            <v>76300</v>
          </cell>
          <cell r="R28">
            <v>76300</v>
          </cell>
          <cell r="S28">
            <v>76300</v>
          </cell>
          <cell r="T28">
            <v>1222455205</v>
          </cell>
          <cell r="U28">
            <v>0</v>
          </cell>
        </row>
        <row r="29">
          <cell r="F29" t="str">
            <v>891380046_HSR137570</v>
          </cell>
          <cell r="G29">
            <v>45243.022916666669</v>
          </cell>
          <cell r="H29">
            <v>45265.470057870371</v>
          </cell>
          <cell r="I29">
            <v>45265.651353321759</v>
          </cell>
          <cell r="J29">
            <v>111413</v>
          </cell>
          <cell r="K29">
            <v>111413</v>
          </cell>
          <cell r="L29" t="str">
            <v xml:space="preserve">FACTURA PENDIENTE EN PROGRAMACION DE PAGO </v>
          </cell>
          <cell r="M29" t="str">
            <v>Finalizada</v>
          </cell>
          <cell r="N29">
            <v>111413</v>
          </cell>
          <cell r="O29">
            <v>0</v>
          </cell>
          <cell r="Q29">
            <v>111413</v>
          </cell>
          <cell r="R29">
            <v>111413</v>
          </cell>
          <cell r="S29">
            <v>111413</v>
          </cell>
          <cell r="T29">
            <v>1222457348</v>
          </cell>
          <cell r="U29">
            <v>0</v>
          </cell>
        </row>
        <row r="30">
          <cell r="F30" t="str">
            <v>891380046_HSR137756</v>
          </cell>
          <cell r="G30">
            <v>45244.559027777781</v>
          </cell>
          <cell r="H30">
            <v>45265.470069444447</v>
          </cell>
          <cell r="I30">
            <v>45265.651946331018</v>
          </cell>
          <cell r="J30">
            <v>79600</v>
          </cell>
          <cell r="K30">
            <v>79600</v>
          </cell>
          <cell r="L30" t="str">
            <v xml:space="preserve">FACTURA PENDIENTE EN PROGRAMACION DE PAGO </v>
          </cell>
          <cell r="M30" t="str">
            <v>Finalizada</v>
          </cell>
          <cell r="N30">
            <v>79600</v>
          </cell>
          <cell r="O30">
            <v>0</v>
          </cell>
          <cell r="Q30">
            <v>79600</v>
          </cell>
          <cell r="R30">
            <v>79600</v>
          </cell>
          <cell r="S30">
            <v>79600</v>
          </cell>
          <cell r="T30">
            <v>1222455194</v>
          </cell>
          <cell r="U30">
            <v>0</v>
          </cell>
        </row>
        <row r="31">
          <cell r="F31" t="str">
            <v>891380046_HSR145355</v>
          </cell>
          <cell r="G31">
            <v>45301.584722222222</v>
          </cell>
          <cell r="H31">
            <v>45328.629247685189</v>
          </cell>
          <cell r="I31">
            <v>45328.602194791667</v>
          </cell>
          <cell r="J31">
            <v>107130</v>
          </cell>
          <cell r="K31">
            <v>107130</v>
          </cell>
          <cell r="L31" t="str">
            <v>FACTURA CANCELADA</v>
          </cell>
          <cell r="M31" t="str">
            <v>Finalizada</v>
          </cell>
          <cell r="N31">
            <v>107130</v>
          </cell>
          <cell r="O31">
            <v>0</v>
          </cell>
          <cell r="Q31">
            <v>107130</v>
          </cell>
          <cell r="R31">
            <v>107130</v>
          </cell>
          <cell r="S31">
            <v>0</v>
          </cell>
          <cell r="U31">
            <v>107130</v>
          </cell>
          <cell r="V31">
            <v>2201511287</v>
          </cell>
          <cell r="W31" t="str">
            <v>29.05.2024</v>
          </cell>
        </row>
        <row r="32">
          <cell r="F32" t="str">
            <v>891380046_HSR147099</v>
          </cell>
          <cell r="G32">
            <v>45314.50277777778</v>
          </cell>
          <cell r="H32">
            <v>45328.629247685189</v>
          </cell>
          <cell r="I32">
            <v>45328.602194791667</v>
          </cell>
          <cell r="J32">
            <v>88340</v>
          </cell>
          <cell r="K32">
            <v>88340</v>
          </cell>
          <cell r="L32" t="str">
            <v>FACTURA CANCELADA</v>
          </cell>
          <cell r="M32" t="str">
            <v>Finalizada</v>
          </cell>
          <cell r="N32">
            <v>88340</v>
          </cell>
          <cell r="O32">
            <v>0</v>
          </cell>
          <cell r="Q32">
            <v>88340</v>
          </cell>
          <cell r="R32">
            <v>88340</v>
          </cell>
          <cell r="S32">
            <v>0</v>
          </cell>
          <cell r="U32">
            <v>88340</v>
          </cell>
          <cell r="V32">
            <v>2201511287</v>
          </cell>
          <cell r="W32" t="str">
            <v>29.05.2024</v>
          </cell>
        </row>
        <row r="33">
          <cell r="F33" t="str">
            <v>891380046_HSR147156</v>
          </cell>
          <cell r="G33">
            <v>45314.725694444445</v>
          </cell>
          <cell r="H33">
            <v>45328.629247685189</v>
          </cell>
          <cell r="I33">
            <v>45328</v>
          </cell>
          <cell r="J33">
            <v>88340</v>
          </cell>
          <cell r="K33">
            <v>88340</v>
          </cell>
          <cell r="L33" t="str">
            <v>FACTURA DEVUELTA</v>
          </cell>
          <cell r="M33" t="str">
            <v>Devuelta</v>
          </cell>
          <cell r="N33">
            <v>88340</v>
          </cell>
          <cell r="O33">
            <v>88340</v>
          </cell>
          <cell r="P33" t="str">
            <v>AUT: SE REALIZA DEVOLUCIÓN DE FACTURA, LA AUTORIZACIÓN 122300196646 ESTÁ GENERADA PARA OTRO PACIENTE CC 6322911 - GUTIERREZ ROSERO JUSTO MAURICIO, FAVOR COMUNICARSE CON EL ÁREA ENCARGADA, SOLICITARLA A LA capautorizaciones@epsdelagente.com.co</v>
          </cell>
          <cell r="Q33">
            <v>0</v>
          </cell>
          <cell r="R33">
            <v>0</v>
          </cell>
          <cell r="S33">
            <v>0</v>
          </cell>
          <cell r="U33">
            <v>0</v>
          </cell>
        </row>
        <row r="34">
          <cell r="F34" t="str">
            <v>891380046_HSR152861</v>
          </cell>
          <cell r="G34">
            <v>45354.484027777777</v>
          </cell>
          <cell r="H34">
            <v>45391.65662037037</v>
          </cell>
          <cell r="I34">
            <v>45391.533701585649</v>
          </cell>
          <cell r="J34">
            <v>91060</v>
          </cell>
          <cell r="K34">
            <v>91060</v>
          </cell>
          <cell r="L34" t="str">
            <v>FACTURA CANCELADA</v>
          </cell>
          <cell r="M34" t="str">
            <v>Finalizada</v>
          </cell>
          <cell r="N34">
            <v>91060</v>
          </cell>
          <cell r="O34">
            <v>0</v>
          </cell>
          <cell r="Q34">
            <v>91060</v>
          </cell>
          <cell r="R34">
            <v>91060</v>
          </cell>
          <cell r="S34">
            <v>0</v>
          </cell>
          <cell r="U34">
            <v>91060</v>
          </cell>
          <cell r="V34">
            <v>2201510477</v>
          </cell>
          <cell r="W34" t="str">
            <v>17.05.2024</v>
          </cell>
        </row>
        <row r="35">
          <cell r="F35" t="str">
            <v>891380046_HSR152893</v>
          </cell>
          <cell r="G35">
            <v>45355.229861111111</v>
          </cell>
          <cell r="H35">
            <v>45391.65662037037</v>
          </cell>
          <cell r="I35">
            <v>45391.533701585649</v>
          </cell>
          <cell r="J35">
            <v>322896</v>
          </cell>
          <cell r="K35">
            <v>322896</v>
          </cell>
          <cell r="L35" t="str">
            <v>FACTURA CANCELADA</v>
          </cell>
          <cell r="M35" t="str">
            <v>Finalizada</v>
          </cell>
          <cell r="N35">
            <v>322896</v>
          </cell>
          <cell r="O35">
            <v>0</v>
          </cell>
          <cell r="Q35">
            <v>322896</v>
          </cell>
          <cell r="R35">
            <v>322896</v>
          </cell>
          <cell r="S35">
            <v>0</v>
          </cell>
          <cell r="U35">
            <v>322896</v>
          </cell>
          <cell r="V35">
            <v>2201510477</v>
          </cell>
          <cell r="W35" t="str">
            <v>17.05.2024</v>
          </cell>
        </row>
        <row r="36">
          <cell r="F36" t="str">
            <v>891380046_HSR153764</v>
          </cell>
          <cell r="G36">
            <v>45362.543055555558</v>
          </cell>
          <cell r="H36">
            <v>45391.65662037037</v>
          </cell>
          <cell r="I36">
            <v>45391.533701585649</v>
          </cell>
          <cell r="J36">
            <v>52000</v>
          </cell>
          <cell r="K36">
            <v>52000</v>
          </cell>
          <cell r="L36" t="str">
            <v>FACTURA CANCELADA</v>
          </cell>
          <cell r="M36" t="str">
            <v>Finalizada</v>
          </cell>
          <cell r="N36">
            <v>52000</v>
          </cell>
          <cell r="O36">
            <v>0</v>
          </cell>
          <cell r="Q36">
            <v>52000</v>
          </cell>
          <cell r="R36">
            <v>52000</v>
          </cell>
          <cell r="S36">
            <v>0</v>
          </cell>
          <cell r="U36">
            <v>52000</v>
          </cell>
          <cell r="V36">
            <v>2201510477</v>
          </cell>
          <cell r="W36" t="str">
            <v>17.05.2024</v>
          </cell>
        </row>
        <row r="37">
          <cell r="F37" t="str">
            <v>891380046_HSR154422</v>
          </cell>
          <cell r="G37">
            <v>45365.810416666667</v>
          </cell>
          <cell r="H37">
            <v>45391.65662037037</v>
          </cell>
          <cell r="I37">
            <v>45391.533701585649</v>
          </cell>
          <cell r="J37">
            <v>86322</v>
          </cell>
          <cell r="K37">
            <v>86322</v>
          </cell>
          <cell r="L37" t="str">
            <v>FACTURA CANCELADA</v>
          </cell>
          <cell r="M37" t="str">
            <v>Finalizada</v>
          </cell>
          <cell r="N37">
            <v>86322</v>
          </cell>
          <cell r="O37">
            <v>0</v>
          </cell>
          <cell r="Q37">
            <v>86322</v>
          </cell>
          <cell r="R37">
            <v>86322</v>
          </cell>
          <cell r="S37">
            <v>0</v>
          </cell>
          <cell r="U37">
            <v>86322</v>
          </cell>
          <cell r="V37">
            <v>2201510477</v>
          </cell>
          <cell r="W37" t="str">
            <v>17.05.2024</v>
          </cell>
        </row>
        <row r="38">
          <cell r="F38" t="str">
            <v>891380046_HSR154567</v>
          </cell>
          <cell r="G38">
            <v>45366.757638888892</v>
          </cell>
          <cell r="H38">
            <v>45391.656631944446</v>
          </cell>
          <cell r="I38">
            <v>45391.533701585649</v>
          </cell>
          <cell r="J38">
            <v>124310</v>
          </cell>
          <cell r="K38">
            <v>124310</v>
          </cell>
          <cell r="L38" t="str">
            <v>FACTURA CANCELADA</v>
          </cell>
          <cell r="M38" t="str">
            <v>Finalizada</v>
          </cell>
          <cell r="N38">
            <v>124310</v>
          </cell>
          <cell r="O38">
            <v>0</v>
          </cell>
          <cell r="Q38">
            <v>124310</v>
          </cell>
          <cell r="R38">
            <v>124310</v>
          </cell>
          <cell r="S38">
            <v>0</v>
          </cell>
          <cell r="U38">
            <v>124310</v>
          </cell>
          <cell r="V38">
            <v>2201510477</v>
          </cell>
          <cell r="W38" t="str">
            <v>17.05.2024</v>
          </cell>
        </row>
        <row r="39">
          <cell r="F39" t="str">
            <v>891380046_HSR154656</v>
          </cell>
          <cell r="G39">
            <v>45368.319444444445</v>
          </cell>
          <cell r="H39">
            <v>45391.656631944446</v>
          </cell>
          <cell r="I39">
            <v>45391.533701585649</v>
          </cell>
          <cell r="J39">
            <v>87310</v>
          </cell>
          <cell r="K39">
            <v>87310</v>
          </cell>
          <cell r="L39" t="str">
            <v>FACTURA CANCELADA</v>
          </cell>
          <cell r="M39" t="str">
            <v>Finalizada</v>
          </cell>
          <cell r="N39">
            <v>87310</v>
          </cell>
          <cell r="O39">
            <v>0</v>
          </cell>
          <cell r="Q39">
            <v>87310</v>
          </cell>
          <cell r="R39">
            <v>87310</v>
          </cell>
          <cell r="S39">
            <v>0</v>
          </cell>
          <cell r="U39">
            <v>87310</v>
          </cell>
          <cell r="V39">
            <v>2201510477</v>
          </cell>
          <cell r="W39" t="str">
            <v>17.05.2024</v>
          </cell>
        </row>
        <row r="40">
          <cell r="F40" t="str">
            <v>891380046_HSR154693</v>
          </cell>
          <cell r="G40">
            <v>45369.162499999999</v>
          </cell>
          <cell r="H40">
            <v>45391.656631944446</v>
          </cell>
          <cell r="I40">
            <v>45391</v>
          </cell>
          <cell r="J40">
            <v>1148688</v>
          </cell>
          <cell r="K40">
            <v>1148688</v>
          </cell>
          <cell r="L40" t="str">
            <v>FACTURA DEVUELTA</v>
          </cell>
          <cell r="M40" t="str">
            <v>Devuelta</v>
          </cell>
          <cell r="N40">
            <v>1148688</v>
          </cell>
          <cell r="O40">
            <v>1148688</v>
          </cell>
          <cell r="P40" t="str">
            <v>AUT: SE REALIZA DEVOLUCIÓN DE FACTURA CON SOPORTES COMPLETOS, Autorización # 122300252071 existe en otra factura en Boxalud HSR154567, FAVOR COMUNICARSE CON EL ÁREA  ENCARGADA, SOLICITARLA A LA autorizacionescap@epsdelagente.com.co</v>
          </cell>
          <cell r="Q40">
            <v>0</v>
          </cell>
          <cell r="R40">
            <v>0</v>
          </cell>
          <cell r="S40">
            <v>0</v>
          </cell>
          <cell r="U40">
            <v>0</v>
          </cell>
        </row>
        <row r="41">
          <cell r="F41" t="str">
            <v>891380046_HSR154831</v>
          </cell>
          <cell r="G41">
            <v>45369.813194444447</v>
          </cell>
          <cell r="H41">
            <v>45391.656631944446</v>
          </cell>
          <cell r="I41">
            <v>45391.533701585649</v>
          </cell>
          <cell r="J41">
            <v>220210</v>
          </cell>
          <cell r="K41">
            <v>220210</v>
          </cell>
          <cell r="L41" t="str">
            <v>FACTURA CANCELADA</v>
          </cell>
          <cell r="M41" t="str">
            <v>Finalizada</v>
          </cell>
          <cell r="N41">
            <v>220210</v>
          </cell>
          <cell r="O41">
            <v>0</v>
          </cell>
          <cell r="Q41">
            <v>220210</v>
          </cell>
          <cell r="R41">
            <v>220210</v>
          </cell>
          <cell r="S41">
            <v>0</v>
          </cell>
          <cell r="U41">
            <v>220210</v>
          </cell>
          <cell r="V41">
            <v>2201510477</v>
          </cell>
          <cell r="W41" t="str">
            <v>17.05.2024</v>
          </cell>
        </row>
        <row r="42">
          <cell r="F42" t="str">
            <v>891380046_HSR155128</v>
          </cell>
          <cell r="G42">
            <v>45371.490972222222</v>
          </cell>
          <cell r="H42">
            <v>45391.656631944446</v>
          </cell>
          <cell r="I42">
            <v>45391.533701585649</v>
          </cell>
          <cell r="J42">
            <v>88310</v>
          </cell>
          <cell r="K42">
            <v>88310</v>
          </cell>
          <cell r="L42" t="str">
            <v>FACTURA CANCELADA</v>
          </cell>
          <cell r="M42" t="str">
            <v>Finalizada</v>
          </cell>
          <cell r="N42">
            <v>88310</v>
          </cell>
          <cell r="O42">
            <v>0</v>
          </cell>
          <cell r="Q42">
            <v>88310</v>
          </cell>
          <cell r="R42">
            <v>88310</v>
          </cell>
          <cell r="S42">
            <v>0</v>
          </cell>
          <cell r="U42">
            <v>88310</v>
          </cell>
          <cell r="V42">
            <v>2201510477</v>
          </cell>
          <cell r="W42" t="str">
            <v>17.05.2024</v>
          </cell>
        </row>
        <row r="43">
          <cell r="F43" t="str">
            <v>891380046_HSR155908</v>
          </cell>
          <cell r="G43">
            <v>45379.619444444441</v>
          </cell>
          <cell r="H43">
            <v>45391.656631944446</v>
          </cell>
          <cell r="I43">
            <v>45391.533701585649</v>
          </cell>
          <cell r="J43">
            <v>158500</v>
          </cell>
          <cell r="K43">
            <v>158500</v>
          </cell>
          <cell r="L43" t="str">
            <v>FACTURA CANCELADA</v>
          </cell>
          <cell r="M43" t="str">
            <v>Finalizada</v>
          </cell>
          <cell r="N43">
            <v>158500</v>
          </cell>
          <cell r="O43">
            <v>0</v>
          </cell>
          <cell r="Q43">
            <v>158500</v>
          </cell>
          <cell r="R43">
            <v>158500</v>
          </cell>
          <cell r="S43">
            <v>0</v>
          </cell>
          <cell r="U43">
            <v>158500</v>
          </cell>
          <cell r="V43">
            <v>2201510477</v>
          </cell>
          <cell r="W43" t="str">
            <v>17.05.2024</v>
          </cell>
        </row>
        <row r="44">
          <cell r="F44" t="str">
            <v>891380046_HSR9556</v>
          </cell>
          <cell r="G44">
            <v>42521</v>
          </cell>
          <cell r="H44">
            <v>42530.393379629626</v>
          </cell>
          <cell r="I44" t="e">
            <v>#N/A</v>
          </cell>
          <cell r="J44">
            <v>219562</v>
          </cell>
          <cell r="K44">
            <v>31300</v>
          </cell>
          <cell r="L44" t="str">
            <v>FACTURA NO RADICADA</v>
          </cell>
          <cell r="M44" t="e">
            <v>#N/A</v>
          </cell>
          <cell r="N44">
            <v>0</v>
          </cell>
          <cell r="O44">
            <v>0</v>
          </cell>
          <cell r="Q44">
            <v>0</v>
          </cell>
          <cell r="R44">
            <v>0</v>
          </cell>
          <cell r="S44">
            <v>0</v>
          </cell>
          <cell r="U44">
            <v>0</v>
          </cell>
        </row>
        <row r="45">
          <cell r="F45" t="str">
            <v>891380046_HSR23466</v>
          </cell>
          <cell r="G45">
            <v>44216.396527777775</v>
          </cell>
          <cell r="H45">
            <v>44251.704247685186</v>
          </cell>
          <cell r="I45">
            <v>0</v>
          </cell>
          <cell r="J45">
            <v>35100</v>
          </cell>
          <cell r="K45">
            <v>35100</v>
          </cell>
          <cell r="L45" t="str">
            <v>FACTURA DEVUELTA</v>
          </cell>
          <cell r="M45" t="str">
            <v>Devuelta</v>
          </cell>
          <cell r="N45">
            <v>35100</v>
          </cell>
          <cell r="O45">
            <v>35100</v>
          </cell>
          <cell r="P45" t="str">
            <v xml:space="preserve">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45">
            <v>35100</v>
          </cell>
          <cell r="R45">
            <v>0</v>
          </cell>
          <cell r="S45">
            <v>0</v>
          </cell>
          <cell r="U45">
            <v>0</v>
          </cell>
        </row>
        <row r="46">
          <cell r="F46" t="str">
            <v>891380046_HSR38490</v>
          </cell>
          <cell r="G46">
            <v>44351.428472222222</v>
          </cell>
          <cell r="H46">
            <v>44394.58761574074</v>
          </cell>
          <cell r="I46">
            <v>44394</v>
          </cell>
          <cell r="J46">
            <v>36300</v>
          </cell>
          <cell r="K46">
            <v>36300</v>
          </cell>
          <cell r="L46" t="str">
            <v>FACTURA CANCELADA</v>
          </cell>
          <cell r="M46" t="str">
            <v>Finalizada</v>
          </cell>
          <cell r="N46">
            <v>36300</v>
          </cell>
          <cell r="O46">
            <v>0</v>
          </cell>
          <cell r="Q46">
            <v>36300</v>
          </cell>
          <cell r="R46">
            <v>36300</v>
          </cell>
          <cell r="S46">
            <v>0</v>
          </cell>
          <cell r="U46">
            <v>36300</v>
          </cell>
          <cell r="V46">
            <v>2201135937</v>
          </cell>
          <cell r="W46" t="str">
            <v>22.11.2021</v>
          </cell>
        </row>
        <row r="47">
          <cell r="F47" t="str">
            <v>891380046_HSR59516</v>
          </cell>
          <cell r="G47">
            <v>44536.832638888889</v>
          </cell>
          <cell r="H47">
            <v>44561.536840277775</v>
          </cell>
          <cell r="I47" t="e">
            <v>#N/A</v>
          </cell>
          <cell r="J47">
            <v>126400</v>
          </cell>
          <cell r="K47">
            <v>126400</v>
          </cell>
          <cell r="L47" t="str">
            <v>FACTURA NO RADICADA</v>
          </cell>
          <cell r="M47" t="e">
            <v>#N/A</v>
          </cell>
          <cell r="N47">
            <v>0</v>
          </cell>
          <cell r="O47">
            <v>0</v>
          </cell>
          <cell r="Q47">
            <v>0</v>
          </cell>
          <cell r="R47">
            <v>0</v>
          </cell>
          <cell r="S47">
            <v>0</v>
          </cell>
          <cell r="U47">
            <v>0</v>
          </cell>
        </row>
        <row r="48">
          <cell r="F48" t="str">
            <v>891380046_HSR9557</v>
          </cell>
          <cell r="G48">
            <v>42521</v>
          </cell>
          <cell r="H48">
            <v>42530.391701388886</v>
          </cell>
          <cell r="I48" t="e">
            <v>#N/A</v>
          </cell>
          <cell r="J48">
            <v>42500</v>
          </cell>
          <cell r="K48">
            <v>27000</v>
          </cell>
          <cell r="L48" t="str">
            <v>FACTURA NO RADICADA</v>
          </cell>
          <cell r="M48" t="e">
            <v>#N/A</v>
          </cell>
          <cell r="N48">
            <v>0</v>
          </cell>
          <cell r="O48">
            <v>0</v>
          </cell>
          <cell r="Q48">
            <v>0</v>
          </cell>
          <cell r="R48">
            <v>0</v>
          </cell>
          <cell r="S48">
            <v>0</v>
          </cell>
          <cell r="U48">
            <v>0</v>
          </cell>
        </row>
        <row r="49">
          <cell r="F49" t="str">
            <v>891380046_HSR15671</v>
          </cell>
          <cell r="G49">
            <v>44074.598425925928</v>
          </cell>
          <cell r="H49">
            <v>44092.588587962964</v>
          </cell>
          <cell r="I49" t="e">
            <v>#N/A</v>
          </cell>
          <cell r="J49">
            <v>10800</v>
          </cell>
          <cell r="K49">
            <v>10800</v>
          </cell>
          <cell r="L49" t="str">
            <v>FACTURA NO RADICADA</v>
          </cell>
          <cell r="M49" t="e">
            <v>#N/A</v>
          </cell>
          <cell r="N49">
            <v>0</v>
          </cell>
          <cell r="O49">
            <v>0</v>
          </cell>
          <cell r="Q49">
            <v>0</v>
          </cell>
          <cell r="R49">
            <v>0</v>
          </cell>
          <cell r="S49">
            <v>0</v>
          </cell>
          <cell r="U49">
            <v>0</v>
          </cell>
        </row>
        <row r="50">
          <cell r="F50" t="str">
            <v>891380046_HSR22128</v>
          </cell>
          <cell r="G50">
            <v>44200.57708333333</v>
          </cell>
          <cell r="H50">
            <v>44251.701412037037</v>
          </cell>
          <cell r="I50">
            <v>44230</v>
          </cell>
          <cell r="J50">
            <v>54000</v>
          </cell>
          <cell r="K50">
            <v>54000</v>
          </cell>
          <cell r="L50" t="str">
            <v>FACTURA CANCELADA</v>
          </cell>
          <cell r="M50" t="str">
            <v>Finalizada</v>
          </cell>
          <cell r="N50">
            <v>54000</v>
          </cell>
          <cell r="O50">
            <v>0</v>
          </cell>
          <cell r="Q50">
            <v>54000</v>
          </cell>
          <cell r="R50">
            <v>54000</v>
          </cell>
          <cell r="S50">
            <v>0</v>
          </cell>
          <cell r="U50">
            <v>54000</v>
          </cell>
          <cell r="V50">
            <v>2201024503</v>
          </cell>
          <cell r="W50" t="str">
            <v>23.03.2021</v>
          </cell>
        </row>
        <row r="51">
          <cell r="F51" t="str">
            <v>891380046_HSR34208</v>
          </cell>
          <cell r="G51">
            <v>44306.603472222225</v>
          </cell>
          <cell r="H51">
            <v>44336.66815972222</v>
          </cell>
          <cell r="I51">
            <v>0</v>
          </cell>
          <cell r="J51">
            <v>11200</v>
          </cell>
          <cell r="K51">
            <v>11200</v>
          </cell>
          <cell r="L51" t="str">
            <v>FACTURA DEVUELTA</v>
          </cell>
          <cell r="M51" t="str">
            <v>Devuelta</v>
          </cell>
          <cell r="N51">
            <v>11200</v>
          </cell>
          <cell r="O51">
            <v>11200</v>
          </cell>
          <cell r="P51" t="str">
            <v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1">
            <v>11200</v>
          </cell>
          <cell r="R51">
            <v>0</v>
          </cell>
          <cell r="S51">
            <v>0</v>
          </cell>
          <cell r="U51">
            <v>0</v>
          </cell>
        </row>
        <row r="52">
          <cell r="F52" t="str">
            <v>891380046_HSR35107</v>
          </cell>
          <cell r="G52">
            <v>44313.373611111114</v>
          </cell>
          <cell r="H52">
            <v>44336.66815972222</v>
          </cell>
          <cell r="I52">
            <v>0</v>
          </cell>
          <cell r="J52">
            <v>11200</v>
          </cell>
          <cell r="K52">
            <v>11200</v>
          </cell>
          <cell r="L52" t="str">
            <v>FACTURA DEVUELTA</v>
          </cell>
          <cell r="M52" t="str">
            <v>Devuelta</v>
          </cell>
          <cell r="N52">
            <v>11200</v>
          </cell>
          <cell r="O52">
            <v>11200</v>
          </cell>
          <cell r="P52" t="str">
            <v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2">
            <v>11200</v>
          </cell>
          <cell r="R52">
            <v>0</v>
          </cell>
          <cell r="S52">
            <v>0</v>
          </cell>
          <cell r="U52">
            <v>0</v>
          </cell>
        </row>
        <row r="53">
          <cell r="F53" t="str">
            <v>891380046_HSR46209</v>
          </cell>
          <cell r="G53">
            <v>44417.65</v>
          </cell>
          <cell r="H53">
            <v>44439.427858796298</v>
          </cell>
          <cell r="I53">
            <v>0</v>
          </cell>
          <cell r="J53">
            <v>11200</v>
          </cell>
          <cell r="K53">
            <v>11200</v>
          </cell>
          <cell r="L53" t="str">
            <v>FACTURA DEVUELTA</v>
          </cell>
          <cell r="M53" t="str">
            <v>Devuelta</v>
          </cell>
          <cell r="N53">
            <v>11200</v>
          </cell>
          <cell r="O53">
            <v>11200</v>
          </cell>
          <cell r="P53" t="str">
            <v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3">
            <v>11200</v>
          </cell>
          <cell r="R53">
            <v>0</v>
          </cell>
          <cell r="S53">
            <v>0</v>
          </cell>
          <cell r="U53">
            <v>0</v>
          </cell>
        </row>
        <row r="54">
          <cell r="F54" t="str">
            <v>891380046_HSR46210</v>
          </cell>
          <cell r="G54">
            <v>44417.652083333334</v>
          </cell>
          <cell r="H54">
            <v>44439.427858796298</v>
          </cell>
          <cell r="I54">
            <v>0</v>
          </cell>
          <cell r="J54">
            <v>11200</v>
          </cell>
          <cell r="K54">
            <v>11200</v>
          </cell>
          <cell r="L54" t="str">
            <v>FACTURA DEVUELTA</v>
          </cell>
          <cell r="M54" t="str">
            <v>Devuelta</v>
          </cell>
          <cell r="N54">
            <v>11200</v>
          </cell>
          <cell r="O54">
            <v>11200</v>
          </cell>
          <cell r="P54" t="str">
            <v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4">
            <v>11200</v>
          </cell>
          <cell r="R54">
            <v>0</v>
          </cell>
          <cell r="S54">
            <v>0</v>
          </cell>
          <cell r="U54">
            <v>0</v>
          </cell>
        </row>
        <row r="55">
          <cell r="F55" t="str">
            <v>891380046_HSR49182</v>
          </cell>
          <cell r="G55">
            <v>44448.450694444444</v>
          </cell>
          <cell r="H55">
            <v>44488.322870370372</v>
          </cell>
          <cell r="I55">
            <v>0</v>
          </cell>
          <cell r="J55">
            <v>11200</v>
          </cell>
          <cell r="K55">
            <v>11200</v>
          </cell>
          <cell r="L55" t="str">
            <v>FACTURA DEVUELTA</v>
          </cell>
          <cell r="M55" t="str">
            <v>Devuelta</v>
          </cell>
          <cell r="N55">
            <v>11200</v>
          </cell>
          <cell r="O55">
            <v>11200</v>
          </cell>
          <cell r="P55" t="str">
            <v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5">
            <v>11200</v>
          </cell>
          <cell r="R55">
            <v>0</v>
          </cell>
          <cell r="S55">
            <v>0</v>
          </cell>
          <cell r="U55">
            <v>0</v>
          </cell>
        </row>
        <row r="56">
          <cell r="F56" t="str">
            <v>891380046_HSR89404</v>
          </cell>
          <cell r="G56">
            <v>44829.336805555555</v>
          </cell>
          <cell r="H56">
            <v>44846.478437500002</v>
          </cell>
          <cell r="I56">
            <v>44845</v>
          </cell>
          <cell r="J56">
            <v>12300</v>
          </cell>
          <cell r="K56">
            <v>12300</v>
          </cell>
          <cell r="L56" t="str">
            <v>FACTURA DEVUELTA</v>
          </cell>
          <cell r="M56" t="str">
            <v>Devuelta</v>
          </cell>
          <cell r="N56">
            <v>12300</v>
          </cell>
          <cell r="O56">
            <v>12300</v>
          </cell>
          <cell r="P56" t="str">
            <v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6">
            <v>12300</v>
          </cell>
          <cell r="R56">
            <v>0</v>
          </cell>
          <cell r="S56">
            <v>0</v>
          </cell>
          <cell r="U56">
            <v>0</v>
          </cell>
        </row>
        <row r="57">
          <cell r="F57" t="str">
            <v>891380046_HSR125642</v>
          </cell>
          <cell r="G57">
            <v>45153.39166666667</v>
          </cell>
          <cell r="H57">
            <v>45180.496562499997</v>
          </cell>
          <cell r="I57">
            <v>45180</v>
          </cell>
          <cell r="J57">
            <v>57200</v>
          </cell>
          <cell r="K57">
            <v>57200</v>
          </cell>
          <cell r="L57" t="str">
            <v xml:space="preserve">FACTURA PENDIENTE EN PROGRAMACION DE PAGO </v>
          </cell>
          <cell r="M57" t="str">
            <v>Finalizada</v>
          </cell>
          <cell r="N57">
            <v>0</v>
          </cell>
          <cell r="O57">
            <v>0</v>
          </cell>
          <cell r="Q57">
            <v>0</v>
          </cell>
          <cell r="R57">
            <v>0</v>
          </cell>
          <cell r="S57">
            <v>0</v>
          </cell>
          <cell r="U57">
            <v>0</v>
          </cell>
        </row>
        <row r="58">
          <cell r="F58" t="str">
            <v>891380046_HSR15753</v>
          </cell>
          <cell r="G58">
            <v>44104.758333333331</v>
          </cell>
          <cell r="H58">
            <v>44125.619062500002</v>
          </cell>
          <cell r="I58" t="e">
            <v>#N/A</v>
          </cell>
          <cell r="J58">
            <v>385000</v>
          </cell>
          <cell r="K58">
            <v>385000</v>
          </cell>
          <cell r="L58" t="str">
            <v>FACTURA NO RADICADA</v>
          </cell>
          <cell r="M58" t="e">
            <v>#N/A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S58">
            <v>0</v>
          </cell>
          <cell r="U58">
            <v>0</v>
          </cell>
        </row>
        <row r="59">
          <cell r="F59" t="str">
            <v>891380046_HSR81650</v>
          </cell>
          <cell r="G59">
            <v>44754.520833333336</v>
          </cell>
          <cell r="H59">
            <v>44791.724606481483</v>
          </cell>
          <cell r="I59">
            <v>0</v>
          </cell>
          <cell r="J59">
            <v>80832</v>
          </cell>
          <cell r="K59">
            <v>80832</v>
          </cell>
          <cell r="L59" t="str">
            <v>FACTURA DEVUELTA</v>
          </cell>
          <cell r="M59" t="str">
            <v>Devuelta</v>
          </cell>
          <cell r="N59">
            <v>80832</v>
          </cell>
          <cell r="O59">
            <v>80832</v>
          </cell>
          <cell r="P59" t="str">
            <v xml:space="preserve">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Q59">
            <v>80832</v>
          </cell>
          <cell r="R59">
            <v>0</v>
          </cell>
          <cell r="S59">
            <v>0</v>
          </cell>
          <cell r="U59">
            <v>0</v>
          </cell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1.548709722221" createdVersion="5" refreshedVersion="5" minRefreshableVersion="3" recordCount="63">
  <cacheSource type="worksheet">
    <worksheetSource ref="A2:AF1048576" sheet="ESTADO DE CADA FACTURA "/>
  </cacheSource>
  <cacheFields count="32">
    <cacheField name="NIT IPS" numFmtId="0">
      <sharedItems containsString="0" containsBlank="1" containsNumber="1" containsInteger="1" minValue="891380046" maxValue="891380046"/>
    </cacheField>
    <cacheField name="Nombre IPS" numFmtId="0">
      <sharedItems containsBlank="1"/>
    </cacheField>
    <cacheField name="Prefijo Factura" numFmtId="0">
      <sharedItems containsBlank="1"/>
    </cacheField>
    <cacheField name="Numero Factura" numFmtId="0">
      <sharedItems containsString="0" containsBlank="1" containsNumber="1" containsInteger="1" minValue="7782" maxValue="159931"/>
    </cacheField>
    <cacheField name="Alf+Fac" numFmtId="0">
      <sharedItems containsBlank="1"/>
    </cacheField>
    <cacheField name="Llave" numFmtId="0">
      <sharedItems containsBlank="1"/>
    </cacheField>
    <cacheField name="IPS Fecha factura" numFmtId="0">
      <sharedItems containsNonDate="0" containsDate="1" containsString="0" containsBlank="1" minDate="2013-06-30T00:00:00" maxDate="2024-04-27T17:54:00"/>
    </cacheField>
    <cacheField name="IPS Fecha radicado" numFmtId="0">
      <sharedItems containsNonDate="0" containsDate="1" containsString="0" containsBlank="1" minDate="2013-07-15T14:57:21" maxDate="2024-05-10T10:31:29"/>
    </cacheField>
    <cacheField name="Fecha de radicacion EPS " numFmtId="0">
      <sharedItems containsDate="1" containsBlank="1" containsMixedTypes="1" minDate="2021-01-15T00:00:00" maxDate="2024-05-10T16:00:03"/>
    </cacheField>
    <cacheField name="IPS Valor Factura" numFmtId="0">
      <sharedItems containsString="0" containsBlank="1" containsNumber="1" containsInteger="1" minValue="10800" maxValue="1148688"/>
    </cacheField>
    <cacheField name="IPS Saldo Factura" numFmtId="164">
      <sharedItems containsString="0" containsBlank="1" containsNumber="1" containsInteger="1" minValue="6" maxValue="1148688" count="56">
        <n v="484087"/>
        <n v="219562"/>
        <n v="42500"/>
        <n v="362936"/>
        <n v="304091"/>
        <n v="473319"/>
        <n v="560947"/>
        <n v="550188"/>
        <n v="581316"/>
        <n v="10800"/>
        <n v="385000"/>
        <n v="456605"/>
        <n v="16400"/>
        <n v="54000"/>
        <n v="32900"/>
        <n v="35100"/>
        <n v="31028"/>
        <n v="11200"/>
        <n v="113607"/>
        <n v="36300"/>
        <n v="17000"/>
        <n v="22600"/>
        <n v="126400"/>
        <n v="80832"/>
        <n v="12300"/>
        <n v="6"/>
        <n v="76300"/>
        <n v="234317"/>
        <n v="169534"/>
        <n v="91342"/>
        <n v="46500"/>
        <n v="109169"/>
        <n v="57200"/>
        <n v="83918"/>
        <n v="93440"/>
        <n v="109623"/>
        <n v="111413"/>
        <n v="79600"/>
        <n v="107130"/>
        <n v="88340"/>
        <n v="91060"/>
        <n v="322896"/>
        <n v="52000"/>
        <n v="86322"/>
        <n v="124310"/>
        <n v="87310"/>
        <n v="1148688"/>
        <n v="220210"/>
        <n v="88310"/>
        <n v="158500"/>
        <n v="110230"/>
        <n v="85400"/>
        <n v="156500"/>
        <n v="112140"/>
        <n v="156840"/>
        <m/>
      </sharedItems>
    </cacheField>
    <cacheField name="Tipo de Contrato" numFmtId="0">
      <sharedItems containsBlank="1"/>
    </cacheField>
    <cacheField name="Sede / Ciudad" numFmtId="0">
      <sharedItems containsBlank="1"/>
    </cacheField>
    <cacheField name="Tipo de Prestación" numFmtId="0">
      <sharedItems containsBlank="1"/>
    </cacheField>
    <cacheField name="Numero de Contrato" numFmtId="0">
      <sharedItems containsNonDate="0" containsString="0" containsBlank="1"/>
    </cacheField>
    <cacheField name="Estado de Factur EPS Junio 28" numFmtId="0">
      <sharedItems containsBlank="1" count="5">
        <s v="FACTURA NO RADICADA"/>
        <s v="FACTURA DEVUELTA"/>
        <s v="FACTURA CANCELADA"/>
        <s v="FACTURA PENDIENTE EN PROGRAMACION DE PAGO"/>
        <m/>
      </sharedItems>
    </cacheField>
    <cacheField name="Boxalud" numFmtId="0">
      <sharedItems containsBlank="1"/>
    </cacheField>
    <cacheField name="Estado de Factura EPS Mayo 31" numFmtId="0">
      <sharedItems containsBlank="1"/>
    </cacheField>
    <cacheField name="Covid-19" numFmtId="0">
      <sharedItems containsNonDate="0" containsString="0" containsBlank="1"/>
    </cacheField>
    <cacheField name="Valor Total Bruto" numFmtId="164">
      <sharedItems containsString="0" containsBlank="1" containsNumber="1" containsInteger="1" minValue="0" maxValue="322896"/>
    </cacheField>
    <cacheField name="Valor Devolucion" numFmtId="164">
      <sharedItems containsString="0" containsBlank="1" containsNumber="1" containsInteger="1" minValue="0" maxValue="1148688"/>
    </cacheField>
    <cacheField name="Observacion objeccion" numFmtId="164">
      <sharedItems containsBlank="1" longText="1"/>
    </cacheField>
    <cacheField name="Tipificación objeccion" numFmtId="164">
      <sharedItems containsBlank="1"/>
    </cacheField>
    <cacheField name="Valor Radicado" numFmtId="164">
      <sharedItems containsString="0" containsBlank="1" containsNumber="1" containsInteger="1" minValue="0" maxValue="322896"/>
    </cacheField>
    <cacheField name="Valor Pagar" numFmtId="164">
      <sharedItems containsString="0" containsBlank="1" containsNumber="1" containsInteger="1" minValue="0" maxValue="322896"/>
    </cacheField>
    <cacheField name="Por pagar SAP" numFmtId="0">
      <sharedItems containsString="0" containsBlank="1" containsNumber="1" containsInteger="1" minValue="156840" maxValue="156840"/>
    </cacheField>
    <cacheField name="P. abiertas doc" numFmtId="0">
      <sharedItems containsString="0" containsBlank="1" containsNumber="1" containsInteger="1" minValue="1222460865" maxValue="1222460865"/>
    </cacheField>
    <cacheField name="Valor compensacion SAP" numFmtId="0">
      <sharedItems containsString="0" containsBlank="1" containsNumber="1" containsInteger="1" minValue="0" maxValue="322896"/>
    </cacheField>
    <cacheField name="Doc compensacion " numFmtId="0">
      <sharedItems containsString="0" containsBlank="1" containsNumber="1" containsInteger="1" minValue="2201024503" maxValue="2201520946"/>
    </cacheField>
    <cacheField name="Valor TF" numFmtId="0">
      <sharedItems containsString="0" containsBlank="1" containsNumber="1" containsInteger="1" minValue="1743526" maxValue="1743526"/>
    </cacheField>
    <cacheField name="Fecha de compensacion" numFmtId="0">
      <sharedItems containsBlank="1"/>
    </cacheField>
    <cacheField name="Fecha de corte" numFmtId="0">
      <sharedItems containsNonDate="0" containsDate="1" containsString="0" containsBlank="1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n v="891380046"/>
    <s v="HOSPITAL SAN ROQUE E.S.E GUACARI"/>
    <s v="HSR"/>
    <n v="7782"/>
    <s v="HSR7782"/>
    <s v="891380046_HSR7782"/>
    <d v="2013-06-30T00:00:00"/>
    <d v="2013-07-15T14:57:21"/>
    <e v="#N/A"/>
    <n v="648873"/>
    <x v="0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9556"/>
    <s v="HSR9556"/>
    <s v="891380046_HSR9556"/>
    <d v="2016-05-31T00:00:00"/>
    <d v="2016-06-09T09:26:28"/>
    <e v="#N/A"/>
    <n v="219562"/>
    <x v="1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9557"/>
    <s v="HSR9557"/>
    <s v="891380046_HSR9557"/>
    <d v="2016-05-31T00:00:00"/>
    <d v="2016-06-09T09:24:03"/>
    <e v="#N/A"/>
    <n v="42500"/>
    <x v="2"/>
    <s v="EVENTO"/>
    <s v="GUACARI"/>
    <s v="AMBULATORIO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1314"/>
    <s v="HSR11314"/>
    <s v="891380046_HSR11314"/>
    <d v="2018-04-30T00:00:00"/>
    <d v="2018-05-10T09:54:09"/>
    <e v="#N/A"/>
    <n v="362936"/>
    <x v="3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1640"/>
    <s v="HSR11640"/>
    <s v="891380046_HSR11640"/>
    <d v="2018-06-30T00:00:00"/>
    <d v="2018-06-30T09:47:53"/>
    <e v="#N/A"/>
    <n v="304091"/>
    <x v="4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1791"/>
    <s v="HSR11791"/>
    <s v="891380046_HSR11791"/>
    <d v="2018-07-31T00:00:00"/>
    <d v="2018-08-10T14:23:35"/>
    <e v="#N/A"/>
    <n v="473319"/>
    <x v="5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1934"/>
    <s v="HSR11934"/>
    <s v="891380046_HSR11934"/>
    <d v="2018-08-31T00:00:00"/>
    <d v="2018-09-10T11:13:49"/>
    <e v="#N/A"/>
    <n v="560947"/>
    <x v="6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2828"/>
    <s v="HSR12828"/>
    <s v="891380046_HSR12828"/>
    <d v="2019-01-31T00:00:00"/>
    <d v="2019-02-07T10:10:16"/>
    <e v="#N/A"/>
    <n v="550188"/>
    <x v="7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2979"/>
    <s v="HSR12979"/>
    <s v="891380046_HSR12979"/>
    <d v="2019-02-28T00:00:00"/>
    <d v="2019-03-01T08:18:29"/>
    <e v="#N/A"/>
    <n v="581316"/>
    <x v="8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5671"/>
    <s v="HSR15671"/>
    <s v="891380046_HSR15671"/>
    <d v="2020-08-31T14:21:44"/>
    <d v="2020-09-18T14:07:34"/>
    <e v="#N/A"/>
    <n v="10800"/>
    <x v="9"/>
    <s v="EVENTO"/>
    <s v="GUACARI"/>
    <s v="AMBULATORIO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5753"/>
    <s v="HSR15753"/>
    <s v="891380046_HSR15753"/>
    <d v="2020-09-30T18:12:00"/>
    <d v="2020-10-21T14:51:27"/>
    <e v="#N/A"/>
    <n v="385000"/>
    <x v="10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15987"/>
    <s v="HSR15987"/>
    <s v="891380046_HSR15987"/>
    <d v="2020-10-30T14:35:00"/>
    <d v="2020-11-17T11:23:07"/>
    <e v="#N/A"/>
    <n v="456605"/>
    <x v="11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20488"/>
    <s v="HSR20488"/>
    <s v="891380046_HSR20488"/>
    <d v="2020-12-15T10:37:00"/>
    <d v="2020-12-31T16:37:10"/>
    <d v="2021-01-15T00:00:00"/>
    <n v="16400"/>
    <x v="12"/>
    <s v="EVENTO"/>
    <s v="GUACARI"/>
    <s v="AMBULATORIO"/>
    <m/>
    <x v="1"/>
    <s v="Devuelta"/>
    <s v="FACTURA DEVUELTA"/>
    <m/>
    <n v="16400"/>
    <n v="16400"/>
    <s v="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6400"/>
    <n v="0"/>
    <m/>
    <m/>
    <n v="0"/>
    <m/>
    <m/>
    <m/>
    <d v="2024-05-31T00:00:00"/>
  </r>
  <r>
    <n v="891380046"/>
    <s v="HOSPITAL SAN ROQUE E.S.E GUACARI"/>
    <s v="HSR"/>
    <n v="22128"/>
    <s v="HSR22128"/>
    <s v="891380046_HSR22128"/>
    <d v="2021-01-04T13:51:00"/>
    <d v="2021-02-24T16:50:02"/>
    <d v="2021-02-03T00:00:00"/>
    <n v="54000"/>
    <x v="13"/>
    <s v="EVENTO"/>
    <s v="GUACARI"/>
    <s v="URGENCIAS"/>
    <m/>
    <x v="2"/>
    <s v="Finalizada"/>
    <s v="FACTURA CANCELADA"/>
    <m/>
    <n v="54000"/>
    <n v="0"/>
    <m/>
    <m/>
    <n v="54000"/>
    <n v="54000"/>
    <m/>
    <m/>
    <n v="54000"/>
    <n v="2201024503"/>
    <m/>
    <s v="23.03.2021"/>
    <d v="2024-05-31T00:00:00"/>
  </r>
  <r>
    <n v="891380046"/>
    <s v="HOSPITAL SAN ROQUE E.S.E GUACARI"/>
    <s v="HSR"/>
    <n v="23461"/>
    <s v="HSR23461"/>
    <s v="891380046_HSR23461"/>
    <d v="2021-01-20T09:08:00"/>
    <d v="2021-02-24T16:56:37"/>
    <d v="2021-02-03T00:00:00"/>
    <n v="32900"/>
    <x v="14"/>
    <s v="EVENTO"/>
    <s v="GUACARI"/>
    <s v="AMBULATORIO"/>
    <m/>
    <x v="1"/>
    <s v="Devuelta"/>
    <s v="FACTURA DEVUELTA"/>
    <m/>
    <n v="32900"/>
    <n v="32900"/>
    <s v="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2900"/>
    <n v="0"/>
    <m/>
    <m/>
    <n v="0"/>
    <m/>
    <m/>
    <m/>
    <d v="2024-05-31T00:00:00"/>
  </r>
  <r>
    <n v="891380046"/>
    <s v="HOSPITAL SAN ROQUE E.S.E GUACARI"/>
    <s v="HSR"/>
    <n v="23466"/>
    <s v="HSR23466"/>
    <s v="891380046_HSR23466"/>
    <d v="2021-01-20T09:31:00"/>
    <d v="2021-02-24T16:54:07"/>
    <d v="2021-02-03T00:00:00"/>
    <n v="35100"/>
    <x v="15"/>
    <s v="EVENTO"/>
    <s v="GUACARI"/>
    <s v="AMBULATORIO"/>
    <m/>
    <x v="1"/>
    <s v="Devuelta"/>
    <s v="FACTURA DEVUELTA"/>
    <m/>
    <n v="35100"/>
    <n v="35100"/>
    <s v="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5100"/>
    <n v="0"/>
    <m/>
    <m/>
    <n v="0"/>
    <m/>
    <m/>
    <m/>
    <d v="2024-05-31T00:00:00"/>
  </r>
  <r>
    <n v="891380046"/>
    <s v="HOSPITAL SAN ROQUE E.S.E GUACARI"/>
    <s v="HSR"/>
    <n v="33295"/>
    <s v="HSR33295"/>
    <s v="891380046_HSR33295"/>
    <d v="2021-04-14T15:25:00"/>
    <d v="2021-05-20T16:07:15"/>
    <d v="2021-05-12T00:00:00"/>
    <n v="31028"/>
    <x v="16"/>
    <s v="EVENTO"/>
    <s v="GUACARI"/>
    <s v="AMBULATORIO"/>
    <m/>
    <x v="1"/>
    <s v="Devuelta"/>
    <s v="FACTURA DEVUELTA"/>
    <m/>
    <n v="31028"/>
    <n v="31028"/>
    <s v="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1028"/>
    <n v="0"/>
    <m/>
    <m/>
    <n v="0"/>
    <m/>
    <m/>
    <m/>
    <d v="2024-05-31T00:00:00"/>
  </r>
  <r>
    <n v="891380046"/>
    <s v="HOSPITAL SAN ROQUE E.S.E GUACARI"/>
    <s v="HSR"/>
    <n v="34208"/>
    <s v="HSR34208"/>
    <s v="891380046_HSR34208"/>
    <d v="2021-04-20T14:29:00"/>
    <d v="2021-05-20T16:02:09"/>
    <d v="2021-05-12T00:00:00"/>
    <n v="11200"/>
    <x v="17"/>
    <s v="EVENTO"/>
    <s v="GUACARI"/>
    <s v="AMBULATORIO"/>
    <m/>
    <x v="1"/>
    <s v="Devuelta"/>
    <s v="FACTURA DEVUELTA"/>
    <m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m/>
    <m/>
    <n v="0"/>
    <m/>
    <m/>
    <m/>
    <d v="2024-05-31T00:00:00"/>
  </r>
  <r>
    <n v="891380046"/>
    <s v="HOSPITAL SAN ROQUE E.S.E GUACARI"/>
    <s v="HSR"/>
    <n v="35107"/>
    <s v="HSR35107"/>
    <s v="891380046_HSR35107"/>
    <d v="2021-04-27T08:58:00"/>
    <d v="2021-05-20T16:02:09"/>
    <d v="2021-05-12T00:00:00"/>
    <n v="11200"/>
    <x v="17"/>
    <s v="EVENTO"/>
    <s v="GUACARI"/>
    <s v="AMBULATORIO"/>
    <m/>
    <x v="1"/>
    <s v="Devuelta"/>
    <s v="FACTURA DEVUELTA"/>
    <m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m/>
    <m/>
    <n v="0"/>
    <m/>
    <m/>
    <m/>
    <d v="2024-05-31T00:00:00"/>
  </r>
  <r>
    <n v="891380046"/>
    <s v="HOSPITAL SAN ROQUE E.S.E GUACARI"/>
    <s v="HSR"/>
    <n v="36429"/>
    <s v="HSR36429"/>
    <s v="891380046_HSR36429"/>
    <d v="2021-05-16T17:29:00"/>
    <d v="2021-06-10T09:37:31"/>
    <d v="2021-06-10T00:00:00"/>
    <n v="113607"/>
    <x v="18"/>
    <s v="EVENTO"/>
    <s v="GUACARI"/>
    <s v="URGENCIAS"/>
    <m/>
    <x v="1"/>
    <s v="Devuelta"/>
    <s v="FACTURA DEVUELTA"/>
    <m/>
    <n v="113607"/>
    <n v="113607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13607"/>
    <n v="0"/>
    <m/>
    <m/>
    <n v="0"/>
    <m/>
    <m/>
    <m/>
    <d v="2024-05-31T00:00:00"/>
  </r>
  <r>
    <n v="891380046"/>
    <s v="HOSPITAL SAN ROQUE E.S.E GUACARI"/>
    <s v="HSR"/>
    <n v="38490"/>
    <s v="HSR38490"/>
    <s v="891380046_HSR38490"/>
    <d v="2021-06-04T10:17:00"/>
    <d v="2021-07-17T14:06:10"/>
    <d v="2021-07-17T00:00:00"/>
    <n v="36300"/>
    <x v="19"/>
    <s v="EVENTO"/>
    <s v="GUACARI"/>
    <s v="AMBULATORIO"/>
    <m/>
    <x v="2"/>
    <s v="Finalizada"/>
    <s v="FACTURA CANCELADA"/>
    <m/>
    <n v="36300"/>
    <n v="0"/>
    <m/>
    <m/>
    <n v="36300"/>
    <n v="36300"/>
    <m/>
    <m/>
    <n v="36300"/>
    <n v="2201135937"/>
    <m/>
    <s v="22.11.2021"/>
    <d v="2024-05-31T00:00:00"/>
  </r>
  <r>
    <n v="891380046"/>
    <s v="HOSPITAL SAN ROQUE E.S.E GUACARI"/>
    <s v="HSR"/>
    <n v="46209"/>
    <s v="HSR46209"/>
    <s v="891380046_HSR46209"/>
    <d v="2021-08-09T15:36:00"/>
    <d v="2021-08-31T10:16:07"/>
    <d v="2021-09-21T00:00:00"/>
    <n v="11200"/>
    <x v="17"/>
    <s v="EVENTO"/>
    <s v="GUACARI"/>
    <s v="AMBULATORIO"/>
    <m/>
    <x v="1"/>
    <s v="Devuelta"/>
    <s v="FACTURA DEVUELTA"/>
    <m/>
    <n v="11200"/>
    <n v="1120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m/>
    <m/>
    <n v="0"/>
    <m/>
    <m/>
    <m/>
    <d v="2024-05-31T00:00:00"/>
  </r>
  <r>
    <n v="891380046"/>
    <s v="HOSPITAL SAN ROQUE E.S.E GUACARI"/>
    <s v="HSR"/>
    <n v="46210"/>
    <s v="HSR46210"/>
    <s v="891380046_HSR46210"/>
    <d v="2021-08-09T15:39:00"/>
    <d v="2021-08-31T10:16:07"/>
    <d v="2021-09-21T00:00:00"/>
    <n v="11200"/>
    <x v="17"/>
    <s v="EVENTO"/>
    <s v="GUACARI"/>
    <s v="AMBULATORIO"/>
    <m/>
    <x v="1"/>
    <s v="Devuelta"/>
    <s v="FACTURA DEVUELTA"/>
    <m/>
    <n v="11200"/>
    <n v="1120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m/>
    <m/>
    <n v="0"/>
    <m/>
    <m/>
    <m/>
    <d v="2024-05-31T00:00:00"/>
  </r>
  <r>
    <n v="891380046"/>
    <s v="HOSPITAL SAN ROQUE E.S.E GUACARI"/>
    <s v="HSR"/>
    <n v="49182"/>
    <s v="HSR49182"/>
    <s v="891380046_HSR49182"/>
    <d v="2021-09-09T10:49:00"/>
    <d v="2021-10-19T07:44:56"/>
    <d v="2021-10-19T00:00:00"/>
    <n v="11200"/>
    <x v="17"/>
    <s v="EVENTO"/>
    <s v="GUACARI"/>
    <s v="AMBULATORIO"/>
    <m/>
    <x v="1"/>
    <s v="Devuelta"/>
    <s v="FACTURA DEVUELTA"/>
    <m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m/>
    <m/>
    <n v="0"/>
    <m/>
    <m/>
    <m/>
    <d v="2024-05-31T00:00:00"/>
  </r>
  <r>
    <n v="891380046"/>
    <s v="HOSPITAL SAN ROQUE E.S.E GUACARI"/>
    <s v="HSR"/>
    <n v="51278"/>
    <s v="HSR51278"/>
    <s v="891380046_HSR51278"/>
    <d v="2021-09-23T17:49:00"/>
    <d v="2021-10-19T07:55:30"/>
    <d v="2021-10-19T00:00:00"/>
    <n v="17000"/>
    <x v="20"/>
    <s v="EVENTO"/>
    <s v="GUACARI"/>
    <s v="AMBULATORIO"/>
    <m/>
    <x v="1"/>
    <s v="Devuelta"/>
    <s v="FACTURA DEVUELTA"/>
    <m/>
    <n v="17000"/>
    <n v="17000"/>
    <s v="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7000"/>
    <n v="0"/>
    <m/>
    <m/>
    <n v="0"/>
    <m/>
    <m/>
    <m/>
    <d v="2024-05-31T00:00:00"/>
  </r>
  <r>
    <n v="891380046"/>
    <s v="HOSPITAL SAN ROQUE E.S.E GUACARI"/>
    <s v="HSR"/>
    <n v="51279"/>
    <s v="HSR51279"/>
    <s v="891380046_HSR51279"/>
    <d v="2021-09-23T17:53:00"/>
    <d v="2021-10-19T07:55:30"/>
    <d v="2021-10-19T00:00:00"/>
    <n v="22600"/>
    <x v="21"/>
    <s v="EVENTO"/>
    <s v="GUACARI"/>
    <s v="AMBULATORIO"/>
    <m/>
    <x v="1"/>
    <s v="Devuelta"/>
    <s v="FACTURA DEVUELTA"/>
    <m/>
    <n v="22600"/>
    <n v="22600"/>
    <s v="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22600"/>
    <n v="0"/>
    <m/>
    <m/>
    <n v="0"/>
    <m/>
    <m/>
    <m/>
    <d v="2024-05-31T00:00:00"/>
  </r>
  <r>
    <n v="891380046"/>
    <s v="HOSPITAL SAN ROQUE E.S.E GUACARI"/>
    <s v="HSR"/>
    <n v="59516"/>
    <s v="HSR59516"/>
    <s v="891380046_HSR59516"/>
    <d v="2021-12-06T19:59:00"/>
    <d v="2021-12-31T12:53:03"/>
    <e v="#N/A"/>
    <n v="126400"/>
    <x v="22"/>
    <s v="EVENTO"/>
    <s v="GUACARI"/>
    <s v="URGENCIAS"/>
    <m/>
    <x v="0"/>
    <e v="#N/A"/>
    <s v="FACTURA NO RADICADA"/>
    <m/>
    <n v="0"/>
    <n v="0"/>
    <m/>
    <m/>
    <n v="0"/>
    <n v="0"/>
    <m/>
    <m/>
    <n v="0"/>
    <m/>
    <m/>
    <m/>
    <d v="2024-05-31T00:00:00"/>
  </r>
  <r>
    <n v="891380046"/>
    <s v="HOSPITAL SAN ROQUE E.S.E GUACARI"/>
    <s v="HSR"/>
    <n v="62070"/>
    <s v="HSR62070"/>
    <s v="891380046_HSR62070"/>
    <d v="2022-01-05T10:44:00"/>
    <d v="2022-02-11T09:34:13"/>
    <d v="2022-02-11T00:00:00"/>
    <n v="36300"/>
    <x v="19"/>
    <s v="EVENTO"/>
    <s v="GUACARI"/>
    <s v="AMBULATORIO"/>
    <m/>
    <x v="1"/>
    <s v="Devuelta"/>
    <s v="FACTURA DEVUELTA"/>
    <m/>
    <n v="36300"/>
    <n v="36300"/>
    <s v="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6300"/>
    <n v="0"/>
    <m/>
    <m/>
    <n v="0"/>
    <m/>
    <m/>
    <m/>
    <d v="2024-05-31T00:00:00"/>
  </r>
  <r>
    <n v="891380046"/>
    <s v="HOSPITAL SAN ROQUE E.S.E GUACARI"/>
    <s v="HSR"/>
    <n v="81650"/>
    <s v="HSR81650"/>
    <s v="891380046_HSR81650"/>
    <d v="2022-07-12T12:30:00"/>
    <d v="2022-08-18T17:23:26"/>
    <d v="2022-08-18T00:00:00"/>
    <n v="80832"/>
    <x v="23"/>
    <s v="EVENTO"/>
    <s v="GUACARI"/>
    <s v="URGENCIAS"/>
    <m/>
    <x v="1"/>
    <s v="Devuelta"/>
    <s v="FACTURA DEVUELTA"/>
    <m/>
    <n v="80832"/>
    <n v="80832"/>
    <s v="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80832"/>
    <n v="0"/>
    <m/>
    <m/>
    <n v="0"/>
    <m/>
    <m/>
    <m/>
    <d v="2024-05-31T00:00:00"/>
  </r>
  <r>
    <n v="891380046"/>
    <s v="HOSPITAL SAN ROQUE E.S.E GUACARI"/>
    <s v="HSR"/>
    <n v="89404"/>
    <s v="HSR89404"/>
    <s v="891380046_HSR89404"/>
    <d v="2022-09-25T08:05:00"/>
    <d v="2022-10-12T11:28:57"/>
    <d v="2022-10-11T00:00:00"/>
    <n v="12300"/>
    <x v="24"/>
    <s v="EVENTO"/>
    <s v="GUACARI"/>
    <s v="AMBULATORIO"/>
    <m/>
    <x v="1"/>
    <s v="Devuelta"/>
    <s v="FACTURA DEVUELTA"/>
    <m/>
    <n v="12300"/>
    <n v="123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2300"/>
    <n v="0"/>
    <m/>
    <m/>
    <n v="0"/>
    <m/>
    <m/>
    <m/>
    <d v="2024-05-31T00:00:00"/>
  </r>
  <r>
    <n v="891380046"/>
    <s v="HOSPITAL SAN ROQUE E.S.E GUACARI"/>
    <s v="HSR"/>
    <n v="89717"/>
    <s v="HSR89717"/>
    <s v="891380046_HSR89717"/>
    <d v="2022-09-27T22:00:00"/>
    <d v="2022-10-12T11:31:04"/>
    <d v="2022-10-11T00:00:00"/>
    <n v="125906"/>
    <x v="25"/>
    <s v="EVENTO"/>
    <s v="GUACARI"/>
    <s v="URGENCIAS"/>
    <m/>
    <x v="2"/>
    <s v="Finalizada"/>
    <s v="FACTURA CANCELADA"/>
    <m/>
    <n v="125900"/>
    <n v="0"/>
    <m/>
    <m/>
    <n v="125900"/>
    <n v="125900"/>
    <m/>
    <m/>
    <n v="125900"/>
    <n v="2201341417"/>
    <m/>
    <s v="17.01.2023"/>
    <d v="2024-05-31T00:00:00"/>
  </r>
  <r>
    <n v="891380046"/>
    <s v="HOSPITAL SAN ROQUE E.S.E GUACARI"/>
    <s v="HSR"/>
    <n v="117063"/>
    <s v="HSR117063"/>
    <s v="891380046_HSR117063"/>
    <d v="2023-06-13T15:18:00"/>
    <d v="2023-07-13T14:27:05"/>
    <d v="2023-07-14T14:10:26"/>
    <n v="76300"/>
    <x v="26"/>
    <s v="EVENTO"/>
    <s v="GUACARI"/>
    <s v="URGENCIAS"/>
    <m/>
    <x v="2"/>
    <s v="Finalizada"/>
    <s v="FACTURA PENDIENTE EN PROGRAMACION DE PAGO "/>
    <m/>
    <n v="76300"/>
    <n v="0"/>
    <m/>
    <m/>
    <n v="76300"/>
    <n v="76300"/>
    <m/>
    <m/>
    <n v="76300"/>
    <n v="2201520946"/>
    <n v="1743526"/>
    <s v="26.06.2024"/>
    <d v="2024-05-31T00:00:00"/>
  </r>
  <r>
    <n v="891380046"/>
    <s v="HOSPITAL SAN ROQUE E.S.E GUACARI"/>
    <s v="HSR"/>
    <n v="119872"/>
    <s v="HSR119872"/>
    <s v="891380046_HSR119872"/>
    <d v="2023-07-01T21:45:00"/>
    <d v="2023-08-11T10:10:10"/>
    <d v="2023-08-11T09:39:40"/>
    <n v="234317"/>
    <x v="27"/>
    <s v="EVENTO"/>
    <s v="GUACARI"/>
    <s v="URGENCIAS"/>
    <m/>
    <x v="2"/>
    <s v="Finalizada"/>
    <s v="FACTURA PENDIENTE EN PROGRAMACION DE PAGO "/>
    <m/>
    <n v="234317"/>
    <n v="0"/>
    <m/>
    <m/>
    <n v="234317"/>
    <n v="234317"/>
    <m/>
    <m/>
    <n v="234317"/>
    <n v="2201520946"/>
    <n v="1743526"/>
    <s v="26.06.2024"/>
    <d v="2024-05-31T00:00:00"/>
  </r>
  <r>
    <n v="891380046"/>
    <s v="HOSPITAL SAN ROQUE E.S.E GUACARI"/>
    <s v="HSR"/>
    <n v="120569"/>
    <s v="HSR120569"/>
    <s v="891380046_HSR120569"/>
    <d v="2023-07-06T22:46:00"/>
    <d v="2023-08-11T10:10:10"/>
    <d v="2023-08-11T09:41:39"/>
    <n v="169534"/>
    <x v="28"/>
    <s v="EVENTO"/>
    <s v="GUACARI"/>
    <s v="URGENCIAS"/>
    <m/>
    <x v="2"/>
    <s v="Finalizada"/>
    <s v="FACTURA PENDIENTE EN PROGRAMACION DE PAGO "/>
    <m/>
    <n v="169534"/>
    <n v="0"/>
    <m/>
    <m/>
    <n v="169534"/>
    <n v="169534"/>
    <m/>
    <m/>
    <n v="169534"/>
    <n v="2201520946"/>
    <n v="1743526"/>
    <s v="26.06.2024"/>
    <d v="2024-05-31T00:00:00"/>
  </r>
  <r>
    <n v="891380046"/>
    <s v="HOSPITAL SAN ROQUE E.S.E GUACARI"/>
    <s v="HSR"/>
    <n v="122320"/>
    <s v="HSR122320"/>
    <s v="891380046_HSR122320"/>
    <d v="2023-07-21T06:22:00"/>
    <d v="2023-08-11T10:10:10"/>
    <d v="2023-08-11T09:27:23"/>
    <n v="91342"/>
    <x v="29"/>
    <s v="EVENTO"/>
    <s v="GUACARI"/>
    <s v="URGENCIAS"/>
    <m/>
    <x v="2"/>
    <s v="Finalizada"/>
    <s v="FACTURA PENDIENTE EN PROGRAMACION DE PAGO "/>
    <m/>
    <n v="91342"/>
    <n v="0"/>
    <m/>
    <m/>
    <n v="91342"/>
    <n v="91342"/>
    <m/>
    <m/>
    <n v="91342"/>
    <n v="2201520946"/>
    <n v="1743526"/>
    <s v="26.06.2024"/>
    <d v="2024-05-31T00:00:00"/>
  </r>
  <r>
    <n v="891380046"/>
    <s v="HOSPITAL SAN ROQUE E.S.E GUACARI"/>
    <s v="HSR"/>
    <n v="122562"/>
    <s v="HSR122562"/>
    <s v="891380046_HSR122562"/>
    <d v="2023-07-24T15:45:00"/>
    <d v="2023-08-11T10:10:10"/>
    <d v="2023-08-11T09:28:27"/>
    <n v="44300"/>
    <x v="30"/>
    <s v="EVENTO"/>
    <s v="GUACARI"/>
    <s v="AMBULATORIO"/>
    <m/>
    <x v="2"/>
    <s v="Finalizada"/>
    <s v="FACTURA PENDIENTE EN PROGRAMACION DE PAGO "/>
    <m/>
    <n v="46500"/>
    <n v="0"/>
    <m/>
    <m/>
    <n v="46500"/>
    <n v="44300"/>
    <m/>
    <m/>
    <n v="44300"/>
    <n v="2201520946"/>
    <n v="1743526"/>
    <s v="26.06.2024"/>
    <d v="2024-05-31T00:00:00"/>
  </r>
  <r>
    <n v="891380046"/>
    <s v="HOSPITAL SAN ROQUE E.S.E GUACARI"/>
    <s v="HSR"/>
    <n v="123471"/>
    <s v="HSR123471"/>
    <s v="891380046_HSR123471"/>
    <d v="2023-07-30T09:44:00"/>
    <d v="2023-08-11T10:10:10"/>
    <d v="2023-08-11T09:31:13"/>
    <n v="109169"/>
    <x v="31"/>
    <s v="EVENTO"/>
    <s v="GUACARI"/>
    <s v="URGENCIAS"/>
    <m/>
    <x v="2"/>
    <s v="Finalizada"/>
    <s v="FACTURA PENDIENTE EN PROGRAMACION DE PAGO "/>
    <m/>
    <n v="109169"/>
    <n v="0"/>
    <m/>
    <m/>
    <n v="109169"/>
    <n v="109169"/>
    <m/>
    <m/>
    <n v="109169"/>
    <n v="2201520946"/>
    <n v="1743526"/>
    <s v="26.06.2024"/>
    <d v="2024-05-31T00:00:00"/>
  </r>
  <r>
    <n v="891380046"/>
    <s v="HOSPITAL SAN ROQUE E.S.E GUACARI"/>
    <s v="HSR"/>
    <n v="125642"/>
    <s v="HSR125642"/>
    <s v="891380046_HSR125642"/>
    <d v="2023-08-15T09:24:00"/>
    <d v="2023-09-11T11:55:03"/>
    <d v="2023-09-11T08:49:18"/>
    <n v="57200"/>
    <x v="32"/>
    <s v="EVENTO"/>
    <s v="GUACARI"/>
    <s v="URGENCIAS"/>
    <m/>
    <x v="3"/>
    <s v="Finalizada"/>
    <s v="FACTURA PENDIENTE EN PROGRAMACION DE PAGO "/>
    <m/>
    <n v="57200"/>
    <n v="0"/>
    <m/>
    <m/>
    <n v="57200"/>
    <n v="0"/>
    <m/>
    <m/>
    <n v="0"/>
    <m/>
    <m/>
    <m/>
    <d v="2024-05-31T00:00:00"/>
  </r>
  <r>
    <n v="891380046"/>
    <s v="HOSPITAL SAN ROQUE E.S.E GUACARI"/>
    <s v="HSR"/>
    <n v="128466"/>
    <s v="HSR128466"/>
    <s v="891380046_HSR128466"/>
    <d v="2023-09-05T14:47:00"/>
    <d v="2023-10-06T16:00:08"/>
    <d v="2023-10-06T14:37:30"/>
    <n v="83918"/>
    <x v="33"/>
    <s v="EVENTO"/>
    <s v="GUACARI"/>
    <s v="URGENCIAS"/>
    <m/>
    <x v="2"/>
    <s v="Finalizada"/>
    <s v="FACTURA PENDIENTE EN PROGRAMACION DE PAGO "/>
    <m/>
    <n v="83918"/>
    <n v="0"/>
    <m/>
    <m/>
    <n v="83918"/>
    <n v="83918"/>
    <m/>
    <m/>
    <n v="83918"/>
    <n v="2201520946"/>
    <n v="1743526"/>
    <s v="26.06.2024"/>
    <d v="2024-05-31T00:00:00"/>
  </r>
  <r>
    <n v="891380046"/>
    <s v="HOSPITAL SAN ROQUE E.S.E GUACARI"/>
    <s v="HSR"/>
    <n v="129121"/>
    <s v="HSR129121"/>
    <s v="891380046_HSR129121"/>
    <d v="2023-09-10T15:30:00"/>
    <d v="2023-10-06T16:00:08"/>
    <d v="2023-10-06T14:41:05"/>
    <n v="93440"/>
    <x v="34"/>
    <s v="EVENTO"/>
    <s v="GUACARI"/>
    <s v="URGENCIAS"/>
    <m/>
    <x v="2"/>
    <s v="Finalizada"/>
    <s v="FACTURA PENDIENTE EN PROGRAMACION DE PAGO "/>
    <m/>
    <n v="93440"/>
    <n v="0"/>
    <m/>
    <m/>
    <n v="93440"/>
    <n v="93440"/>
    <m/>
    <m/>
    <n v="93440"/>
    <n v="2201520946"/>
    <n v="1743526"/>
    <s v="26.06.2024"/>
    <d v="2024-05-31T00:00:00"/>
  </r>
  <r>
    <n v="891380046"/>
    <s v="HOSPITAL SAN ROQUE E.S.E GUACARI"/>
    <s v="HSR"/>
    <n v="135883"/>
    <s v="HSR135883"/>
    <s v="891380046_HSR135883"/>
    <d v="2023-10-30T06:37:00"/>
    <d v="2023-11-09T16:43:30"/>
    <d v="2023-11-08T14:02:11"/>
    <n v="109623"/>
    <x v="35"/>
    <s v="EVENTO"/>
    <s v="GUACARI"/>
    <s v="URGENCIAS"/>
    <m/>
    <x v="2"/>
    <s v="Finalizada"/>
    <s v="FACTURA PENDIENTE EN PROGRAMACION DE PAGO "/>
    <m/>
    <n v="109623"/>
    <n v="0"/>
    <m/>
    <m/>
    <n v="109623"/>
    <n v="109623"/>
    <m/>
    <m/>
    <n v="109623"/>
    <n v="2201520946"/>
    <n v="1743526"/>
    <s v="26.06.2024"/>
    <d v="2024-05-31T00:00:00"/>
  </r>
  <r>
    <n v="891380046"/>
    <s v="HOSPITAL SAN ROQUE E.S.E GUACARI"/>
    <s v="HSR"/>
    <n v="136766"/>
    <s v="HSR136766"/>
    <s v="891380046_HSR136766"/>
    <d v="2023-11-07T05:49:00"/>
    <d v="2023-12-05T11:16:53"/>
    <d v="2023-12-06T08:14:12"/>
    <n v="76300"/>
    <x v="26"/>
    <s v="EVENTO"/>
    <s v="GUACARI"/>
    <s v="URGENCIAS"/>
    <m/>
    <x v="2"/>
    <s v="Finalizada"/>
    <s v="FACTURA PENDIENTE EN PROGRAMACION DE PAGO "/>
    <m/>
    <n v="76300"/>
    <n v="0"/>
    <m/>
    <m/>
    <n v="76300"/>
    <n v="76300"/>
    <m/>
    <m/>
    <n v="76300"/>
    <n v="2201520946"/>
    <n v="1743526"/>
    <s v="26.06.2024"/>
    <d v="2024-05-31T00:00:00"/>
  </r>
  <r>
    <n v="891380046"/>
    <s v="HOSPITAL SAN ROQUE E.S.E GUACARI"/>
    <s v="HSR"/>
    <n v="137570"/>
    <s v="HSR137570"/>
    <s v="891380046_HSR137570"/>
    <d v="2023-11-13T00:33:00"/>
    <d v="2023-12-05T11:16:53"/>
    <d v="2023-12-05T15:37:57"/>
    <n v="111413"/>
    <x v="36"/>
    <s v="EVENTO"/>
    <s v="GUACARI"/>
    <s v="URGENCIAS"/>
    <m/>
    <x v="2"/>
    <s v="Finalizada"/>
    <s v="FACTURA PENDIENTE EN PROGRAMACION DE PAGO "/>
    <m/>
    <n v="111413"/>
    <n v="0"/>
    <m/>
    <m/>
    <n v="111413"/>
    <n v="111413"/>
    <m/>
    <m/>
    <n v="111413"/>
    <n v="2201520946"/>
    <n v="1743526"/>
    <s v="26.06.2024"/>
    <d v="2024-05-31T00:00:00"/>
  </r>
  <r>
    <n v="891380046"/>
    <s v="HOSPITAL SAN ROQUE E.S.E GUACARI"/>
    <s v="HSR"/>
    <n v="137756"/>
    <s v="HSR137756"/>
    <s v="891380046_HSR137756"/>
    <d v="2023-11-14T13:25:00"/>
    <d v="2023-12-05T11:16:54"/>
    <d v="2023-12-05T15:38:48"/>
    <n v="79600"/>
    <x v="37"/>
    <s v="EVENTO"/>
    <s v="GUACARI"/>
    <s v="URGENCIAS"/>
    <m/>
    <x v="2"/>
    <s v="Finalizada"/>
    <s v="FACTURA PENDIENTE EN PROGRAMACION DE PAGO "/>
    <m/>
    <n v="79600"/>
    <n v="0"/>
    <m/>
    <m/>
    <n v="79600"/>
    <n v="79600"/>
    <m/>
    <m/>
    <n v="79600"/>
    <n v="2201520946"/>
    <n v="1743526"/>
    <s v="26.06.2024"/>
    <d v="2024-05-31T00:00:00"/>
  </r>
  <r>
    <n v="891380046"/>
    <s v="HOSPITAL SAN ROQUE E.S.E GUACARI"/>
    <s v="HSR"/>
    <n v="145355"/>
    <s v="HSR145355"/>
    <s v="891380046_HSR145355"/>
    <d v="2024-01-10T14:02:00"/>
    <d v="2024-02-06T15:06:07"/>
    <d v="2024-02-06T14:27:10"/>
    <n v="107130"/>
    <x v="38"/>
    <s v="EVENTO"/>
    <s v="GUACARI"/>
    <s v="URGENCIAS"/>
    <m/>
    <x v="2"/>
    <s v="Finalizada"/>
    <s v="FACTURA CANCELADA"/>
    <m/>
    <n v="107130"/>
    <n v="0"/>
    <m/>
    <m/>
    <n v="107130"/>
    <n v="107130"/>
    <m/>
    <m/>
    <n v="107130"/>
    <n v="2201511287"/>
    <m/>
    <s v="29.05.2024"/>
    <d v="2024-05-31T00:00:00"/>
  </r>
  <r>
    <n v="891380046"/>
    <s v="HOSPITAL SAN ROQUE E.S.E GUACARI"/>
    <s v="HSR"/>
    <n v="147099"/>
    <s v="HSR147099"/>
    <s v="891380046_HSR147099"/>
    <d v="2024-01-23T12:04:00"/>
    <d v="2024-02-06T15:06:07"/>
    <d v="2024-02-06T14:27:10"/>
    <n v="88340"/>
    <x v="39"/>
    <s v="EVENTO"/>
    <s v="GUACARI"/>
    <s v="URGENCIAS"/>
    <m/>
    <x v="2"/>
    <s v="Finalizada"/>
    <s v="FACTURA CANCELADA"/>
    <m/>
    <n v="88340"/>
    <n v="0"/>
    <m/>
    <m/>
    <n v="88340"/>
    <n v="88340"/>
    <m/>
    <m/>
    <n v="88340"/>
    <n v="2201511287"/>
    <m/>
    <s v="29.05.2024"/>
    <d v="2024-05-31T00:00:00"/>
  </r>
  <r>
    <n v="891380046"/>
    <s v="HOSPITAL SAN ROQUE E.S.E GUACARI"/>
    <s v="HSR"/>
    <n v="147156"/>
    <s v="HSR147156"/>
    <s v="891380046_HSR147156"/>
    <d v="2024-01-23T17:25:00"/>
    <d v="2024-02-06T15:06:07"/>
    <d v="2024-02-06T14:27:10"/>
    <n v="88340"/>
    <x v="39"/>
    <s v="EVENTO"/>
    <s v="GUACARI"/>
    <s v="URGENCIAS"/>
    <m/>
    <x v="1"/>
    <s v="Devuelta"/>
    <s v="FACTURA DEVUELTA"/>
    <m/>
    <n v="0"/>
    <n v="88340"/>
    <s v="AUT: SE REALIZA DEVOLUCIÓN DE FACTURA, LA AUTORIZACIÓN 122300196646 ESTÁ GENERADA PARA OTRO PACIENTE CC 6322911 - GUTIERREZ ROSERO JUSTO MAURICIO, FAVOR COMUNICARSE CON EL ÁREA ENCARGADA, SOLICITARLA A LA capautorizaciones@epsdelagente.com.co"/>
    <s v="AUTORIZACION"/>
    <n v="0"/>
    <n v="0"/>
    <m/>
    <m/>
    <n v="0"/>
    <m/>
    <m/>
    <m/>
    <d v="2024-05-31T00:00:00"/>
  </r>
  <r>
    <n v="891380046"/>
    <s v="HOSPITAL SAN ROQUE E.S.E GUACARI"/>
    <s v="HSR"/>
    <n v="152861"/>
    <s v="HSR152861"/>
    <s v="891380046_HSR152861"/>
    <d v="2024-03-03T11:37:00"/>
    <d v="2024-04-09T15:45:32"/>
    <d v="2024-04-09T12:48:32"/>
    <n v="91060"/>
    <x v="40"/>
    <s v="EVENTO"/>
    <s v="GUACARI"/>
    <s v="URGENCIAS"/>
    <m/>
    <x v="2"/>
    <s v="Finalizada"/>
    <s v="FACTURA CANCELADA"/>
    <m/>
    <n v="91060"/>
    <n v="0"/>
    <m/>
    <m/>
    <n v="91060"/>
    <n v="91060"/>
    <m/>
    <m/>
    <n v="91060"/>
    <n v="2201510477"/>
    <m/>
    <s v="17.05.2024"/>
    <d v="2024-05-31T00:00:00"/>
  </r>
  <r>
    <n v="891380046"/>
    <s v="HOSPITAL SAN ROQUE E.S.E GUACARI"/>
    <s v="HSR"/>
    <n v="152893"/>
    <s v="HSR152893"/>
    <s v="891380046_HSR152893"/>
    <d v="2024-03-04T05:31:00"/>
    <d v="2024-04-09T15:45:32"/>
    <d v="2024-04-09T12:48:32"/>
    <n v="322896"/>
    <x v="41"/>
    <s v="EVENTO"/>
    <s v="GUACARI"/>
    <s v="URGENCIAS"/>
    <m/>
    <x v="2"/>
    <s v="Finalizada"/>
    <s v="FACTURA CANCELADA"/>
    <m/>
    <n v="322896"/>
    <n v="0"/>
    <m/>
    <m/>
    <n v="322896"/>
    <n v="322896"/>
    <m/>
    <m/>
    <n v="322896"/>
    <n v="2201510477"/>
    <m/>
    <s v="17.05.2024"/>
    <d v="2024-05-31T00:00:00"/>
  </r>
  <r>
    <n v="891380046"/>
    <s v="HOSPITAL SAN ROQUE E.S.E GUACARI"/>
    <s v="HSR"/>
    <n v="153764"/>
    <s v="HSR153764"/>
    <s v="891380046_HSR153764"/>
    <d v="2024-03-11T13:02:00"/>
    <d v="2024-04-09T15:45:32"/>
    <d v="2024-04-09T12:48:32"/>
    <n v="52000"/>
    <x v="42"/>
    <s v="EVENTO"/>
    <s v="GUACARI"/>
    <s v="URGENCIAS"/>
    <m/>
    <x v="2"/>
    <s v="Finalizada"/>
    <s v="FACTURA CANCELADA"/>
    <m/>
    <n v="52000"/>
    <n v="0"/>
    <m/>
    <m/>
    <n v="52000"/>
    <n v="52000"/>
    <m/>
    <m/>
    <n v="52000"/>
    <n v="2201510477"/>
    <m/>
    <s v="17.05.2024"/>
    <d v="2024-05-31T00:00:00"/>
  </r>
  <r>
    <n v="891380046"/>
    <s v="HOSPITAL SAN ROQUE E.S.E GUACARI"/>
    <s v="HSR"/>
    <n v="154422"/>
    <s v="HSR154422"/>
    <s v="891380046_HSR154422"/>
    <d v="2024-03-14T19:27:00"/>
    <d v="2024-04-09T15:45:32"/>
    <d v="2024-04-09T12:48:32"/>
    <n v="86322"/>
    <x v="43"/>
    <s v="EVENTO"/>
    <s v="GUACARI"/>
    <s v="URGENCIAS"/>
    <m/>
    <x v="2"/>
    <s v="Finalizada"/>
    <s v="FACTURA CANCELADA"/>
    <m/>
    <n v="86322"/>
    <n v="0"/>
    <m/>
    <m/>
    <n v="86322"/>
    <n v="86322"/>
    <m/>
    <m/>
    <n v="86322"/>
    <n v="2201510477"/>
    <m/>
    <s v="17.05.2024"/>
    <d v="2024-05-31T00:00:00"/>
  </r>
  <r>
    <n v="891380046"/>
    <s v="HOSPITAL SAN ROQUE E.S.E GUACARI"/>
    <s v="HSR"/>
    <n v="154567"/>
    <s v="HSR154567"/>
    <s v="891380046_HSR154567"/>
    <d v="2024-03-15T18:11:00"/>
    <d v="2024-04-09T15:45:33"/>
    <d v="2024-04-09T12:48:32"/>
    <n v="124310"/>
    <x v="44"/>
    <s v="EVENTO"/>
    <s v="GUACARI"/>
    <s v="URGENCIAS"/>
    <m/>
    <x v="2"/>
    <s v="Finalizada"/>
    <s v="FACTURA CANCELADA"/>
    <m/>
    <n v="124310"/>
    <n v="0"/>
    <m/>
    <m/>
    <n v="124310"/>
    <n v="124310"/>
    <m/>
    <m/>
    <n v="124310"/>
    <n v="2201510477"/>
    <m/>
    <s v="17.05.2024"/>
    <d v="2024-05-31T00:00:00"/>
  </r>
  <r>
    <n v="891380046"/>
    <s v="HOSPITAL SAN ROQUE E.S.E GUACARI"/>
    <s v="HSR"/>
    <n v="154656"/>
    <s v="HSR154656"/>
    <s v="891380046_HSR154656"/>
    <d v="2024-03-17T07:40:00"/>
    <d v="2024-04-09T15:45:33"/>
    <d v="2024-04-09T12:48:32"/>
    <n v="87310"/>
    <x v="45"/>
    <s v="EVENTO"/>
    <s v="GUACARI"/>
    <s v="URGENCIAS"/>
    <m/>
    <x v="2"/>
    <s v="Finalizada"/>
    <s v="FACTURA CANCELADA"/>
    <m/>
    <n v="87310"/>
    <n v="0"/>
    <m/>
    <m/>
    <n v="87310"/>
    <n v="87310"/>
    <m/>
    <m/>
    <n v="87310"/>
    <n v="2201510477"/>
    <m/>
    <s v="17.05.2024"/>
    <d v="2024-05-31T00:00:00"/>
  </r>
  <r>
    <n v="891380046"/>
    <s v="HOSPITAL SAN ROQUE E.S.E GUACARI"/>
    <s v="HSR"/>
    <n v="154693"/>
    <s v="HSR154693"/>
    <s v="891380046_HSR154693"/>
    <d v="2024-03-18T03:54:00"/>
    <d v="2024-04-09T15:45:33"/>
    <d v="2024-04-09T12:48:32"/>
    <n v="1148688"/>
    <x v="46"/>
    <s v="EVENTO"/>
    <s v="GUACARI"/>
    <s v="URGENCIAS"/>
    <m/>
    <x v="1"/>
    <s v="Devuelta"/>
    <s v="FACTURA DEVUELTA"/>
    <m/>
    <n v="0"/>
    <n v="1148688"/>
    <s v="AUT: SE REALIZA DEVOLUCIÓN DE FACTURA CON SOPORTES COMPLETOS, Autorización # 122300252071 existe en otra factura en Boxalud HSR154567, FAVOR COMUNICARSE CON EL ÁREA  ENCARGADA, SOLICITARLA A LA autorizacionescap@epsdelagente.com.co"/>
    <s v="AUTORIZACION"/>
    <n v="0"/>
    <n v="0"/>
    <m/>
    <m/>
    <n v="0"/>
    <m/>
    <m/>
    <m/>
    <d v="2024-05-31T00:00:00"/>
  </r>
  <r>
    <n v="891380046"/>
    <s v="HOSPITAL SAN ROQUE E.S.E GUACARI"/>
    <s v="HSR"/>
    <n v="154831"/>
    <s v="HSR154831"/>
    <s v="891380046_HSR154831"/>
    <d v="2024-03-18T19:31:00"/>
    <d v="2024-04-09T15:45:33"/>
    <d v="2024-04-09T12:48:32"/>
    <n v="220210"/>
    <x v="47"/>
    <s v="EVENTO"/>
    <s v="GUACARI"/>
    <s v="URGENCIAS"/>
    <m/>
    <x v="2"/>
    <s v="Finalizada"/>
    <s v="FACTURA CANCELADA"/>
    <m/>
    <n v="220210"/>
    <n v="0"/>
    <m/>
    <m/>
    <n v="220210"/>
    <n v="220210"/>
    <m/>
    <m/>
    <n v="220210"/>
    <n v="2201510477"/>
    <m/>
    <s v="17.05.2024"/>
    <d v="2024-05-31T00:00:00"/>
  </r>
  <r>
    <n v="891380046"/>
    <s v="HOSPITAL SAN ROQUE E.S.E GUACARI"/>
    <s v="HSR"/>
    <n v="155128"/>
    <s v="HSR155128"/>
    <s v="891380046_HSR155128"/>
    <d v="2024-03-20T11:47:00"/>
    <d v="2024-04-09T15:45:33"/>
    <d v="2024-04-09T12:48:32"/>
    <n v="88310"/>
    <x v="48"/>
    <s v="EVENTO"/>
    <s v="GUACARI"/>
    <s v="URGENCIAS"/>
    <m/>
    <x v="2"/>
    <s v="Finalizada"/>
    <s v="FACTURA CANCELADA"/>
    <m/>
    <n v="88310"/>
    <n v="0"/>
    <m/>
    <m/>
    <n v="88310"/>
    <n v="88310"/>
    <m/>
    <m/>
    <n v="88310"/>
    <n v="2201510477"/>
    <m/>
    <s v="17.05.2024"/>
    <d v="2024-05-31T00:00:00"/>
  </r>
  <r>
    <n v="891380046"/>
    <s v="HOSPITAL SAN ROQUE E.S.E GUACARI"/>
    <s v="HSR"/>
    <n v="155908"/>
    <s v="HSR155908"/>
    <s v="891380046_HSR155908"/>
    <d v="2024-03-28T14:52:00"/>
    <d v="2024-04-09T15:45:33"/>
    <d v="2024-04-09T12:48:32"/>
    <n v="158500"/>
    <x v="49"/>
    <s v="EVENTO"/>
    <s v="GUACARI"/>
    <s v="URGENCIAS"/>
    <m/>
    <x v="2"/>
    <s v="Finalizada"/>
    <s v="FACTURA CANCELADA"/>
    <m/>
    <n v="158500"/>
    <n v="0"/>
    <m/>
    <m/>
    <n v="158500"/>
    <n v="158500"/>
    <m/>
    <m/>
    <n v="158500"/>
    <n v="2201510477"/>
    <m/>
    <s v="17.05.2024"/>
    <d v="2024-05-31T00:00:00"/>
  </r>
  <r>
    <n v="891380046"/>
    <s v="HOSPITAL SAN ROQUE E.S.E GUACARI"/>
    <s v="HSR"/>
    <n v="156607"/>
    <s v="HSR156607"/>
    <s v="891380046_HSR156607"/>
    <d v="2024-04-04T07:41:00"/>
    <d v="2024-05-10T10:31:29"/>
    <d v="2024-05-10T16:00:03"/>
    <n v="100230"/>
    <x v="50"/>
    <s v="EVENTO"/>
    <s v="GUACARI"/>
    <s v="URGENCIAS"/>
    <m/>
    <x v="2"/>
    <s v="Finalizada"/>
    <e v="#N/A"/>
    <m/>
    <n v="110230"/>
    <n v="0"/>
    <m/>
    <m/>
    <n v="110230"/>
    <n v="110230"/>
    <m/>
    <m/>
    <n v="110230"/>
    <n v="2201520946"/>
    <n v="1743526"/>
    <s v="26.06.2024"/>
    <d v="2024-05-31T00:00:00"/>
  </r>
  <r>
    <n v="891380046"/>
    <s v="HOSPITAL SAN ROQUE E.S.E GUACARI"/>
    <s v="HSR"/>
    <n v="158863"/>
    <s v="HSR158863"/>
    <s v="891380046_HSR158863"/>
    <d v="2024-04-20T03:04:00"/>
    <d v="2024-05-10T10:31:29"/>
    <d v="2024-05-10T16:00:03"/>
    <n v="85400"/>
    <x v="51"/>
    <s v="EVENTO"/>
    <s v="GUACARI"/>
    <s v="URGENCIAS"/>
    <m/>
    <x v="2"/>
    <s v="Finalizada"/>
    <e v="#N/A"/>
    <m/>
    <n v="85400"/>
    <n v="0"/>
    <m/>
    <m/>
    <n v="85400"/>
    <n v="85400"/>
    <m/>
    <m/>
    <n v="85400"/>
    <n v="2201520946"/>
    <n v="1743526"/>
    <s v="26.06.2024"/>
    <d v="2024-05-31T00:00:00"/>
  </r>
  <r>
    <n v="891380046"/>
    <s v="HOSPITAL SAN ROQUE E.S.E GUACARI"/>
    <s v="HSR"/>
    <n v="158926"/>
    <s v="HSR158926"/>
    <s v="891380046_HSR158926"/>
    <d v="2024-04-21T00:46:00"/>
    <d v="2024-05-10T10:31:29"/>
    <d v="2024-05-10T16:00:03"/>
    <n v="156500"/>
    <x v="52"/>
    <s v="EVENTO"/>
    <s v="GUACARI"/>
    <s v="URGENCIAS"/>
    <m/>
    <x v="2"/>
    <s v="Finalizada"/>
    <e v="#N/A"/>
    <m/>
    <n v="156500"/>
    <n v="0"/>
    <m/>
    <m/>
    <n v="156500"/>
    <n v="156500"/>
    <m/>
    <m/>
    <n v="156500"/>
    <n v="2201520946"/>
    <n v="1743526"/>
    <s v="26.06.2024"/>
    <d v="2024-05-31T00:00:00"/>
  </r>
  <r>
    <n v="891380046"/>
    <s v="HOSPITAL SAN ROQUE E.S.E GUACARI"/>
    <s v="HSR"/>
    <n v="159528"/>
    <s v="HSR159528"/>
    <s v="891380046_HSR159528"/>
    <d v="2024-04-25T00:40:00"/>
    <d v="2024-05-10T10:31:29"/>
    <d v="2024-05-10T16:00:03"/>
    <n v="112140"/>
    <x v="53"/>
    <s v="EVENTO"/>
    <s v="GUACARI"/>
    <m/>
    <m/>
    <x v="2"/>
    <s v="Finalizada"/>
    <e v="#N/A"/>
    <m/>
    <n v="112140"/>
    <n v="0"/>
    <m/>
    <m/>
    <n v="112140"/>
    <n v="112140"/>
    <m/>
    <m/>
    <n v="112140"/>
    <n v="2201520946"/>
    <n v="1743526"/>
    <s v="26.06.2024"/>
    <d v="2024-05-31T00:00:00"/>
  </r>
  <r>
    <n v="891380046"/>
    <s v="HOSPITAL SAN ROQUE E.S.E GUACARI"/>
    <s v="HSR"/>
    <n v="159931"/>
    <s v="HSR159931"/>
    <s v="891380046_HSR159931"/>
    <d v="2024-04-27T17:54:00"/>
    <d v="2024-05-10T10:31:29"/>
    <d v="2024-05-10T16:00:03"/>
    <n v="156840"/>
    <x v="54"/>
    <s v="EVENTO"/>
    <s v="GUACARI"/>
    <m/>
    <m/>
    <x v="3"/>
    <s v="Finalizada"/>
    <e v="#N/A"/>
    <m/>
    <n v="156840"/>
    <n v="0"/>
    <m/>
    <m/>
    <n v="156840"/>
    <n v="156840"/>
    <n v="156840"/>
    <n v="1222460865"/>
    <n v="0"/>
    <m/>
    <m/>
    <m/>
    <d v="2024-05-31T00:00:00"/>
  </r>
  <r>
    <m/>
    <m/>
    <m/>
    <m/>
    <m/>
    <m/>
    <m/>
    <m/>
    <m/>
    <m/>
    <x v="55"/>
    <m/>
    <m/>
    <m/>
    <m/>
    <x v="4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7">
        <item x="25"/>
        <item x="9"/>
        <item x="17"/>
        <item x="24"/>
        <item x="12"/>
        <item x="20"/>
        <item x="21"/>
        <item x="16"/>
        <item x="14"/>
        <item x="15"/>
        <item x="19"/>
        <item x="2"/>
        <item x="30"/>
        <item x="42"/>
        <item x="13"/>
        <item x="32"/>
        <item x="26"/>
        <item x="37"/>
        <item x="23"/>
        <item x="33"/>
        <item x="51"/>
        <item x="43"/>
        <item x="45"/>
        <item x="48"/>
        <item x="39"/>
        <item x="40"/>
        <item x="29"/>
        <item x="34"/>
        <item x="38"/>
        <item x="31"/>
        <item x="35"/>
        <item x="50"/>
        <item x="36"/>
        <item x="53"/>
        <item x="18"/>
        <item x="44"/>
        <item x="22"/>
        <item x="52"/>
        <item x="54"/>
        <item x="49"/>
        <item x="28"/>
        <item x="1"/>
        <item x="47"/>
        <item x="27"/>
        <item x="4"/>
        <item x="41"/>
        <item x="3"/>
        <item x="10"/>
        <item x="11"/>
        <item x="5"/>
        <item x="0"/>
        <item x="7"/>
        <item x="6"/>
        <item x="8"/>
        <item x="46"/>
        <item x="55"/>
        <item t="default"/>
      </items>
    </pivotField>
    <pivotField showAll="0"/>
    <pivotField showAll="0"/>
    <pivotField showAll="0"/>
    <pivotField showAll="0"/>
    <pivotField axis="axisRow" dataField="1" showAll="0">
      <items count="6">
        <item x="2"/>
        <item x="1"/>
        <item x="0"/>
        <item x="3"/>
        <item h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15" baseItem="0" numFmtId="164"/>
  </dataFields>
  <formats count="20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5" type="button" dataOnly="0" labelOnly="1" outline="0" axis="axisRow" fieldPosition="0"/>
    </format>
    <format dxfId="16">
      <pivotArea dataOnly="0" labelOnly="1" fieldPosition="0">
        <references count="1">
          <reference field="15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5" type="button" dataOnly="0" labelOnly="1" outline="0" axis="axisRow" fieldPosition="0"/>
    </format>
    <format dxfId="12">
      <pivotArea dataOnly="0" labelOnly="1" fieldPosition="0">
        <references count="1">
          <reference field="15" count="0"/>
        </references>
      </pivotArea>
    </format>
    <format dxfId="11">
      <pivotArea dataOnly="0" labelOnly="1" grandRow="1" outline="0" fieldPosition="0"/>
    </format>
    <format dxfId="10">
      <pivotArea dataOnly="0" outline="0" fieldPosition="0">
        <references count="1">
          <reference field="4294967294" count="1">
            <x v="0"/>
          </reference>
        </references>
      </pivotArea>
    </format>
    <format dxfId="9">
      <pivotArea field="15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323" sqref="A1:B323"/>
    </sheetView>
  </sheetViews>
  <sheetFormatPr baseColWidth="10" defaultRowHeight="14.5" x14ac:dyDescent="0.35"/>
  <sheetData>
    <row r="1" spans="1:2" x14ac:dyDescent="0.35">
      <c r="A1" s="8">
        <v>9320</v>
      </c>
      <c r="B1" s="9">
        <v>362021</v>
      </c>
    </row>
    <row r="2" spans="1:2" x14ac:dyDescent="0.35">
      <c r="A2" s="8">
        <v>9377</v>
      </c>
      <c r="B2" s="9">
        <v>34000</v>
      </c>
    </row>
    <row r="3" spans="1:2" x14ac:dyDescent="0.35">
      <c r="A3" s="8">
        <v>9442</v>
      </c>
      <c r="B3" s="9">
        <v>280380</v>
      </c>
    </row>
    <row r="4" spans="1:2" x14ac:dyDescent="0.35">
      <c r="A4" s="8">
        <v>9500</v>
      </c>
      <c r="B4" s="9">
        <v>150153</v>
      </c>
    </row>
    <row r="5" spans="1:2" x14ac:dyDescent="0.35">
      <c r="A5" s="8">
        <v>9555</v>
      </c>
      <c r="B5" s="9">
        <v>320345</v>
      </c>
    </row>
    <row r="6" spans="1:2" x14ac:dyDescent="0.35">
      <c r="A6" s="8">
        <v>9556</v>
      </c>
      <c r="B6" s="9">
        <v>219562</v>
      </c>
    </row>
    <row r="7" spans="1:2" x14ac:dyDescent="0.35">
      <c r="A7" s="8">
        <v>9557</v>
      </c>
      <c r="B7" s="9">
        <v>42500</v>
      </c>
    </row>
    <row r="8" spans="1:2" x14ac:dyDescent="0.35">
      <c r="A8" s="8">
        <v>9609</v>
      </c>
      <c r="B8" s="9">
        <v>335632</v>
      </c>
    </row>
    <row r="9" spans="1:2" x14ac:dyDescent="0.35">
      <c r="A9" s="8">
        <v>9610</v>
      </c>
      <c r="B9" s="9">
        <v>34000</v>
      </c>
    </row>
    <row r="10" spans="1:2" x14ac:dyDescent="0.35">
      <c r="A10" s="8">
        <v>9666</v>
      </c>
      <c r="B10" s="9">
        <v>54254</v>
      </c>
    </row>
    <row r="11" spans="1:2" x14ac:dyDescent="0.35">
      <c r="A11" s="8">
        <v>9741</v>
      </c>
      <c r="B11" s="9">
        <v>501329</v>
      </c>
    </row>
    <row r="12" spans="1:2" x14ac:dyDescent="0.35">
      <c r="A12" s="8">
        <v>9742</v>
      </c>
      <c r="B12" s="9">
        <v>53498</v>
      </c>
    </row>
    <row r="13" spans="1:2" x14ac:dyDescent="0.35">
      <c r="A13" s="8">
        <v>9865</v>
      </c>
      <c r="B13" s="9">
        <v>104116</v>
      </c>
    </row>
    <row r="14" spans="1:2" x14ac:dyDescent="0.35">
      <c r="A14" s="8">
        <v>9922</v>
      </c>
      <c r="B14" s="9">
        <v>131490</v>
      </c>
    </row>
    <row r="15" spans="1:2" x14ac:dyDescent="0.35">
      <c r="A15" s="8">
        <v>9923</v>
      </c>
      <c r="B15" s="9">
        <v>104087</v>
      </c>
    </row>
    <row r="16" spans="1:2" x14ac:dyDescent="0.35">
      <c r="A16" s="8">
        <v>9988</v>
      </c>
      <c r="B16" s="9">
        <v>209930</v>
      </c>
    </row>
    <row r="17" spans="1:2" x14ac:dyDescent="0.35">
      <c r="A17" s="8">
        <v>9989</v>
      </c>
      <c r="B17" s="9">
        <v>55115</v>
      </c>
    </row>
    <row r="18" spans="1:2" x14ac:dyDescent="0.35">
      <c r="A18" s="8">
        <v>10042</v>
      </c>
      <c r="B18" s="9">
        <v>194713</v>
      </c>
    </row>
    <row r="19" spans="1:2" x14ac:dyDescent="0.35">
      <c r="A19" s="8">
        <v>10097</v>
      </c>
      <c r="B19" s="9">
        <v>365130</v>
      </c>
    </row>
    <row r="20" spans="1:2" x14ac:dyDescent="0.35">
      <c r="A20" s="8">
        <v>10146</v>
      </c>
      <c r="B20" s="9">
        <v>258604</v>
      </c>
    </row>
    <row r="21" spans="1:2" x14ac:dyDescent="0.35">
      <c r="A21" s="8">
        <v>10227</v>
      </c>
      <c r="B21" s="9">
        <v>48400</v>
      </c>
    </row>
    <row r="22" spans="1:2" x14ac:dyDescent="0.35">
      <c r="A22" s="8">
        <v>10288</v>
      </c>
      <c r="B22" s="9">
        <v>583040</v>
      </c>
    </row>
    <row r="23" spans="1:2" x14ac:dyDescent="0.35">
      <c r="A23" s="8">
        <v>10289</v>
      </c>
      <c r="B23" s="9">
        <v>64483</v>
      </c>
    </row>
    <row r="24" spans="1:2" x14ac:dyDescent="0.35">
      <c r="A24" s="8">
        <v>10356</v>
      </c>
      <c r="B24" s="9">
        <v>279102</v>
      </c>
    </row>
    <row r="25" spans="1:2" x14ac:dyDescent="0.35">
      <c r="A25" s="8">
        <v>10415</v>
      </c>
      <c r="B25" s="9">
        <v>311895</v>
      </c>
    </row>
    <row r="26" spans="1:2" x14ac:dyDescent="0.35">
      <c r="A26" s="8">
        <v>10481</v>
      </c>
      <c r="B26" s="9">
        <v>424497</v>
      </c>
    </row>
    <row r="27" spans="1:2" x14ac:dyDescent="0.35">
      <c r="A27" s="8">
        <v>10542</v>
      </c>
      <c r="B27" s="9">
        <v>694066</v>
      </c>
    </row>
    <row r="28" spans="1:2" x14ac:dyDescent="0.35">
      <c r="A28" s="8">
        <v>10605</v>
      </c>
      <c r="B28" s="9">
        <v>127012</v>
      </c>
    </row>
    <row r="29" spans="1:2" x14ac:dyDescent="0.35">
      <c r="A29" s="8">
        <v>10694</v>
      </c>
      <c r="B29" s="9">
        <v>55125</v>
      </c>
    </row>
    <row r="30" spans="1:2" x14ac:dyDescent="0.35">
      <c r="A30" s="8">
        <v>10695</v>
      </c>
      <c r="B30" s="9">
        <v>9100</v>
      </c>
    </row>
    <row r="31" spans="1:2" x14ac:dyDescent="0.35">
      <c r="A31" s="8">
        <v>10763</v>
      </c>
      <c r="B31" s="9">
        <v>510189</v>
      </c>
    </row>
    <row r="32" spans="1:2" x14ac:dyDescent="0.35">
      <c r="A32" s="8">
        <v>10764</v>
      </c>
      <c r="B32" s="9">
        <v>54600</v>
      </c>
    </row>
    <row r="33" spans="1:2" x14ac:dyDescent="0.35">
      <c r="A33" s="8">
        <v>10876</v>
      </c>
      <c r="B33" s="9">
        <v>369340</v>
      </c>
    </row>
    <row r="34" spans="1:2" x14ac:dyDescent="0.35">
      <c r="A34" s="8">
        <v>11021</v>
      </c>
      <c r="B34" s="9">
        <v>300300</v>
      </c>
    </row>
    <row r="35" spans="1:2" x14ac:dyDescent="0.35">
      <c r="A35" s="8">
        <v>11022</v>
      </c>
      <c r="B35" s="9">
        <v>38400</v>
      </c>
    </row>
    <row r="36" spans="1:2" x14ac:dyDescent="0.35">
      <c r="A36" s="8">
        <v>11148</v>
      </c>
      <c r="B36" s="9">
        <v>103451</v>
      </c>
    </row>
    <row r="37" spans="1:2" x14ac:dyDescent="0.35">
      <c r="A37" s="8">
        <v>11149</v>
      </c>
      <c r="B37" s="9">
        <v>63694</v>
      </c>
    </row>
    <row r="38" spans="1:2" x14ac:dyDescent="0.35">
      <c r="A38" s="8">
        <v>11314</v>
      </c>
      <c r="B38" s="9">
        <v>362936</v>
      </c>
    </row>
    <row r="39" spans="1:2" x14ac:dyDescent="0.35">
      <c r="A39" s="8">
        <v>11478</v>
      </c>
      <c r="B39" s="9">
        <v>385237</v>
      </c>
    </row>
    <row r="40" spans="1:2" x14ac:dyDescent="0.35">
      <c r="A40" s="8">
        <v>11479</v>
      </c>
      <c r="B40" s="9">
        <v>38400</v>
      </c>
    </row>
    <row r="41" spans="1:2" x14ac:dyDescent="0.35">
      <c r="A41" s="8">
        <v>11640</v>
      </c>
      <c r="B41" s="9">
        <v>304091</v>
      </c>
    </row>
    <row r="42" spans="1:2" x14ac:dyDescent="0.35">
      <c r="A42" s="8">
        <v>11791</v>
      </c>
      <c r="B42" s="9">
        <v>473319</v>
      </c>
    </row>
    <row r="43" spans="1:2" x14ac:dyDescent="0.35">
      <c r="A43" s="8">
        <v>11934</v>
      </c>
      <c r="B43" s="9">
        <v>560947</v>
      </c>
    </row>
    <row r="44" spans="1:2" x14ac:dyDescent="0.35">
      <c r="A44" s="8">
        <v>11935</v>
      </c>
      <c r="B44" s="9">
        <v>83184</v>
      </c>
    </row>
    <row r="45" spans="1:2" x14ac:dyDescent="0.35">
      <c r="A45" s="8">
        <v>12129</v>
      </c>
      <c r="B45" s="9">
        <v>707555</v>
      </c>
    </row>
    <row r="46" spans="1:2" x14ac:dyDescent="0.35">
      <c r="A46" s="8">
        <v>12351</v>
      </c>
      <c r="B46" s="9">
        <v>536223</v>
      </c>
    </row>
    <row r="47" spans="1:2" x14ac:dyDescent="0.35">
      <c r="A47" s="8">
        <v>12504</v>
      </c>
      <c r="B47" s="9">
        <v>374698</v>
      </c>
    </row>
    <row r="48" spans="1:2" x14ac:dyDescent="0.35">
      <c r="A48" s="8">
        <v>12647</v>
      </c>
      <c r="B48" s="9">
        <v>230271</v>
      </c>
    </row>
    <row r="49" spans="1:2" x14ac:dyDescent="0.35">
      <c r="A49" s="8">
        <v>12828</v>
      </c>
      <c r="B49" s="9">
        <v>550188</v>
      </c>
    </row>
    <row r="50" spans="1:2" x14ac:dyDescent="0.35">
      <c r="A50" s="8">
        <v>12979</v>
      </c>
      <c r="B50" s="9">
        <v>581316</v>
      </c>
    </row>
    <row r="51" spans="1:2" x14ac:dyDescent="0.35">
      <c r="A51" s="8">
        <v>13164</v>
      </c>
      <c r="B51" s="9">
        <v>191359</v>
      </c>
    </row>
    <row r="52" spans="1:2" x14ac:dyDescent="0.35">
      <c r="A52" s="8">
        <v>13373</v>
      </c>
      <c r="B52" s="9">
        <v>384730</v>
      </c>
    </row>
    <row r="53" spans="1:2" x14ac:dyDescent="0.35">
      <c r="A53" s="8">
        <v>13374</v>
      </c>
      <c r="B53" s="9">
        <v>40800</v>
      </c>
    </row>
    <row r="54" spans="1:2" x14ac:dyDescent="0.35">
      <c r="A54" s="8">
        <v>13447</v>
      </c>
      <c r="B54" s="9">
        <v>763180</v>
      </c>
    </row>
    <row r="55" spans="1:2" x14ac:dyDescent="0.35">
      <c r="A55" s="8">
        <v>13553</v>
      </c>
      <c r="B55" s="9">
        <v>463161</v>
      </c>
    </row>
    <row r="56" spans="1:2" x14ac:dyDescent="0.35">
      <c r="A56" s="8">
        <v>13734</v>
      </c>
      <c r="B56" s="9">
        <v>181088</v>
      </c>
    </row>
    <row r="57" spans="1:2" x14ac:dyDescent="0.35">
      <c r="A57" s="8">
        <v>13735</v>
      </c>
      <c r="B57" s="9">
        <v>20400</v>
      </c>
    </row>
    <row r="58" spans="1:2" x14ac:dyDescent="0.35">
      <c r="A58" s="8">
        <v>13887</v>
      </c>
      <c r="B58" s="9">
        <v>532330</v>
      </c>
    </row>
    <row r="59" spans="1:2" x14ac:dyDescent="0.35">
      <c r="A59" s="8">
        <v>14056</v>
      </c>
      <c r="B59" s="9">
        <v>86880</v>
      </c>
    </row>
    <row r="60" spans="1:2" x14ac:dyDescent="0.35">
      <c r="A60" s="8">
        <v>14258</v>
      </c>
      <c r="B60" s="9">
        <v>486934</v>
      </c>
    </row>
    <row r="61" spans="1:2" x14ac:dyDescent="0.35">
      <c r="A61" s="8">
        <v>14406</v>
      </c>
      <c r="B61" s="9">
        <v>351671</v>
      </c>
    </row>
    <row r="62" spans="1:2" x14ac:dyDescent="0.35">
      <c r="A62" s="8">
        <v>14579</v>
      </c>
      <c r="B62" s="9">
        <v>336383</v>
      </c>
    </row>
    <row r="63" spans="1:2" x14ac:dyDescent="0.35">
      <c r="A63" s="8">
        <v>14841</v>
      </c>
      <c r="B63" s="9">
        <v>668217</v>
      </c>
    </row>
    <row r="64" spans="1:2" x14ac:dyDescent="0.35">
      <c r="A64" s="8">
        <v>14937</v>
      </c>
      <c r="B64" s="9">
        <v>908420</v>
      </c>
    </row>
    <row r="65" spans="1:2" x14ac:dyDescent="0.35">
      <c r="A65" s="8">
        <v>15127</v>
      </c>
      <c r="B65" s="9">
        <v>199346</v>
      </c>
    </row>
    <row r="66" spans="1:2" x14ac:dyDescent="0.35">
      <c r="A66" s="8">
        <v>15259</v>
      </c>
      <c r="B66" s="9">
        <v>344629</v>
      </c>
    </row>
    <row r="67" spans="1:2" x14ac:dyDescent="0.35">
      <c r="A67" s="8">
        <v>15260</v>
      </c>
      <c r="B67" s="9">
        <v>43200</v>
      </c>
    </row>
    <row r="68" spans="1:2" x14ac:dyDescent="0.35">
      <c r="A68" s="8">
        <v>15308</v>
      </c>
      <c r="B68" s="9">
        <v>500308</v>
      </c>
    </row>
    <row r="69" spans="1:2" x14ac:dyDescent="0.35">
      <c r="A69" s="8">
        <v>15309</v>
      </c>
      <c r="B69" s="9">
        <v>32400</v>
      </c>
    </row>
    <row r="70" spans="1:2" x14ac:dyDescent="0.35">
      <c r="A70" s="8">
        <v>15407</v>
      </c>
      <c r="B70" s="9">
        <v>905855</v>
      </c>
    </row>
    <row r="71" spans="1:2" x14ac:dyDescent="0.35">
      <c r="A71" s="8">
        <v>15521</v>
      </c>
      <c r="B71" s="9">
        <v>43200</v>
      </c>
    </row>
    <row r="72" spans="1:2" x14ac:dyDescent="0.35">
      <c r="A72" s="8">
        <v>15670</v>
      </c>
      <c r="B72" s="9">
        <v>187399</v>
      </c>
    </row>
    <row r="73" spans="1:2" x14ac:dyDescent="0.35">
      <c r="A73" s="8">
        <v>15671</v>
      </c>
      <c r="B73" s="9">
        <v>10800</v>
      </c>
    </row>
    <row r="74" spans="1:2" x14ac:dyDescent="0.35">
      <c r="A74" s="8">
        <v>15752</v>
      </c>
      <c r="B74" s="9">
        <v>206310</v>
      </c>
    </row>
    <row r="75" spans="1:2" x14ac:dyDescent="0.35">
      <c r="A75" s="8">
        <v>15753</v>
      </c>
      <c r="B75" s="9">
        <v>385000</v>
      </c>
    </row>
    <row r="76" spans="1:2" x14ac:dyDescent="0.35">
      <c r="A76" s="8">
        <v>15987</v>
      </c>
      <c r="B76" s="9">
        <v>456605</v>
      </c>
    </row>
    <row r="77" spans="1:2" x14ac:dyDescent="0.35">
      <c r="A77" s="8">
        <v>16850</v>
      </c>
      <c r="B77" s="9">
        <v>126497</v>
      </c>
    </row>
    <row r="78" spans="1:2" x14ac:dyDescent="0.35">
      <c r="A78" s="8">
        <v>16998</v>
      </c>
      <c r="B78" s="9">
        <v>130097</v>
      </c>
    </row>
    <row r="79" spans="1:2" x14ac:dyDescent="0.35">
      <c r="A79" s="8">
        <v>17111</v>
      </c>
      <c r="B79" s="9">
        <v>149019</v>
      </c>
    </row>
    <row r="80" spans="1:2" x14ac:dyDescent="0.35">
      <c r="A80" s="8">
        <v>17935</v>
      </c>
      <c r="B80" s="9">
        <v>97498</v>
      </c>
    </row>
    <row r="81" spans="1:2" x14ac:dyDescent="0.35">
      <c r="A81" s="8">
        <v>18022</v>
      </c>
      <c r="B81" s="9">
        <v>58778</v>
      </c>
    </row>
    <row r="82" spans="1:2" x14ac:dyDescent="0.35">
      <c r="A82" s="8">
        <v>19069</v>
      </c>
      <c r="B82" s="9">
        <v>99022</v>
      </c>
    </row>
    <row r="83" spans="1:2" x14ac:dyDescent="0.35">
      <c r="A83" s="8">
        <v>19797</v>
      </c>
      <c r="B83" s="9">
        <v>73467</v>
      </c>
    </row>
    <row r="84" spans="1:2" x14ac:dyDescent="0.35">
      <c r="A84" s="8">
        <v>19800</v>
      </c>
      <c r="B84" s="9">
        <v>59970</v>
      </c>
    </row>
    <row r="85" spans="1:2" x14ac:dyDescent="0.35">
      <c r="A85" s="8">
        <v>20487</v>
      </c>
      <c r="B85" s="9">
        <v>21800</v>
      </c>
    </row>
    <row r="86" spans="1:2" x14ac:dyDescent="0.35">
      <c r="A86" s="8">
        <v>20488</v>
      </c>
      <c r="B86" s="9">
        <v>16400</v>
      </c>
    </row>
    <row r="87" spans="1:2" x14ac:dyDescent="0.35">
      <c r="A87" s="8">
        <v>20897</v>
      </c>
      <c r="B87" s="9">
        <v>32900</v>
      </c>
    </row>
    <row r="88" spans="1:2" x14ac:dyDescent="0.35">
      <c r="A88" s="8">
        <v>21350</v>
      </c>
      <c r="B88" s="9">
        <v>97400</v>
      </c>
    </row>
    <row r="89" spans="1:2" x14ac:dyDescent="0.35">
      <c r="A89" s="8">
        <v>21761</v>
      </c>
      <c r="B89" s="9">
        <v>78838</v>
      </c>
    </row>
    <row r="90" spans="1:2" x14ac:dyDescent="0.35">
      <c r="A90" s="8">
        <v>21805</v>
      </c>
      <c r="B90" s="9">
        <v>36239</v>
      </c>
    </row>
    <row r="91" spans="1:2" x14ac:dyDescent="0.35">
      <c r="A91" s="8">
        <v>22128</v>
      </c>
      <c r="B91" s="9">
        <v>54000</v>
      </c>
    </row>
    <row r="92" spans="1:2" x14ac:dyDescent="0.35">
      <c r="A92" s="8">
        <v>23176</v>
      </c>
      <c r="B92" s="9">
        <v>24000</v>
      </c>
    </row>
    <row r="93" spans="1:2" x14ac:dyDescent="0.35">
      <c r="A93" s="8">
        <v>23177</v>
      </c>
      <c r="B93" s="9">
        <v>16400</v>
      </c>
    </row>
    <row r="94" spans="1:2" x14ac:dyDescent="0.35">
      <c r="A94" s="8">
        <v>23461</v>
      </c>
      <c r="B94" s="9">
        <v>32900</v>
      </c>
    </row>
    <row r="95" spans="1:2" x14ac:dyDescent="0.35">
      <c r="A95" s="8">
        <v>23466</v>
      </c>
      <c r="B95" s="9">
        <v>35100</v>
      </c>
    </row>
    <row r="96" spans="1:2" x14ac:dyDescent="0.35">
      <c r="A96" s="8">
        <v>23718</v>
      </c>
      <c r="B96" s="9">
        <v>32900</v>
      </c>
    </row>
    <row r="97" spans="1:2" x14ac:dyDescent="0.35">
      <c r="A97" s="8">
        <v>24819</v>
      </c>
      <c r="B97" s="9">
        <v>84500</v>
      </c>
    </row>
    <row r="98" spans="1:2" x14ac:dyDescent="0.35">
      <c r="A98" s="8">
        <v>25538</v>
      </c>
      <c r="B98" s="9">
        <v>138754</v>
      </c>
    </row>
    <row r="99" spans="1:2" x14ac:dyDescent="0.35">
      <c r="A99" s="8">
        <v>26667</v>
      </c>
      <c r="B99" s="9">
        <v>34100</v>
      </c>
    </row>
    <row r="100" spans="1:2" x14ac:dyDescent="0.35">
      <c r="A100" s="8">
        <v>26705</v>
      </c>
      <c r="B100" s="9">
        <v>62676</v>
      </c>
    </row>
    <row r="101" spans="1:2" x14ac:dyDescent="0.35">
      <c r="A101" s="8">
        <v>27611</v>
      </c>
      <c r="B101" s="9">
        <v>87146</v>
      </c>
    </row>
    <row r="102" spans="1:2" x14ac:dyDescent="0.35">
      <c r="A102" s="8">
        <v>28378</v>
      </c>
      <c r="B102" s="9">
        <v>114192</v>
      </c>
    </row>
    <row r="103" spans="1:2" x14ac:dyDescent="0.35">
      <c r="A103" s="8">
        <v>28510</v>
      </c>
      <c r="B103" s="9">
        <v>72601</v>
      </c>
    </row>
    <row r="104" spans="1:2" x14ac:dyDescent="0.35">
      <c r="A104" s="8">
        <v>29111</v>
      </c>
      <c r="B104" s="9">
        <v>79972</v>
      </c>
    </row>
    <row r="105" spans="1:2" x14ac:dyDescent="0.35">
      <c r="A105" s="8">
        <v>29251</v>
      </c>
      <c r="B105" s="9">
        <v>36300</v>
      </c>
    </row>
    <row r="106" spans="1:2" x14ac:dyDescent="0.35">
      <c r="A106" s="8">
        <v>30005</v>
      </c>
      <c r="B106" s="9">
        <v>59700</v>
      </c>
    </row>
    <row r="107" spans="1:2" x14ac:dyDescent="0.35">
      <c r="A107" s="8">
        <v>30233</v>
      </c>
      <c r="B107" s="9">
        <v>74742</v>
      </c>
    </row>
    <row r="108" spans="1:2" x14ac:dyDescent="0.35">
      <c r="A108" s="8">
        <v>30271</v>
      </c>
      <c r="B108" s="9">
        <v>79878</v>
      </c>
    </row>
    <row r="109" spans="1:2" x14ac:dyDescent="0.35">
      <c r="A109" s="8">
        <v>30716</v>
      </c>
      <c r="B109" s="9">
        <v>95534</v>
      </c>
    </row>
    <row r="110" spans="1:2" x14ac:dyDescent="0.35">
      <c r="A110" s="8">
        <v>33246</v>
      </c>
      <c r="B110" s="9">
        <v>34100</v>
      </c>
    </row>
    <row r="111" spans="1:2" x14ac:dyDescent="0.35">
      <c r="A111" s="8">
        <v>33247</v>
      </c>
      <c r="B111" s="9">
        <v>34100</v>
      </c>
    </row>
    <row r="112" spans="1:2" x14ac:dyDescent="0.35">
      <c r="A112" s="8">
        <v>33295</v>
      </c>
      <c r="B112" s="9">
        <v>31028</v>
      </c>
    </row>
    <row r="113" spans="1:2" x14ac:dyDescent="0.35">
      <c r="A113" s="8">
        <v>33297</v>
      </c>
      <c r="B113" s="9">
        <v>17410</v>
      </c>
    </row>
    <row r="114" spans="1:2" x14ac:dyDescent="0.35">
      <c r="A114" s="8">
        <v>33520</v>
      </c>
      <c r="B114" s="9">
        <v>137397</v>
      </c>
    </row>
    <row r="115" spans="1:2" x14ac:dyDescent="0.35">
      <c r="A115" s="8">
        <v>33769</v>
      </c>
      <c r="B115" s="9">
        <v>129636</v>
      </c>
    </row>
    <row r="116" spans="1:2" x14ac:dyDescent="0.35">
      <c r="A116" s="8">
        <v>33829</v>
      </c>
      <c r="B116" s="9">
        <v>25100</v>
      </c>
    </row>
    <row r="117" spans="1:2" x14ac:dyDescent="0.35">
      <c r="A117" s="8">
        <v>34208</v>
      </c>
      <c r="B117" s="9">
        <v>11200</v>
      </c>
    </row>
    <row r="118" spans="1:2" x14ac:dyDescent="0.35">
      <c r="A118" s="8">
        <v>34590</v>
      </c>
      <c r="B118" s="9">
        <v>36300</v>
      </c>
    </row>
    <row r="119" spans="1:2" x14ac:dyDescent="0.35">
      <c r="A119" s="8">
        <v>34591</v>
      </c>
      <c r="B119" s="9">
        <v>36300</v>
      </c>
    </row>
    <row r="120" spans="1:2" x14ac:dyDescent="0.35">
      <c r="A120" s="8">
        <v>35106</v>
      </c>
      <c r="B120" s="9">
        <v>22400</v>
      </c>
    </row>
    <row r="121" spans="1:2" x14ac:dyDescent="0.35">
      <c r="A121" s="8">
        <v>35107</v>
      </c>
      <c r="B121" s="9">
        <v>11200</v>
      </c>
    </row>
    <row r="122" spans="1:2" x14ac:dyDescent="0.35">
      <c r="A122" s="8">
        <v>35701</v>
      </c>
      <c r="B122" s="9">
        <v>11200</v>
      </c>
    </row>
    <row r="123" spans="1:2" x14ac:dyDescent="0.35">
      <c r="A123" s="8">
        <v>35781</v>
      </c>
      <c r="B123" s="9">
        <v>33600</v>
      </c>
    </row>
    <row r="124" spans="1:2" x14ac:dyDescent="0.35">
      <c r="A124" s="8">
        <v>36429</v>
      </c>
      <c r="B124" s="9">
        <v>113607</v>
      </c>
    </row>
    <row r="125" spans="1:2" x14ac:dyDescent="0.35">
      <c r="A125" s="8">
        <v>38490</v>
      </c>
      <c r="B125" s="9">
        <v>36300</v>
      </c>
    </row>
    <row r="126" spans="1:2" x14ac:dyDescent="0.35">
      <c r="A126" s="8">
        <v>38491</v>
      </c>
      <c r="B126" s="9">
        <v>34100</v>
      </c>
    </row>
    <row r="127" spans="1:2" x14ac:dyDescent="0.35">
      <c r="A127" s="8">
        <v>39088</v>
      </c>
      <c r="B127" s="9">
        <v>11200</v>
      </c>
    </row>
    <row r="128" spans="1:2" x14ac:dyDescent="0.35">
      <c r="A128" s="8">
        <v>39732</v>
      </c>
      <c r="B128" s="9">
        <v>41200</v>
      </c>
    </row>
    <row r="129" spans="1:2" x14ac:dyDescent="0.35">
      <c r="A129" s="8">
        <v>40109</v>
      </c>
      <c r="B129" s="9">
        <v>128685</v>
      </c>
    </row>
    <row r="130" spans="1:2" x14ac:dyDescent="0.35">
      <c r="A130" s="8">
        <v>41644</v>
      </c>
      <c r="B130" s="9">
        <v>105634</v>
      </c>
    </row>
    <row r="131" spans="1:2" x14ac:dyDescent="0.35">
      <c r="A131" s="8">
        <v>42146</v>
      </c>
      <c r="B131" s="9">
        <v>127217</v>
      </c>
    </row>
    <row r="132" spans="1:2" x14ac:dyDescent="0.35">
      <c r="A132" s="8">
        <v>43131</v>
      </c>
      <c r="B132" s="9">
        <v>61001</v>
      </c>
    </row>
    <row r="133" spans="1:2" x14ac:dyDescent="0.35">
      <c r="A133" s="8">
        <v>43574</v>
      </c>
      <c r="B133" s="9">
        <v>109400</v>
      </c>
    </row>
    <row r="134" spans="1:2" x14ac:dyDescent="0.35">
      <c r="A134" s="8">
        <v>43845</v>
      </c>
      <c r="B134" s="9">
        <v>26300</v>
      </c>
    </row>
    <row r="135" spans="1:2" x14ac:dyDescent="0.35">
      <c r="A135" s="8">
        <v>44722</v>
      </c>
      <c r="B135" s="9">
        <v>61997</v>
      </c>
    </row>
    <row r="136" spans="1:2" x14ac:dyDescent="0.35">
      <c r="A136" s="8">
        <v>45040</v>
      </c>
      <c r="B136" s="9">
        <v>34100</v>
      </c>
    </row>
    <row r="137" spans="1:2" x14ac:dyDescent="0.35">
      <c r="A137" s="8">
        <v>45601</v>
      </c>
      <c r="B137" s="9">
        <v>81200</v>
      </c>
    </row>
    <row r="138" spans="1:2" x14ac:dyDescent="0.35">
      <c r="A138" s="8">
        <v>46069</v>
      </c>
      <c r="B138" s="9">
        <v>74049</v>
      </c>
    </row>
    <row r="139" spans="1:2" x14ac:dyDescent="0.35">
      <c r="A139" s="8">
        <v>46079</v>
      </c>
      <c r="B139" s="9">
        <v>114836</v>
      </c>
    </row>
    <row r="140" spans="1:2" x14ac:dyDescent="0.35">
      <c r="A140" s="8">
        <v>46209</v>
      </c>
      <c r="B140" s="9">
        <v>11200</v>
      </c>
    </row>
    <row r="141" spans="1:2" x14ac:dyDescent="0.35">
      <c r="A141" s="8">
        <v>46210</v>
      </c>
      <c r="B141" s="9">
        <v>11200</v>
      </c>
    </row>
    <row r="142" spans="1:2" x14ac:dyDescent="0.35">
      <c r="A142" s="8">
        <v>46620</v>
      </c>
      <c r="B142" s="9">
        <v>59700</v>
      </c>
    </row>
    <row r="143" spans="1:2" x14ac:dyDescent="0.35">
      <c r="A143" s="8">
        <v>46774</v>
      </c>
      <c r="B143" s="9">
        <v>195900</v>
      </c>
    </row>
    <row r="144" spans="1:2" x14ac:dyDescent="0.35">
      <c r="A144" s="8">
        <v>47027</v>
      </c>
      <c r="B144" s="9">
        <v>96031</v>
      </c>
    </row>
    <row r="145" spans="1:2" x14ac:dyDescent="0.35">
      <c r="A145" s="8">
        <v>47757</v>
      </c>
      <c r="B145" s="9">
        <v>34100</v>
      </c>
    </row>
    <row r="146" spans="1:2" x14ac:dyDescent="0.35">
      <c r="A146" s="8">
        <v>48334</v>
      </c>
      <c r="B146" s="9">
        <v>67615</v>
      </c>
    </row>
    <row r="147" spans="1:2" x14ac:dyDescent="0.35">
      <c r="A147" s="8">
        <v>48399</v>
      </c>
      <c r="B147" s="9">
        <v>127505</v>
      </c>
    </row>
    <row r="148" spans="1:2" x14ac:dyDescent="0.35">
      <c r="A148" s="8">
        <v>48599</v>
      </c>
      <c r="B148" s="9">
        <v>126400</v>
      </c>
    </row>
    <row r="149" spans="1:2" x14ac:dyDescent="0.35">
      <c r="A149" s="8">
        <v>49024</v>
      </c>
      <c r="B149" s="9">
        <v>72471</v>
      </c>
    </row>
    <row r="150" spans="1:2" x14ac:dyDescent="0.35">
      <c r="A150" s="8">
        <v>49182</v>
      </c>
      <c r="B150" s="9">
        <v>11200</v>
      </c>
    </row>
    <row r="151" spans="1:2" x14ac:dyDescent="0.35">
      <c r="A151" s="8">
        <v>50512</v>
      </c>
      <c r="B151" s="9">
        <v>80832</v>
      </c>
    </row>
    <row r="152" spans="1:2" x14ac:dyDescent="0.35">
      <c r="A152" s="8">
        <v>50930</v>
      </c>
      <c r="B152" s="9">
        <v>83466</v>
      </c>
    </row>
    <row r="153" spans="1:2" x14ac:dyDescent="0.35">
      <c r="A153" s="8">
        <v>51278</v>
      </c>
      <c r="B153" s="9">
        <v>17000</v>
      </c>
    </row>
    <row r="154" spans="1:2" x14ac:dyDescent="0.35">
      <c r="A154" s="8">
        <v>51279</v>
      </c>
      <c r="B154" s="9">
        <v>22600</v>
      </c>
    </row>
    <row r="155" spans="1:2" x14ac:dyDescent="0.35">
      <c r="A155" s="8">
        <v>51723</v>
      </c>
      <c r="B155" s="9">
        <v>82372</v>
      </c>
    </row>
    <row r="156" spans="1:2" x14ac:dyDescent="0.35">
      <c r="A156" s="8">
        <v>51724</v>
      </c>
      <c r="B156" s="9">
        <v>79791</v>
      </c>
    </row>
    <row r="157" spans="1:2" x14ac:dyDescent="0.35">
      <c r="A157" s="8">
        <v>53233</v>
      </c>
      <c r="B157" s="9">
        <v>76008</v>
      </c>
    </row>
    <row r="158" spans="1:2" x14ac:dyDescent="0.35">
      <c r="A158" s="8">
        <v>54306</v>
      </c>
      <c r="B158" s="9">
        <v>34100</v>
      </c>
    </row>
    <row r="159" spans="1:2" x14ac:dyDescent="0.35">
      <c r="A159" s="8">
        <v>54602</v>
      </c>
      <c r="B159" s="9">
        <v>74488</v>
      </c>
    </row>
    <row r="160" spans="1:2" x14ac:dyDescent="0.35">
      <c r="A160" s="8">
        <v>54817</v>
      </c>
      <c r="B160" s="9">
        <v>63907</v>
      </c>
    </row>
    <row r="161" spans="1:2" x14ac:dyDescent="0.35">
      <c r="A161" s="8">
        <v>56570</v>
      </c>
      <c r="B161" s="9">
        <v>158415</v>
      </c>
    </row>
    <row r="162" spans="1:2" x14ac:dyDescent="0.35">
      <c r="A162" s="8">
        <v>56752</v>
      </c>
      <c r="B162" s="9">
        <v>107224</v>
      </c>
    </row>
    <row r="163" spans="1:2" x14ac:dyDescent="0.35">
      <c r="A163" s="8">
        <v>56762</v>
      </c>
      <c r="B163" s="9">
        <v>61768</v>
      </c>
    </row>
    <row r="164" spans="1:2" x14ac:dyDescent="0.35">
      <c r="A164" s="8">
        <v>59516</v>
      </c>
      <c r="B164" s="9">
        <v>126400</v>
      </c>
    </row>
    <row r="165" spans="1:2" x14ac:dyDescent="0.35">
      <c r="A165" s="8">
        <v>60087</v>
      </c>
      <c r="B165" s="9">
        <v>73576</v>
      </c>
    </row>
    <row r="166" spans="1:2" x14ac:dyDescent="0.35">
      <c r="A166" s="8">
        <v>61067</v>
      </c>
      <c r="B166" s="9">
        <v>142390</v>
      </c>
    </row>
    <row r="167" spans="1:2" x14ac:dyDescent="0.35">
      <c r="A167" s="8">
        <v>61265</v>
      </c>
      <c r="B167" s="9">
        <v>34100</v>
      </c>
    </row>
    <row r="168" spans="1:2" x14ac:dyDescent="0.35">
      <c r="A168" s="8">
        <v>61535</v>
      </c>
      <c r="B168" s="9">
        <v>60682</v>
      </c>
    </row>
    <row r="169" spans="1:2" x14ac:dyDescent="0.35">
      <c r="A169" s="8">
        <v>61613</v>
      </c>
      <c r="B169" s="9">
        <v>62427</v>
      </c>
    </row>
    <row r="170" spans="1:2" x14ac:dyDescent="0.35">
      <c r="A170" s="8">
        <v>62070</v>
      </c>
      <c r="B170" s="9">
        <v>36300</v>
      </c>
    </row>
    <row r="171" spans="1:2" x14ac:dyDescent="0.35">
      <c r="A171" s="8">
        <v>63989</v>
      </c>
      <c r="B171" s="9">
        <v>111100</v>
      </c>
    </row>
    <row r="172" spans="1:2" x14ac:dyDescent="0.35">
      <c r="A172" s="8">
        <v>65883</v>
      </c>
      <c r="B172" s="9">
        <v>487141</v>
      </c>
    </row>
    <row r="173" spans="1:2" x14ac:dyDescent="0.35">
      <c r="A173" s="8">
        <v>66021</v>
      </c>
      <c r="B173" s="9">
        <v>67436</v>
      </c>
    </row>
    <row r="174" spans="1:2" x14ac:dyDescent="0.35">
      <c r="A174" s="8">
        <v>66809</v>
      </c>
      <c r="B174" s="9">
        <v>40000</v>
      </c>
    </row>
    <row r="175" spans="1:2" x14ac:dyDescent="0.35">
      <c r="A175" s="8">
        <v>67683</v>
      </c>
      <c r="B175" s="9">
        <v>155372</v>
      </c>
    </row>
    <row r="176" spans="1:2" x14ac:dyDescent="0.35">
      <c r="A176" s="8">
        <v>67799</v>
      </c>
      <c r="B176" s="9">
        <v>67997</v>
      </c>
    </row>
    <row r="177" spans="1:2" x14ac:dyDescent="0.35">
      <c r="A177" s="8">
        <v>67805</v>
      </c>
      <c r="B177" s="9">
        <v>1192</v>
      </c>
    </row>
    <row r="178" spans="1:2" x14ac:dyDescent="0.35">
      <c r="A178" s="8">
        <v>67947</v>
      </c>
      <c r="B178" s="9">
        <v>120400</v>
      </c>
    </row>
    <row r="179" spans="1:2" x14ac:dyDescent="0.35">
      <c r="A179" s="8">
        <v>68510</v>
      </c>
      <c r="B179" s="9">
        <v>82019</v>
      </c>
    </row>
    <row r="180" spans="1:2" x14ac:dyDescent="0.35">
      <c r="A180" s="8">
        <v>68537</v>
      </c>
      <c r="B180" s="9">
        <v>112227</v>
      </c>
    </row>
    <row r="181" spans="1:2" x14ac:dyDescent="0.35">
      <c r="A181" s="8">
        <v>69963</v>
      </c>
      <c r="B181" s="9">
        <v>27300</v>
      </c>
    </row>
    <row r="182" spans="1:2" x14ac:dyDescent="0.35">
      <c r="A182" s="8">
        <v>71176</v>
      </c>
      <c r="B182" s="9">
        <v>139917</v>
      </c>
    </row>
    <row r="183" spans="1:2" x14ac:dyDescent="0.35">
      <c r="A183" s="8">
        <v>73135</v>
      </c>
      <c r="B183" s="9">
        <v>84855</v>
      </c>
    </row>
    <row r="184" spans="1:2" x14ac:dyDescent="0.35">
      <c r="A184" s="8">
        <v>73328</v>
      </c>
      <c r="B184" s="9">
        <v>12300</v>
      </c>
    </row>
    <row r="185" spans="1:2" x14ac:dyDescent="0.35">
      <c r="A185" s="8">
        <v>75480</v>
      </c>
      <c r="B185" s="9">
        <v>95307</v>
      </c>
    </row>
    <row r="186" spans="1:2" x14ac:dyDescent="0.35">
      <c r="A186" s="8">
        <v>77122</v>
      </c>
      <c r="B186" s="9">
        <v>69672</v>
      </c>
    </row>
    <row r="187" spans="1:2" x14ac:dyDescent="0.35">
      <c r="A187" s="8">
        <v>77325</v>
      </c>
      <c r="B187" s="9">
        <v>94955</v>
      </c>
    </row>
    <row r="188" spans="1:2" x14ac:dyDescent="0.35">
      <c r="A188" s="8">
        <v>80777</v>
      </c>
      <c r="B188" s="9">
        <v>69584</v>
      </c>
    </row>
    <row r="189" spans="1:2" x14ac:dyDescent="0.35">
      <c r="A189" s="8">
        <v>81649</v>
      </c>
      <c r="B189" s="9">
        <v>65700</v>
      </c>
    </row>
    <row r="190" spans="1:2" x14ac:dyDescent="0.35">
      <c r="A190" s="8">
        <v>81650</v>
      </c>
      <c r="B190" s="9">
        <v>80832</v>
      </c>
    </row>
    <row r="191" spans="1:2" x14ac:dyDescent="0.35">
      <c r="A191" s="8">
        <v>82371</v>
      </c>
      <c r="B191" s="9">
        <v>402865</v>
      </c>
    </row>
    <row r="192" spans="1:2" x14ac:dyDescent="0.35">
      <c r="A192" s="8">
        <v>83771</v>
      </c>
      <c r="B192" s="9">
        <v>67872</v>
      </c>
    </row>
    <row r="193" spans="1:2" x14ac:dyDescent="0.35">
      <c r="A193" s="8">
        <v>84149</v>
      </c>
      <c r="B193" s="9">
        <v>77194</v>
      </c>
    </row>
    <row r="194" spans="1:2" x14ac:dyDescent="0.35">
      <c r="A194" s="8">
        <v>85362</v>
      </c>
      <c r="B194" s="9">
        <v>216258</v>
      </c>
    </row>
    <row r="195" spans="1:2" x14ac:dyDescent="0.35">
      <c r="A195" s="8">
        <v>85652</v>
      </c>
      <c r="B195" s="9">
        <v>193405</v>
      </c>
    </row>
    <row r="196" spans="1:2" x14ac:dyDescent="0.35">
      <c r="A196" s="8">
        <v>86705</v>
      </c>
      <c r="B196" s="9">
        <v>94056</v>
      </c>
    </row>
    <row r="197" spans="1:2" x14ac:dyDescent="0.35">
      <c r="A197" s="8">
        <v>88411</v>
      </c>
      <c r="B197" s="9">
        <v>85877</v>
      </c>
    </row>
    <row r="198" spans="1:2" x14ac:dyDescent="0.35">
      <c r="A198" s="8">
        <v>89306</v>
      </c>
      <c r="B198" s="9">
        <v>76761</v>
      </c>
    </row>
    <row r="199" spans="1:2" x14ac:dyDescent="0.35">
      <c r="A199" s="8">
        <v>89397</v>
      </c>
      <c r="B199" s="9">
        <v>230540</v>
      </c>
    </row>
    <row r="200" spans="1:2" x14ac:dyDescent="0.35">
      <c r="A200" s="8">
        <v>89404</v>
      </c>
      <c r="B200" s="9">
        <v>12300</v>
      </c>
    </row>
    <row r="201" spans="1:2" x14ac:dyDescent="0.35">
      <c r="A201" s="8">
        <v>89428</v>
      </c>
      <c r="B201" s="9">
        <v>30000</v>
      </c>
    </row>
    <row r="202" spans="1:2" x14ac:dyDescent="0.35">
      <c r="A202" s="8">
        <v>89717</v>
      </c>
      <c r="B202" s="9">
        <v>125906</v>
      </c>
    </row>
    <row r="203" spans="1:2" x14ac:dyDescent="0.35">
      <c r="A203" s="8">
        <v>89937</v>
      </c>
      <c r="B203" s="9">
        <v>67997</v>
      </c>
    </row>
    <row r="204" spans="1:2" x14ac:dyDescent="0.35">
      <c r="A204" s="8">
        <v>90829</v>
      </c>
      <c r="B204" s="9">
        <v>187346</v>
      </c>
    </row>
    <row r="205" spans="1:2" x14ac:dyDescent="0.35">
      <c r="A205" s="8">
        <v>90872</v>
      </c>
      <c r="B205" s="9">
        <v>139100</v>
      </c>
    </row>
    <row r="206" spans="1:2" x14ac:dyDescent="0.35">
      <c r="A206" s="8">
        <v>91886</v>
      </c>
      <c r="B206" s="9">
        <v>66676</v>
      </c>
    </row>
    <row r="207" spans="1:2" x14ac:dyDescent="0.35">
      <c r="A207" s="8">
        <v>92122</v>
      </c>
      <c r="B207" s="9">
        <v>97697</v>
      </c>
    </row>
    <row r="208" spans="1:2" x14ac:dyDescent="0.35">
      <c r="A208" s="8">
        <v>93731</v>
      </c>
      <c r="B208" s="9">
        <v>65700</v>
      </c>
    </row>
    <row r="209" spans="1:2" x14ac:dyDescent="0.35">
      <c r="A209" s="8">
        <v>94452</v>
      </c>
      <c r="B209" s="9">
        <v>65700</v>
      </c>
    </row>
    <row r="210" spans="1:2" x14ac:dyDescent="0.35">
      <c r="A210" s="8">
        <v>95165</v>
      </c>
      <c r="B210" s="9">
        <v>164758</v>
      </c>
    </row>
    <row r="211" spans="1:2" x14ac:dyDescent="0.35">
      <c r="A211" s="8">
        <v>95831</v>
      </c>
      <c r="B211" s="9">
        <v>83550</v>
      </c>
    </row>
    <row r="212" spans="1:2" x14ac:dyDescent="0.35">
      <c r="A212" s="8">
        <v>95922</v>
      </c>
      <c r="B212" s="9">
        <v>251216</v>
      </c>
    </row>
    <row r="213" spans="1:2" x14ac:dyDescent="0.35">
      <c r="A213" s="8">
        <v>96615</v>
      </c>
      <c r="B213" s="9">
        <v>257726</v>
      </c>
    </row>
    <row r="214" spans="1:2" x14ac:dyDescent="0.35">
      <c r="A214" s="8">
        <v>98561</v>
      </c>
      <c r="B214" s="9">
        <v>90735</v>
      </c>
    </row>
    <row r="215" spans="1:2" x14ac:dyDescent="0.35">
      <c r="A215" s="8">
        <v>98969</v>
      </c>
      <c r="B215" s="9">
        <v>67983</v>
      </c>
    </row>
    <row r="216" spans="1:2" x14ac:dyDescent="0.35">
      <c r="A216" s="8">
        <v>99575</v>
      </c>
      <c r="B216" s="9">
        <v>80323</v>
      </c>
    </row>
    <row r="217" spans="1:2" x14ac:dyDescent="0.35">
      <c r="A217" s="8">
        <v>99629</v>
      </c>
      <c r="B217" s="9">
        <v>79114</v>
      </c>
    </row>
    <row r="218" spans="1:2" x14ac:dyDescent="0.35">
      <c r="A218" s="8">
        <v>99699</v>
      </c>
      <c r="B218" s="9">
        <v>68979</v>
      </c>
    </row>
    <row r="219" spans="1:2" x14ac:dyDescent="0.35">
      <c r="A219" s="8">
        <v>99785</v>
      </c>
      <c r="B219" s="9">
        <v>76300</v>
      </c>
    </row>
    <row r="220" spans="1:2" x14ac:dyDescent="0.35">
      <c r="A220" s="8">
        <v>99858</v>
      </c>
      <c r="B220" s="9">
        <v>78829</v>
      </c>
    </row>
    <row r="221" spans="1:2" x14ac:dyDescent="0.35">
      <c r="A221" s="8">
        <v>101425</v>
      </c>
      <c r="B221" s="9">
        <v>128614</v>
      </c>
    </row>
    <row r="222" spans="1:2" x14ac:dyDescent="0.35">
      <c r="A222" s="8">
        <v>102032</v>
      </c>
      <c r="B222" s="9">
        <v>76300</v>
      </c>
    </row>
    <row r="223" spans="1:2" x14ac:dyDescent="0.35">
      <c r="A223" s="8">
        <v>102280</v>
      </c>
      <c r="B223" s="9">
        <v>148310</v>
      </c>
    </row>
    <row r="224" spans="1:2" x14ac:dyDescent="0.35">
      <c r="A224" s="8">
        <v>102990</v>
      </c>
      <c r="B224" s="9">
        <v>116053</v>
      </c>
    </row>
    <row r="225" spans="1:2" x14ac:dyDescent="0.35">
      <c r="A225" s="8">
        <v>105114</v>
      </c>
      <c r="B225" s="9">
        <v>92619</v>
      </c>
    </row>
    <row r="226" spans="1:2" x14ac:dyDescent="0.35">
      <c r="A226" s="8">
        <v>106063</v>
      </c>
      <c r="B226" s="9">
        <v>90755</v>
      </c>
    </row>
    <row r="227" spans="1:2" x14ac:dyDescent="0.35">
      <c r="A227" s="8">
        <v>106832</v>
      </c>
      <c r="B227" s="9">
        <v>605422</v>
      </c>
    </row>
    <row r="228" spans="1:2" x14ac:dyDescent="0.35">
      <c r="A228" s="8">
        <v>107051</v>
      </c>
      <c r="B228" s="9">
        <v>76300</v>
      </c>
    </row>
    <row r="229" spans="1:2" x14ac:dyDescent="0.35">
      <c r="A229" s="8">
        <v>107203</v>
      </c>
      <c r="B229" s="9">
        <v>176160</v>
      </c>
    </row>
    <row r="230" spans="1:2" x14ac:dyDescent="0.35">
      <c r="A230" s="8">
        <v>107838</v>
      </c>
      <c r="B230" s="9">
        <v>29600</v>
      </c>
    </row>
    <row r="231" spans="1:2" x14ac:dyDescent="0.35">
      <c r="A231" s="8">
        <v>108226</v>
      </c>
      <c r="B231" s="9">
        <v>145114</v>
      </c>
    </row>
    <row r="232" spans="1:2" x14ac:dyDescent="0.35">
      <c r="A232" s="8">
        <v>110463</v>
      </c>
      <c r="B232" s="9">
        <v>231167</v>
      </c>
    </row>
    <row r="233" spans="1:2" x14ac:dyDescent="0.35">
      <c r="A233" s="8">
        <v>110587</v>
      </c>
      <c r="B233" s="9">
        <v>66983</v>
      </c>
    </row>
    <row r="234" spans="1:2" x14ac:dyDescent="0.35">
      <c r="A234" s="8">
        <v>111227</v>
      </c>
      <c r="B234" s="9">
        <v>145140</v>
      </c>
    </row>
    <row r="235" spans="1:2" x14ac:dyDescent="0.35">
      <c r="A235" s="8">
        <v>112431</v>
      </c>
      <c r="B235" s="9">
        <v>78597</v>
      </c>
    </row>
    <row r="236" spans="1:2" x14ac:dyDescent="0.35">
      <c r="A236" s="8">
        <v>112527</v>
      </c>
      <c r="B236" s="9">
        <v>132507</v>
      </c>
    </row>
    <row r="237" spans="1:2" x14ac:dyDescent="0.35">
      <c r="A237" s="8">
        <v>112775</v>
      </c>
      <c r="B237" s="9">
        <v>110397</v>
      </c>
    </row>
    <row r="238" spans="1:2" x14ac:dyDescent="0.35">
      <c r="A238" s="8">
        <v>113050</v>
      </c>
      <c r="B238" s="9">
        <v>77405</v>
      </c>
    </row>
    <row r="239" spans="1:2" x14ac:dyDescent="0.35">
      <c r="A239" s="8">
        <v>113832</v>
      </c>
      <c r="B239" s="9">
        <v>193347</v>
      </c>
    </row>
    <row r="240" spans="1:2" x14ac:dyDescent="0.35">
      <c r="A240" s="8">
        <v>114710</v>
      </c>
      <c r="B240" s="9">
        <v>14300</v>
      </c>
    </row>
    <row r="241" spans="1:2" x14ac:dyDescent="0.35">
      <c r="A241" s="8">
        <v>115127</v>
      </c>
      <c r="B241" s="9">
        <v>180029</v>
      </c>
    </row>
    <row r="242" spans="1:2" x14ac:dyDescent="0.35">
      <c r="A242" s="8">
        <v>115161</v>
      </c>
      <c r="B242" s="9">
        <v>109137</v>
      </c>
    </row>
    <row r="243" spans="1:2" x14ac:dyDescent="0.35">
      <c r="A243" s="8">
        <v>115186</v>
      </c>
      <c r="B243" s="9">
        <v>78597</v>
      </c>
    </row>
    <row r="244" spans="1:2" x14ac:dyDescent="0.35">
      <c r="A244" s="8">
        <v>117063</v>
      </c>
      <c r="B244" s="9">
        <v>76300</v>
      </c>
    </row>
    <row r="245" spans="1:2" x14ac:dyDescent="0.35">
      <c r="A245" s="8">
        <v>119872</v>
      </c>
      <c r="B245" s="9">
        <v>234317</v>
      </c>
    </row>
    <row r="246" spans="1:2" x14ac:dyDescent="0.35">
      <c r="A246" s="8">
        <v>119936</v>
      </c>
      <c r="B246" s="9">
        <v>103800</v>
      </c>
    </row>
    <row r="247" spans="1:2" x14ac:dyDescent="0.35">
      <c r="A247" s="8">
        <v>120569</v>
      </c>
      <c r="B247" s="9">
        <v>169534</v>
      </c>
    </row>
    <row r="248" spans="1:2" x14ac:dyDescent="0.35">
      <c r="A248" s="8">
        <v>121623</v>
      </c>
      <c r="B248" s="9">
        <v>85478</v>
      </c>
    </row>
    <row r="249" spans="1:2" x14ac:dyDescent="0.35">
      <c r="A249" s="8">
        <v>122320</v>
      </c>
      <c r="B249" s="9">
        <v>91342</v>
      </c>
    </row>
    <row r="250" spans="1:2" x14ac:dyDescent="0.35">
      <c r="A250" s="8">
        <v>122562</v>
      </c>
      <c r="B250" s="9">
        <v>44300</v>
      </c>
    </row>
    <row r="251" spans="1:2" x14ac:dyDescent="0.35">
      <c r="A251" s="8">
        <v>123471</v>
      </c>
      <c r="B251" s="9">
        <v>109169</v>
      </c>
    </row>
    <row r="252" spans="1:2" x14ac:dyDescent="0.35">
      <c r="A252" s="8">
        <v>123723</v>
      </c>
      <c r="B252" s="9">
        <v>79250</v>
      </c>
    </row>
    <row r="253" spans="1:2" x14ac:dyDescent="0.35">
      <c r="A253" s="8">
        <v>124130</v>
      </c>
      <c r="B253" s="9">
        <v>164500</v>
      </c>
    </row>
    <row r="254" spans="1:2" x14ac:dyDescent="0.35">
      <c r="A254" s="8">
        <v>124227</v>
      </c>
      <c r="B254" s="9">
        <v>201508</v>
      </c>
    </row>
    <row r="255" spans="1:2" x14ac:dyDescent="0.35">
      <c r="A255" s="8">
        <v>125523</v>
      </c>
      <c r="B255" s="9">
        <v>79240</v>
      </c>
    </row>
    <row r="256" spans="1:2" x14ac:dyDescent="0.35">
      <c r="A256" s="8">
        <v>125642</v>
      </c>
      <c r="B256" s="9">
        <v>57200</v>
      </c>
    </row>
    <row r="257" spans="1:2" x14ac:dyDescent="0.35">
      <c r="A257" s="8">
        <v>126213</v>
      </c>
      <c r="B257" s="9">
        <v>89390</v>
      </c>
    </row>
    <row r="258" spans="1:2" x14ac:dyDescent="0.35">
      <c r="A258" s="8">
        <v>126271</v>
      </c>
      <c r="B258" s="9">
        <v>89660</v>
      </c>
    </row>
    <row r="259" spans="1:2" x14ac:dyDescent="0.35">
      <c r="A259" s="8">
        <v>126613</v>
      </c>
      <c r="B259" s="9">
        <v>179140</v>
      </c>
    </row>
    <row r="260" spans="1:2" x14ac:dyDescent="0.35">
      <c r="A260" s="8">
        <v>128466</v>
      </c>
      <c r="B260" s="9">
        <v>83918</v>
      </c>
    </row>
    <row r="261" spans="1:2" x14ac:dyDescent="0.35">
      <c r="A261" s="8">
        <v>129121</v>
      </c>
      <c r="B261" s="9">
        <v>93440</v>
      </c>
    </row>
    <row r="262" spans="1:2" x14ac:dyDescent="0.35">
      <c r="A262" s="8">
        <v>130642</v>
      </c>
      <c r="B262" s="9">
        <v>194100</v>
      </c>
    </row>
    <row r="263" spans="1:2" x14ac:dyDescent="0.35">
      <c r="A263" s="8">
        <v>132086</v>
      </c>
      <c r="B263" s="9">
        <v>111053</v>
      </c>
    </row>
    <row r="264" spans="1:2" x14ac:dyDescent="0.35">
      <c r="A264" s="8">
        <v>134875</v>
      </c>
      <c r="B264" s="9">
        <v>183040</v>
      </c>
    </row>
    <row r="265" spans="1:2" x14ac:dyDescent="0.35">
      <c r="A265" s="8">
        <v>135233</v>
      </c>
      <c r="B265" s="9">
        <v>122338</v>
      </c>
    </row>
    <row r="266" spans="1:2" x14ac:dyDescent="0.35">
      <c r="A266" s="8">
        <v>135470</v>
      </c>
      <c r="B266" s="9">
        <v>124210</v>
      </c>
    </row>
    <row r="267" spans="1:2" x14ac:dyDescent="0.35">
      <c r="A267" s="8">
        <v>135883</v>
      </c>
      <c r="B267" s="9">
        <v>109623</v>
      </c>
    </row>
    <row r="268" spans="1:2" x14ac:dyDescent="0.35">
      <c r="A268" s="8">
        <v>136030</v>
      </c>
      <c r="B268" s="9">
        <v>76300</v>
      </c>
    </row>
    <row r="269" spans="1:2" x14ac:dyDescent="0.35">
      <c r="A269" s="8">
        <v>136766</v>
      </c>
      <c r="B269" s="9">
        <v>76300</v>
      </c>
    </row>
    <row r="270" spans="1:2" x14ac:dyDescent="0.35">
      <c r="A270" s="8">
        <v>137570</v>
      </c>
      <c r="B270" s="9">
        <v>111413</v>
      </c>
    </row>
    <row r="271" spans="1:2" x14ac:dyDescent="0.35">
      <c r="A271" s="8">
        <v>137756</v>
      </c>
      <c r="B271" s="9">
        <v>79600</v>
      </c>
    </row>
    <row r="272" spans="1:2" x14ac:dyDescent="0.35">
      <c r="A272" s="8">
        <v>141356</v>
      </c>
      <c r="B272" s="9">
        <v>161500</v>
      </c>
    </row>
    <row r="273" spans="1:2" x14ac:dyDescent="0.35">
      <c r="A273" s="8">
        <v>142151</v>
      </c>
      <c r="B273" s="9">
        <v>563500</v>
      </c>
    </row>
    <row r="274" spans="1:2" x14ac:dyDescent="0.35">
      <c r="A274" s="8">
        <v>142498</v>
      </c>
      <c r="B274" s="9">
        <v>76300</v>
      </c>
    </row>
    <row r="275" spans="1:2" x14ac:dyDescent="0.35">
      <c r="A275" s="8">
        <v>143043</v>
      </c>
      <c r="B275" s="9">
        <v>124533</v>
      </c>
    </row>
    <row r="276" spans="1:2" x14ac:dyDescent="0.35">
      <c r="A276" s="8">
        <v>143118</v>
      </c>
      <c r="B276" s="9">
        <v>108100</v>
      </c>
    </row>
    <row r="277" spans="1:2" x14ac:dyDescent="0.35">
      <c r="A277" s="8">
        <v>143475</v>
      </c>
      <c r="B277" s="9">
        <v>140310</v>
      </c>
    </row>
    <row r="278" spans="1:2" x14ac:dyDescent="0.35">
      <c r="A278" s="8">
        <v>145355</v>
      </c>
      <c r="B278" s="9">
        <v>107130</v>
      </c>
    </row>
    <row r="279" spans="1:2" x14ac:dyDescent="0.35">
      <c r="A279" s="8">
        <v>147099</v>
      </c>
      <c r="B279" s="9">
        <v>88340</v>
      </c>
    </row>
    <row r="280" spans="1:2" x14ac:dyDescent="0.35">
      <c r="A280" s="8">
        <v>147156</v>
      </c>
      <c r="B280" s="9">
        <v>88340</v>
      </c>
    </row>
    <row r="281" spans="1:2" x14ac:dyDescent="0.35">
      <c r="A281" s="8">
        <v>147942</v>
      </c>
      <c r="B281" s="9">
        <v>99530</v>
      </c>
    </row>
    <row r="282" spans="1:2" x14ac:dyDescent="0.35">
      <c r="A282" s="8">
        <v>148359</v>
      </c>
      <c r="B282" s="9">
        <v>91850</v>
      </c>
    </row>
    <row r="283" spans="1:2" x14ac:dyDescent="0.35">
      <c r="A283" s="8">
        <v>148952</v>
      </c>
      <c r="B283" s="9">
        <v>588900</v>
      </c>
    </row>
    <row r="284" spans="1:2" x14ac:dyDescent="0.35">
      <c r="A284" s="8">
        <v>149538</v>
      </c>
      <c r="B284" s="9">
        <v>191540</v>
      </c>
    </row>
    <row r="285" spans="1:2" x14ac:dyDescent="0.35">
      <c r="A285" s="8">
        <v>152063</v>
      </c>
      <c r="B285" s="9">
        <v>88753</v>
      </c>
    </row>
    <row r="286" spans="1:2" x14ac:dyDescent="0.35">
      <c r="A286" s="8">
        <v>152206</v>
      </c>
      <c r="B286" s="9">
        <v>109310</v>
      </c>
    </row>
    <row r="287" spans="1:2" x14ac:dyDescent="0.35">
      <c r="A287" s="8">
        <v>152861</v>
      </c>
      <c r="B287" s="9">
        <v>91060</v>
      </c>
    </row>
    <row r="288" spans="1:2" x14ac:dyDescent="0.35">
      <c r="A288" s="8">
        <v>152893</v>
      </c>
      <c r="B288" s="9">
        <v>322896</v>
      </c>
    </row>
    <row r="289" spans="1:2" x14ac:dyDescent="0.35">
      <c r="A289" s="8">
        <v>153764</v>
      </c>
      <c r="B289" s="9">
        <v>52000</v>
      </c>
    </row>
    <row r="290" spans="1:2" x14ac:dyDescent="0.35">
      <c r="A290" s="8">
        <v>154422</v>
      </c>
      <c r="B290" s="9">
        <v>86322</v>
      </c>
    </row>
    <row r="291" spans="1:2" x14ac:dyDescent="0.35">
      <c r="A291" s="8">
        <v>154567</v>
      </c>
      <c r="B291" s="9">
        <v>124310</v>
      </c>
    </row>
    <row r="292" spans="1:2" x14ac:dyDescent="0.35">
      <c r="A292" s="8">
        <v>154656</v>
      </c>
      <c r="B292" s="9">
        <v>87310</v>
      </c>
    </row>
    <row r="293" spans="1:2" x14ac:dyDescent="0.35">
      <c r="A293" s="8">
        <v>154693</v>
      </c>
      <c r="B293" s="9">
        <v>1148688</v>
      </c>
    </row>
    <row r="294" spans="1:2" x14ac:dyDescent="0.35">
      <c r="A294" s="8">
        <v>154831</v>
      </c>
      <c r="B294" s="9">
        <v>220210</v>
      </c>
    </row>
    <row r="295" spans="1:2" x14ac:dyDescent="0.35">
      <c r="A295" s="8">
        <v>155128</v>
      </c>
      <c r="B295" s="9">
        <v>88310</v>
      </c>
    </row>
    <row r="296" spans="1:2" x14ac:dyDescent="0.35">
      <c r="A296" s="8">
        <v>155908</v>
      </c>
      <c r="B296" s="9">
        <v>158500</v>
      </c>
    </row>
    <row r="297" spans="1:2" x14ac:dyDescent="0.35">
      <c r="A297" s="8">
        <v>156607</v>
      </c>
      <c r="B297" s="9">
        <v>110230</v>
      </c>
    </row>
    <row r="298" spans="1:2" x14ac:dyDescent="0.35">
      <c r="A298" s="8">
        <v>158863</v>
      </c>
      <c r="B298" s="9">
        <v>85400</v>
      </c>
    </row>
    <row r="299" spans="1:2" x14ac:dyDescent="0.35">
      <c r="A299" s="8">
        <v>158926</v>
      </c>
      <c r="B299" s="9">
        <v>156500</v>
      </c>
    </row>
    <row r="300" spans="1:2" x14ac:dyDescent="0.35">
      <c r="A300" s="8">
        <v>159528</v>
      </c>
      <c r="B300" s="9">
        <v>112140</v>
      </c>
    </row>
    <row r="301" spans="1:2" x14ac:dyDescent="0.35">
      <c r="A301" s="8">
        <v>159931</v>
      </c>
      <c r="B301" s="9">
        <v>156840</v>
      </c>
    </row>
    <row r="302" spans="1:2" x14ac:dyDescent="0.35">
      <c r="A302" s="8">
        <v>160682</v>
      </c>
      <c r="B302" s="9">
        <v>87030</v>
      </c>
    </row>
    <row r="303" spans="1:2" x14ac:dyDescent="0.35">
      <c r="A303" s="8">
        <v>161023</v>
      </c>
      <c r="B303" s="9">
        <v>105916</v>
      </c>
    </row>
    <row r="304" spans="1:2" x14ac:dyDescent="0.35">
      <c r="A304" s="8">
        <v>161024</v>
      </c>
      <c r="B304" s="9">
        <v>90780</v>
      </c>
    </row>
    <row r="305" spans="1:2" x14ac:dyDescent="0.35">
      <c r="A305" s="8">
        <v>161326</v>
      </c>
      <c r="B305" s="9">
        <v>85400</v>
      </c>
    </row>
    <row r="306" spans="1:2" x14ac:dyDescent="0.35">
      <c r="A306" s="8">
        <v>161605</v>
      </c>
      <c r="B306" s="9">
        <v>521100</v>
      </c>
    </row>
    <row r="307" spans="1:2" x14ac:dyDescent="0.35">
      <c r="A307" s="8">
        <v>161789</v>
      </c>
      <c r="B307" s="9">
        <v>166010</v>
      </c>
    </row>
    <row r="308" spans="1:2" x14ac:dyDescent="0.35">
      <c r="A308" s="8">
        <v>162514</v>
      </c>
      <c r="B308" s="9">
        <v>52000</v>
      </c>
    </row>
    <row r="309" spans="1:2" x14ac:dyDescent="0.35">
      <c r="A309" s="8">
        <v>162617</v>
      </c>
      <c r="B309" s="9">
        <v>87030</v>
      </c>
    </row>
    <row r="310" spans="1:2" x14ac:dyDescent="0.35">
      <c r="A310" s="8">
        <v>162774</v>
      </c>
      <c r="B310" s="9">
        <v>106340</v>
      </c>
    </row>
    <row r="311" spans="1:2" x14ac:dyDescent="0.35">
      <c r="A311" s="8">
        <v>163385</v>
      </c>
      <c r="B311" s="9">
        <v>85400</v>
      </c>
    </row>
    <row r="312" spans="1:2" x14ac:dyDescent="0.35">
      <c r="A312" s="8">
        <v>163394</v>
      </c>
      <c r="B312" s="9">
        <v>85400</v>
      </c>
    </row>
    <row r="313" spans="1:2" x14ac:dyDescent="0.35">
      <c r="A313" s="8">
        <v>163500</v>
      </c>
      <c r="B313" s="9">
        <v>49800</v>
      </c>
    </row>
    <row r="314" spans="1:2" x14ac:dyDescent="0.35">
      <c r="A314" s="8">
        <v>163830</v>
      </c>
      <c r="B314" s="9">
        <v>110173</v>
      </c>
    </row>
    <row r="315" spans="1:2" x14ac:dyDescent="0.35">
      <c r="A315" s="8">
        <v>164385</v>
      </c>
      <c r="B315" s="9">
        <v>85400</v>
      </c>
    </row>
    <row r="316" spans="1:2" x14ac:dyDescent="0.35">
      <c r="A316" s="8">
        <v>164443</v>
      </c>
      <c r="B316" s="9">
        <v>148300</v>
      </c>
    </row>
    <row r="317" spans="1:2" x14ac:dyDescent="0.35">
      <c r="A317" s="8">
        <v>164619</v>
      </c>
      <c r="B317" s="9">
        <v>103873</v>
      </c>
    </row>
    <row r="318" spans="1:2" x14ac:dyDescent="0.35">
      <c r="A318" s="8">
        <v>165065</v>
      </c>
      <c r="B318" s="9">
        <v>88120</v>
      </c>
    </row>
    <row r="319" spans="1:2" x14ac:dyDescent="0.35">
      <c r="A319" s="8">
        <v>165069</v>
      </c>
      <c r="B319" s="9">
        <v>91250</v>
      </c>
    </row>
    <row r="320" spans="1:2" x14ac:dyDescent="0.35">
      <c r="A320" s="8">
        <v>165469</v>
      </c>
      <c r="B320" s="9">
        <v>130500</v>
      </c>
    </row>
    <row r="321" spans="1:2" x14ac:dyDescent="0.35">
      <c r="A321" s="8">
        <v>165494</v>
      </c>
      <c r="B321" s="9">
        <v>37700</v>
      </c>
    </row>
    <row r="322" spans="1:2" x14ac:dyDescent="0.35">
      <c r="A322" s="8">
        <v>165722</v>
      </c>
      <c r="B322" s="9">
        <v>16000</v>
      </c>
    </row>
    <row r="323" spans="1:2" x14ac:dyDescent="0.35">
      <c r="A323" s="8">
        <v>166059</v>
      </c>
      <c r="B323" s="9">
        <v>88420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showGridLines="0" zoomScale="120" zoomScaleNormal="120" workbookViewId="0">
      <selection sqref="A1:XFD1048576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1796875" customWidth="1"/>
    <col min="6" max="6" width="12.81640625" customWidth="1"/>
    <col min="7" max="7" width="13.54296875" customWidth="1"/>
    <col min="8" max="8" width="16.26953125" bestFit="1" customWidth="1"/>
    <col min="9" max="9" width="15.7265625" bestFit="1" customWidth="1"/>
    <col min="10" max="10" width="11.453125" customWidth="1"/>
    <col min="11" max="11" width="15.1796875" customWidth="1"/>
    <col min="12" max="12" width="15.5429687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891380046</v>
      </c>
      <c r="B2" s="1" t="s">
        <v>16</v>
      </c>
      <c r="C2" s="1" t="s">
        <v>17</v>
      </c>
      <c r="D2" s="1">
        <v>7782</v>
      </c>
      <c r="E2" s="5">
        <v>41455</v>
      </c>
      <c r="F2" s="5">
        <v>41470.623159722221</v>
      </c>
      <c r="G2" s="6">
        <v>648873</v>
      </c>
      <c r="H2" s="6">
        <v>484087</v>
      </c>
      <c r="I2" s="1" t="s">
        <v>12</v>
      </c>
      <c r="J2" s="1" t="s">
        <v>13</v>
      </c>
      <c r="K2" s="1" t="s">
        <v>14</v>
      </c>
      <c r="L2" s="1"/>
    </row>
    <row r="3" spans="1:12" x14ac:dyDescent="0.35">
      <c r="A3" s="1">
        <v>891380046</v>
      </c>
      <c r="B3" s="1" t="s">
        <v>16</v>
      </c>
      <c r="C3" s="1" t="s">
        <v>17</v>
      </c>
      <c r="D3" s="1">
        <v>9556</v>
      </c>
      <c r="E3" s="5">
        <v>42521</v>
      </c>
      <c r="F3" s="5">
        <v>42530.393379629626</v>
      </c>
      <c r="G3" s="6">
        <v>219562</v>
      </c>
      <c r="H3" s="6">
        <v>219562</v>
      </c>
      <c r="I3" s="1" t="s">
        <v>12</v>
      </c>
      <c r="J3" s="1" t="s">
        <v>13</v>
      </c>
      <c r="K3" s="1" t="s">
        <v>14</v>
      </c>
      <c r="L3" s="7"/>
    </row>
    <row r="4" spans="1:12" x14ac:dyDescent="0.35">
      <c r="A4" s="1">
        <v>891380046</v>
      </c>
      <c r="B4" s="1" t="s">
        <v>16</v>
      </c>
      <c r="C4" s="1" t="s">
        <v>17</v>
      </c>
      <c r="D4" s="1">
        <v>9557</v>
      </c>
      <c r="E4" s="5">
        <v>42521</v>
      </c>
      <c r="F4" s="5">
        <v>42530.391701388886</v>
      </c>
      <c r="G4" s="6">
        <v>42500</v>
      </c>
      <c r="H4" s="6">
        <v>42500</v>
      </c>
      <c r="I4" s="1" t="s">
        <v>12</v>
      </c>
      <c r="J4" s="1" t="s">
        <v>13</v>
      </c>
      <c r="K4" s="1" t="s">
        <v>15</v>
      </c>
      <c r="L4" s="7"/>
    </row>
    <row r="5" spans="1:12" x14ac:dyDescent="0.35">
      <c r="A5" s="1">
        <v>891380046</v>
      </c>
      <c r="B5" s="1" t="s">
        <v>16</v>
      </c>
      <c r="C5" s="1" t="s">
        <v>17</v>
      </c>
      <c r="D5" s="1">
        <v>11314</v>
      </c>
      <c r="E5" s="5">
        <v>43220</v>
      </c>
      <c r="F5" s="5">
        <v>43230.412604166668</v>
      </c>
      <c r="G5" s="6">
        <v>362936</v>
      </c>
      <c r="H5" s="6">
        <v>362936</v>
      </c>
      <c r="I5" s="1" t="s">
        <v>12</v>
      </c>
      <c r="J5" s="1" t="s">
        <v>13</v>
      </c>
      <c r="K5" s="1" t="s">
        <v>14</v>
      </c>
      <c r="L5" s="7"/>
    </row>
    <row r="6" spans="1:12" x14ac:dyDescent="0.35">
      <c r="A6" s="1">
        <v>891380046</v>
      </c>
      <c r="B6" s="1" t="s">
        <v>16</v>
      </c>
      <c r="C6" s="1" t="s">
        <v>17</v>
      </c>
      <c r="D6" s="1">
        <v>11640</v>
      </c>
      <c r="E6" s="5">
        <v>43281</v>
      </c>
      <c r="F6" s="5">
        <v>43281.408252314817</v>
      </c>
      <c r="G6" s="6">
        <v>304091</v>
      </c>
      <c r="H6" s="6">
        <v>304091</v>
      </c>
      <c r="I6" s="1" t="s">
        <v>12</v>
      </c>
      <c r="J6" s="1" t="s">
        <v>13</v>
      </c>
      <c r="K6" s="1" t="s">
        <v>14</v>
      </c>
      <c r="L6" s="7"/>
    </row>
    <row r="7" spans="1:12" x14ac:dyDescent="0.35">
      <c r="A7" s="1">
        <v>891380046</v>
      </c>
      <c r="B7" s="1" t="s">
        <v>16</v>
      </c>
      <c r="C7" s="1" t="s">
        <v>17</v>
      </c>
      <c r="D7" s="1">
        <v>11791</v>
      </c>
      <c r="E7" s="5">
        <v>43312</v>
      </c>
      <c r="F7" s="5">
        <v>43322.599710648145</v>
      </c>
      <c r="G7" s="6">
        <v>473319</v>
      </c>
      <c r="H7" s="6">
        <v>473319</v>
      </c>
      <c r="I7" s="1" t="s">
        <v>12</v>
      </c>
      <c r="J7" s="1" t="s">
        <v>13</v>
      </c>
      <c r="K7" s="1" t="s">
        <v>14</v>
      </c>
      <c r="L7" s="7"/>
    </row>
    <row r="8" spans="1:12" x14ac:dyDescent="0.35">
      <c r="A8" s="1">
        <v>891380046</v>
      </c>
      <c r="B8" s="1" t="s">
        <v>16</v>
      </c>
      <c r="C8" s="1" t="s">
        <v>17</v>
      </c>
      <c r="D8" s="1">
        <v>11934</v>
      </c>
      <c r="E8" s="5">
        <v>43343</v>
      </c>
      <c r="F8" s="5">
        <v>43353.467928240738</v>
      </c>
      <c r="G8" s="6">
        <v>560947</v>
      </c>
      <c r="H8" s="6">
        <v>560947</v>
      </c>
      <c r="I8" s="1" t="s">
        <v>12</v>
      </c>
      <c r="J8" s="1" t="s">
        <v>13</v>
      </c>
      <c r="K8" s="1" t="s">
        <v>14</v>
      </c>
      <c r="L8" s="7"/>
    </row>
    <row r="9" spans="1:12" x14ac:dyDescent="0.35">
      <c r="A9" s="1">
        <v>891380046</v>
      </c>
      <c r="B9" s="1" t="s">
        <v>16</v>
      </c>
      <c r="C9" s="1" t="s">
        <v>17</v>
      </c>
      <c r="D9" s="1">
        <v>12828</v>
      </c>
      <c r="E9" s="5">
        <v>43496</v>
      </c>
      <c r="F9" s="5">
        <v>43503.423796296294</v>
      </c>
      <c r="G9" s="6">
        <v>550188</v>
      </c>
      <c r="H9" s="6">
        <v>550188</v>
      </c>
      <c r="I9" s="1" t="s">
        <v>12</v>
      </c>
      <c r="J9" s="1" t="s">
        <v>13</v>
      </c>
      <c r="K9" s="1" t="s">
        <v>14</v>
      </c>
      <c r="L9" s="7"/>
    </row>
    <row r="10" spans="1:12" x14ac:dyDescent="0.35">
      <c r="A10" s="1">
        <v>891380046</v>
      </c>
      <c r="B10" s="1" t="s">
        <v>16</v>
      </c>
      <c r="C10" s="1" t="s">
        <v>17</v>
      </c>
      <c r="D10" s="1">
        <v>12979</v>
      </c>
      <c r="E10" s="5">
        <v>43524</v>
      </c>
      <c r="F10" s="5">
        <v>43525.346168981479</v>
      </c>
      <c r="G10" s="6">
        <v>581316</v>
      </c>
      <c r="H10" s="6">
        <v>581316</v>
      </c>
      <c r="I10" s="1" t="s">
        <v>12</v>
      </c>
      <c r="J10" s="1" t="s">
        <v>13</v>
      </c>
      <c r="K10" s="1" t="s">
        <v>14</v>
      </c>
      <c r="L10" s="7"/>
    </row>
    <row r="11" spans="1:12" x14ac:dyDescent="0.35">
      <c r="A11" s="1">
        <v>891380046</v>
      </c>
      <c r="B11" s="1" t="s">
        <v>16</v>
      </c>
      <c r="C11" s="1" t="s">
        <v>17</v>
      </c>
      <c r="D11" s="1">
        <v>15671</v>
      </c>
      <c r="E11" s="5">
        <v>44074.598425925928</v>
      </c>
      <c r="F11" s="5">
        <v>44092.588587962964</v>
      </c>
      <c r="G11" s="6">
        <v>10800</v>
      </c>
      <c r="H11" s="6">
        <v>10800</v>
      </c>
      <c r="I11" s="1" t="s">
        <v>12</v>
      </c>
      <c r="J11" s="1" t="s">
        <v>13</v>
      </c>
      <c r="K11" s="1" t="s">
        <v>15</v>
      </c>
      <c r="L11" s="7"/>
    </row>
    <row r="12" spans="1:12" x14ac:dyDescent="0.35">
      <c r="A12" s="1">
        <v>891380046</v>
      </c>
      <c r="B12" s="1" t="s">
        <v>16</v>
      </c>
      <c r="C12" s="1" t="s">
        <v>17</v>
      </c>
      <c r="D12" s="1">
        <v>15753</v>
      </c>
      <c r="E12" s="5">
        <v>44104.758333333331</v>
      </c>
      <c r="F12" s="5">
        <v>44125.619062500002</v>
      </c>
      <c r="G12" s="6">
        <v>385000</v>
      </c>
      <c r="H12" s="6">
        <v>385000</v>
      </c>
      <c r="I12" s="1" t="s">
        <v>12</v>
      </c>
      <c r="J12" s="1" t="s">
        <v>13</v>
      </c>
      <c r="K12" s="1" t="s">
        <v>14</v>
      </c>
      <c r="L12" s="7"/>
    </row>
    <row r="13" spans="1:12" x14ac:dyDescent="0.35">
      <c r="A13" s="1">
        <v>891380046</v>
      </c>
      <c r="B13" s="1" t="s">
        <v>16</v>
      </c>
      <c r="C13" s="1" t="s">
        <v>17</v>
      </c>
      <c r="D13" s="1">
        <v>15987</v>
      </c>
      <c r="E13" s="5">
        <v>44134.607638888891</v>
      </c>
      <c r="F13" s="5">
        <v>44152.474386574075</v>
      </c>
      <c r="G13" s="6">
        <v>456605</v>
      </c>
      <c r="H13" s="6">
        <v>456605</v>
      </c>
      <c r="I13" s="1" t="s">
        <v>12</v>
      </c>
      <c r="J13" s="1" t="s">
        <v>13</v>
      </c>
      <c r="K13" s="1" t="s">
        <v>14</v>
      </c>
      <c r="L13" s="7"/>
    </row>
    <row r="14" spans="1:12" x14ac:dyDescent="0.35">
      <c r="A14" s="1">
        <v>891380046</v>
      </c>
      <c r="B14" s="1" t="s">
        <v>16</v>
      </c>
      <c r="C14" s="1" t="s">
        <v>17</v>
      </c>
      <c r="D14" s="1">
        <v>20488</v>
      </c>
      <c r="E14" s="5">
        <v>44180.442361111112</v>
      </c>
      <c r="F14" s="5">
        <v>44196.692476851851</v>
      </c>
      <c r="G14" s="6">
        <v>16400</v>
      </c>
      <c r="H14" s="6">
        <v>16400</v>
      </c>
      <c r="I14" s="1" t="s">
        <v>12</v>
      </c>
      <c r="J14" s="1" t="s">
        <v>13</v>
      </c>
      <c r="K14" s="1" t="s">
        <v>15</v>
      </c>
      <c r="L14" s="4"/>
    </row>
    <row r="15" spans="1:12" x14ac:dyDescent="0.35">
      <c r="A15" s="1">
        <v>891380046</v>
      </c>
      <c r="B15" s="1" t="s">
        <v>16</v>
      </c>
      <c r="C15" s="1" t="s">
        <v>17</v>
      </c>
      <c r="D15" s="1">
        <v>22128</v>
      </c>
      <c r="E15" s="5">
        <v>44200.57708333333</v>
      </c>
      <c r="F15" s="5">
        <v>44251.701412037037</v>
      </c>
      <c r="G15" s="6">
        <v>54000</v>
      </c>
      <c r="H15" s="6">
        <v>54000</v>
      </c>
      <c r="I15" s="1" t="s">
        <v>12</v>
      </c>
      <c r="J15" s="1" t="s">
        <v>13</v>
      </c>
      <c r="K15" s="1" t="s">
        <v>14</v>
      </c>
      <c r="L15" s="4"/>
    </row>
    <row r="16" spans="1:12" x14ac:dyDescent="0.35">
      <c r="A16" s="1">
        <v>891380046</v>
      </c>
      <c r="B16" s="1" t="s">
        <v>16</v>
      </c>
      <c r="C16" s="1" t="s">
        <v>17</v>
      </c>
      <c r="D16" s="1">
        <v>23461</v>
      </c>
      <c r="E16" s="5">
        <v>44216.380555555559</v>
      </c>
      <c r="F16" s="5">
        <v>44251.705983796295</v>
      </c>
      <c r="G16" s="6">
        <v>32900</v>
      </c>
      <c r="H16" s="6">
        <v>32900</v>
      </c>
      <c r="I16" s="1" t="s">
        <v>12</v>
      </c>
      <c r="J16" s="1" t="s">
        <v>13</v>
      </c>
      <c r="K16" s="1" t="s">
        <v>15</v>
      </c>
      <c r="L16" s="7"/>
    </row>
    <row r="17" spans="1:12" x14ac:dyDescent="0.35">
      <c r="A17" s="1">
        <v>891380046</v>
      </c>
      <c r="B17" s="1" t="s">
        <v>16</v>
      </c>
      <c r="C17" s="1" t="s">
        <v>17</v>
      </c>
      <c r="D17" s="1">
        <v>23466</v>
      </c>
      <c r="E17" s="5">
        <v>44216.396527777775</v>
      </c>
      <c r="F17" s="5">
        <v>44251.704247685186</v>
      </c>
      <c r="G17" s="6">
        <v>35100</v>
      </c>
      <c r="H17" s="6">
        <v>35100</v>
      </c>
      <c r="I17" s="1" t="s">
        <v>12</v>
      </c>
      <c r="J17" s="1" t="s">
        <v>13</v>
      </c>
      <c r="K17" s="1" t="s">
        <v>15</v>
      </c>
      <c r="L17" s="7"/>
    </row>
    <row r="18" spans="1:12" x14ac:dyDescent="0.35">
      <c r="A18" s="1">
        <v>891380046</v>
      </c>
      <c r="B18" s="1" t="s">
        <v>16</v>
      </c>
      <c r="C18" s="1" t="s">
        <v>17</v>
      </c>
      <c r="D18" s="1">
        <v>33295</v>
      </c>
      <c r="E18" s="5">
        <v>44300.642361111109</v>
      </c>
      <c r="F18" s="5">
        <v>44336.671701388892</v>
      </c>
      <c r="G18" s="6">
        <v>31028</v>
      </c>
      <c r="H18" s="6">
        <v>31028</v>
      </c>
      <c r="I18" s="1" t="s">
        <v>12</v>
      </c>
      <c r="J18" s="1" t="s">
        <v>13</v>
      </c>
      <c r="K18" s="1" t="s">
        <v>15</v>
      </c>
      <c r="L18" s="7"/>
    </row>
    <row r="19" spans="1:12" x14ac:dyDescent="0.35">
      <c r="A19" s="1">
        <v>891380046</v>
      </c>
      <c r="B19" s="1" t="s">
        <v>16</v>
      </c>
      <c r="C19" s="1" t="s">
        <v>17</v>
      </c>
      <c r="D19" s="1">
        <v>34208</v>
      </c>
      <c r="E19" s="5">
        <v>44306.603472222225</v>
      </c>
      <c r="F19" s="5">
        <v>44336.66815972222</v>
      </c>
      <c r="G19" s="6">
        <v>11200</v>
      </c>
      <c r="H19" s="6">
        <v>11200</v>
      </c>
      <c r="I19" s="1" t="s">
        <v>12</v>
      </c>
      <c r="J19" s="1" t="s">
        <v>13</v>
      </c>
      <c r="K19" s="1" t="s">
        <v>15</v>
      </c>
      <c r="L19" s="7"/>
    </row>
    <row r="20" spans="1:12" x14ac:dyDescent="0.35">
      <c r="A20" s="1">
        <v>891380046</v>
      </c>
      <c r="B20" s="1" t="s">
        <v>16</v>
      </c>
      <c r="C20" s="1" t="s">
        <v>17</v>
      </c>
      <c r="D20" s="1">
        <v>35107</v>
      </c>
      <c r="E20" s="5">
        <v>44313.373611111114</v>
      </c>
      <c r="F20" s="5">
        <v>44336.66815972222</v>
      </c>
      <c r="G20" s="6">
        <v>11200</v>
      </c>
      <c r="H20" s="6">
        <v>11200</v>
      </c>
      <c r="I20" s="1" t="s">
        <v>12</v>
      </c>
      <c r="J20" s="1" t="s">
        <v>13</v>
      </c>
      <c r="K20" s="1" t="s">
        <v>15</v>
      </c>
      <c r="L20" s="7"/>
    </row>
    <row r="21" spans="1:12" x14ac:dyDescent="0.35">
      <c r="A21" s="1">
        <v>891380046</v>
      </c>
      <c r="B21" s="1" t="s">
        <v>16</v>
      </c>
      <c r="C21" s="1" t="s">
        <v>17</v>
      </c>
      <c r="D21" s="1">
        <v>36429</v>
      </c>
      <c r="E21" s="5">
        <v>44332.728472222225</v>
      </c>
      <c r="F21" s="5">
        <v>44357.401053240741</v>
      </c>
      <c r="G21" s="6">
        <v>113607</v>
      </c>
      <c r="H21" s="6">
        <v>113607</v>
      </c>
      <c r="I21" s="1" t="s">
        <v>12</v>
      </c>
      <c r="J21" s="1" t="s">
        <v>13</v>
      </c>
      <c r="K21" s="1" t="s">
        <v>14</v>
      </c>
      <c r="L21" s="7"/>
    </row>
    <row r="22" spans="1:12" x14ac:dyDescent="0.35">
      <c r="A22" s="1">
        <v>891380046</v>
      </c>
      <c r="B22" s="1" t="s">
        <v>16</v>
      </c>
      <c r="C22" s="1" t="s">
        <v>17</v>
      </c>
      <c r="D22" s="1">
        <v>38490</v>
      </c>
      <c r="E22" s="5">
        <v>44351.428472222222</v>
      </c>
      <c r="F22" s="5">
        <v>44394.58761574074</v>
      </c>
      <c r="G22" s="6">
        <v>36300</v>
      </c>
      <c r="H22" s="6">
        <v>36300</v>
      </c>
      <c r="I22" s="1" t="s">
        <v>12</v>
      </c>
      <c r="J22" s="1" t="s">
        <v>13</v>
      </c>
      <c r="K22" s="1" t="s">
        <v>15</v>
      </c>
      <c r="L22" s="4"/>
    </row>
    <row r="23" spans="1:12" x14ac:dyDescent="0.35">
      <c r="A23" s="1">
        <v>891380046</v>
      </c>
      <c r="B23" s="1" t="s">
        <v>16</v>
      </c>
      <c r="C23" s="1" t="s">
        <v>17</v>
      </c>
      <c r="D23" s="1">
        <v>46209</v>
      </c>
      <c r="E23" s="5">
        <v>44417.65</v>
      </c>
      <c r="F23" s="5">
        <v>44439.427858796298</v>
      </c>
      <c r="G23" s="6">
        <v>11200</v>
      </c>
      <c r="H23" s="6">
        <v>11200</v>
      </c>
      <c r="I23" s="1" t="s">
        <v>12</v>
      </c>
      <c r="J23" s="1" t="s">
        <v>13</v>
      </c>
      <c r="K23" s="1" t="s">
        <v>15</v>
      </c>
      <c r="L23" s="7"/>
    </row>
    <row r="24" spans="1:12" x14ac:dyDescent="0.35">
      <c r="A24" s="1">
        <v>891380046</v>
      </c>
      <c r="B24" s="1" t="s">
        <v>16</v>
      </c>
      <c r="C24" s="1" t="s">
        <v>17</v>
      </c>
      <c r="D24" s="1">
        <v>46210</v>
      </c>
      <c r="E24" s="5">
        <v>44417.652083333334</v>
      </c>
      <c r="F24" s="5">
        <v>44439.427858796298</v>
      </c>
      <c r="G24" s="6">
        <v>11200</v>
      </c>
      <c r="H24" s="6">
        <v>11200</v>
      </c>
      <c r="I24" s="1" t="s">
        <v>12</v>
      </c>
      <c r="J24" s="1" t="s">
        <v>13</v>
      </c>
      <c r="K24" s="1" t="s">
        <v>15</v>
      </c>
      <c r="L24" s="7"/>
    </row>
    <row r="25" spans="1:12" x14ac:dyDescent="0.35">
      <c r="A25" s="1">
        <v>891380046</v>
      </c>
      <c r="B25" s="1" t="s">
        <v>16</v>
      </c>
      <c r="C25" s="1" t="s">
        <v>17</v>
      </c>
      <c r="D25" s="1">
        <v>49182</v>
      </c>
      <c r="E25" s="5">
        <v>44448.450694444444</v>
      </c>
      <c r="F25" s="5">
        <v>44488.322870370372</v>
      </c>
      <c r="G25" s="6">
        <v>11200</v>
      </c>
      <c r="H25" s="6">
        <v>11200</v>
      </c>
      <c r="I25" s="1" t="s">
        <v>12</v>
      </c>
      <c r="J25" s="1" t="s">
        <v>13</v>
      </c>
      <c r="K25" s="1" t="s">
        <v>15</v>
      </c>
      <c r="L25" s="7"/>
    </row>
    <row r="26" spans="1:12" x14ac:dyDescent="0.35">
      <c r="A26" s="1">
        <v>891380046</v>
      </c>
      <c r="B26" s="1" t="s">
        <v>16</v>
      </c>
      <c r="C26" s="1" t="s">
        <v>17</v>
      </c>
      <c r="D26" s="1">
        <v>51278</v>
      </c>
      <c r="E26" s="5">
        <v>44462.742361111108</v>
      </c>
      <c r="F26" s="5">
        <v>44488.330208333333</v>
      </c>
      <c r="G26" s="6">
        <v>17000</v>
      </c>
      <c r="H26" s="6">
        <v>17000</v>
      </c>
      <c r="I26" s="1" t="s">
        <v>12</v>
      </c>
      <c r="J26" s="1" t="s">
        <v>13</v>
      </c>
      <c r="K26" s="1" t="s">
        <v>15</v>
      </c>
      <c r="L26" s="7"/>
    </row>
    <row r="27" spans="1:12" x14ac:dyDescent="0.35">
      <c r="A27" s="1">
        <v>891380046</v>
      </c>
      <c r="B27" s="1" t="s">
        <v>16</v>
      </c>
      <c r="C27" s="1" t="s">
        <v>17</v>
      </c>
      <c r="D27" s="1">
        <v>51279</v>
      </c>
      <c r="E27" s="5">
        <v>44462.745138888888</v>
      </c>
      <c r="F27" s="5">
        <v>44488.330208333333</v>
      </c>
      <c r="G27" s="6">
        <v>22600</v>
      </c>
      <c r="H27" s="6">
        <v>22600</v>
      </c>
      <c r="I27" s="1" t="s">
        <v>12</v>
      </c>
      <c r="J27" s="1" t="s">
        <v>13</v>
      </c>
      <c r="K27" s="1" t="s">
        <v>15</v>
      </c>
      <c r="L27" s="4"/>
    </row>
    <row r="28" spans="1:12" x14ac:dyDescent="0.35">
      <c r="A28" s="1">
        <v>891380046</v>
      </c>
      <c r="B28" s="1" t="s">
        <v>16</v>
      </c>
      <c r="C28" s="1" t="s">
        <v>17</v>
      </c>
      <c r="D28" s="1">
        <v>59516</v>
      </c>
      <c r="E28" s="5">
        <v>44536.832638888889</v>
      </c>
      <c r="F28" s="5">
        <v>44561.536840277775</v>
      </c>
      <c r="G28" s="6">
        <v>126400</v>
      </c>
      <c r="H28" s="6">
        <v>126400</v>
      </c>
      <c r="I28" s="1" t="s">
        <v>12</v>
      </c>
      <c r="J28" s="1" t="s">
        <v>13</v>
      </c>
      <c r="K28" s="1" t="s">
        <v>14</v>
      </c>
      <c r="L28" s="7"/>
    </row>
    <row r="29" spans="1:12" x14ac:dyDescent="0.35">
      <c r="A29" s="1">
        <v>891380046</v>
      </c>
      <c r="B29" s="1" t="s">
        <v>16</v>
      </c>
      <c r="C29" s="1" t="s">
        <v>17</v>
      </c>
      <c r="D29" s="1">
        <v>62070</v>
      </c>
      <c r="E29" s="5">
        <v>44566.447222222225</v>
      </c>
      <c r="F29" s="5">
        <v>44603.398761574077</v>
      </c>
      <c r="G29" s="6">
        <v>36300</v>
      </c>
      <c r="H29" s="6">
        <v>36300</v>
      </c>
      <c r="I29" s="1" t="s">
        <v>12</v>
      </c>
      <c r="J29" s="1" t="s">
        <v>13</v>
      </c>
      <c r="K29" s="1" t="s">
        <v>15</v>
      </c>
      <c r="L29" s="4"/>
    </row>
    <row r="30" spans="1:12" x14ac:dyDescent="0.35">
      <c r="A30" s="1">
        <v>891380046</v>
      </c>
      <c r="B30" s="1" t="s">
        <v>16</v>
      </c>
      <c r="C30" s="1" t="s">
        <v>17</v>
      </c>
      <c r="D30" s="1">
        <v>81650</v>
      </c>
      <c r="E30" s="5">
        <v>44754.520833333336</v>
      </c>
      <c r="F30" s="5">
        <v>44791.724606481483</v>
      </c>
      <c r="G30" s="6">
        <v>80832</v>
      </c>
      <c r="H30" s="6">
        <v>80832</v>
      </c>
      <c r="I30" s="1" t="s">
        <v>12</v>
      </c>
      <c r="J30" s="1" t="s">
        <v>13</v>
      </c>
      <c r="K30" s="1" t="s">
        <v>14</v>
      </c>
      <c r="L30" s="7"/>
    </row>
    <row r="31" spans="1:12" x14ac:dyDescent="0.35">
      <c r="A31" s="1">
        <v>891380046</v>
      </c>
      <c r="B31" s="1" t="s">
        <v>16</v>
      </c>
      <c r="C31" s="1" t="s">
        <v>17</v>
      </c>
      <c r="D31" s="1">
        <v>89404</v>
      </c>
      <c r="E31" s="5">
        <v>44829.336805555555</v>
      </c>
      <c r="F31" s="5">
        <v>44846.478437500002</v>
      </c>
      <c r="G31" s="6">
        <v>12300</v>
      </c>
      <c r="H31" s="6">
        <v>12300</v>
      </c>
      <c r="I31" s="1" t="s">
        <v>12</v>
      </c>
      <c r="J31" s="1" t="s">
        <v>13</v>
      </c>
      <c r="K31" s="1" t="s">
        <v>15</v>
      </c>
      <c r="L31" s="7"/>
    </row>
    <row r="32" spans="1:12" x14ac:dyDescent="0.35">
      <c r="A32" s="1">
        <v>891380046</v>
      </c>
      <c r="B32" s="1" t="s">
        <v>16</v>
      </c>
      <c r="C32" s="1" t="s">
        <v>17</v>
      </c>
      <c r="D32" s="1">
        <v>89717</v>
      </c>
      <c r="E32" s="5">
        <v>44831.916666666664</v>
      </c>
      <c r="F32" s="5">
        <v>44846.479907407411</v>
      </c>
      <c r="G32" s="6">
        <v>125906</v>
      </c>
      <c r="H32" s="6">
        <v>6</v>
      </c>
      <c r="I32" s="1" t="s">
        <v>12</v>
      </c>
      <c r="J32" s="1" t="s">
        <v>13</v>
      </c>
      <c r="K32" s="1" t="s">
        <v>14</v>
      </c>
      <c r="L32" s="7"/>
    </row>
    <row r="33" spans="1:12" x14ac:dyDescent="0.35">
      <c r="A33" s="1">
        <v>891380046</v>
      </c>
      <c r="B33" s="1" t="s">
        <v>16</v>
      </c>
      <c r="C33" s="1" t="s">
        <v>17</v>
      </c>
      <c r="D33" s="1">
        <v>117063</v>
      </c>
      <c r="E33" s="5">
        <v>45090.637499999997</v>
      </c>
      <c r="F33" s="5">
        <v>45120.602141203701</v>
      </c>
      <c r="G33" s="6">
        <v>76300</v>
      </c>
      <c r="H33" s="6">
        <v>76300</v>
      </c>
      <c r="I33" s="1" t="s">
        <v>12</v>
      </c>
      <c r="J33" s="1" t="s">
        <v>13</v>
      </c>
      <c r="K33" s="1" t="s">
        <v>14</v>
      </c>
      <c r="L33" s="7"/>
    </row>
    <row r="34" spans="1:12" x14ac:dyDescent="0.35">
      <c r="A34" s="1">
        <v>891380046</v>
      </c>
      <c r="B34" s="1" t="s">
        <v>16</v>
      </c>
      <c r="C34" s="1" t="s">
        <v>17</v>
      </c>
      <c r="D34" s="1">
        <v>119872</v>
      </c>
      <c r="E34" s="5">
        <v>45108.90625</v>
      </c>
      <c r="F34" s="5">
        <v>45149.423726851855</v>
      </c>
      <c r="G34" s="6">
        <v>234317</v>
      </c>
      <c r="H34" s="6">
        <v>234317</v>
      </c>
      <c r="I34" s="1" t="s">
        <v>12</v>
      </c>
      <c r="J34" s="1" t="s">
        <v>13</v>
      </c>
      <c r="K34" s="1" t="s">
        <v>14</v>
      </c>
      <c r="L34" s="7"/>
    </row>
    <row r="35" spans="1:12" x14ac:dyDescent="0.35">
      <c r="A35" s="1">
        <v>891380046</v>
      </c>
      <c r="B35" s="1" t="s">
        <v>16</v>
      </c>
      <c r="C35" s="1" t="s">
        <v>17</v>
      </c>
      <c r="D35" s="1">
        <v>120569</v>
      </c>
      <c r="E35" s="5">
        <v>45113.948611111111</v>
      </c>
      <c r="F35" s="5">
        <v>45149.423726851855</v>
      </c>
      <c r="G35" s="6">
        <v>169534</v>
      </c>
      <c r="H35" s="6">
        <v>169534</v>
      </c>
      <c r="I35" s="1" t="s">
        <v>12</v>
      </c>
      <c r="J35" s="1" t="s">
        <v>13</v>
      </c>
      <c r="K35" s="1" t="s">
        <v>14</v>
      </c>
      <c r="L35" s="7"/>
    </row>
    <row r="36" spans="1:12" x14ac:dyDescent="0.35">
      <c r="A36" s="1">
        <v>891380046</v>
      </c>
      <c r="B36" s="1" t="s">
        <v>16</v>
      </c>
      <c r="C36" s="1" t="s">
        <v>17</v>
      </c>
      <c r="D36" s="1">
        <v>122320</v>
      </c>
      <c r="E36" s="5">
        <v>45128.265277777777</v>
      </c>
      <c r="F36" s="5">
        <v>45149.423726851855</v>
      </c>
      <c r="G36" s="6">
        <v>91342</v>
      </c>
      <c r="H36" s="6">
        <v>91342</v>
      </c>
      <c r="I36" s="1" t="s">
        <v>12</v>
      </c>
      <c r="J36" s="1" t="s">
        <v>13</v>
      </c>
      <c r="K36" s="1" t="s">
        <v>14</v>
      </c>
      <c r="L36" s="7"/>
    </row>
    <row r="37" spans="1:12" x14ac:dyDescent="0.35">
      <c r="A37" s="1">
        <v>891380046</v>
      </c>
      <c r="B37" s="1" t="s">
        <v>16</v>
      </c>
      <c r="C37" s="1" t="s">
        <v>17</v>
      </c>
      <c r="D37" s="1">
        <v>122562</v>
      </c>
      <c r="E37" s="5">
        <v>45131.65625</v>
      </c>
      <c r="F37" s="5">
        <v>45149.423726851855</v>
      </c>
      <c r="G37" s="6">
        <v>44300</v>
      </c>
      <c r="H37" s="6">
        <v>46500</v>
      </c>
      <c r="I37" s="1" t="s">
        <v>12</v>
      </c>
      <c r="J37" s="1" t="s">
        <v>13</v>
      </c>
      <c r="K37" s="1" t="s">
        <v>15</v>
      </c>
      <c r="L37" s="7"/>
    </row>
    <row r="38" spans="1:12" x14ac:dyDescent="0.35">
      <c r="A38" s="1">
        <v>891380046</v>
      </c>
      <c r="B38" s="1" t="s">
        <v>16</v>
      </c>
      <c r="C38" s="1" t="s">
        <v>17</v>
      </c>
      <c r="D38" s="1">
        <v>123471</v>
      </c>
      <c r="E38" s="5">
        <v>45137.405555555553</v>
      </c>
      <c r="F38" s="5">
        <v>45149.423726851855</v>
      </c>
      <c r="G38" s="6">
        <v>109169</v>
      </c>
      <c r="H38" s="6">
        <v>109169</v>
      </c>
      <c r="I38" s="1" t="s">
        <v>12</v>
      </c>
      <c r="J38" s="1" t="s">
        <v>13</v>
      </c>
      <c r="K38" s="1" t="s">
        <v>14</v>
      </c>
      <c r="L38" s="7"/>
    </row>
    <row r="39" spans="1:12" x14ac:dyDescent="0.35">
      <c r="A39" s="1">
        <v>891380046</v>
      </c>
      <c r="B39" s="1" t="s">
        <v>16</v>
      </c>
      <c r="C39" s="1" t="s">
        <v>17</v>
      </c>
      <c r="D39" s="1">
        <v>125642</v>
      </c>
      <c r="E39" s="5">
        <v>45153.39166666667</v>
      </c>
      <c r="F39" s="5">
        <v>45180.496562499997</v>
      </c>
      <c r="G39" s="6">
        <v>57200</v>
      </c>
      <c r="H39" s="6">
        <v>57200</v>
      </c>
      <c r="I39" s="1" t="s">
        <v>12</v>
      </c>
      <c r="J39" s="1" t="s">
        <v>13</v>
      </c>
      <c r="K39" s="1" t="s">
        <v>14</v>
      </c>
      <c r="L39" s="7"/>
    </row>
    <row r="40" spans="1:12" x14ac:dyDescent="0.35">
      <c r="A40" s="1">
        <v>891380046</v>
      </c>
      <c r="B40" s="1" t="s">
        <v>16</v>
      </c>
      <c r="C40" s="1" t="s">
        <v>17</v>
      </c>
      <c r="D40" s="1">
        <v>128466</v>
      </c>
      <c r="E40" s="5">
        <v>45174.615972222222</v>
      </c>
      <c r="F40" s="5">
        <v>45205.666759259257</v>
      </c>
      <c r="G40" s="6">
        <v>83918</v>
      </c>
      <c r="H40" s="6">
        <v>83918</v>
      </c>
      <c r="I40" s="1" t="s">
        <v>12</v>
      </c>
      <c r="J40" s="1" t="s">
        <v>13</v>
      </c>
      <c r="K40" s="1" t="s">
        <v>14</v>
      </c>
      <c r="L40" s="7"/>
    </row>
    <row r="41" spans="1:12" x14ac:dyDescent="0.35">
      <c r="A41" s="1">
        <v>891380046</v>
      </c>
      <c r="B41" s="1" t="s">
        <v>16</v>
      </c>
      <c r="C41" s="1" t="s">
        <v>17</v>
      </c>
      <c r="D41" s="1">
        <v>129121</v>
      </c>
      <c r="E41" s="5">
        <v>45179.645833333336</v>
      </c>
      <c r="F41" s="5">
        <v>45205.666759259257</v>
      </c>
      <c r="G41" s="6">
        <v>93440</v>
      </c>
      <c r="H41" s="6">
        <v>93440</v>
      </c>
      <c r="I41" s="1" t="s">
        <v>12</v>
      </c>
      <c r="J41" s="1" t="s">
        <v>13</v>
      </c>
      <c r="K41" s="1" t="s">
        <v>14</v>
      </c>
      <c r="L41" s="7"/>
    </row>
    <row r="42" spans="1:12" x14ac:dyDescent="0.35">
      <c r="A42" s="1">
        <v>891380046</v>
      </c>
      <c r="B42" s="1" t="s">
        <v>16</v>
      </c>
      <c r="C42" s="1" t="s">
        <v>17</v>
      </c>
      <c r="D42" s="1">
        <v>135883</v>
      </c>
      <c r="E42" s="5">
        <v>45229.275694444441</v>
      </c>
      <c r="F42" s="5">
        <v>45239.696875000001</v>
      </c>
      <c r="G42" s="6">
        <v>109623</v>
      </c>
      <c r="H42" s="6">
        <v>109623</v>
      </c>
      <c r="I42" s="1" t="s">
        <v>12</v>
      </c>
      <c r="J42" s="1" t="s">
        <v>13</v>
      </c>
      <c r="K42" s="1" t="s">
        <v>14</v>
      </c>
      <c r="L42" s="7"/>
    </row>
    <row r="43" spans="1:12" x14ac:dyDescent="0.35">
      <c r="A43" s="1">
        <v>891380046</v>
      </c>
      <c r="B43" s="1" t="s">
        <v>16</v>
      </c>
      <c r="C43" s="1" t="s">
        <v>17</v>
      </c>
      <c r="D43" s="1">
        <v>136766</v>
      </c>
      <c r="E43" s="5">
        <v>45237.242361111108</v>
      </c>
      <c r="F43" s="5">
        <v>45265.470057870371</v>
      </c>
      <c r="G43" s="6">
        <v>76300</v>
      </c>
      <c r="H43" s="6">
        <v>76300</v>
      </c>
      <c r="I43" s="1" t="s">
        <v>12</v>
      </c>
      <c r="J43" s="1" t="s">
        <v>13</v>
      </c>
      <c r="K43" s="1" t="s">
        <v>14</v>
      </c>
      <c r="L43" s="7"/>
    </row>
    <row r="44" spans="1:12" x14ac:dyDescent="0.35">
      <c r="A44" s="1">
        <v>891380046</v>
      </c>
      <c r="B44" s="1" t="s">
        <v>16</v>
      </c>
      <c r="C44" s="1" t="s">
        <v>17</v>
      </c>
      <c r="D44" s="1">
        <v>137570</v>
      </c>
      <c r="E44" s="5">
        <v>45243.022916666669</v>
      </c>
      <c r="F44" s="5">
        <v>45265.470057870371</v>
      </c>
      <c r="G44" s="6">
        <v>111413</v>
      </c>
      <c r="H44" s="6">
        <v>111413</v>
      </c>
      <c r="I44" s="1" t="s">
        <v>12</v>
      </c>
      <c r="J44" s="1" t="s">
        <v>13</v>
      </c>
      <c r="K44" s="1" t="s">
        <v>14</v>
      </c>
      <c r="L44" s="7"/>
    </row>
    <row r="45" spans="1:12" x14ac:dyDescent="0.35">
      <c r="A45" s="1">
        <v>891380046</v>
      </c>
      <c r="B45" s="1" t="s">
        <v>16</v>
      </c>
      <c r="C45" s="1" t="s">
        <v>17</v>
      </c>
      <c r="D45" s="1">
        <v>137756</v>
      </c>
      <c r="E45" s="5">
        <v>45244.559027777781</v>
      </c>
      <c r="F45" s="5">
        <v>45265.470069444447</v>
      </c>
      <c r="G45" s="6">
        <v>79600</v>
      </c>
      <c r="H45" s="6">
        <v>79600</v>
      </c>
      <c r="I45" s="1" t="s">
        <v>12</v>
      </c>
      <c r="J45" s="1" t="s">
        <v>13</v>
      </c>
      <c r="K45" s="1" t="s">
        <v>14</v>
      </c>
      <c r="L45" s="7"/>
    </row>
    <row r="46" spans="1:12" x14ac:dyDescent="0.35">
      <c r="A46" s="1">
        <v>891380046</v>
      </c>
      <c r="B46" s="1" t="s">
        <v>16</v>
      </c>
      <c r="C46" s="1" t="s">
        <v>17</v>
      </c>
      <c r="D46" s="1">
        <v>145355</v>
      </c>
      <c r="E46" s="5">
        <v>45301.584722222222</v>
      </c>
      <c r="F46" s="5">
        <v>45328.629247685189</v>
      </c>
      <c r="G46" s="6">
        <v>107130</v>
      </c>
      <c r="H46" s="6">
        <v>107130</v>
      </c>
      <c r="I46" s="1" t="s">
        <v>12</v>
      </c>
      <c r="J46" s="1" t="s">
        <v>13</v>
      </c>
      <c r="K46" s="1" t="s">
        <v>14</v>
      </c>
      <c r="L46" s="4"/>
    </row>
    <row r="47" spans="1:12" x14ac:dyDescent="0.35">
      <c r="A47" s="1">
        <v>891380046</v>
      </c>
      <c r="B47" s="1" t="s">
        <v>16</v>
      </c>
      <c r="C47" s="1" t="s">
        <v>17</v>
      </c>
      <c r="D47" s="1">
        <v>147099</v>
      </c>
      <c r="E47" s="5">
        <v>45314.50277777778</v>
      </c>
      <c r="F47" s="5">
        <v>45328.629247685189</v>
      </c>
      <c r="G47" s="6">
        <v>88340</v>
      </c>
      <c r="H47" s="6">
        <v>88340</v>
      </c>
      <c r="I47" s="1" t="s">
        <v>12</v>
      </c>
      <c r="J47" s="1" t="s">
        <v>13</v>
      </c>
      <c r="K47" s="1" t="s">
        <v>14</v>
      </c>
      <c r="L47" s="4"/>
    </row>
    <row r="48" spans="1:12" x14ac:dyDescent="0.35">
      <c r="A48" s="1">
        <v>891380046</v>
      </c>
      <c r="B48" s="1" t="s">
        <v>16</v>
      </c>
      <c r="C48" s="1" t="s">
        <v>17</v>
      </c>
      <c r="D48" s="1">
        <v>147156</v>
      </c>
      <c r="E48" s="5">
        <v>45314.725694444445</v>
      </c>
      <c r="F48" s="5">
        <v>45328.629247685189</v>
      </c>
      <c r="G48" s="6">
        <v>88340</v>
      </c>
      <c r="H48" s="6">
        <v>88340</v>
      </c>
      <c r="I48" s="1" t="s">
        <v>12</v>
      </c>
      <c r="J48" s="1" t="s">
        <v>13</v>
      </c>
      <c r="K48" s="1" t="s">
        <v>14</v>
      </c>
      <c r="L48" s="7"/>
    </row>
    <row r="49" spans="1:12" x14ac:dyDescent="0.35">
      <c r="A49" s="1">
        <v>891380046</v>
      </c>
      <c r="B49" s="1" t="s">
        <v>16</v>
      </c>
      <c r="C49" s="1" t="s">
        <v>17</v>
      </c>
      <c r="D49" s="1">
        <v>152861</v>
      </c>
      <c r="E49" s="5">
        <v>45354.484027777777</v>
      </c>
      <c r="F49" s="5">
        <v>45391.65662037037</v>
      </c>
      <c r="G49" s="6">
        <v>91060</v>
      </c>
      <c r="H49" s="6">
        <v>91060</v>
      </c>
      <c r="I49" s="1" t="s">
        <v>12</v>
      </c>
      <c r="J49" s="1" t="s">
        <v>13</v>
      </c>
      <c r="K49" s="1" t="s">
        <v>14</v>
      </c>
      <c r="L49" s="4"/>
    </row>
    <row r="50" spans="1:12" x14ac:dyDescent="0.35">
      <c r="A50" s="1">
        <v>891380046</v>
      </c>
      <c r="B50" s="1" t="s">
        <v>16</v>
      </c>
      <c r="C50" s="1" t="s">
        <v>17</v>
      </c>
      <c r="D50" s="1">
        <v>152893</v>
      </c>
      <c r="E50" s="5">
        <v>45355.229861111111</v>
      </c>
      <c r="F50" s="5">
        <v>45391.65662037037</v>
      </c>
      <c r="G50" s="6">
        <v>322896</v>
      </c>
      <c r="H50" s="6">
        <v>322896</v>
      </c>
      <c r="I50" s="1" t="s">
        <v>12</v>
      </c>
      <c r="J50" s="1" t="s">
        <v>13</v>
      </c>
      <c r="K50" s="1" t="s">
        <v>14</v>
      </c>
      <c r="L50" s="4"/>
    </row>
    <row r="51" spans="1:12" x14ac:dyDescent="0.35">
      <c r="A51" s="1">
        <v>891380046</v>
      </c>
      <c r="B51" s="1" t="s">
        <v>16</v>
      </c>
      <c r="C51" s="1" t="s">
        <v>17</v>
      </c>
      <c r="D51" s="1">
        <v>153764</v>
      </c>
      <c r="E51" s="5">
        <v>45362.543055555558</v>
      </c>
      <c r="F51" s="5">
        <v>45391.65662037037</v>
      </c>
      <c r="G51" s="6">
        <v>52000</v>
      </c>
      <c r="H51" s="6">
        <v>52000</v>
      </c>
      <c r="I51" s="1" t="s">
        <v>12</v>
      </c>
      <c r="J51" s="1" t="s">
        <v>13</v>
      </c>
      <c r="K51" s="1" t="s">
        <v>14</v>
      </c>
      <c r="L51" s="4"/>
    </row>
    <row r="52" spans="1:12" x14ac:dyDescent="0.35">
      <c r="A52" s="1">
        <v>891380046</v>
      </c>
      <c r="B52" s="1" t="s">
        <v>16</v>
      </c>
      <c r="C52" s="1" t="s">
        <v>17</v>
      </c>
      <c r="D52" s="1">
        <v>154422</v>
      </c>
      <c r="E52" s="5">
        <v>45365.810416666667</v>
      </c>
      <c r="F52" s="5">
        <v>45391.65662037037</v>
      </c>
      <c r="G52" s="6">
        <v>86322</v>
      </c>
      <c r="H52" s="6">
        <v>86322</v>
      </c>
      <c r="I52" s="1" t="s">
        <v>12</v>
      </c>
      <c r="J52" s="1" t="s">
        <v>13</v>
      </c>
      <c r="K52" s="1" t="s">
        <v>14</v>
      </c>
      <c r="L52" s="4"/>
    </row>
    <row r="53" spans="1:12" x14ac:dyDescent="0.35">
      <c r="A53" s="1">
        <v>891380046</v>
      </c>
      <c r="B53" s="1" t="s">
        <v>16</v>
      </c>
      <c r="C53" s="1" t="s">
        <v>17</v>
      </c>
      <c r="D53" s="1">
        <v>154567</v>
      </c>
      <c r="E53" s="5">
        <v>45366.757638888892</v>
      </c>
      <c r="F53" s="5">
        <v>45391.656631944446</v>
      </c>
      <c r="G53" s="6">
        <v>124310</v>
      </c>
      <c r="H53" s="6">
        <v>124310</v>
      </c>
      <c r="I53" s="1" t="s">
        <v>12</v>
      </c>
      <c r="J53" s="1" t="s">
        <v>13</v>
      </c>
      <c r="K53" s="1" t="s">
        <v>14</v>
      </c>
      <c r="L53" s="4"/>
    </row>
    <row r="54" spans="1:12" x14ac:dyDescent="0.35">
      <c r="A54" s="1">
        <v>891380046</v>
      </c>
      <c r="B54" s="1" t="s">
        <v>16</v>
      </c>
      <c r="C54" s="1" t="s">
        <v>17</v>
      </c>
      <c r="D54" s="1">
        <v>154656</v>
      </c>
      <c r="E54" s="5">
        <v>45368.319444444445</v>
      </c>
      <c r="F54" s="5">
        <v>45391.656631944446</v>
      </c>
      <c r="G54" s="6">
        <v>87310</v>
      </c>
      <c r="H54" s="6">
        <v>87310</v>
      </c>
      <c r="I54" s="1" t="s">
        <v>12</v>
      </c>
      <c r="J54" s="1" t="s">
        <v>13</v>
      </c>
      <c r="K54" s="1" t="s">
        <v>14</v>
      </c>
      <c r="L54" s="4"/>
    </row>
    <row r="55" spans="1:12" x14ac:dyDescent="0.35">
      <c r="A55" s="1">
        <v>891380046</v>
      </c>
      <c r="B55" s="1" t="s">
        <v>16</v>
      </c>
      <c r="C55" s="1" t="s">
        <v>17</v>
      </c>
      <c r="D55" s="1">
        <v>154693</v>
      </c>
      <c r="E55" s="5">
        <v>45369.162499999999</v>
      </c>
      <c r="F55" s="5">
        <v>45391.656631944446</v>
      </c>
      <c r="G55" s="6">
        <v>1148688</v>
      </c>
      <c r="H55" s="6">
        <v>1148688</v>
      </c>
      <c r="I55" s="1" t="s">
        <v>12</v>
      </c>
      <c r="J55" s="1" t="s">
        <v>13</v>
      </c>
      <c r="K55" s="1" t="s">
        <v>14</v>
      </c>
      <c r="L55" s="7"/>
    </row>
    <row r="56" spans="1:12" x14ac:dyDescent="0.35">
      <c r="A56" s="1">
        <v>891380046</v>
      </c>
      <c r="B56" s="1" t="s">
        <v>16</v>
      </c>
      <c r="C56" s="1" t="s">
        <v>17</v>
      </c>
      <c r="D56" s="1">
        <v>154831</v>
      </c>
      <c r="E56" s="5">
        <v>45369.813194444447</v>
      </c>
      <c r="F56" s="5">
        <v>45391.656631944446</v>
      </c>
      <c r="G56" s="6">
        <v>220210</v>
      </c>
      <c r="H56" s="6">
        <v>220210</v>
      </c>
      <c r="I56" s="1" t="s">
        <v>12</v>
      </c>
      <c r="J56" s="1" t="s">
        <v>13</v>
      </c>
      <c r="K56" s="1" t="s">
        <v>14</v>
      </c>
      <c r="L56" s="4"/>
    </row>
    <row r="57" spans="1:12" x14ac:dyDescent="0.35">
      <c r="A57" s="1">
        <v>891380046</v>
      </c>
      <c r="B57" s="1" t="s">
        <v>16</v>
      </c>
      <c r="C57" s="1" t="s">
        <v>17</v>
      </c>
      <c r="D57" s="1">
        <v>155128</v>
      </c>
      <c r="E57" s="5">
        <v>45371.490972222222</v>
      </c>
      <c r="F57" s="5">
        <v>45391.656631944446</v>
      </c>
      <c r="G57" s="6">
        <v>88310</v>
      </c>
      <c r="H57" s="6">
        <v>88310</v>
      </c>
      <c r="I57" s="1" t="s">
        <v>12</v>
      </c>
      <c r="J57" s="1" t="s">
        <v>13</v>
      </c>
      <c r="K57" s="1" t="s">
        <v>14</v>
      </c>
      <c r="L57" s="4"/>
    </row>
    <row r="58" spans="1:12" x14ac:dyDescent="0.35">
      <c r="A58" s="1">
        <v>891380046</v>
      </c>
      <c r="B58" s="1" t="s">
        <v>16</v>
      </c>
      <c r="C58" s="1" t="s">
        <v>17</v>
      </c>
      <c r="D58" s="1">
        <v>155908</v>
      </c>
      <c r="E58" s="5">
        <v>45379.619444444441</v>
      </c>
      <c r="F58" s="5">
        <v>45391.656631944446</v>
      </c>
      <c r="G58" s="6">
        <v>158500</v>
      </c>
      <c r="H58" s="6">
        <v>158500</v>
      </c>
      <c r="I58" s="1" t="s">
        <v>12</v>
      </c>
      <c r="J58" s="1" t="s">
        <v>13</v>
      </c>
      <c r="K58" s="1" t="s">
        <v>14</v>
      </c>
      <c r="L58" s="4"/>
    </row>
    <row r="59" spans="1:12" x14ac:dyDescent="0.35">
      <c r="A59" s="1">
        <v>891380046</v>
      </c>
      <c r="B59" s="1" t="s">
        <v>16</v>
      </c>
      <c r="C59" s="1" t="s">
        <v>17</v>
      </c>
      <c r="D59" s="1">
        <v>156607</v>
      </c>
      <c r="E59" s="5">
        <v>45386.320138888892</v>
      </c>
      <c r="F59" s="5">
        <v>45422.438530092593</v>
      </c>
      <c r="G59" s="6">
        <v>100230</v>
      </c>
      <c r="H59" s="6">
        <v>110230</v>
      </c>
      <c r="I59" s="1" t="s">
        <v>12</v>
      </c>
      <c r="J59" s="1" t="s">
        <v>13</v>
      </c>
      <c r="K59" s="1" t="s">
        <v>14</v>
      </c>
      <c r="L59" s="1"/>
    </row>
    <row r="60" spans="1:12" x14ac:dyDescent="0.35">
      <c r="A60" s="1">
        <v>891380046</v>
      </c>
      <c r="B60" s="1" t="s">
        <v>16</v>
      </c>
      <c r="C60" s="1" t="s">
        <v>17</v>
      </c>
      <c r="D60" s="1">
        <v>158863</v>
      </c>
      <c r="E60" s="5">
        <v>45402.12777777778</v>
      </c>
      <c r="F60" s="5">
        <v>45422.438530092593</v>
      </c>
      <c r="G60" s="6">
        <v>85400</v>
      </c>
      <c r="H60" s="6">
        <v>85400</v>
      </c>
      <c r="I60" s="1" t="s">
        <v>12</v>
      </c>
      <c r="J60" s="1" t="s">
        <v>13</v>
      </c>
      <c r="K60" s="1" t="s">
        <v>14</v>
      </c>
      <c r="L60" s="1"/>
    </row>
    <row r="61" spans="1:12" x14ac:dyDescent="0.35">
      <c r="A61" s="1">
        <v>891380046</v>
      </c>
      <c r="B61" s="1" t="s">
        <v>16</v>
      </c>
      <c r="C61" s="1" t="s">
        <v>17</v>
      </c>
      <c r="D61" s="1">
        <v>158926</v>
      </c>
      <c r="E61" s="5">
        <v>45403.031944444447</v>
      </c>
      <c r="F61" s="5">
        <v>45422.438530092593</v>
      </c>
      <c r="G61" s="6">
        <v>156500</v>
      </c>
      <c r="H61" s="6">
        <v>156500</v>
      </c>
      <c r="I61" s="1" t="s">
        <v>12</v>
      </c>
      <c r="J61" s="1" t="s">
        <v>13</v>
      </c>
      <c r="K61" s="1" t="s">
        <v>14</v>
      </c>
      <c r="L61" s="1"/>
    </row>
    <row r="62" spans="1:12" x14ac:dyDescent="0.35">
      <c r="A62" s="1">
        <v>891380046</v>
      </c>
      <c r="B62" s="1" t="s">
        <v>16</v>
      </c>
      <c r="C62" s="1" t="s">
        <v>17</v>
      </c>
      <c r="D62" s="1">
        <v>159528</v>
      </c>
      <c r="E62" s="5">
        <v>45407.027777777781</v>
      </c>
      <c r="F62" s="5">
        <v>45422.438530092593</v>
      </c>
      <c r="G62" s="6">
        <v>112140</v>
      </c>
      <c r="H62" s="6">
        <v>112140</v>
      </c>
      <c r="I62" s="1" t="s">
        <v>12</v>
      </c>
      <c r="J62" s="1" t="s">
        <v>13</v>
      </c>
      <c r="K62" s="1"/>
      <c r="L62" s="4"/>
    </row>
    <row r="63" spans="1:12" x14ac:dyDescent="0.35">
      <c r="A63" s="1">
        <v>891380046</v>
      </c>
      <c r="B63" s="1" t="s">
        <v>16</v>
      </c>
      <c r="C63" s="1" t="s">
        <v>17</v>
      </c>
      <c r="D63" s="1">
        <v>159931</v>
      </c>
      <c r="E63" s="5">
        <v>45409.745833333334</v>
      </c>
      <c r="F63" s="5">
        <v>45422.438530092593</v>
      </c>
      <c r="G63" s="6">
        <v>156840</v>
      </c>
      <c r="H63" s="6">
        <v>156840</v>
      </c>
      <c r="I63" s="1" t="s">
        <v>12</v>
      </c>
      <c r="J63" s="1" t="s">
        <v>13</v>
      </c>
      <c r="K63" s="1"/>
      <c r="L63" s="4"/>
    </row>
    <row r="64" spans="1:12" x14ac:dyDescent="0.35">
      <c r="G64" s="10">
        <f>SUM(G2:G63)</f>
        <v>10003792</v>
      </c>
      <c r="H64" s="10">
        <f>SUM(H2:H63)</f>
        <v>9725306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customWidth="1"/>
    <col min="2" max="2" width="13.6328125" style="32" bestFit="1" customWidth="1"/>
    <col min="3" max="3" width="10.81640625" bestFit="1" customWidth="1"/>
  </cols>
  <sheetData>
    <row r="2" spans="1:3" ht="15" thickBot="1" x14ac:dyDescent="0.4">
      <c r="C2" s="22"/>
    </row>
    <row r="3" spans="1:3" ht="15" thickBot="1" x14ac:dyDescent="0.4">
      <c r="A3" s="28" t="s">
        <v>187</v>
      </c>
      <c r="B3" s="33" t="s">
        <v>188</v>
      </c>
      <c r="C3" s="30" t="s">
        <v>189</v>
      </c>
    </row>
    <row r="4" spans="1:3" x14ac:dyDescent="0.35">
      <c r="A4" s="27" t="s">
        <v>160</v>
      </c>
      <c r="B4" s="34">
        <v>30</v>
      </c>
      <c r="C4" s="31">
        <v>3262420</v>
      </c>
    </row>
    <row r="5" spans="1:3" x14ac:dyDescent="0.35">
      <c r="A5" s="27" t="s">
        <v>164</v>
      </c>
      <c r="B5" s="34">
        <v>17</v>
      </c>
      <c r="C5" s="31">
        <v>1691095</v>
      </c>
    </row>
    <row r="6" spans="1:3" x14ac:dyDescent="0.35">
      <c r="A6" s="27" t="s">
        <v>183</v>
      </c>
      <c r="B6" s="34">
        <v>13</v>
      </c>
      <c r="C6" s="31">
        <v>4557751</v>
      </c>
    </row>
    <row r="7" spans="1:3" ht="15" thickBot="1" x14ac:dyDescent="0.4">
      <c r="A7" s="27" t="s">
        <v>179</v>
      </c>
      <c r="B7" s="34">
        <v>2</v>
      </c>
      <c r="C7" s="31">
        <v>214040</v>
      </c>
    </row>
    <row r="8" spans="1:3" ht="15" thickBot="1" x14ac:dyDescent="0.4">
      <c r="A8" s="29" t="s">
        <v>186</v>
      </c>
      <c r="B8" s="35">
        <v>62</v>
      </c>
      <c r="C8" s="30">
        <v>9725306</v>
      </c>
    </row>
    <row r="9" spans="1:3" x14ac:dyDescent="0.35">
      <c r="C9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64"/>
  <sheetViews>
    <sheetView showGridLines="0" topLeftCell="H1" zoomScale="80" zoomScaleNormal="80" workbookViewId="0">
      <selection activeCell="K1" sqref="K1"/>
    </sheetView>
  </sheetViews>
  <sheetFormatPr baseColWidth="10" defaultRowHeight="14.5" x14ac:dyDescent="0.35"/>
  <cols>
    <col min="1" max="1" width="10.90625" style="13"/>
    <col min="2" max="2" width="9.54296875" style="13" customWidth="1"/>
    <col min="3" max="3" width="9" style="13" customWidth="1"/>
    <col min="4" max="5" width="8.81640625" style="13" customWidth="1"/>
    <col min="6" max="6" width="20.81640625" style="13" bestFit="1" customWidth="1"/>
    <col min="7" max="7" width="13.1796875" style="13" customWidth="1"/>
    <col min="8" max="8" width="12.81640625" style="13" customWidth="1"/>
    <col min="9" max="9" width="19.6328125" style="13" customWidth="1"/>
    <col min="10" max="10" width="13.54296875" style="13" customWidth="1"/>
    <col min="11" max="11" width="16.26953125" style="22" bestFit="1" customWidth="1"/>
    <col min="12" max="12" width="15.7265625" style="13" bestFit="1" customWidth="1"/>
    <col min="13" max="13" width="11.453125" style="13" customWidth="1"/>
    <col min="14" max="14" width="15.1796875" style="13" customWidth="1"/>
    <col min="15" max="15" width="10.81640625" style="13" customWidth="1"/>
    <col min="16" max="16" width="19.08984375" style="13" customWidth="1"/>
    <col min="17" max="19" width="10.90625" style="13"/>
    <col min="20" max="20" width="13.1796875" style="22" bestFit="1" customWidth="1"/>
    <col min="21" max="21" width="11.54296875" style="22" bestFit="1" customWidth="1"/>
    <col min="22" max="22" width="14.6328125" style="22" customWidth="1"/>
    <col min="23" max="23" width="11.54296875" style="22" customWidth="1"/>
    <col min="24" max="25" width="13.1796875" style="22" bestFit="1" customWidth="1"/>
    <col min="26" max="26" width="10.90625" style="13"/>
    <col min="27" max="27" width="13.6328125" style="13" bestFit="1" customWidth="1"/>
    <col min="28" max="28" width="16.90625" style="13" customWidth="1"/>
    <col min="29" max="29" width="18.1796875" style="13" customWidth="1"/>
    <col min="30" max="30" width="13.1796875" style="13" bestFit="1" customWidth="1"/>
    <col min="31" max="31" width="13.90625" style="13" customWidth="1"/>
    <col min="32" max="16384" width="10.90625" style="13"/>
  </cols>
  <sheetData>
    <row r="1" spans="1:32" x14ac:dyDescent="0.35">
      <c r="K1" s="22">
        <f>SUBTOTAL(9,K2:K64)</f>
        <v>9725306</v>
      </c>
      <c r="T1" s="22">
        <f t="shared" ref="T1:Y1" si="0">SUBTOTAL(9,T2:T64)</f>
        <v>4056421</v>
      </c>
      <c r="U1" s="22">
        <f t="shared" si="0"/>
        <v>1691095</v>
      </c>
      <c r="X1" s="22">
        <f t="shared" si="0"/>
        <v>4056421</v>
      </c>
      <c r="Y1" s="22">
        <f t="shared" si="0"/>
        <v>3542954</v>
      </c>
      <c r="AB1" s="22">
        <f t="shared" ref="AB1" si="1">SUBTOTAL(9,AB2:AB64)</f>
        <v>3386114</v>
      </c>
      <c r="AD1" s="22"/>
    </row>
    <row r="2" spans="1:3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4" t="s">
        <v>81</v>
      </c>
      <c r="G2" s="2" t="s">
        <v>2</v>
      </c>
      <c r="H2" s="2" t="s">
        <v>3</v>
      </c>
      <c r="I2" s="16" t="s">
        <v>144</v>
      </c>
      <c r="J2" s="2" t="s">
        <v>4</v>
      </c>
      <c r="K2" s="2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0" t="s">
        <v>145</v>
      </c>
      <c r="Q2" s="2" t="s">
        <v>146</v>
      </c>
      <c r="R2" s="26" t="s">
        <v>184</v>
      </c>
      <c r="S2" s="15" t="s">
        <v>161</v>
      </c>
      <c r="T2" s="21" t="s">
        <v>149</v>
      </c>
      <c r="U2" s="25" t="s">
        <v>150</v>
      </c>
      <c r="V2" s="25" t="s">
        <v>162</v>
      </c>
      <c r="W2" s="25" t="s">
        <v>163</v>
      </c>
      <c r="X2" s="21" t="s">
        <v>151</v>
      </c>
      <c r="Y2" s="21" t="s">
        <v>152</v>
      </c>
      <c r="Z2" s="20" t="s">
        <v>153</v>
      </c>
      <c r="AA2" s="20" t="s">
        <v>154</v>
      </c>
      <c r="AB2" s="17" t="s">
        <v>155</v>
      </c>
      <c r="AC2" s="17" t="s">
        <v>156</v>
      </c>
      <c r="AD2" s="17" t="s">
        <v>157</v>
      </c>
      <c r="AE2" s="17" t="s">
        <v>158</v>
      </c>
      <c r="AF2" s="2" t="s">
        <v>159</v>
      </c>
    </row>
    <row r="3" spans="1:32" x14ac:dyDescent="0.35">
      <c r="A3" s="11">
        <v>891380046</v>
      </c>
      <c r="B3" s="11" t="s">
        <v>16</v>
      </c>
      <c r="C3" s="11" t="s">
        <v>17</v>
      </c>
      <c r="D3" s="11">
        <v>7782</v>
      </c>
      <c r="E3" s="11" t="s">
        <v>19</v>
      </c>
      <c r="F3" s="11" t="s">
        <v>82</v>
      </c>
      <c r="G3" s="12">
        <v>41455</v>
      </c>
      <c r="H3" s="12">
        <v>41470.623159722221</v>
      </c>
      <c r="I3" s="12" t="e">
        <v>#N/A</v>
      </c>
      <c r="J3" s="6">
        <v>648873</v>
      </c>
      <c r="K3" s="6">
        <v>484087</v>
      </c>
      <c r="L3" s="11" t="s">
        <v>12</v>
      </c>
      <c r="M3" s="11" t="s">
        <v>13</v>
      </c>
      <c r="N3" s="11" t="s">
        <v>14</v>
      </c>
      <c r="O3" s="11"/>
      <c r="P3" s="11" t="s">
        <v>183</v>
      </c>
      <c r="Q3" s="11" t="e">
        <v>#N/A</v>
      </c>
      <c r="R3" s="11" t="s">
        <v>183</v>
      </c>
      <c r="S3" s="11"/>
      <c r="T3" s="6">
        <v>0</v>
      </c>
      <c r="U3" s="6">
        <v>0</v>
      </c>
      <c r="V3" s="6"/>
      <c r="W3" s="6"/>
      <c r="X3" s="6">
        <v>0</v>
      </c>
      <c r="Y3" s="6">
        <v>0</v>
      </c>
      <c r="Z3" s="11"/>
      <c r="AA3" s="11"/>
      <c r="AB3" s="6">
        <v>0</v>
      </c>
      <c r="AC3" s="11"/>
      <c r="AD3" s="11"/>
      <c r="AE3" s="11"/>
      <c r="AF3" s="12">
        <v>45443</v>
      </c>
    </row>
    <row r="4" spans="1:32" x14ac:dyDescent="0.35">
      <c r="A4" s="11">
        <v>891380046</v>
      </c>
      <c r="B4" s="11" t="s">
        <v>16</v>
      </c>
      <c r="C4" s="11" t="s">
        <v>17</v>
      </c>
      <c r="D4" s="11">
        <v>9556</v>
      </c>
      <c r="E4" s="11" t="s">
        <v>20</v>
      </c>
      <c r="F4" s="11" t="s">
        <v>83</v>
      </c>
      <c r="G4" s="12">
        <v>42521</v>
      </c>
      <c r="H4" s="12">
        <v>42530.393379629626</v>
      </c>
      <c r="I4" s="12" t="e">
        <v>#N/A</v>
      </c>
      <c r="J4" s="6">
        <v>219562</v>
      </c>
      <c r="K4" s="6">
        <v>219562</v>
      </c>
      <c r="L4" s="11" t="s">
        <v>12</v>
      </c>
      <c r="M4" s="11" t="s">
        <v>13</v>
      </c>
      <c r="N4" s="11" t="s">
        <v>14</v>
      </c>
      <c r="O4" s="7"/>
      <c r="P4" s="11" t="s">
        <v>183</v>
      </c>
      <c r="Q4" s="11" t="e">
        <v>#N/A</v>
      </c>
      <c r="R4" s="11" t="s">
        <v>183</v>
      </c>
      <c r="S4" s="11"/>
      <c r="T4" s="6">
        <v>0</v>
      </c>
      <c r="U4" s="6">
        <v>0</v>
      </c>
      <c r="V4" s="6"/>
      <c r="W4" s="6"/>
      <c r="X4" s="6">
        <v>0</v>
      </c>
      <c r="Y4" s="6">
        <v>0</v>
      </c>
      <c r="Z4" s="11"/>
      <c r="AA4" s="11"/>
      <c r="AB4" s="6">
        <v>0</v>
      </c>
      <c r="AC4" s="11"/>
      <c r="AD4" s="11"/>
      <c r="AE4" s="11"/>
      <c r="AF4" s="12">
        <v>45443</v>
      </c>
    </row>
    <row r="5" spans="1:32" x14ac:dyDescent="0.35">
      <c r="A5" s="11">
        <v>891380046</v>
      </c>
      <c r="B5" s="11" t="s">
        <v>16</v>
      </c>
      <c r="C5" s="11" t="s">
        <v>17</v>
      </c>
      <c r="D5" s="11">
        <v>9557</v>
      </c>
      <c r="E5" s="11" t="s">
        <v>21</v>
      </c>
      <c r="F5" s="11" t="s">
        <v>84</v>
      </c>
      <c r="G5" s="12">
        <v>42521</v>
      </c>
      <c r="H5" s="12">
        <v>42530.391701388886</v>
      </c>
      <c r="I5" s="12" t="e">
        <v>#N/A</v>
      </c>
      <c r="J5" s="6">
        <v>42500</v>
      </c>
      <c r="K5" s="6">
        <v>42500</v>
      </c>
      <c r="L5" s="11" t="s">
        <v>12</v>
      </c>
      <c r="M5" s="11" t="s">
        <v>13</v>
      </c>
      <c r="N5" s="11" t="s">
        <v>15</v>
      </c>
      <c r="O5" s="7"/>
      <c r="P5" s="11" t="s">
        <v>183</v>
      </c>
      <c r="Q5" s="11" t="e">
        <v>#N/A</v>
      </c>
      <c r="R5" s="11" t="s">
        <v>183</v>
      </c>
      <c r="S5" s="11"/>
      <c r="T5" s="6">
        <v>0</v>
      </c>
      <c r="U5" s="6">
        <v>0</v>
      </c>
      <c r="V5" s="6"/>
      <c r="W5" s="6"/>
      <c r="X5" s="6">
        <v>0</v>
      </c>
      <c r="Y5" s="6">
        <v>0</v>
      </c>
      <c r="Z5" s="11"/>
      <c r="AA5" s="11"/>
      <c r="AB5" s="6">
        <v>0</v>
      </c>
      <c r="AC5" s="11"/>
      <c r="AD5" s="11"/>
      <c r="AE5" s="11"/>
      <c r="AF5" s="12">
        <v>45443</v>
      </c>
    </row>
    <row r="6" spans="1:32" x14ac:dyDescent="0.35">
      <c r="A6" s="11">
        <v>891380046</v>
      </c>
      <c r="B6" s="11" t="s">
        <v>16</v>
      </c>
      <c r="C6" s="11" t="s">
        <v>17</v>
      </c>
      <c r="D6" s="11">
        <v>11314</v>
      </c>
      <c r="E6" s="11" t="s">
        <v>22</v>
      </c>
      <c r="F6" s="11" t="s">
        <v>85</v>
      </c>
      <c r="G6" s="12">
        <v>43220</v>
      </c>
      <c r="H6" s="12">
        <v>43230.412604166668</v>
      </c>
      <c r="I6" s="12" t="e">
        <v>#N/A</v>
      </c>
      <c r="J6" s="6">
        <v>362936</v>
      </c>
      <c r="K6" s="6">
        <v>362936</v>
      </c>
      <c r="L6" s="11" t="s">
        <v>12</v>
      </c>
      <c r="M6" s="11" t="s">
        <v>13</v>
      </c>
      <c r="N6" s="11" t="s">
        <v>14</v>
      </c>
      <c r="O6" s="7"/>
      <c r="P6" s="11" t="s">
        <v>183</v>
      </c>
      <c r="Q6" s="11" t="e">
        <v>#N/A</v>
      </c>
      <c r="R6" s="11" t="s">
        <v>183</v>
      </c>
      <c r="S6" s="11"/>
      <c r="T6" s="6">
        <v>0</v>
      </c>
      <c r="U6" s="6">
        <v>0</v>
      </c>
      <c r="V6" s="6"/>
      <c r="W6" s="6"/>
      <c r="X6" s="6">
        <v>0</v>
      </c>
      <c r="Y6" s="6">
        <v>0</v>
      </c>
      <c r="Z6" s="11"/>
      <c r="AA6" s="11"/>
      <c r="AB6" s="6">
        <v>0</v>
      </c>
      <c r="AC6" s="11"/>
      <c r="AD6" s="11"/>
      <c r="AE6" s="11"/>
      <c r="AF6" s="12">
        <v>45443</v>
      </c>
    </row>
    <row r="7" spans="1:32" x14ac:dyDescent="0.35">
      <c r="A7" s="11">
        <v>891380046</v>
      </c>
      <c r="B7" s="11" t="s">
        <v>16</v>
      </c>
      <c r="C7" s="11" t="s">
        <v>17</v>
      </c>
      <c r="D7" s="11">
        <v>11640</v>
      </c>
      <c r="E7" s="11" t="s">
        <v>23</v>
      </c>
      <c r="F7" s="11" t="s">
        <v>86</v>
      </c>
      <c r="G7" s="12">
        <v>43281</v>
      </c>
      <c r="H7" s="12">
        <v>43281.408252314817</v>
      </c>
      <c r="I7" s="12" t="e">
        <v>#N/A</v>
      </c>
      <c r="J7" s="6">
        <v>304091</v>
      </c>
      <c r="K7" s="6">
        <v>304091</v>
      </c>
      <c r="L7" s="11" t="s">
        <v>12</v>
      </c>
      <c r="M7" s="11" t="s">
        <v>13</v>
      </c>
      <c r="N7" s="11" t="s">
        <v>14</v>
      </c>
      <c r="O7" s="7"/>
      <c r="P7" s="11" t="s">
        <v>183</v>
      </c>
      <c r="Q7" s="11" t="e">
        <v>#N/A</v>
      </c>
      <c r="R7" s="11" t="s">
        <v>183</v>
      </c>
      <c r="S7" s="11"/>
      <c r="T7" s="6">
        <v>0</v>
      </c>
      <c r="U7" s="6">
        <v>0</v>
      </c>
      <c r="V7" s="6"/>
      <c r="W7" s="6"/>
      <c r="X7" s="6">
        <v>0</v>
      </c>
      <c r="Y7" s="6">
        <v>0</v>
      </c>
      <c r="Z7" s="11"/>
      <c r="AA7" s="11"/>
      <c r="AB7" s="6">
        <v>0</v>
      </c>
      <c r="AC7" s="11"/>
      <c r="AD7" s="11"/>
      <c r="AE7" s="11"/>
      <c r="AF7" s="12">
        <v>45443</v>
      </c>
    </row>
    <row r="8" spans="1:32" x14ac:dyDescent="0.35">
      <c r="A8" s="11">
        <v>891380046</v>
      </c>
      <c r="B8" s="11" t="s">
        <v>16</v>
      </c>
      <c r="C8" s="11" t="s">
        <v>17</v>
      </c>
      <c r="D8" s="11">
        <v>11791</v>
      </c>
      <c r="E8" s="11" t="s">
        <v>24</v>
      </c>
      <c r="F8" s="11" t="s">
        <v>87</v>
      </c>
      <c r="G8" s="12">
        <v>43312</v>
      </c>
      <c r="H8" s="12">
        <v>43322.599710648145</v>
      </c>
      <c r="I8" s="12" t="e">
        <v>#N/A</v>
      </c>
      <c r="J8" s="6">
        <v>473319</v>
      </c>
      <c r="K8" s="6">
        <v>473319</v>
      </c>
      <c r="L8" s="11" t="s">
        <v>12</v>
      </c>
      <c r="M8" s="11" t="s">
        <v>13</v>
      </c>
      <c r="N8" s="11" t="s">
        <v>14</v>
      </c>
      <c r="O8" s="7"/>
      <c r="P8" s="11" t="s">
        <v>183</v>
      </c>
      <c r="Q8" s="11" t="e">
        <v>#N/A</v>
      </c>
      <c r="R8" s="11" t="s">
        <v>183</v>
      </c>
      <c r="S8" s="11"/>
      <c r="T8" s="6">
        <v>0</v>
      </c>
      <c r="U8" s="6">
        <v>0</v>
      </c>
      <c r="V8" s="6"/>
      <c r="W8" s="6"/>
      <c r="X8" s="6">
        <v>0</v>
      </c>
      <c r="Y8" s="6">
        <v>0</v>
      </c>
      <c r="Z8" s="11"/>
      <c r="AA8" s="11"/>
      <c r="AB8" s="6">
        <v>0</v>
      </c>
      <c r="AC8" s="11"/>
      <c r="AD8" s="11"/>
      <c r="AE8" s="11"/>
      <c r="AF8" s="12">
        <v>45443</v>
      </c>
    </row>
    <row r="9" spans="1:32" x14ac:dyDescent="0.35">
      <c r="A9" s="11">
        <v>891380046</v>
      </c>
      <c r="B9" s="11" t="s">
        <v>16</v>
      </c>
      <c r="C9" s="11" t="s">
        <v>17</v>
      </c>
      <c r="D9" s="11">
        <v>11934</v>
      </c>
      <c r="E9" s="11" t="s">
        <v>25</v>
      </c>
      <c r="F9" s="11" t="s">
        <v>88</v>
      </c>
      <c r="G9" s="12">
        <v>43343</v>
      </c>
      <c r="H9" s="12">
        <v>43353.467928240738</v>
      </c>
      <c r="I9" s="12" t="e">
        <v>#N/A</v>
      </c>
      <c r="J9" s="6">
        <v>560947</v>
      </c>
      <c r="K9" s="6">
        <v>560947</v>
      </c>
      <c r="L9" s="11" t="s">
        <v>12</v>
      </c>
      <c r="M9" s="11" t="s">
        <v>13</v>
      </c>
      <c r="N9" s="11" t="s">
        <v>14</v>
      </c>
      <c r="O9" s="7"/>
      <c r="P9" s="11" t="s">
        <v>183</v>
      </c>
      <c r="Q9" s="11" t="e">
        <v>#N/A</v>
      </c>
      <c r="R9" s="11" t="s">
        <v>183</v>
      </c>
      <c r="S9" s="11"/>
      <c r="T9" s="6">
        <v>0</v>
      </c>
      <c r="U9" s="6">
        <v>0</v>
      </c>
      <c r="V9" s="6"/>
      <c r="W9" s="6"/>
      <c r="X9" s="6">
        <v>0</v>
      </c>
      <c r="Y9" s="6">
        <v>0</v>
      </c>
      <c r="Z9" s="11"/>
      <c r="AA9" s="11"/>
      <c r="AB9" s="6">
        <v>0</v>
      </c>
      <c r="AC9" s="11"/>
      <c r="AD9" s="11"/>
      <c r="AE9" s="11"/>
      <c r="AF9" s="12">
        <v>45443</v>
      </c>
    </row>
    <row r="10" spans="1:32" x14ac:dyDescent="0.35">
      <c r="A10" s="11">
        <v>891380046</v>
      </c>
      <c r="B10" s="11" t="s">
        <v>16</v>
      </c>
      <c r="C10" s="11" t="s">
        <v>17</v>
      </c>
      <c r="D10" s="11">
        <v>12828</v>
      </c>
      <c r="E10" s="11" t="s">
        <v>26</v>
      </c>
      <c r="F10" s="11" t="s">
        <v>89</v>
      </c>
      <c r="G10" s="12">
        <v>43496</v>
      </c>
      <c r="H10" s="12">
        <v>43503.423796296294</v>
      </c>
      <c r="I10" s="12" t="e">
        <v>#N/A</v>
      </c>
      <c r="J10" s="6">
        <v>550188</v>
      </c>
      <c r="K10" s="6">
        <v>550188</v>
      </c>
      <c r="L10" s="11" t="s">
        <v>12</v>
      </c>
      <c r="M10" s="11" t="s">
        <v>13</v>
      </c>
      <c r="N10" s="11" t="s">
        <v>14</v>
      </c>
      <c r="O10" s="7"/>
      <c r="P10" s="11" t="s">
        <v>183</v>
      </c>
      <c r="Q10" s="11" t="e">
        <v>#N/A</v>
      </c>
      <c r="R10" s="11" t="s">
        <v>183</v>
      </c>
      <c r="S10" s="11"/>
      <c r="T10" s="6">
        <v>0</v>
      </c>
      <c r="U10" s="6">
        <v>0</v>
      </c>
      <c r="V10" s="6"/>
      <c r="W10" s="6"/>
      <c r="X10" s="6">
        <v>0</v>
      </c>
      <c r="Y10" s="6">
        <v>0</v>
      </c>
      <c r="Z10" s="11"/>
      <c r="AA10" s="11"/>
      <c r="AB10" s="6">
        <v>0</v>
      </c>
      <c r="AC10" s="11"/>
      <c r="AD10" s="11"/>
      <c r="AE10" s="11"/>
      <c r="AF10" s="12">
        <v>45443</v>
      </c>
    </row>
    <row r="11" spans="1:32" x14ac:dyDescent="0.35">
      <c r="A11" s="11">
        <v>891380046</v>
      </c>
      <c r="B11" s="11" t="s">
        <v>16</v>
      </c>
      <c r="C11" s="11" t="s">
        <v>17</v>
      </c>
      <c r="D11" s="11">
        <v>12979</v>
      </c>
      <c r="E11" s="11" t="s">
        <v>27</v>
      </c>
      <c r="F11" s="11" t="s">
        <v>90</v>
      </c>
      <c r="G11" s="12">
        <v>43524</v>
      </c>
      <c r="H11" s="12">
        <v>43525.346168981479</v>
      </c>
      <c r="I11" s="12" t="e">
        <v>#N/A</v>
      </c>
      <c r="J11" s="6">
        <v>581316</v>
      </c>
      <c r="K11" s="6">
        <v>581316</v>
      </c>
      <c r="L11" s="11" t="s">
        <v>12</v>
      </c>
      <c r="M11" s="11" t="s">
        <v>13</v>
      </c>
      <c r="N11" s="11" t="s">
        <v>14</v>
      </c>
      <c r="O11" s="7"/>
      <c r="P11" s="11" t="s">
        <v>183</v>
      </c>
      <c r="Q11" s="11" t="e">
        <v>#N/A</v>
      </c>
      <c r="R11" s="11" t="s">
        <v>183</v>
      </c>
      <c r="S11" s="11"/>
      <c r="T11" s="6">
        <v>0</v>
      </c>
      <c r="U11" s="6">
        <v>0</v>
      </c>
      <c r="V11" s="6"/>
      <c r="W11" s="6"/>
      <c r="X11" s="6">
        <v>0</v>
      </c>
      <c r="Y11" s="6">
        <v>0</v>
      </c>
      <c r="Z11" s="11"/>
      <c r="AA11" s="11"/>
      <c r="AB11" s="6">
        <v>0</v>
      </c>
      <c r="AC11" s="11"/>
      <c r="AD11" s="11"/>
      <c r="AE11" s="11"/>
      <c r="AF11" s="12">
        <v>45443</v>
      </c>
    </row>
    <row r="12" spans="1:32" x14ac:dyDescent="0.35">
      <c r="A12" s="11">
        <v>891380046</v>
      </c>
      <c r="B12" s="11" t="s">
        <v>16</v>
      </c>
      <c r="C12" s="11" t="s">
        <v>17</v>
      </c>
      <c r="D12" s="11">
        <v>15671</v>
      </c>
      <c r="E12" s="11" t="s">
        <v>28</v>
      </c>
      <c r="F12" s="11" t="s">
        <v>91</v>
      </c>
      <c r="G12" s="12">
        <v>44074.598425925928</v>
      </c>
      <c r="H12" s="12">
        <v>44092.588587962964</v>
      </c>
      <c r="I12" s="12" t="e">
        <v>#N/A</v>
      </c>
      <c r="J12" s="6">
        <v>10800</v>
      </c>
      <c r="K12" s="6">
        <v>10800</v>
      </c>
      <c r="L12" s="11" t="s">
        <v>12</v>
      </c>
      <c r="M12" s="11" t="s">
        <v>13</v>
      </c>
      <c r="N12" s="11" t="s">
        <v>15</v>
      </c>
      <c r="O12" s="7"/>
      <c r="P12" s="11" t="s">
        <v>183</v>
      </c>
      <c r="Q12" s="11" t="e">
        <v>#N/A</v>
      </c>
      <c r="R12" s="11" t="s">
        <v>183</v>
      </c>
      <c r="S12" s="11"/>
      <c r="T12" s="6">
        <v>0</v>
      </c>
      <c r="U12" s="6">
        <v>0</v>
      </c>
      <c r="V12" s="6"/>
      <c r="W12" s="6"/>
      <c r="X12" s="6">
        <v>0</v>
      </c>
      <c r="Y12" s="6">
        <v>0</v>
      </c>
      <c r="Z12" s="11"/>
      <c r="AA12" s="11"/>
      <c r="AB12" s="6">
        <v>0</v>
      </c>
      <c r="AC12" s="11"/>
      <c r="AD12" s="11"/>
      <c r="AE12" s="11"/>
      <c r="AF12" s="12">
        <v>45443</v>
      </c>
    </row>
    <row r="13" spans="1:32" x14ac:dyDescent="0.35">
      <c r="A13" s="11">
        <v>891380046</v>
      </c>
      <c r="B13" s="11" t="s">
        <v>16</v>
      </c>
      <c r="C13" s="11" t="s">
        <v>17</v>
      </c>
      <c r="D13" s="11">
        <v>15753</v>
      </c>
      <c r="E13" s="11" t="s">
        <v>29</v>
      </c>
      <c r="F13" s="11" t="s">
        <v>92</v>
      </c>
      <c r="G13" s="12">
        <v>44104.758333333331</v>
      </c>
      <c r="H13" s="12">
        <v>44125.619062500002</v>
      </c>
      <c r="I13" s="12" t="e">
        <v>#N/A</v>
      </c>
      <c r="J13" s="6">
        <v>385000</v>
      </c>
      <c r="K13" s="6">
        <v>385000</v>
      </c>
      <c r="L13" s="11" t="s">
        <v>12</v>
      </c>
      <c r="M13" s="11" t="s">
        <v>13</v>
      </c>
      <c r="N13" s="11" t="s">
        <v>14</v>
      </c>
      <c r="O13" s="7"/>
      <c r="P13" s="11" t="s">
        <v>183</v>
      </c>
      <c r="Q13" s="11" t="e">
        <v>#N/A</v>
      </c>
      <c r="R13" s="11" t="s">
        <v>183</v>
      </c>
      <c r="S13" s="11"/>
      <c r="T13" s="6">
        <v>0</v>
      </c>
      <c r="U13" s="6">
        <v>0</v>
      </c>
      <c r="V13" s="6"/>
      <c r="W13" s="6"/>
      <c r="X13" s="6">
        <v>0</v>
      </c>
      <c r="Y13" s="6">
        <v>0</v>
      </c>
      <c r="Z13" s="11"/>
      <c r="AA13" s="11"/>
      <c r="AB13" s="6">
        <v>0</v>
      </c>
      <c r="AC13" s="11"/>
      <c r="AD13" s="11"/>
      <c r="AE13" s="11"/>
      <c r="AF13" s="12">
        <v>45443</v>
      </c>
    </row>
    <row r="14" spans="1:32" x14ac:dyDescent="0.35">
      <c r="A14" s="11">
        <v>891380046</v>
      </c>
      <c r="B14" s="11" t="s">
        <v>16</v>
      </c>
      <c r="C14" s="11" t="s">
        <v>17</v>
      </c>
      <c r="D14" s="11">
        <v>15987</v>
      </c>
      <c r="E14" s="11" t="s">
        <v>30</v>
      </c>
      <c r="F14" s="11" t="s">
        <v>93</v>
      </c>
      <c r="G14" s="12">
        <v>44134.607638888891</v>
      </c>
      <c r="H14" s="12">
        <v>44152.474386574075</v>
      </c>
      <c r="I14" s="12" t="e">
        <v>#N/A</v>
      </c>
      <c r="J14" s="6">
        <v>456605</v>
      </c>
      <c r="K14" s="6">
        <v>456605</v>
      </c>
      <c r="L14" s="11" t="s">
        <v>12</v>
      </c>
      <c r="M14" s="11" t="s">
        <v>13</v>
      </c>
      <c r="N14" s="11" t="s">
        <v>14</v>
      </c>
      <c r="O14" s="7"/>
      <c r="P14" s="11" t="s">
        <v>183</v>
      </c>
      <c r="Q14" s="11" t="e">
        <v>#N/A</v>
      </c>
      <c r="R14" s="11" t="s">
        <v>183</v>
      </c>
      <c r="S14" s="11"/>
      <c r="T14" s="6">
        <v>0</v>
      </c>
      <c r="U14" s="6">
        <v>0</v>
      </c>
      <c r="V14" s="6"/>
      <c r="W14" s="6"/>
      <c r="X14" s="6">
        <v>0</v>
      </c>
      <c r="Y14" s="6">
        <v>0</v>
      </c>
      <c r="Z14" s="11"/>
      <c r="AA14" s="11"/>
      <c r="AB14" s="6">
        <v>0</v>
      </c>
      <c r="AC14" s="11"/>
      <c r="AD14" s="11"/>
      <c r="AE14" s="11"/>
      <c r="AF14" s="12">
        <v>45443</v>
      </c>
    </row>
    <row r="15" spans="1:32" x14ac:dyDescent="0.35">
      <c r="A15" s="11">
        <v>891380046</v>
      </c>
      <c r="B15" s="11" t="s">
        <v>16</v>
      </c>
      <c r="C15" s="11" t="s">
        <v>17</v>
      </c>
      <c r="D15" s="11">
        <v>20488</v>
      </c>
      <c r="E15" s="11" t="s">
        <v>31</v>
      </c>
      <c r="F15" s="11" t="s">
        <v>94</v>
      </c>
      <c r="G15" s="12">
        <v>44180.442361111112</v>
      </c>
      <c r="H15" s="12">
        <v>44196.692476851851</v>
      </c>
      <c r="I15" s="12">
        <v>44211</v>
      </c>
      <c r="J15" s="6">
        <v>16400</v>
      </c>
      <c r="K15" s="6">
        <v>16400</v>
      </c>
      <c r="L15" s="11" t="s">
        <v>12</v>
      </c>
      <c r="M15" s="11" t="s">
        <v>13</v>
      </c>
      <c r="N15" s="11" t="s">
        <v>15</v>
      </c>
      <c r="O15" s="4"/>
      <c r="P15" s="11" t="s">
        <v>164</v>
      </c>
      <c r="Q15" s="11" t="s">
        <v>147</v>
      </c>
      <c r="R15" s="11" t="s">
        <v>164</v>
      </c>
      <c r="S15" s="11"/>
      <c r="T15" s="6">
        <v>16400</v>
      </c>
      <c r="U15" s="6">
        <v>16400</v>
      </c>
      <c r="V15" s="6" t="s">
        <v>165</v>
      </c>
      <c r="W15" s="6" t="s">
        <v>166</v>
      </c>
      <c r="X15" s="6">
        <v>16400</v>
      </c>
      <c r="Y15" s="6">
        <v>0</v>
      </c>
      <c r="Z15" s="11"/>
      <c r="AA15" s="11"/>
      <c r="AB15" s="6">
        <v>0</v>
      </c>
      <c r="AC15" s="11"/>
      <c r="AD15" s="11"/>
      <c r="AE15" s="11"/>
      <c r="AF15" s="12">
        <v>45443</v>
      </c>
    </row>
    <row r="16" spans="1:32" x14ac:dyDescent="0.35">
      <c r="A16" s="11">
        <v>891380046</v>
      </c>
      <c r="B16" s="11" t="s">
        <v>16</v>
      </c>
      <c r="C16" s="11" t="s">
        <v>17</v>
      </c>
      <c r="D16" s="11">
        <v>22128</v>
      </c>
      <c r="E16" s="11" t="s">
        <v>32</v>
      </c>
      <c r="F16" s="11" t="s">
        <v>95</v>
      </c>
      <c r="G16" s="12">
        <v>44200.57708333333</v>
      </c>
      <c r="H16" s="12">
        <v>44251.701412037037</v>
      </c>
      <c r="I16" s="12">
        <v>44230</v>
      </c>
      <c r="J16" s="6">
        <v>54000</v>
      </c>
      <c r="K16" s="6">
        <v>54000</v>
      </c>
      <c r="L16" s="11" t="s">
        <v>12</v>
      </c>
      <c r="M16" s="11" t="s">
        <v>13</v>
      </c>
      <c r="N16" s="11" t="s">
        <v>14</v>
      </c>
      <c r="O16" s="4"/>
      <c r="P16" s="11" t="s">
        <v>160</v>
      </c>
      <c r="Q16" s="11" t="s">
        <v>148</v>
      </c>
      <c r="R16" s="11" t="s">
        <v>160</v>
      </c>
      <c r="S16" s="11"/>
      <c r="T16" s="6">
        <v>54000</v>
      </c>
      <c r="U16" s="6">
        <v>0</v>
      </c>
      <c r="V16" s="6"/>
      <c r="W16" s="6"/>
      <c r="X16" s="6">
        <v>54000</v>
      </c>
      <c r="Y16" s="6">
        <v>54000</v>
      </c>
      <c r="Z16" s="11"/>
      <c r="AA16" s="11"/>
      <c r="AB16" s="6">
        <f>VLOOKUP(F16,'[2]ESTADO DE CADA FACTURA'!$F:$U,16,0)</f>
        <v>54000</v>
      </c>
      <c r="AC16" s="11">
        <f>VLOOKUP(F16,'[2]ESTADO DE CADA FACTURA'!$F:$V,17,0)</f>
        <v>2201024503</v>
      </c>
      <c r="AD16" s="11"/>
      <c r="AE16" s="11" t="str">
        <f>VLOOKUP(F16,'[2]ESTADO DE CADA FACTURA'!$F:$W,18,0)</f>
        <v>23.03.2021</v>
      </c>
      <c r="AF16" s="12">
        <v>45443</v>
      </c>
    </row>
    <row r="17" spans="1:32" x14ac:dyDescent="0.35">
      <c r="A17" s="11">
        <v>891380046</v>
      </c>
      <c r="B17" s="11" t="s">
        <v>16</v>
      </c>
      <c r="C17" s="11" t="s">
        <v>17</v>
      </c>
      <c r="D17" s="11">
        <v>23461</v>
      </c>
      <c r="E17" s="11" t="s">
        <v>33</v>
      </c>
      <c r="F17" s="11" t="s">
        <v>96</v>
      </c>
      <c r="G17" s="12">
        <v>44216.380555555559</v>
      </c>
      <c r="H17" s="12">
        <v>44251.705983796295</v>
      </c>
      <c r="I17" s="12">
        <v>44230</v>
      </c>
      <c r="J17" s="6">
        <v>32900</v>
      </c>
      <c r="K17" s="6">
        <v>32900</v>
      </c>
      <c r="L17" s="11" t="s">
        <v>12</v>
      </c>
      <c r="M17" s="11" t="s">
        <v>13</v>
      </c>
      <c r="N17" s="11" t="s">
        <v>15</v>
      </c>
      <c r="O17" s="7"/>
      <c r="P17" s="11" t="s">
        <v>164</v>
      </c>
      <c r="Q17" s="11" t="s">
        <v>147</v>
      </c>
      <c r="R17" s="11" t="s">
        <v>164</v>
      </c>
      <c r="S17" s="11"/>
      <c r="T17" s="6">
        <v>32900</v>
      </c>
      <c r="U17" s="6">
        <v>32900</v>
      </c>
      <c r="V17" s="6" t="s">
        <v>167</v>
      </c>
      <c r="W17" s="6" t="s">
        <v>166</v>
      </c>
      <c r="X17" s="6">
        <v>32900</v>
      </c>
      <c r="Y17" s="6">
        <v>0</v>
      </c>
      <c r="Z17" s="11"/>
      <c r="AA17" s="11"/>
      <c r="AB17" s="6">
        <v>0</v>
      </c>
      <c r="AC17" s="11"/>
      <c r="AD17" s="11"/>
      <c r="AE17" s="11"/>
      <c r="AF17" s="12">
        <v>45443</v>
      </c>
    </row>
    <row r="18" spans="1:32" x14ac:dyDescent="0.35">
      <c r="A18" s="11">
        <v>891380046</v>
      </c>
      <c r="B18" s="11" t="s">
        <v>16</v>
      </c>
      <c r="C18" s="11" t="s">
        <v>17</v>
      </c>
      <c r="D18" s="11">
        <v>23466</v>
      </c>
      <c r="E18" s="11" t="s">
        <v>34</v>
      </c>
      <c r="F18" s="11" t="s">
        <v>97</v>
      </c>
      <c r="G18" s="12">
        <v>44216.396527777775</v>
      </c>
      <c r="H18" s="12">
        <v>44251.704247685186</v>
      </c>
      <c r="I18" s="12">
        <v>44230</v>
      </c>
      <c r="J18" s="6">
        <v>35100</v>
      </c>
      <c r="K18" s="6">
        <v>35100</v>
      </c>
      <c r="L18" s="11" t="s">
        <v>12</v>
      </c>
      <c r="M18" s="11" t="s">
        <v>13</v>
      </c>
      <c r="N18" s="11" t="s">
        <v>15</v>
      </c>
      <c r="O18" s="7"/>
      <c r="P18" s="11" t="s">
        <v>164</v>
      </c>
      <c r="Q18" s="11" t="s">
        <v>147</v>
      </c>
      <c r="R18" s="11" t="s">
        <v>164</v>
      </c>
      <c r="S18" s="11"/>
      <c r="T18" s="6">
        <v>35100</v>
      </c>
      <c r="U18" s="6">
        <v>35100</v>
      </c>
      <c r="V18" s="6" t="s">
        <v>168</v>
      </c>
      <c r="W18" s="6" t="s">
        <v>166</v>
      </c>
      <c r="X18" s="6">
        <v>35100</v>
      </c>
      <c r="Y18" s="6">
        <v>0</v>
      </c>
      <c r="Z18" s="11"/>
      <c r="AA18" s="11"/>
      <c r="AB18" s="6">
        <v>0</v>
      </c>
      <c r="AC18" s="11"/>
      <c r="AD18" s="11"/>
      <c r="AE18" s="11"/>
      <c r="AF18" s="12">
        <v>45443</v>
      </c>
    </row>
    <row r="19" spans="1:32" x14ac:dyDescent="0.35">
      <c r="A19" s="11">
        <v>891380046</v>
      </c>
      <c r="B19" s="11" t="s">
        <v>16</v>
      </c>
      <c r="C19" s="11" t="s">
        <v>17</v>
      </c>
      <c r="D19" s="11">
        <v>33295</v>
      </c>
      <c r="E19" s="11" t="s">
        <v>35</v>
      </c>
      <c r="F19" s="11" t="s">
        <v>98</v>
      </c>
      <c r="G19" s="12">
        <v>44300.642361111109</v>
      </c>
      <c r="H19" s="12">
        <v>44336.671701388892</v>
      </c>
      <c r="I19" s="12">
        <v>44328</v>
      </c>
      <c r="J19" s="6">
        <v>31028</v>
      </c>
      <c r="K19" s="6">
        <v>31028</v>
      </c>
      <c r="L19" s="11" t="s">
        <v>12</v>
      </c>
      <c r="M19" s="11" t="s">
        <v>13</v>
      </c>
      <c r="N19" s="11" t="s">
        <v>15</v>
      </c>
      <c r="O19" s="7"/>
      <c r="P19" s="11" t="s">
        <v>164</v>
      </c>
      <c r="Q19" s="11" t="s">
        <v>147</v>
      </c>
      <c r="R19" s="11" t="s">
        <v>164</v>
      </c>
      <c r="S19" s="11"/>
      <c r="T19" s="6">
        <v>31028</v>
      </c>
      <c r="U19" s="6">
        <v>31028</v>
      </c>
      <c r="V19" s="6" t="s">
        <v>169</v>
      </c>
      <c r="W19" s="6" t="s">
        <v>166</v>
      </c>
      <c r="X19" s="6">
        <v>31028</v>
      </c>
      <c r="Y19" s="6">
        <v>0</v>
      </c>
      <c r="Z19" s="11"/>
      <c r="AA19" s="11"/>
      <c r="AB19" s="6">
        <v>0</v>
      </c>
      <c r="AC19" s="11"/>
      <c r="AD19" s="11"/>
      <c r="AE19" s="11"/>
      <c r="AF19" s="12">
        <v>45443</v>
      </c>
    </row>
    <row r="20" spans="1:32" x14ac:dyDescent="0.35">
      <c r="A20" s="11">
        <v>891380046</v>
      </c>
      <c r="B20" s="11" t="s">
        <v>16</v>
      </c>
      <c r="C20" s="11" t="s">
        <v>17</v>
      </c>
      <c r="D20" s="11">
        <v>34208</v>
      </c>
      <c r="E20" s="11" t="s">
        <v>36</v>
      </c>
      <c r="F20" s="11" t="s">
        <v>99</v>
      </c>
      <c r="G20" s="12">
        <v>44306.603472222225</v>
      </c>
      <c r="H20" s="12">
        <v>44336.66815972222</v>
      </c>
      <c r="I20" s="12">
        <v>44328</v>
      </c>
      <c r="J20" s="6">
        <v>11200</v>
      </c>
      <c r="K20" s="6">
        <v>11200</v>
      </c>
      <c r="L20" s="11" t="s">
        <v>12</v>
      </c>
      <c r="M20" s="11" t="s">
        <v>13</v>
      </c>
      <c r="N20" s="11" t="s">
        <v>15</v>
      </c>
      <c r="O20" s="7"/>
      <c r="P20" s="11" t="s">
        <v>164</v>
      </c>
      <c r="Q20" s="11" t="s">
        <v>147</v>
      </c>
      <c r="R20" s="11" t="s">
        <v>164</v>
      </c>
      <c r="S20" s="11"/>
      <c r="T20" s="6">
        <v>11200</v>
      </c>
      <c r="U20" s="6">
        <v>11200</v>
      </c>
      <c r="V20" s="6" t="s">
        <v>170</v>
      </c>
      <c r="W20" s="6" t="s">
        <v>171</v>
      </c>
      <c r="X20" s="6">
        <v>11200</v>
      </c>
      <c r="Y20" s="6">
        <v>0</v>
      </c>
      <c r="Z20" s="11"/>
      <c r="AA20" s="11"/>
      <c r="AB20" s="6">
        <v>0</v>
      </c>
      <c r="AC20" s="11"/>
      <c r="AD20" s="11"/>
      <c r="AE20" s="11"/>
      <c r="AF20" s="12">
        <v>45443</v>
      </c>
    </row>
    <row r="21" spans="1:32" x14ac:dyDescent="0.35">
      <c r="A21" s="11">
        <v>891380046</v>
      </c>
      <c r="B21" s="11" t="s">
        <v>16</v>
      </c>
      <c r="C21" s="11" t="s">
        <v>17</v>
      </c>
      <c r="D21" s="11">
        <v>35107</v>
      </c>
      <c r="E21" s="11" t="s">
        <v>37</v>
      </c>
      <c r="F21" s="11" t="s">
        <v>100</v>
      </c>
      <c r="G21" s="12">
        <v>44313.373611111114</v>
      </c>
      <c r="H21" s="12">
        <v>44336.66815972222</v>
      </c>
      <c r="I21" s="12">
        <v>44328</v>
      </c>
      <c r="J21" s="6">
        <v>11200</v>
      </c>
      <c r="K21" s="6">
        <v>11200</v>
      </c>
      <c r="L21" s="11" t="s">
        <v>12</v>
      </c>
      <c r="M21" s="11" t="s">
        <v>13</v>
      </c>
      <c r="N21" s="11" t="s">
        <v>15</v>
      </c>
      <c r="O21" s="7"/>
      <c r="P21" s="11" t="s">
        <v>164</v>
      </c>
      <c r="Q21" s="11" t="s">
        <v>147</v>
      </c>
      <c r="R21" s="11" t="s">
        <v>164</v>
      </c>
      <c r="S21" s="11"/>
      <c r="T21" s="6">
        <v>11200</v>
      </c>
      <c r="U21" s="6">
        <v>11200</v>
      </c>
      <c r="V21" s="6" t="s">
        <v>170</v>
      </c>
      <c r="W21" s="6" t="s">
        <v>171</v>
      </c>
      <c r="X21" s="6">
        <v>11200</v>
      </c>
      <c r="Y21" s="6">
        <v>0</v>
      </c>
      <c r="Z21" s="11"/>
      <c r="AA21" s="11"/>
      <c r="AB21" s="6">
        <v>0</v>
      </c>
      <c r="AC21" s="11"/>
      <c r="AD21" s="11"/>
      <c r="AE21" s="11"/>
      <c r="AF21" s="12">
        <v>45443</v>
      </c>
    </row>
    <row r="22" spans="1:32" x14ac:dyDescent="0.35">
      <c r="A22" s="11">
        <v>891380046</v>
      </c>
      <c r="B22" s="11" t="s">
        <v>16</v>
      </c>
      <c r="C22" s="11" t="s">
        <v>17</v>
      </c>
      <c r="D22" s="11">
        <v>36429</v>
      </c>
      <c r="E22" s="11" t="s">
        <v>38</v>
      </c>
      <c r="F22" s="11" t="s">
        <v>101</v>
      </c>
      <c r="G22" s="12">
        <v>44332.728472222225</v>
      </c>
      <c r="H22" s="12">
        <v>44357.401053240741</v>
      </c>
      <c r="I22" s="12">
        <v>44357</v>
      </c>
      <c r="J22" s="6">
        <v>113607</v>
      </c>
      <c r="K22" s="6">
        <v>113607</v>
      </c>
      <c r="L22" s="11" t="s">
        <v>12</v>
      </c>
      <c r="M22" s="11" t="s">
        <v>13</v>
      </c>
      <c r="N22" s="11" t="s">
        <v>14</v>
      </c>
      <c r="O22" s="7"/>
      <c r="P22" s="11" t="s">
        <v>164</v>
      </c>
      <c r="Q22" s="11" t="s">
        <v>147</v>
      </c>
      <c r="R22" s="11" t="s">
        <v>164</v>
      </c>
      <c r="S22" s="11"/>
      <c r="T22" s="6">
        <v>113607</v>
      </c>
      <c r="U22" s="6">
        <v>113607</v>
      </c>
      <c r="V22" s="6" t="s">
        <v>172</v>
      </c>
      <c r="W22" s="6" t="s">
        <v>166</v>
      </c>
      <c r="X22" s="6">
        <v>113607</v>
      </c>
      <c r="Y22" s="6">
        <v>0</v>
      </c>
      <c r="Z22" s="11"/>
      <c r="AA22" s="11"/>
      <c r="AB22" s="6">
        <v>0</v>
      </c>
      <c r="AC22" s="11"/>
      <c r="AD22" s="11"/>
      <c r="AE22" s="11"/>
      <c r="AF22" s="12">
        <v>45443</v>
      </c>
    </row>
    <row r="23" spans="1:32" x14ac:dyDescent="0.35">
      <c r="A23" s="11">
        <v>891380046</v>
      </c>
      <c r="B23" s="11" t="s">
        <v>16</v>
      </c>
      <c r="C23" s="11" t="s">
        <v>17</v>
      </c>
      <c r="D23" s="11">
        <v>38490</v>
      </c>
      <c r="E23" s="11" t="s">
        <v>39</v>
      </c>
      <c r="F23" s="11" t="s">
        <v>102</v>
      </c>
      <c r="G23" s="12">
        <v>44351.428472222222</v>
      </c>
      <c r="H23" s="12">
        <v>44394.58761574074</v>
      </c>
      <c r="I23" s="12">
        <v>44394</v>
      </c>
      <c r="J23" s="6">
        <v>36300</v>
      </c>
      <c r="K23" s="6">
        <v>36300</v>
      </c>
      <c r="L23" s="11" t="s">
        <v>12</v>
      </c>
      <c r="M23" s="11" t="s">
        <v>13</v>
      </c>
      <c r="N23" s="11" t="s">
        <v>15</v>
      </c>
      <c r="O23" s="4"/>
      <c r="P23" s="11" t="s">
        <v>160</v>
      </c>
      <c r="Q23" s="11" t="s">
        <v>148</v>
      </c>
      <c r="R23" s="11" t="s">
        <v>160</v>
      </c>
      <c r="S23" s="11"/>
      <c r="T23" s="6">
        <v>36300</v>
      </c>
      <c r="U23" s="6">
        <v>0</v>
      </c>
      <c r="V23" s="6"/>
      <c r="W23" s="6"/>
      <c r="X23" s="6">
        <v>36300</v>
      </c>
      <c r="Y23" s="6">
        <v>36300</v>
      </c>
      <c r="Z23" s="11"/>
      <c r="AA23" s="11"/>
      <c r="AB23" s="6">
        <f>VLOOKUP(F23,'[2]ESTADO DE CADA FACTURA'!$F:$U,16,0)</f>
        <v>36300</v>
      </c>
      <c r="AC23" s="11">
        <f>VLOOKUP(F23,'[2]ESTADO DE CADA FACTURA'!$F:$V,17,0)</f>
        <v>2201135937</v>
      </c>
      <c r="AD23" s="11"/>
      <c r="AE23" s="11" t="str">
        <f>VLOOKUP(F23,'[2]ESTADO DE CADA FACTURA'!$F:$W,18,0)</f>
        <v>22.11.2021</v>
      </c>
      <c r="AF23" s="12">
        <v>45443</v>
      </c>
    </row>
    <row r="24" spans="1:32" x14ac:dyDescent="0.35">
      <c r="A24" s="11">
        <v>891380046</v>
      </c>
      <c r="B24" s="11" t="s">
        <v>16</v>
      </c>
      <c r="C24" s="11" t="s">
        <v>17</v>
      </c>
      <c r="D24" s="11">
        <v>46209</v>
      </c>
      <c r="E24" s="11" t="s">
        <v>40</v>
      </c>
      <c r="F24" s="11" t="s">
        <v>103</v>
      </c>
      <c r="G24" s="12">
        <v>44417.65</v>
      </c>
      <c r="H24" s="12">
        <v>44439.427858796298</v>
      </c>
      <c r="I24" s="12">
        <v>44460</v>
      </c>
      <c r="J24" s="6">
        <v>11200</v>
      </c>
      <c r="K24" s="6">
        <v>11200</v>
      </c>
      <c r="L24" s="11" t="s">
        <v>12</v>
      </c>
      <c r="M24" s="11" t="s">
        <v>13</v>
      </c>
      <c r="N24" s="11" t="s">
        <v>15</v>
      </c>
      <c r="O24" s="7"/>
      <c r="P24" s="11" t="s">
        <v>164</v>
      </c>
      <c r="Q24" s="11" t="s">
        <v>147</v>
      </c>
      <c r="R24" s="11" t="s">
        <v>164</v>
      </c>
      <c r="S24" s="11"/>
      <c r="T24" s="6">
        <v>11200</v>
      </c>
      <c r="U24" s="6">
        <v>11200</v>
      </c>
      <c r="V24" s="6" t="s">
        <v>180</v>
      </c>
      <c r="W24" s="6" t="s">
        <v>171</v>
      </c>
      <c r="X24" s="6">
        <v>11200</v>
      </c>
      <c r="Y24" s="6">
        <v>0</v>
      </c>
      <c r="Z24" s="11"/>
      <c r="AA24" s="11"/>
      <c r="AB24" s="6">
        <v>0</v>
      </c>
      <c r="AC24" s="11"/>
      <c r="AD24" s="11"/>
      <c r="AE24" s="11"/>
      <c r="AF24" s="12">
        <v>45443</v>
      </c>
    </row>
    <row r="25" spans="1:32" x14ac:dyDescent="0.35">
      <c r="A25" s="11">
        <v>891380046</v>
      </c>
      <c r="B25" s="11" t="s">
        <v>16</v>
      </c>
      <c r="C25" s="11" t="s">
        <v>17</v>
      </c>
      <c r="D25" s="11">
        <v>46210</v>
      </c>
      <c r="E25" s="11" t="s">
        <v>41</v>
      </c>
      <c r="F25" s="11" t="s">
        <v>104</v>
      </c>
      <c r="G25" s="12">
        <v>44417.652083333334</v>
      </c>
      <c r="H25" s="12">
        <v>44439.427858796298</v>
      </c>
      <c r="I25" s="12">
        <v>44460</v>
      </c>
      <c r="J25" s="6">
        <v>11200</v>
      </c>
      <c r="K25" s="6">
        <v>11200</v>
      </c>
      <c r="L25" s="11" t="s">
        <v>12</v>
      </c>
      <c r="M25" s="11" t="s">
        <v>13</v>
      </c>
      <c r="N25" s="11" t="s">
        <v>15</v>
      </c>
      <c r="O25" s="7"/>
      <c r="P25" s="11" t="s">
        <v>164</v>
      </c>
      <c r="Q25" s="11" t="s">
        <v>147</v>
      </c>
      <c r="R25" s="11" t="s">
        <v>164</v>
      </c>
      <c r="S25" s="11"/>
      <c r="T25" s="6">
        <v>11200</v>
      </c>
      <c r="U25" s="6">
        <v>11200</v>
      </c>
      <c r="V25" s="6" t="s">
        <v>180</v>
      </c>
      <c r="W25" s="6" t="s">
        <v>171</v>
      </c>
      <c r="X25" s="6">
        <v>11200</v>
      </c>
      <c r="Y25" s="6">
        <v>0</v>
      </c>
      <c r="Z25" s="11"/>
      <c r="AA25" s="11"/>
      <c r="AB25" s="6">
        <v>0</v>
      </c>
      <c r="AC25" s="11"/>
      <c r="AD25" s="11"/>
      <c r="AE25" s="11"/>
      <c r="AF25" s="12">
        <v>45443</v>
      </c>
    </row>
    <row r="26" spans="1:32" x14ac:dyDescent="0.35">
      <c r="A26" s="11">
        <v>891380046</v>
      </c>
      <c r="B26" s="11" t="s">
        <v>16</v>
      </c>
      <c r="C26" s="11" t="s">
        <v>17</v>
      </c>
      <c r="D26" s="11">
        <v>49182</v>
      </c>
      <c r="E26" s="11" t="s">
        <v>42</v>
      </c>
      <c r="F26" s="11" t="s">
        <v>105</v>
      </c>
      <c r="G26" s="12">
        <v>44448.450694444444</v>
      </c>
      <c r="H26" s="12">
        <v>44488.322870370372</v>
      </c>
      <c r="I26" s="12">
        <v>44488</v>
      </c>
      <c r="J26" s="6">
        <v>11200</v>
      </c>
      <c r="K26" s="6">
        <v>11200</v>
      </c>
      <c r="L26" s="11" t="s">
        <v>12</v>
      </c>
      <c r="M26" s="11" t="s">
        <v>13</v>
      </c>
      <c r="N26" s="11" t="s">
        <v>15</v>
      </c>
      <c r="O26" s="7"/>
      <c r="P26" s="11" t="s">
        <v>164</v>
      </c>
      <c r="Q26" s="11" t="s">
        <v>147</v>
      </c>
      <c r="R26" s="11" t="s">
        <v>164</v>
      </c>
      <c r="S26" s="11"/>
      <c r="T26" s="6">
        <v>11200</v>
      </c>
      <c r="U26" s="6">
        <v>11200</v>
      </c>
      <c r="V26" s="6" t="s">
        <v>170</v>
      </c>
      <c r="W26" s="6" t="s">
        <v>171</v>
      </c>
      <c r="X26" s="6">
        <v>11200</v>
      </c>
      <c r="Y26" s="6">
        <v>0</v>
      </c>
      <c r="Z26" s="11"/>
      <c r="AA26" s="11"/>
      <c r="AB26" s="6">
        <v>0</v>
      </c>
      <c r="AC26" s="11"/>
      <c r="AD26" s="11"/>
      <c r="AE26" s="11"/>
      <c r="AF26" s="12">
        <v>45443</v>
      </c>
    </row>
    <row r="27" spans="1:32" x14ac:dyDescent="0.35">
      <c r="A27" s="11">
        <v>891380046</v>
      </c>
      <c r="B27" s="11" t="s">
        <v>16</v>
      </c>
      <c r="C27" s="11" t="s">
        <v>17</v>
      </c>
      <c r="D27" s="11">
        <v>51278</v>
      </c>
      <c r="E27" s="11" t="s">
        <v>43</v>
      </c>
      <c r="F27" s="11" t="s">
        <v>106</v>
      </c>
      <c r="G27" s="12">
        <v>44462.742361111108</v>
      </c>
      <c r="H27" s="12">
        <v>44488.330208333333</v>
      </c>
      <c r="I27" s="12">
        <v>44488</v>
      </c>
      <c r="J27" s="6">
        <v>17000</v>
      </c>
      <c r="K27" s="6">
        <v>17000</v>
      </c>
      <c r="L27" s="11" t="s">
        <v>12</v>
      </c>
      <c r="M27" s="11" t="s">
        <v>13</v>
      </c>
      <c r="N27" s="11" t="s">
        <v>15</v>
      </c>
      <c r="O27" s="7"/>
      <c r="P27" s="11" t="s">
        <v>164</v>
      </c>
      <c r="Q27" s="11" t="s">
        <v>147</v>
      </c>
      <c r="R27" s="11" t="s">
        <v>164</v>
      </c>
      <c r="S27" s="11"/>
      <c r="T27" s="6">
        <v>17000</v>
      </c>
      <c r="U27" s="6">
        <v>17000</v>
      </c>
      <c r="V27" s="6" t="s">
        <v>181</v>
      </c>
      <c r="W27" s="6" t="s">
        <v>166</v>
      </c>
      <c r="X27" s="6">
        <v>17000</v>
      </c>
      <c r="Y27" s="6">
        <v>0</v>
      </c>
      <c r="Z27" s="11"/>
      <c r="AA27" s="11"/>
      <c r="AB27" s="6">
        <v>0</v>
      </c>
      <c r="AC27" s="11"/>
      <c r="AD27" s="11"/>
      <c r="AE27" s="11"/>
      <c r="AF27" s="12">
        <v>45443</v>
      </c>
    </row>
    <row r="28" spans="1:32" x14ac:dyDescent="0.35">
      <c r="A28" s="11">
        <v>891380046</v>
      </c>
      <c r="B28" s="11" t="s">
        <v>16</v>
      </c>
      <c r="C28" s="11" t="s">
        <v>17</v>
      </c>
      <c r="D28" s="11">
        <v>51279</v>
      </c>
      <c r="E28" s="11" t="s">
        <v>44</v>
      </c>
      <c r="F28" s="11" t="s">
        <v>107</v>
      </c>
      <c r="G28" s="12">
        <v>44462.745138888888</v>
      </c>
      <c r="H28" s="12">
        <v>44488.330208333333</v>
      </c>
      <c r="I28" s="12">
        <v>44488</v>
      </c>
      <c r="J28" s="6">
        <v>22600</v>
      </c>
      <c r="K28" s="6">
        <v>22600</v>
      </c>
      <c r="L28" s="11" t="s">
        <v>12</v>
      </c>
      <c r="M28" s="11" t="s">
        <v>13</v>
      </c>
      <c r="N28" s="11" t="s">
        <v>15</v>
      </c>
      <c r="O28" s="4"/>
      <c r="P28" s="11" t="s">
        <v>164</v>
      </c>
      <c r="Q28" s="11" t="s">
        <v>147</v>
      </c>
      <c r="R28" s="11" t="s">
        <v>164</v>
      </c>
      <c r="S28" s="11"/>
      <c r="T28" s="6">
        <v>22600</v>
      </c>
      <c r="U28" s="6">
        <v>22600</v>
      </c>
      <c r="V28" s="6" t="s">
        <v>182</v>
      </c>
      <c r="W28" s="6" t="s">
        <v>166</v>
      </c>
      <c r="X28" s="6">
        <v>22600</v>
      </c>
      <c r="Y28" s="6">
        <v>0</v>
      </c>
      <c r="Z28" s="11"/>
      <c r="AA28" s="11"/>
      <c r="AB28" s="6">
        <v>0</v>
      </c>
      <c r="AC28" s="11"/>
      <c r="AD28" s="11"/>
      <c r="AE28" s="11"/>
      <c r="AF28" s="12">
        <v>45443</v>
      </c>
    </row>
    <row r="29" spans="1:32" x14ac:dyDescent="0.35">
      <c r="A29" s="11">
        <v>891380046</v>
      </c>
      <c r="B29" s="11" t="s">
        <v>16</v>
      </c>
      <c r="C29" s="11" t="s">
        <v>17</v>
      </c>
      <c r="D29" s="11">
        <v>59516</v>
      </c>
      <c r="E29" s="11" t="s">
        <v>45</v>
      </c>
      <c r="F29" s="11" t="s">
        <v>108</v>
      </c>
      <c r="G29" s="12">
        <v>44536.832638888889</v>
      </c>
      <c r="H29" s="12">
        <v>44561.536840277775</v>
      </c>
      <c r="I29" s="12" t="e">
        <v>#N/A</v>
      </c>
      <c r="J29" s="6">
        <v>126400</v>
      </c>
      <c r="K29" s="6">
        <v>126400</v>
      </c>
      <c r="L29" s="11" t="s">
        <v>12</v>
      </c>
      <c r="M29" s="11" t="s">
        <v>13</v>
      </c>
      <c r="N29" s="11" t="s">
        <v>14</v>
      </c>
      <c r="O29" s="7"/>
      <c r="P29" s="11" t="s">
        <v>183</v>
      </c>
      <c r="Q29" s="11" t="e">
        <v>#N/A</v>
      </c>
      <c r="R29" s="11" t="s">
        <v>183</v>
      </c>
      <c r="S29" s="11"/>
      <c r="T29" s="6">
        <v>0</v>
      </c>
      <c r="U29" s="6">
        <v>0</v>
      </c>
      <c r="V29" s="6"/>
      <c r="W29" s="6"/>
      <c r="X29" s="6">
        <v>0</v>
      </c>
      <c r="Y29" s="6">
        <v>0</v>
      </c>
      <c r="Z29" s="11"/>
      <c r="AA29" s="11"/>
      <c r="AB29" s="6">
        <v>0</v>
      </c>
      <c r="AC29" s="11"/>
      <c r="AD29" s="11"/>
      <c r="AE29" s="11"/>
      <c r="AF29" s="12">
        <v>45443</v>
      </c>
    </row>
    <row r="30" spans="1:32" x14ac:dyDescent="0.35">
      <c r="A30" s="11">
        <v>891380046</v>
      </c>
      <c r="B30" s="11" t="s">
        <v>16</v>
      </c>
      <c r="C30" s="11" t="s">
        <v>17</v>
      </c>
      <c r="D30" s="11">
        <v>62070</v>
      </c>
      <c r="E30" s="11" t="s">
        <v>46</v>
      </c>
      <c r="F30" s="11" t="s">
        <v>109</v>
      </c>
      <c r="G30" s="12">
        <v>44566.447222222225</v>
      </c>
      <c r="H30" s="12">
        <v>44603.398761574077</v>
      </c>
      <c r="I30" s="12">
        <v>44603</v>
      </c>
      <c r="J30" s="6">
        <v>36300</v>
      </c>
      <c r="K30" s="6">
        <v>36300</v>
      </c>
      <c r="L30" s="11" t="s">
        <v>12</v>
      </c>
      <c r="M30" s="11" t="s">
        <v>13</v>
      </c>
      <c r="N30" s="11" t="s">
        <v>15</v>
      </c>
      <c r="O30" s="4"/>
      <c r="P30" s="11" t="s">
        <v>164</v>
      </c>
      <c r="Q30" s="11" t="s">
        <v>147</v>
      </c>
      <c r="R30" s="11" t="s">
        <v>164</v>
      </c>
      <c r="S30" s="11"/>
      <c r="T30" s="6">
        <v>36300</v>
      </c>
      <c r="U30" s="6">
        <v>36300</v>
      </c>
      <c r="V30" s="6" t="s">
        <v>173</v>
      </c>
      <c r="W30" s="6" t="s">
        <v>166</v>
      </c>
      <c r="X30" s="6">
        <v>36300</v>
      </c>
      <c r="Y30" s="6">
        <v>0</v>
      </c>
      <c r="Z30" s="11"/>
      <c r="AA30" s="11"/>
      <c r="AB30" s="6">
        <v>0</v>
      </c>
      <c r="AC30" s="11"/>
      <c r="AD30" s="11"/>
      <c r="AE30" s="11"/>
      <c r="AF30" s="12">
        <v>45443</v>
      </c>
    </row>
    <row r="31" spans="1:32" x14ac:dyDescent="0.35">
      <c r="A31" s="11">
        <v>891380046</v>
      </c>
      <c r="B31" s="11" t="s">
        <v>16</v>
      </c>
      <c r="C31" s="11" t="s">
        <v>17</v>
      </c>
      <c r="D31" s="11">
        <v>81650</v>
      </c>
      <c r="E31" s="11" t="s">
        <v>47</v>
      </c>
      <c r="F31" s="11" t="s">
        <v>110</v>
      </c>
      <c r="G31" s="12">
        <v>44754.520833333336</v>
      </c>
      <c r="H31" s="12">
        <v>44791.724606481483</v>
      </c>
      <c r="I31" s="12">
        <v>44791</v>
      </c>
      <c r="J31" s="6">
        <v>80832</v>
      </c>
      <c r="K31" s="6">
        <v>80832</v>
      </c>
      <c r="L31" s="11" t="s">
        <v>12</v>
      </c>
      <c r="M31" s="11" t="s">
        <v>13</v>
      </c>
      <c r="N31" s="11" t="s">
        <v>14</v>
      </c>
      <c r="O31" s="7"/>
      <c r="P31" s="11" t="s">
        <v>164</v>
      </c>
      <c r="Q31" s="11" t="s">
        <v>147</v>
      </c>
      <c r="R31" s="11" t="s">
        <v>164</v>
      </c>
      <c r="S31" s="11"/>
      <c r="T31" s="6">
        <v>80832</v>
      </c>
      <c r="U31" s="6">
        <v>80832</v>
      </c>
      <c r="V31" s="6" t="s">
        <v>174</v>
      </c>
      <c r="W31" s="6" t="s">
        <v>175</v>
      </c>
      <c r="X31" s="6">
        <v>80832</v>
      </c>
      <c r="Y31" s="6">
        <v>0</v>
      </c>
      <c r="Z31" s="11"/>
      <c r="AA31" s="11"/>
      <c r="AB31" s="6">
        <v>0</v>
      </c>
      <c r="AC31" s="11"/>
      <c r="AD31" s="11"/>
      <c r="AE31" s="11"/>
      <c r="AF31" s="12">
        <v>45443</v>
      </c>
    </row>
    <row r="32" spans="1:32" x14ac:dyDescent="0.35">
      <c r="A32" s="11">
        <v>891380046</v>
      </c>
      <c r="B32" s="11" t="s">
        <v>16</v>
      </c>
      <c r="C32" s="11" t="s">
        <v>17</v>
      </c>
      <c r="D32" s="11">
        <v>89404</v>
      </c>
      <c r="E32" s="11" t="s">
        <v>48</v>
      </c>
      <c r="F32" s="11" t="s">
        <v>111</v>
      </c>
      <c r="G32" s="12">
        <v>44829.336805555555</v>
      </c>
      <c r="H32" s="12">
        <v>44846.478437500002</v>
      </c>
      <c r="I32" s="12">
        <v>44845</v>
      </c>
      <c r="J32" s="6">
        <v>12300</v>
      </c>
      <c r="K32" s="6">
        <v>12300</v>
      </c>
      <c r="L32" s="11" t="s">
        <v>12</v>
      </c>
      <c r="M32" s="11" t="s">
        <v>13</v>
      </c>
      <c r="N32" s="11" t="s">
        <v>15</v>
      </c>
      <c r="O32" s="7"/>
      <c r="P32" s="11" t="s">
        <v>164</v>
      </c>
      <c r="Q32" s="11" t="s">
        <v>147</v>
      </c>
      <c r="R32" s="11" t="s">
        <v>164</v>
      </c>
      <c r="S32" s="11"/>
      <c r="T32" s="6">
        <v>12300</v>
      </c>
      <c r="U32" s="6">
        <v>12300</v>
      </c>
      <c r="V32" s="6" t="s">
        <v>176</v>
      </c>
      <c r="W32" s="6" t="s">
        <v>171</v>
      </c>
      <c r="X32" s="6">
        <v>12300</v>
      </c>
      <c r="Y32" s="6">
        <v>0</v>
      </c>
      <c r="Z32" s="11"/>
      <c r="AA32" s="11"/>
      <c r="AB32" s="6">
        <v>0</v>
      </c>
      <c r="AC32" s="11"/>
      <c r="AD32" s="11"/>
      <c r="AE32" s="11"/>
      <c r="AF32" s="12">
        <v>45443</v>
      </c>
    </row>
    <row r="33" spans="1:32" x14ac:dyDescent="0.35">
      <c r="A33" s="11">
        <v>891380046</v>
      </c>
      <c r="B33" s="11" t="s">
        <v>16</v>
      </c>
      <c r="C33" s="11" t="s">
        <v>17</v>
      </c>
      <c r="D33" s="11">
        <v>89717</v>
      </c>
      <c r="E33" s="11" t="s">
        <v>49</v>
      </c>
      <c r="F33" s="11" t="s">
        <v>112</v>
      </c>
      <c r="G33" s="12">
        <v>44831.916666666664</v>
      </c>
      <c r="H33" s="12">
        <v>44846.479907407411</v>
      </c>
      <c r="I33" s="12">
        <v>44845</v>
      </c>
      <c r="J33" s="6">
        <v>125906</v>
      </c>
      <c r="K33" s="6">
        <v>6</v>
      </c>
      <c r="L33" s="11" t="s">
        <v>12</v>
      </c>
      <c r="M33" s="11" t="s">
        <v>13</v>
      </c>
      <c r="N33" s="11" t="s">
        <v>14</v>
      </c>
      <c r="O33" s="7"/>
      <c r="P33" s="11" t="s">
        <v>160</v>
      </c>
      <c r="Q33" s="11" t="s">
        <v>148</v>
      </c>
      <c r="R33" s="11" t="s">
        <v>160</v>
      </c>
      <c r="S33" s="11"/>
      <c r="T33" s="6">
        <v>125900</v>
      </c>
      <c r="U33" s="6">
        <v>0</v>
      </c>
      <c r="V33" s="6"/>
      <c r="W33" s="6"/>
      <c r="X33" s="6">
        <v>125900</v>
      </c>
      <c r="Y33" s="6">
        <v>125900</v>
      </c>
      <c r="Z33" s="11"/>
      <c r="AA33" s="11"/>
      <c r="AB33" s="6">
        <f>VLOOKUP(F33,'[2]ESTADO DE CADA FACTURA'!$F:$U,16,0)</f>
        <v>125900</v>
      </c>
      <c r="AC33" s="11">
        <f>VLOOKUP(F33,'[2]ESTADO DE CADA FACTURA'!$F:$V,17,0)</f>
        <v>2201341417</v>
      </c>
      <c r="AD33" s="11"/>
      <c r="AE33" s="11" t="str">
        <f>VLOOKUP(F33,'[2]ESTADO DE CADA FACTURA'!$F:$W,18,0)</f>
        <v>17.01.2023</v>
      </c>
      <c r="AF33" s="12">
        <v>45443</v>
      </c>
    </row>
    <row r="34" spans="1:32" x14ac:dyDescent="0.35">
      <c r="A34" s="11">
        <v>891380046</v>
      </c>
      <c r="B34" s="11" t="s">
        <v>16</v>
      </c>
      <c r="C34" s="11" t="s">
        <v>17</v>
      </c>
      <c r="D34" s="11">
        <v>117063</v>
      </c>
      <c r="E34" s="11" t="s">
        <v>50</v>
      </c>
      <c r="F34" s="11" t="s">
        <v>113</v>
      </c>
      <c r="G34" s="12">
        <v>45090.637499999997</v>
      </c>
      <c r="H34" s="12">
        <v>45120.602141203701</v>
      </c>
      <c r="I34" s="12">
        <v>45121.590575000002</v>
      </c>
      <c r="J34" s="6">
        <v>76300</v>
      </c>
      <c r="K34" s="6">
        <v>76300</v>
      </c>
      <c r="L34" s="11" t="s">
        <v>12</v>
      </c>
      <c r="M34" s="11" t="s">
        <v>13</v>
      </c>
      <c r="N34" s="11" t="s">
        <v>14</v>
      </c>
      <c r="O34" s="7"/>
      <c r="P34" s="11" t="s">
        <v>160</v>
      </c>
      <c r="Q34" s="11" t="s">
        <v>148</v>
      </c>
      <c r="R34" s="11" t="s">
        <v>185</v>
      </c>
      <c r="S34" s="11"/>
      <c r="T34" s="6">
        <v>76300</v>
      </c>
      <c r="U34" s="6">
        <v>0</v>
      </c>
      <c r="V34" s="6"/>
      <c r="W34" s="6"/>
      <c r="X34" s="6">
        <v>76300</v>
      </c>
      <c r="Y34" s="6">
        <v>76300</v>
      </c>
      <c r="Z34" s="11"/>
      <c r="AA34" s="11"/>
      <c r="AB34" s="6">
        <v>76300</v>
      </c>
      <c r="AC34" s="11">
        <f>VLOOKUP(F34,[1]PC!$D:$F,3,0)</f>
        <v>2201520946</v>
      </c>
      <c r="AD34" s="6">
        <v>1743526</v>
      </c>
      <c r="AE34" s="11" t="str">
        <f>VLOOKUP(F34,[1]PC!$D:$J,7,0)</f>
        <v>26.06.2024</v>
      </c>
      <c r="AF34" s="12">
        <v>45443</v>
      </c>
    </row>
    <row r="35" spans="1:32" x14ac:dyDescent="0.35">
      <c r="A35" s="11">
        <v>891380046</v>
      </c>
      <c r="B35" s="11" t="s">
        <v>16</v>
      </c>
      <c r="C35" s="11" t="s">
        <v>17</v>
      </c>
      <c r="D35" s="11">
        <v>119872</v>
      </c>
      <c r="E35" s="11" t="s">
        <v>51</v>
      </c>
      <c r="F35" s="11" t="s">
        <v>114</v>
      </c>
      <c r="G35" s="12">
        <v>45108.90625</v>
      </c>
      <c r="H35" s="12">
        <v>45149.423726851855</v>
      </c>
      <c r="I35" s="12">
        <v>45149.402547071761</v>
      </c>
      <c r="J35" s="6">
        <v>234317</v>
      </c>
      <c r="K35" s="6">
        <v>234317</v>
      </c>
      <c r="L35" s="11" t="s">
        <v>12</v>
      </c>
      <c r="M35" s="11" t="s">
        <v>13</v>
      </c>
      <c r="N35" s="11" t="s">
        <v>14</v>
      </c>
      <c r="O35" s="7"/>
      <c r="P35" s="11" t="s">
        <v>160</v>
      </c>
      <c r="Q35" s="11" t="s">
        <v>148</v>
      </c>
      <c r="R35" s="11" t="s">
        <v>185</v>
      </c>
      <c r="S35" s="11"/>
      <c r="T35" s="6">
        <v>234317</v>
      </c>
      <c r="U35" s="6">
        <v>0</v>
      </c>
      <c r="V35" s="6"/>
      <c r="W35" s="6"/>
      <c r="X35" s="6">
        <v>234317</v>
      </c>
      <c r="Y35" s="6">
        <v>234317</v>
      </c>
      <c r="Z35" s="11"/>
      <c r="AA35" s="11"/>
      <c r="AB35" s="6">
        <v>234317</v>
      </c>
      <c r="AC35" s="11">
        <f>VLOOKUP(F35,[1]PC!$D:$F,3,0)</f>
        <v>2201520946</v>
      </c>
      <c r="AD35" s="6">
        <v>1743526</v>
      </c>
      <c r="AE35" s="11" t="str">
        <f>VLOOKUP(F35,[1]PC!$D:$J,7,0)</f>
        <v>26.06.2024</v>
      </c>
      <c r="AF35" s="12">
        <v>45443</v>
      </c>
    </row>
    <row r="36" spans="1:32" x14ac:dyDescent="0.35">
      <c r="A36" s="11">
        <v>891380046</v>
      </c>
      <c r="B36" s="11" t="s">
        <v>16</v>
      </c>
      <c r="C36" s="11" t="s">
        <v>17</v>
      </c>
      <c r="D36" s="11">
        <v>120569</v>
      </c>
      <c r="E36" s="11" t="s">
        <v>52</v>
      </c>
      <c r="F36" s="11" t="s">
        <v>115</v>
      </c>
      <c r="G36" s="12">
        <v>45113.948611111111</v>
      </c>
      <c r="H36" s="12">
        <v>45149.423726851855</v>
      </c>
      <c r="I36" s="12">
        <v>45149.403924224534</v>
      </c>
      <c r="J36" s="6">
        <v>169534</v>
      </c>
      <c r="K36" s="6">
        <v>169534</v>
      </c>
      <c r="L36" s="11" t="s">
        <v>12</v>
      </c>
      <c r="M36" s="11" t="s">
        <v>13</v>
      </c>
      <c r="N36" s="11" t="s">
        <v>14</v>
      </c>
      <c r="O36" s="7"/>
      <c r="P36" s="11" t="s">
        <v>160</v>
      </c>
      <c r="Q36" s="11" t="s">
        <v>148</v>
      </c>
      <c r="R36" s="11" t="s">
        <v>185</v>
      </c>
      <c r="S36" s="11"/>
      <c r="T36" s="6">
        <v>169534</v>
      </c>
      <c r="U36" s="6">
        <v>0</v>
      </c>
      <c r="V36" s="6"/>
      <c r="W36" s="6"/>
      <c r="X36" s="6">
        <v>169534</v>
      </c>
      <c r="Y36" s="6">
        <v>169534</v>
      </c>
      <c r="Z36" s="11"/>
      <c r="AA36" s="11"/>
      <c r="AB36" s="6">
        <v>169534</v>
      </c>
      <c r="AC36" s="11">
        <f>VLOOKUP(F36,[1]PC!$D:$F,3,0)</f>
        <v>2201520946</v>
      </c>
      <c r="AD36" s="6">
        <v>1743526</v>
      </c>
      <c r="AE36" s="11" t="str">
        <f>VLOOKUP(F36,[1]PC!$D:$J,7,0)</f>
        <v>26.06.2024</v>
      </c>
      <c r="AF36" s="12">
        <v>45443</v>
      </c>
    </row>
    <row r="37" spans="1:32" x14ac:dyDescent="0.35">
      <c r="A37" s="11">
        <v>891380046</v>
      </c>
      <c r="B37" s="11" t="s">
        <v>16</v>
      </c>
      <c r="C37" s="11" t="s">
        <v>17</v>
      </c>
      <c r="D37" s="11">
        <v>122320</v>
      </c>
      <c r="E37" s="11" t="s">
        <v>53</v>
      </c>
      <c r="F37" s="11" t="s">
        <v>116</v>
      </c>
      <c r="G37" s="12">
        <v>45128.265277777777</v>
      </c>
      <c r="H37" s="12">
        <v>45149.423726851855</v>
      </c>
      <c r="I37" s="12">
        <v>45149.394014814818</v>
      </c>
      <c r="J37" s="6">
        <v>91342</v>
      </c>
      <c r="K37" s="6">
        <v>91342</v>
      </c>
      <c r="L37" s="11" t="s">
        <v>12</v>
      </c>
      <c r="M37" s="11" t="s">
        <v>13</v>
      </c>
      <c r="N37" s="11" t="s">
        <v>14</v>
      </c>
      <c r="O37" s="7"/>
      <c r="P37" s="11" t="s">
        <v>160</v>
      </c>
      <c r="Q37" s="11" t="s">
        <v>148</v>
      </c>
      <c r="R37" s="11" t="s">
        <v>185</v>
      </c>
      <c r="S37" s="11"/>
      <c r="T37" s="6">
        <v>91342</v>
      </c>
      <c r="U37" s="6">
        <v>0</v>
      </c>
      <c r="V37" s="6"/>
      <c r="W37" s="6"/>
      <c r="X37" s="6">
        <v>91342</v>
      </c>
      <c r="Y37" s="6">
        <v>91342</v>
      </c>
      <c r="Z37" s="11"/>
      <c r="AA37" s="11"/>
      <c r="AB37" s="6">
        <v>91342</v>
      </c>
      <c r="AC37" s="11">
        <f>VLOOKUP(F37,[1]PC!$D:$F,3,0)</f>
        <v>2201520946</v>
      </c>
      <c r="AD37" s="6">
        <v>1743526</v>
      </c>
      <c r="AE37" s="11" t="str">
        <f>VLOOKUP(F37,[1]PC!$D:$J,7,0)</f>
        <v>26.06.2024</v>
      </c>
      <c r="AF37" s="12">
        <v>45443</v>
      </c>
    </row>
    <row r="38" spans="1:32" x14ac:dyDescent="0.35">
      <c r="A38" s="11">
        <v>891380046</v>
      </c>
      <c r="B38" s="11" t="s">
        <v>16</v>
      </c>
      <c r="C38" s="11" t="s">
        <v>17</v>
      </c>
      <c r="D38" s="11">
        <v>122562</v>
      </c>
      <c r="E38" s="11" t="s">
        <v>54</v>
      </c>
      <c r="F38" s="11" t="s">
        <v>117</v>
      </c>
      <c r="G38" s="12">
        <v>45131.65625</v>
      </c>
      <c r="H38" s="12">
        <v>45149.423726851855</v>
      </c>
      <c r="I38" s="12">
        <v>45149.394753900466</v>
      </c>
      <c r="J38" s="6">
        <v>44300</v>
      </c>
      <c r="K38" s="6">
        <v>46500</v>
      </c>
      <c r="L38" s="11" t="s">
        <v>12</v>
      </c>
      <c r="M38" s="11" t="s">
        <v>13</v>
      </c>
      <c r="N38" s="11" t="s">
        <v>15</v>
      </c>
      <c r="O38" s="7"/>
      <c r="P38" s="11" t="s">
        <v>160</v>
      </c>
      <c r="Q38" s="11" t="s">
        <v>148</v>
      </c>
      <c r="R38" s="11" t="s">
        <v>185</v>
      </c>
      <c r="S38" s="11"/>
      <c r="T38" s="6">
        <v>46500</v>
      </c>
      <c r="U38" s="6">
        <v>0</v>
      </c>
      <c r="V38" s="6"/>
      <c r="W38" s="6"/>
      <c r="X38" s="6">
        <v>46500</v>
      </c>
      <c r="Y38" s="6">
        <v>44300</v>
      </c>
      <c r="Z38" s="11"/>
      <c r="AA38" s="11"/>
      <c r="AB38" s="6">
        <v>44300</v>
      </c>
      <c r="AC38" s="11">
        <f>VLOOKUP(F38,[1]PC!$D:$F,3,0)</f>
        <v>2201520946</v>
      </c>
      <c r="AD38" s="6">
        <v>1743526</v>
      </c>
      <c r="AE38" s="11" t="str">
        <f>VLOOKUP(F38,[1]PC!$D:$J,7,0)</f>
        <v>26.06.2024</v>
      </c>
      <c r="AF38" s="12">
        <v>45443</v>
      </c>
    </row>
    <row r="39" spans="1:32" x14ac:dyDescent="0.35">
      <c r="A39" s="11">
        <v>891380046</v>
      </c>
      <c r="B39" s="11" t="s">
        <v>16</v>
      </c>
      <c r="C39" s="11" t="s">
        <v>17</v>
      </c>
      <c r="D39" s="11">
        <v>123471</v>
      </c>
      <c r="E39" s="11" t="s">
        <v>55</v>
      </c>
      <c r="F39" s="11" t="s">
        <v>118</v>
      </c>
      <c r="G39" s="12">
        <v>45137.405555555553</v>
      </c>
      <c r="H39" s="12">
        <v>45149.423726851855</v>
      </c>
      <c r="I39" s="12">
        <v>45149.396681446757</v>
      </c>
      <c r="J39" s="6">
        <v>109169</v>
      </c>
      <c r="K39" s="6">
        <v>109169</v>
      </c>
      <c r="L39" s="11" t="s">
        <v>12</v>
      </c>
      <c r="M39" s="11" t="s">
        <v>13</v>
      </c>
      <c r="N39" s="11" t="s">
        <v>14</v>
      </c>
      <c r="O39" s="7"/>
      <c r="P39" s="11" t="s">
        <v>160</v>
      </c>
      <c r="Q39" s="11" t="s">
        <v>148</v>
      </c>
      <c r="R39" s="11" t="s">
        <v>185</v>
      </c>
      <c r="S39" s="11"/>
      <c r="T39" s="6">
        <v>109169</v>
      </c>
      <c r="U39" s="6">
        <v>0</v>
      </c>
      <c r="V39" s="6"/>
      <c r="W39" s="6"/>
      <c r="X39" s="6">
        <v>109169</v>
      </c>
      <c r="Y39" s="6">
        <v>109169</v>
      </c>
      <c r="Z39" s="11"/>
      <c r="AA39" s="11"/>
      <c r="AB39" s="6">
        <v>109169</v>
      </c>
      <c r="AC39" s="11">
        <f>VLOOKUP(F39,[1]PC!$D:$F,3,0)</f>
        <v>2201520946</v>
      </c>
      <c r="AD39" s="6">
        <v>1743526</v>
      </c>
      <c r="AE39" s="11" t="str">
        <f>VLOOKUP(F39,[1]PC!$D:$J,7,0)</f>
        <v>26.06.2024</v>
      </c>
      <c r="AF39" s="12">
        <v>45443</v>
      </c>
    </row>
    <row r="40" spans="1:32" x14ac:dyDescent="0.35">
      <c r="A40" s="11">
        <v>891380046</v>
      </c>
      <c r="B40" s="11" t="s">
        <v>16</v>
      </c>
      <c r="C40" s="11" t="s">
        <v>17</v>
      </c>
      <c r="D40" s="11">
        <v>125642</v>
      </c>
      <c r="E40" s="11" t="s">
        <v>56</v>
      </c>
      <c r="F40" s="11" t="s">
        <v>119</v>
      </c>
      <c r="G40" s="12">
        <v>45153.39166666667</v>
      </c>
      <c r="H40" s="12">
        <v>45180.496562499997</v>
      </c>
      <c r="I40" s="12">
        <v>45180.367570717593</v>
      </c>
      <c r="J40" s="6">
        <v>57200</v>
      </c>
      <c r="K40" s="6">
        <v>57200</v>
      </c>
      <c r="L40" s="11" t="s">
        <v>12</v>
      </c>
      <c r="M40" s="11" t="s">
        <v>13</v>
      </c>
      <c r="N40" s="11" t="s">
        <v>14</v>
      </c>
      <c r="O40" s="7"/>
      <c r="P40" s="11" t="s">
        <v>179</v>
      </c>
      <c r="Q40" s="11" t="s">
        <v>148</v>
      </c>
      <c r="R40" s="11" t="s">
        <v>185</v>
      </c>
      <c r="S40" s="11"/>
      <c r="T40" s="6">
        <v>57200</v>
      </c>
      <c r="U40" s="6">
        <v>0</v>
      </c>
      <c r="V40" s="6"/>
      <c r="W40" s="6"/>
      <c r="X40" s="6">
        <v>57200</v>
      </c>
      <c r="Y40" s="6">
        <v>0</v>
      </c>
      <c r="Z40" s="11"/>
      <c r="AA40" s="11"/>
      <c r="AB40" s="6">
        <v>0</v>
      </c>
      <c r="AC40" s="11"/>
      <c r="AD40" s="11"/>
      <c r="AE40" s="11"/>
      <c r="AF40" s="12">
        <v>45443</v>
      </c>
    </row>
    <row r="41" spans="1:32" x14ac:dyDescent="0.35">
      <c r="A41" s="11">
        <v>891380046</v>
      </c>
      <c r="B41" s="11" t="s">
        <v>16</v>
      </c>
      <c r="C41" s="11" t="s">
        <v>17</v>
      </c>
      <c r="D41" s="11">
        <v>128466</v>
      </c>
      <c r="E41" s="11" t="s">
        <v>57</v>
      </c>
      <c r="F41" s="11" t="s">
        <v>120</v>
      </c>
      <c r="G41" s="12">
        <v>45174.615972222222</v>
      </c>
      <c r="H41" s="12">
        <v>45205.666759259257</v>
      </c>
      <c r="I41" s="12">
        <v>45205.609377048611</v>
      </c>
      <c r="J41" s="6">
        <v>83918</v>
      </c>
      <c r="K41" s="6">
        <v>83918</v>
      </c>
      <c r="L41" s="11" t="s">
        <v>12</v>
      </c>
      <c r="M41" s="11" t="s">
        <v>13</v>
      </c>
      <c r="N41" s="11" t="s">
        <v>14</v>
      </c>
      <c r="O41" s="7"/>
      <c r="P41" s="11" t="s">
        <v>160</v>
      </c>
      <c r="Q41" s="11" t="s">
        <v>148</v>
      </c>
      <c r="R41" s="11" t="s">
        <v>185</v>
      </c>
      <c r="S41" s="11"/>
      <c r="T41" s="6">
        <v>83918</v>
      </c>
      <c r="U41" s="6">
        <v>0</v>
      </c>
      <c r="V41" s="6"/>
      <c r="W41" s="6"/>
      <c r="X41" s="6">
        <v>83918</v>
      </c>
      <c r="Y41" s="6">
        <v>83918</v>
      </c>
      <c r="Z41" s="11"/>
      <c r="AA41" s="11"/>
      <c r="AB41" s="6">
        <v>83918</v>
      </c>
      <c r="AC41" s="11">
        <f>VLOOKUP(F41,[1]PC!$D:$F,3,0)</f>
        <v>2201520946</v>
      </c>
      <c r="AD41" s="6">
        <v>1743526</v>
      </c>
      <c r="AE41" s="11" t="str">
        <f>VLOOKUP(F41,[1]PC!$D:$J,7,0)</f>
        <v>26.06.2024</v>
      </c>
      <c r="AF41" s="12">
        <v>45443</v>
      </c>
    </row>
    <row r="42" spans="1:32" x14ac:dyDescent="0.35">
      <c r="A42" s="11">
        <v>891380046</v>
      </c>
      <c r="B42" s="11" t="s">
        <v>16</v>
      </c>
      <c r="C42" s="11" t="s">
        <v>17</v>
      </c>
      <c r="D42" s="11">
        <v>129121</v>
      </c>
      <c r="E42" s="11" t="s">
        <v>58</v>
      </c>
      <c r="F42" s="11" t="s">
        <v>121</v>
      </c>
      <c r="G42" s="12">
        <v>45179.645833333336</v>
      </c>
      <c r="H42" s="12">
        <v>45205.666759259257</v>
      </c>
      <c r="I42" s="12">
        <v>45205.611859062497</v>
      </c>
      <c r="J42" s="6">
        <v>93440</v>
      </c>
      <c r="K42" s="6">
        <v>93440</v>
      </c>
      <c r="L42" s="11" t="s">
        <v>12</v>
      </c>
      <c r="M42" s="11" t="s">
        <v>13</v>
      </c>
      <c r="N42" s="11" t="s">
        <v>14</v>
      </c>
      <c r="O42" s="7"/>
      <c r="P42" s="11" t="s">
        <v>160</v>
      </c>
      <c r="Q42" s="11" t="s">
        <v>148</v>
      </c>
      <c r="R42" s="11" t="s">
        <v>185</v>
      </c>
      <c r="S42" s="11"/>
      <c r="T42" s="6">
        <v>93440</v>
      </c>
      <c r="U42" s="6">
        <v>0</v>
      </c>
      <c r="V42" s="6"/>
      <c r="W42" s="6"/>
      <c r="X42" s="6">
        <v>93440</v>
      </c>
      <c r="Y42" s="6">
        <v>93440</v>
      </c>
      <c r="Z42" s="11"/>
      <c r="AA42" s="11"/>
      <c r="AB42" s="6">
        <v>93440</v>
      </c>
      <c r="AC42" s="11">
        <f>VLOOKUP(F42,[1]PC!$D:$F,3,0)</f>
        <v>2201520946</v>
      </c>
      <c r="AD42" s="6">
        <v>1743526</v>
      </c>
      <c r="AE42" s="11" t="str">
        <f>VLOOKUP(F42,[1]PC!$D:$J,7,0)</f>
        <v>26.06.2024</v>
      </c>
      <c r="AF42" s="12">
        <v>45443</v>
      </c>
    </row>
    <row r="43" spans="1:32" x14ac:dyDescent="0.35">
      <c r="A43" s="11">
        <v>891380046</v>
      </c>
      <c r="B43" s="11" t="s">
        <v>16</v>
      </c>
      <c r="C43" s="11" t="s">
        <v>17</v>
      </c>
      <c r="D43" s="11">
        <v>135883</v>
      </c>
      <c r="E43" s="11" t="s">
        <v>59</v>
      </c>
      <c r="F43" s="11" t="s">
        <v>122</v>
      </c>
      <c r="G43" s="12">
        <v>45229.275694444441</v>
      </c>
      <c r="H43" s="12">
        <v>45239.696875000001</v>
      </c>
      <c r="I43" s="12">
        <v>45238.584853437504</v>
      </c>
      <c r="J43" s="6">
        <v>109623</v>
      </c>
      <c r="K43" s="6">
        <v>109623</v>
      </c>
      <c r="L43" s="11" t="s">
        <v>12</v>
      </c>
      <c r="M43" s="11" t="s">
        <v>13</v>
      </c>
      <c r="N43" s="11" t="s">
        <v>14</v>
      </c>
      <c r="O43" s="7"/>
      <c r="P43" s="11" t="s">
        <v>160</v>
      </c>
      <c r="Q43" s="11" t="s">
        <v>148</v>
      </c>
      <c r="R43" s="11" t="s">
        <v>185</v>
      </c>
      <c r="S43" s="11"/>
      <c r="T43" s="6">
        <v>109623</v>
      </c>
      <c r="U43" s="6">
        <v>0</v>
      </c>
      <c r="V43" s="6"/>
      <c r="W43" s="6"/>
      <c r="X43" s="6">
        <v>109623</v>
      </c>
      <c r="Y43" s="6">
        <v>109623</v>
      </c>
      <c r="Z43" s="11"/>
      <c r="AA43" s="11"/>
      <c r="AB43" s="6">
        <v>109623</v>
      </c>
      <c r="AC43" s="11">
        <f>VLOOKUP(F43,[1]PC!$D:$F,3,0)</f>
        <v>2201520946</v>
      </c>
      <c r="AD43" s="6">
        <v>1743526</v>
      </c>
      <c r="AE43" s="11" t="str">
        <f>VLOOKUP(F43,[1]PC!$D:$J,7,0)</f>
        <v>26.06.2024</v>
      </c>
      <c r="AF43" s="12">
        <v>45443</v>
      </c>
    </row>
    <row r="44" spans="1:32" x14ac:dyDescent="0.35">
      <c r="A44" s="11">
        <v>891380046</v>
      </c>
      <c r="B44" s="11" t="s">
        <v>16</v>
      </c>
      <c r="C44" s="11" t="s">
        <v>17</v>
      </c>
      <c r="D44" s="11">
        <v>136766</v>
      </c>
      <c r="E44" s="11" t="s">
        <v>60</v>
      </c>
      <c r="F44" s="11" t="s">
        <v>123</v>
      </c>
      <c r="G44" s="12">
        <v>45237.242361111108</v>
      </c>
      <c r="H44" s="12">
        <v>45265.470057870371</v>
      </c>
      <c r="I44" s="12">
        <v>45266.343199768518</v>
      </c>
      <c r="J44" s="6">
        <v>76300</v>
      </c>
      <c r="K44" s="6">
        <v>76300</v>
      </c>
      <c r="L44" s="11" t="s">
        <v>12</v>
      </c>
      <c r="M44" s="11" t="s">
        <v>13</v>
      </c>
      <c r="N44" s="11" t="s">
        <v>14</v>
      </c>
      <c r="O44" s="7"/>
      <c r="P44" s="11" t="s">
        <v>160</v>
      </c>
      <c r="Q44" s="11" t="s">
        <v>148</v>
      </c>
      <c r="R44" s="11" t="s">
        <v>185</v>
      </c>
      <c r="S44" s="11"/>
      <c r="T44" s="6">
        <v>76300</v>
      </c>
      <c r="U44" s="6">
        <v>0</v>
      </c>
      <c r="V44" s="6"/>
      <c r="W44" s="6"/>
      <c r="X44" s="6">
        <v>76300</v>
      </c>
      <c r="Y44" s="6">
        <v>76300</v>
      </c>
      <c r="Z44" s="11"/>
      <c r="AA44" s="11"/>
      <c r="AB44" s="6">
        <v>76300</v>
      </c>
      <c r="AC44" s="11">
        <f>VLOOKUP(F44,[1]PC!$D:$F,3,0)</f>
        <v>2201520946</v>
      </c>
      <c r="AD44" s="6">
        <v>1743526</v>
      </c>
      <c r="AE44" s="11" t="str">
        <f>VLOOKUP(F44,[1]PC!$D:$J,7,0)</f>
        <v>26.06.2024</v>
      </c>
      <c r="AF44" s="12">
        <v>45443</v>
      </c>
    </row>
    <row r="45" spans="1:32" x14ac:dyDescent="0.35">
      <c r="A45" s="11">
        <v>891380046</v>
      </c>
      <c r="B45" s="11" t="s">
        <v>16</v>
      </c>
      <c r="C45" s="11" t="s">
        <v>17</v>
      </c>
      <c r="D45" s="11">
        <v>137570</v>
      </c>
      <c r="E45" s="11" t="s">
        <v>61</v>
      </c>
      <c r="F45" s="11" t="s">
        <v>124</v>
      </c>
      <c r="G45" s="12">
        <v>45243.022916666669</v>
      </c>
      <c r="H45" s="12">
        <v>45265.470057870371</v>
      </c>
      <c r="I45" s="12">
        <v>45265.651353321759</v>
      </c>
      <c r="J45" s="6">
        <v>111413</v>
      </c>
      <c r="K45" s="6">
        <v>111413</v>
      </c>
      <c r="L45" s="11" t="s">
        <v>12</v>
      </c>
      <c r="M45" s="11" t="s">
        <v>13</v>
      </c>
      <c r="N45" s="11" t="s">
        <v>14</v>
      </c>
      <c r="O45" s="7"/>
      <c r="P45" s="11" t="s">
        <v>160</v>
      </c>
      <c r="Q45" s="11" t="s">
        <v>148</v>
      </c>
      <c r="R45" s="11" t="s">
        <v>185</v>
      </c>
      <c r="S45" s="11"/>
      <c r="T45" s="6">
        <v>111413</v>
      </c>
      <c r="U45" s="6">
        <v>0</v>
      </c>
      <c r="V45" s="6"/>
      <c r="W45" s="6"/>
      <c r="X45" s="6">
        <v>111413</v>
      </c>
      <c r="Y45" s="6">
        <v>111413</v>
      </c>
      <c r="Z45" s="11"/>
      <c r="AA45" s="11"/>
      <c r="AB45" s="6">
        <v>111413</v>
      </c>
      <c r="AC45" s="11">
        <f>VLOOKUP(F45,[1]PC!$D:$F,3,0)</f>
        <v>2201520946</v>
      </c>
      <c r="AD45" s="6">
        <v>1743526</v>
      </c>
      <c r="AE45" s="11" t="str">
        <f>VLOOKUP(F45,[1]PC!$D:$J,7,0)</f>
        <v>26.06.2024</v>
      </c>
      <c r="AF45" s="12">
        <v>45443</v>
      </c>
    </row>
    <row r="46" spans="1:32" x14ac:dyDescent="0.35">
      <c r="A46" s="11">
        <v>891380046</v>
      </c>
      <c r="B46" s="11" t="s">
        <v>16</v>
      </c>
      <c r="C46" s="11" t="s">
        <v>17</v>
      </c>
      <c r="D46" s="11">
        <v>137756</v>
      </c>
      <c r="E46" s="11" t="s">
        <v>62</v>
      </c>
      <c r="F46" s="11" t="s">
        <v>125</v>
      </c>
      <c r="G46" s="12">
        <v>45244.559027777781</v>
      </c>
      <c r="H46" s="12">
        <v>45265.470069444447</v>
      </c>
      <c r="I46" s="12">
        <v>45265.651946331018</v>
      </c>
      <c r="J46" s="6">
        <v>79600</v>
      </c>
      <c r="K46" s="6">
        <v>79600</v>
      </c>
      <c r="L46" s="11" t="s">
        <v>12</v>
      </c>
      <c r="M46" s="11" t="s">
        <v>13</v>
      </c>
      <c r="N46" s="11" t="s">
        <v>14</v>
      </c>
      <c r="O46" s="7"/>
      <c r="P46" s="11" t="s">
        <v>160</v>
      </c>
      <c r="Q46" s="11" t="s">
        <v>148</v>
      </c>
      <c r="R46" s="11" t="s">
        <v>185</v>
      </c>
      <c r="S46" s="11"/>
      <c r="T46" s="6">
        <v>79600</v>
      </c>
      <c r="U46" s="6">
        <v>0</v>
      </c>
      <c r="V46" s="6"/>
      <c r="W46" s="6"/>
      <c r="X46" s="6">
        <v>79600</v>
      </c>
      <c r="Y46" s="6">
        <v>79600</v>
      </c>
      <c r="Z46" s="11"/>
      <c r="AA46" s="11"/>
      <c r="AB46" s="6">
        <v>79600</v>
      </c>
      <c r="AC46" s="11">
        <f>VLOOKUP(F46,[1]PC!$D:$F,3,0)</f>
        <v>2201520946</v>
      </c>
      <c r="AD46" s="6">
        <v>1743526</v>
      </c>
      <c r="AE46" s="11" t="str">
        <f>VLOOKUP(F46,[1]PC!$D:$J,7,0)</f>
        <v>26.06.2024</v>
      </c>
      <c r="AF46" s="12">
        <v>45443</v>
      </c>
    </row>
    <row r="47" spans="1:32" x14ac:dyDescent="0.35">
      <c r="A47" s="11">
        <v>891380046</v>
      </c>
      <c r="B47" s="11" t="s">
        <v>16</v>
      </c>
      <c r="C47" s="11" t="s">
        <v>17</v>
      </c>
      <c r="D47" s="11">
        <v>145355</v>
      </c>
      <c r="E47" s="11" t="s">
        <v>63</v>
      </c>
      <c r="F47" s="11" t="s">
        <v>126</v>
      </c>
      <c r="G47" s="12">
        <v>45301.584722222222</v>
      </c>
      <c r="H47" s="12">
        <v>45328.629247685189</v>
      </c>
      <c r="I47" s="12">
        <v>45328.602194791667</v>
      </c>
      <c r="J47" s="6">
        <v>107130</v>
      </c>
      <c r="K47" s="6">
        <v>107130</v>
      </c>
      <c r="L47" s="11" t="s">
        <v>12</v>
      </c>
      <c r="M47" s="11" t="s">
        <v>13</v>
      </c>
      <c r="N47" s="11" t="s">
        <v>14</v>
      </c>
      <c r="O47" s="4"/>
      <c r="P47" s="11" t="s">
        <v>160</v>
      </c>
      <c r="Q47" s="11" t="s">
        <v>148</v>
      </c>
      <c r="R47" s="11" t="s">
        <v>160</v>
      </c>
      <c r="S47" s="11"/>
      <c r="T47" s="6">
        <v>107130</v>
      </c>
      <c r="U47" s="6">
        <v>0</v>
      </c>
      <c r="V47" s="6"/>
      <c r="W47" s="6"/>
      <c r="X47" s="6">
        <v>107130</v>
      </c>
      <c r="Y47" s="6">
        <v>107130</v>
      </c>
      <c r="Z47" s="11"/>
      <c r="AA47" s="11"/>
      <c r="AB47" s="6">
        <f>VLOOKUP(F47,'[2]ESTADO DE CADA FACTURA'!$F:$U,16,0)</f>
        <v>107130</v>
      </c>
      <c r="AC47" s="11">
        <f>VLOOKUP(F47,'[2]ESTADO DE CADA FACTURA'!$F:$V,17,0)</f>
        <v>2201511287</v>
      </c>
      <c r="AD47" s="11"/>
      <c r="AE47" s="11" t="str">
        <f>VLOOKUP(F47,'[2]ESTADO DE CADA FACTURA'!$F:$W,18,0)</f>
        <v>29.05.2024</v>
      </c>
      <c r="AF47" s="12">
        <v>45443</v>
      </c>
    </row>
    <row r="48" spans="1:32" x14ac:dyDescent="0.35">
      <c r="A48" s="11">
        <v>891380046</v>
      </c>
      <c r="B48" s="11" t="s">
        <v>16</v>
      </c>
      <c r="C48" s="11" t="s">
        <v>17</v>
      </c>
      <c r="D48" s="11">
        <v>147099</v>
      </c>
      <c r="E48" s="11" t="s">
        <v>64</v>
      </c>
      <c r="F48" s="11" t="s">
        <v>127</v>
      </c>
      <c r="G48" s="12">
        <v>45314.50277777778</v>
      </c>
      <c r="H48" s="12">
        <v>45328.629247685189</v>
      </c>
      <c r="I48" s="12">
        <v>45328.602194791667</v>
      </c>
      <c r="J48" s="6">
        <v>88340</v>
      </c>
      <c r="K48" s="6">
        <v>88340</v>
      </c>
      <c r="L48" s="11" t="s">
        <v>12</v>
      </c>
      <c r="M48" s="11" t="s">
        <v>13</v>
      </c>
      <c r="N48" s="11" t="s">
        <v>14</v>
      </c>
      <c r="O48" s="4"/>
      <c r="P48" s="11" t="s">
        <v>160</v>
      </c>
      <c r="Q48" s="11" t="s">
        <v>148</v>
      </c>
      <c r="R48" s="11" t="s">
        <v>160</v>
      </c>
      <c r="S48" s="11"/>
      <c r="T48" s="6">
        <v>88340</v>
      </c>
      <c r="U48" s="6">
        <v>0</v>
      </c>
      <c r="V48" s="6"/>
      <c r="W48" s="6"/>
      <c r="X48" s="6">
        <v>88340</v>
      </c>
      <c r="Y48" s="6">
        <v>88340</v>
      </c>
      <c r="Z48" s="11"/>
      <c r="AA48" s="11"/>
      <c r="AB48" s="6">
        <f>VLOOKUP(F48,'[2]ESTADO DE CADA FACTURA'!$F:$U,16,0)</f>
        <v>88340</v>
      </c>
      <c r="AC48" s="11">
        <f>VLOOKUP(F48,'[2]ESTADO DE CADA FACTURA'!$F:$V,17,0)</f>
        <v>2201511287</v>
      </c>
      <c r="AD48" s="11"/>
      <c r="AE48" s="11" t="str">
        <f>VLOOKUP(F48,'[2]ESTADO DE CADA FACTURA'!$F:$W,18,0)</f>
        <v>29.05.2024</v>
      </c>
      <c r="AF48" s="12">
        <v>45443</v>
      </c>
    </row>
    <row r="49" spans="1:32" x14ac:dyDescent="0.35">
      <c r="A49" s="11">
        <v>891380046</v>
      </c>
      <c r="B49" s="11" t="s">
        <v>16</v>
      </c>
      <c r="C49" s="11" t="s">
        <v>17</v>
      </c>
      <c r="D49" s="11">
        <v>147156</v>
      </c>
      <c r="E49" s="11" t="s">
        <v>65</v>
      </c>
      <c r="F49" s="11" t="s">
        <v>128</v>
      </c>
      <c r="G49" s="12">
        <v>45314.725694444445</v>
      </c>
      <c r="H49" s="12">
        <v>45328.629247685189</v>
      </c>
      <c r="I49" s="12">
        <v>45328.602194791667</v>
      </c>
      <c r="J49" s="6">
        <v>88340</v>
      </c>
      <c r="K49" s="6">
        <v>88340</v>
      </c>
      <c r="L49" s="11" t="s">
        <v>12</v>
      </c>
      <c r="M49" s="11" t="s">
        <v>13</v>
      </c>
      <c r="N49" s="11" t="s">
        <v>14</v>
      </c>
      <c r="O49" s="7"/>
      <c r="P49" s="11" t="s">
        <v>164</v>
      </c>
      <c r="Q49" s="11" t="s">
        <v>147</v>
      </c>
      <c r="R49" s="11" t="s">
        <v>164</v>
      </c>
      <c r="S49" s="11"/>
      <c r="T49" s="6">
        <v>0</v>
      </c>
      <c r="U49" s="6">
        <v>88340</v>
      </c>
      <c r="V49" s="6" t="s">
        <v>177</v>
      </c>
      <c r="W49" s="6" t="s">
        <v>166</v>
      </c>
      <c r="X49" s="6">
        <v>0</v>
      </c>
      <c r="Y49" s="6">
        <v>0</v>
      </c>
      <c r="Z49" s="11"/>
      <c r="AA49" s="11"/>
      <c r="AB49" s="6">
        <v>0</v>
      </c>
      <c r="AC49" s="11"/>
      <c r="AD49" s="11"/>
      <c r="AE49" s="11"/>
      <c r="AF49" s="12">
        <v>45443</v>
      </c>
    </row>
    <row r="50" spans="1:32" x14ac:dyDescent="0.35">
      <c r="A50" s="11">
        <v>891380046</v>
      </c>
      <c r="B50" s="11" t="s">
        <v>16</v>
      </c>
      <c r="C50" s="11" t="s">
        <v>17</v>
      </c>
      <c r="D50" s="11">
        <v>152861</v>
      </c>
      <c r="E50" s="11" t="s">
        <v>66</v>
      </c>
      <c r="F50" s="11" t="s">
        <v>129</v>
      </c>
      <c r="G50" s="12">
        <v>45354.484027777777</v>
      </c>
      <c r="H50" s="12">
        <v>45391.65662037037</v>
      </c>
      <c r="I50" s="12">
        <v>45391.533701585649</v>
      </c>
      <c r="J50" s="6">
        <v>91060</v>
      </c>
      <c r="K50" s="6">
        <v>91060</v>
      </c>
      <c r="L50" s="11" t="s">
        <v>12</v>
      </c>
      <c r="M50" s="11" t="s">
        <v>13</v>
      </c>
      <c r="N50" s="11" t="s">
        <v>14</v>
      </c>
      <c r="O50" s="4"/>
      <c r="P50" s="11" t="s">
        <v>160</v>
      </c>
      <c r="Q50" s="11" t="s">
        <v>148</v>
      </c>
      <c r="R50" s="11" t="s">
        <v>160</v>
      </c>
      <c r="S50" s="11"/>
      <c r="T50" s="6">
        <v>91060</v>
      </c>
      <c r="U50" s="6">
        <v>0</v>
      </c>
      <c r="V50" s="6"/>
      <c r="W50" s="6"/>
      <c r="X50" s="6">
        <v>91060</v>
      </c>
      <c r="Y50" s="6">
        <v>91060</v>
      </c>
      <c r="Z50" s="11"/>
      <c r="AA50" s="11"/>
      <c r="AB50" s="6">
        <f>VLOOKUP(F50,'[2]ESTADO DE CADA FACTURA'!$F:$U,16,0)</f>
        <v>91060</v>
      </c>
      <c r="AC50" s="11">
        <f>VLOOKUP(F50,'[2]ESTADO DE CADA FACTURA'!$F:$V,17,0)</f>
        <v>2201510477</v>
      </c>
      <c r="AD50" s="11"/>
      <c r="AE50" s="11" t="str">
        <f>VLOOKUP(F50,'[2]ESTADO DE CADA FACTURA'!$F:$W,18,0)</f>
        <v>17.05.2024</v>
      </c>
      <c r="AF50" s="12">
        <v>45443</v>
      </c>
    </row>
    <row r="51" spans="1:32" x14ac:dyDescent="0.35">
      <c r="A51" s="11">
        <v>891380046</v>
      </c>
      <c r="B51" s="11" t="s">
        <v>16</v>
      </c>
      <c r="C51" s="11" t="s">
        <v>17</v>
      </c>
      <c r="D51" s="11">
        <v>152893</v>
      </c>
      <c r="E51" s="11" t="s">
        <v>67</v>
      </c>
      <c r="F51" s="11" t="s">
        <v>130</v>
      </c>
      <c r="G51" s="12">
        <v>45355.229861111111</v>
      </c>
      <c r="H51" s="12">
        <v>45391.65662037037</v>
      </c>
      <c r="I51" s="12">
        <v>45391.533701585649</v>
      </c>
      <c r="J51" s="6">
        <v>322896</v>
      </c>
      <c r="K51" s="6">
        <v>322896</v>
      </c>
      <c r="L51" s="11" t="s">
        <v>12</v>
      </c>
      <c r="M51" s="11" t="s">
        <v>13</v>
      </c>
      <c r="N51" s="11" t="s">
        <v>14</v>
      </c>
      <c r="O51" s="4"/>
      <c r="P51" s="11" t="s">
        <v>160</v>
      </c>
      <c r="Q51" s="11" t="s">
        <v>148</v>
      </c>
      <c r="R51" s="11" t="s">
        <v>160</v>
      </c>
      <c r="S51" s="11"/>
      <c r="T51" s="6">
        <v>322896</v>
      </c>
      <c r="U51" s="6">
        <v>0</v>
      </c>
      <c r="V51" s="6"/>
      <c r="W51" s="6"/>
      <c r="X51" s="6">
        <v>322896</v>
      </c>
      <c r="Y51" s="6">
        <v>322896</v>
      </c>
      <c r="Z51" s="11"/>
      <c r="AA51" s="11"/>
      <c r="AB51" s="6">
        <f>VLOOKUP(F51,'[2]ESTADO DE CADA FACTURA'!$F:$U,16,0)</f>
        <v>322896</v>
      </c>
      <c r="AC51" s="11">
        <f>VLOOKUP(F51,'[2]ESTADO DE CADA FACTURA'!$F:$V,17,0)</f>
        <v>2201510477</v>
      </c>
      <c r="AD51" s="11"/>
      <c r="AE51" s="11" t="str">
        <f>VLOOKUP(F51,'[2]ESTADO DE CADA FACTURA'!$F:$W,18,0)</f>
        <v>17.05.2024</v>
      </c>
      <c r="AF51" s="12">
        <v>45443</v>
      </c>
    </row>
    <row r="52" spans="1:32" x14ac:dyDescent="0.35">
      <c r="A52" s="11">
        <v>891380046</v>
      </c>
      <c r="B52" s="11" t="s">
        <v>16</v>
      </c>
      <c r="C52" s="11" t="s">
        <v>17</v>
      </c>
      <c r="D52" s="11">
        <v>153764</v>
      </c>
      <c r="E52" s="11" t="s">
        <v>68</v>
      </c>
      <c r="F52" s="11" t="s">
        <v>131</v>
      </c>
      <c r="G52" s="12">
        <v>45362.543055555558</v>
      </c>
      <c r="H52" s="12">
        <v>45391.65662037037</v>
      </c>
      <c r="I52" s="12">
        <v>45391.533701585649</v>
      </c>
      <c r="J52" s="6">
        <v>52000</v>
      </c>
      <c r="K52" s="6">
        <v>52000</v>
      </c>
      <c r="L52" s="11" t="s">
        <v>12</v>
      </c>
      <c r="M52" s="11" t="s">
        <v>13</v>
      </c>
      <c r="N52" s="11" t="s">
        <v>14</v>
      </c>
      <c r="O52" s="4"/>
      <c r="P52" s="11" t="s">
        <v>160</v>
      </c>
      <c r="Q52" s="11" t="s">
        <v>148</v>
      </c>
      <c r="R52" s="11" t="s">
        <v>160</v>
      </c>
      <c r="S52" s="11"/>
      <c r="T52" s="6">
        <v>52000</v>
      </c>
      <c r="U52" s="6">
        <v>0</v>
      </c>
      <c r="V52" s="6"/>
      <c r="W52" s="6"/>
      <c r="X52" s="6">
        <v>52000</v>
      </c>
      <c r="Y52" s="6">
        <v>52000</v>
      </c>
      <c r="Z52" s="11"/>
      <c r="AA52" s="11"/>
      <c r="AB52" s="6">
        <f>VLOOKUP(F52,'[2]ESTADO DE CADA FACTURA'!$F:$U,16,0)</f>
        <v>52000</v>
      </c>
      <c r="AC52" s="11">
        <f>VLOOKUP(F52,'[2]ESTADO DE CADA FACTURA'!$F:$V,17,0)</f>
        <v>2201510477</v>
      </c>
      <c r="AD52" s="11"/>
      <c r="AE52" s="11" t="str">
        <f>VLOOKUP(F52,'[2]ESTADO DE CADA FACTURA'!$F:$W,18,0)</f>
        <v>17.05.2024</v>
      </c>
      <c r="AF52" s="12">
        <v>45443</v>
      </c>
    </row>
    <row r="53" spans="1:32" x14ac:dyDescent="0.35">
      <c r="A53" s="11">
        <v>891380046</v>
      </c>
      <c r="B53" s="11" t="s">
        <v>16</v>
      </c>
      <c r="C53" s="11" t="s">
        <v>17</v>
      </c>
      <c r="D53" s="11">
        <v>154422</v>
      </c>
      <c r="E53" s="11" t="s">
        <v>69</v>
      </c>
      <c r="F53" s="11" t="s">
        <v>132</v>
      </c>
      <c r="G53" s="12">
        <v>45365.810416666667</v>
      </c>
      <c r="H53" s="12">
        <v>45391.65662037037</v>
      </c>
      <c r="I53" s="12">
        <v>45391.533701585649</v>
      </c>
      <c r="J53" s="6">
        <v>86322</v>
      </c>
      <c r="K53" s="6">
        <v>86322</v>
      </c>
      <c r="L53" s="11" t="s">
        <v>12</v>
      </c>
      <c r="M53" s="11" t="s">
        <v>13</v>
      </c>
      <c r="N53" s="11" t="s">
        <v>14</v>
      </c>
      <c r="O53" s="4"/>
      <c r="P53" s="11" t="s">
        <v>160</v>
      </c>
      <c r="Q53" s="11" t="s">
        <v>148</v>
      </c>
      <c r="R53" s="11" t="s">
        <v>160</v>
      </c>
      <c r="S53" s="11"/>
      <c r="T53" s="6">
        <v>86322</v>
      </c>
      <c r="U53" s="6">
        <v>0</v>
      </c>
      <c r="V53" s="6"/>
      <c r="W53" s="6"/>
      <c r="X53" s="6">
        <v>86322</v>
      </c>
      <c r="Y53" s="6">
        <v>86322</v>
      </c>
      <c r="Z53" s="11"/>
      <c r="AA53" s="11"/>
      <c r="AB53" s="6">
        <f>VLOOKUP(F53,'[2]ESTADO DE CADA FACTURA'!$F:$U,16,0)</f>
        <v>86322</v>
      </c>
      <c r="AC53" s="11">
        <f>VLOOKUP(F53,'[2]ESTADO DE CADA FACTURA'!$F:$V,17,0)</f>
        <v>2201510477</v>
      </c>
      <c r="AD53" s="11"/>
      <c r="AE53" s="11" t="str">
        <f>VLOOKUP(F53,'[2]ESTADO DE CADA FACTURA'!$F:$W,18,0)</f>
        <v>17.05.2024</v>
      </c>
      <c r="AF53" s="12">
        <v>45443</v>
      </c>
    </row>
    <row r="54" spans="1:32" x14ac:dyDescent="0.35">
      <c r="A54" s="11">
        <v>891380046</v>
      </c>
      <c r="B54" s="11" t="s">
        <v>16</v>
      </c>
      <c r="C54" s="11" t="s">
        <v>17</v>
      </c>
      <c r="D54" s="11">
        <v>154567</v>
      </c>
      <c r="E54" s="11" t="s">
        <v>70</v>
      </c>
      <c r="F54" s="11" t="s">
        <v>133</v>
      </c>
      <c r="G54" s="12">
        <v>45366.757638888892</v>
      </c>
      <c r="H54" s="12">
        <v>45391.656631944446</v>
      </c>
      <c r="I54" s="12">
        <v>45391.533701585649</v>
      </c>
      <c r="J54" s="6">
        <v>124310</v>
      </c>
      <c r="K54" s="6">
        <v>124310</v>
      </c>
      <c r="L54" s="11" t="s">
        <v>12</v>
      </c>
      <c r="M54" s="11" t="s">
        <v>13</v>
      </c>
      <c r="N54" s="11" t="s">
        <v>14</v>
      </c>
      <c r="O54" s="4"/>
      <c r="P54" s="11" t="s">
        <v>160</v>
      </c>
      <c r="Q54" s="11" t="s">
        <v>148</v>
      </c>
      <c r="R54" s="11" t="s">
        <v>160</v>
      </c>
      <c r="S54" s="11"/>
      <c r="T54" s="6">
        <v>124310</v>
      </c>
      <c r="U54" s="6">
        <v>0</v>
      </c>
      <c r="V54" s="6"/>
      <c r="W54" s="6"/>
      <c r="X54" s="6">
        <v>124310</v>
      </c>
      <c r="Y54" s="6">
        <v>124310</v>
      </c>
      <c r="Z54" s="11"/>
      <c r="AA54" s="11"/>
      <c r="AB54" s="6">
        <f>VLOOKUP(F54,'[2]ESTADO DE CADA FACTURA'!$F:$U,16,0)</f>
        <v>124310</v>
      </c>
      <c r="AC54" s="11">
        <f>VLOOKUP(F54,'[2]ESTADO DE CADA FACTURA'!$F:$V,17,0)</f>
        <v>2201510477</v>
      </c>
      <c r="AD54" s="11"/>
      <c r="AE54" s="11" t="str">
        <f>VLOOKUP(F54,'[2]ESTADO DE CADA FACTURA'!$F:$W,18,0)</f>
        <v>17.05.2024</v>
      </c>
      <c r="AF54" s="12">
        <v>45443</v>
      </c>
    </row>
    <row r="55" spans="1:32" x14ac:dyDescent="0.35">
      <c r="A55" s="11">
        <v>891380046</v>
      </c>
      <c r="B55" s="11" t="s">
        <v>16</v>
      </c>
      <c r="C55" s="11" t="s">
        <v>17</v>
      </c>
      <c r="D55" s="11">
        <v>154656</v>
      </c>
      <c r="E55" s="11" t="s">
        <v>71</v>
      </c>
      <c r="F55" s="11" t="s">
        <v>134</v>
      </c>
      <c r="G55" s="12">
        <v>45368.319444444445</v>
      </c>
      <c r="H55" s="12">
        <v>45391.656631944446</v>
      </c>
      <c r="I55" s="12">
        <v>45391.533701585649</v>
      </c>
      <c r="J55" s="6">
        <v>87310</v>
      </c>
      <c r="K55" s="6">
        <v>87310</v>
      </c>
      <c r="L55" s="11" t="s">
        <v>12</v>
      </c>
      <c r="M55" s="11" t="s">
        <v>13</v>
      </c>
      <c r="N55" s="11" t="s">
        <v>14</v>
      </c>
      <c r="O55" s="4"/>
      <c r="P55" s="11" t="s">
        <v>160</v>
      </c>
      <c r="Q55" s="11" t="s">
        <v>148</v>
      </c>
      <c r="R55" s="11" t="s">
        <v>160</v>
      </c>
      <c r="S55" s="11"/>
      <c r="T55" s="6">
        <v>87310</v>
      </c>
      <c r="U55" s="6">
        <v>0</v>
      </c>
      <c r="V55" s="6"/>
      <c r="W55" s="6"/>
      <c r="X55" s="6">
        <v>87310</v>
      </c>
      <c r="Y55" s="6">
        <v>87310</v>
      </c>
      <c r="Z55" s="11"/>
      <c r="AA55" s="11"/>
      <c r="AB55" s="6">
        <f>VLOOKUP(F55,'[2]ESTADO DE CADA FACTURA'!$F:$U,16,0)</f>
        <v>87310</v>
      </c>
      <c r="AC55" s="11">
        <f>VLOOKUP(F55,'[2]ESTADO DE CADA FACTURA'!$F:$V,17,0)</f>
        <v>2201510477</v>
      </c>
      <c r="AD55" s="11"/>
      <c r="AE55" s="11" t="str">
        <f>VLOOKUP(F55,'[2]ESTADO DE CADA FACTURA'!$F:$W,18,0)</f>
        <v>17.05.2024</v>
      </c>
      <c r="AF55" s="12">
        <v>45443</v>
      </c>
    </row>
    <row r="56" spans="1:32" x14ac:dyDescent="0.35">
      <c r="A56" s="11">
        <v>891380046</v>
      </c>
      <c r="B56" s="11" t="s">
        <v>16</v>
      </c>
      <c r="C56" s="11" t="s">
        <v>17</v>
      </c>
      <c r="D56" s="11">
        <v>154693</v>
      </c>
      <c r="E56" s="11" t="s">
        <v>72</v>
      </c>
      <c r="F56" s="11" t="s">
        <v>135</v>
      </c>
      <c r="G56" s="12">
        <v>45369.162499999999</v>
      </c>
      <c r="H56" s="12">
        <v>45391.656631944446</v>
      </c>
      <c r="I56" s="12">
        <v>45391.533701585649</v>
      </c>
      <c r="J56" s="6">
        <v>1148688</v>
      </c>
      <c r="K56" s="6">
        <v>1148688</v>
      </c>
      <c r="L56" s="11" t="s">
        <v>12</v>
      </c>
      <c r="M56" s="11" t="s">
        <v>13</v>
      </c>
      <c r="N56" s="11" t="s">
        <v>14</v>
      </c>
      <c r="O56" s="7"/>
      <c r="P56" s="11" t="s">
        <v>164</v>
      </c>
      <c r="Q56" s="11" t="s">
        <v>147</v>
      </c>
      <c r="R56" s="11" t="s">
        <v>164</v>
      </c>
      <c r="S56" s="11"/>
      <c r="T56" s="6">
        <v>0</v>
      </c>
      <c r="U56" s="6">
        <v>1148688</v>
      </c>
      <c r="V56" s="6" t="s">
        <v>178</v>
      </c>
      <c r="W56" s="6" t="s">
        <v>166</v>
      </c>
      <c r="X56" s="6">
        <v>0</v>
      </c>
      <c r="Y56" s="6">
        <v>0</v>
      </c>
      <c r="Z56" s="11"/>
      <c r="AA56" s="11"/>
      <c r="AB56" s="6">
        <v>0</v>
      </c>
      <c r="AC56" s="11"/>
      <c r="AD56" s="11"/>
      <c r="AE56" s="11"/>
      <c r="AF56" s="12">
        <v>45443</v>
      </c>
    </row>
    <row r="57" spans="1:32" x14ac:dyDescent="0.35">
      <c r="A57" s="11">
        <v>891380046</v>
      </c>
      <c r="B57" s="11" t="s">
        <v>16</v>
      </c>
      <c r="C57" s="11" t="s">
        <v>17</v>
      </c>
      <c r="D57" s="11">
        <v>154831</v>
      </c>
      <c r="E57" s="11" t="s">
        <v>73</v>
      </c>
      <c r="F57" s="11" t="s">
        <v>136</v>
      </c>
      <c r="G57" s="12">
        <v>45369.813194444447</v>
      </c>
      <c r="H57" s="12">
        <v>45391.656631944446</v>
      </c>
      <c r="I57" s="12">
        <v>45391.533701585649</v>
      </c>
      <c r="J57" s="6">
        <v>220210</v>
      </c>
      <c r="K57" s="6">
        <v>220210</v>
      </c>
      <c r="L57" s="11" t="s">
        <v>12</v>
      </c>
      <c r="M57" s="11" t="s">
        <v>13</v>
      </c>
      <c r="N57" s="11" t="s">
        <v>14</v>
      </c>
      <c r="O57" s="4"/>
      <c r="P57" s="11" t="s">
        <v>160</v>
      </c>
      <c r="Q57" s="11" t="s">
        <v>148</v>
      </c>
      <c r="R57" s="11" t="s">
        <v>160</v>
      </c>
      <c r="S57" s="11"/>
      <c r="T57" s="6">
        <v>220210</v>
      </c>
      <c r="U57" s="6">
        <v>0</v>
      </c>
      <c r="V57" s="6"/>
      <c r="W57" s="6"/>
      <c r="X57" s="6">
        <v>220210</v>
      </c>
      <c r="Y57" s="6">
        <v>220210</v>
      </c>
      <c r="Z57" s="11"/>
      <c r="AA57" s="11"/>
      <c r="AB57" s="6">
        <f>VLOOKUP(F57,'[2]ESTADO DE CADA FACTURA'!$F:$U,16,0)</f>
        <v>220210</v>
      </c>
      <c r="AC57" s="11">
        <f>VLOOKUP(F57,'[2]ESTADO DE CADA FACTURA'!$F:$V,17,0)</f>
        <v>2201510477</v>
      </c>
      <c r="AD57" s="11"/>
      <c r="AE57" s="11" t="str">
        <f>VLOOKUP(F57,'[2]ESTADO DE CADA FACTURA'!$F:$W,18,0)</f>
        <v>17.05.2024</v>
      </c>
      <c r="AF57" s="12">
        <v>45443</v>
      </c>
    </row>
    <row r="58" spans="1:32" x14ac:dyDescent="0.35">
      <c r="A58" s="11">
        <v>891380046</v>
      </c>
      <c r="B58" s="11" t="s">
        <v>16</v>
      </c>
      <c r="C58" s="11" t="s">
        <v>17</v>
      </c>
      <c r="D58" s="11">
        <v>155128</v>
      </c>
      <c r="E58" s="11" t="s">
        <v>74</v>
      </c>
      <c r="F58" s="11" t="s">
        <v>137</v>
      </c>
      <c r="G58" s="12">
        <v>45371.490972222222</v>
      </c>
      <c r="H58" s="12">
        <v>45391.656631944446</v>
      </c>
      <c r="I58" s="12">
        <v>45391.533701585649</v>
      </c>
      <c r="J58" s="6">
        <v>88310</v>
      </c>
      <c r="K58" s="6">
        <v>88310</v>
      </c>
      <c r="L58" s="11" t="s">
        <v>12</v>
      </c>
      <c r="M58" s="11" t="s">
        <v>13</v>
      </c>
      <c r="N58" s="11" t="s">
        <v>14</v>
      </c>
      <c r="O58" s="4"/>
      <c r="P58" s="11" t="s">
        <v>160</v>
      </c>
      <c r="Q58" s="11" t="s">
        <v>148</v>
      </c>
      <c r="R58" s="11" t="s">
        <v>160</v>
      </c>
      <c r="S58" s="11"/>
      <c r="T58" s="6">
        <v>88310</v>
      </c>
      <c r="U58" s="6">
        <v>0</v>
      </c>
      <c r="V58" s="6"/>
      <c r="W58" s="6"/>
      <c r="X58" s="6">
        <v>88310</v>
      </c>
      <c r="Y58" s="6">
        <v>88310</v>
      </c>
      <c r="Z58" s="11"/>
      <c r="AA58" s="11"/>
      <c r="AB58" s="6">
        <f>VLOOKUP(F58,'[2]ESTADO DE CADA FACTURA'!$F:$U,16,0)</f>
        <v>88310</v>
      </c>
      <c r="AC58" s="11">
        <f>VLOOKUP(F58,'[2]ESTADO DE CADA FACTURA'!$F:$V,17,0)</f>
        <v>2201510477</v>
      </c>
      <c r="AD58" s="11"/>
      <c r="AE58" s="11" t="str">
        <f>VLOOKUP(F58,'[2]ESTADO DE CADA FACTURA'!$F:$W,18,0)</f>
        <v>17.05.2024</v>
      </c>
      <c r="AF58" s="12">
        <v>45443</v>
      </c>
    </row>
    <row r="59" spans="1:32" x14ac:dyDescent="0.35">
      <c r="A59" s="11">
        <v>891380046</v>
      </c>
      <c r="B59" s="11" t="s">
        <v>16</v>
      </c>
      <c r="C59" s="11" t="s">
        <v>17</v>
      </c>
      <c r="D59" s="11">
        <v>155908</v>
      </c>
      <c r="E59" s="11" t="s">
        <v>75</v>
      </c>
      <c r="F59" s="11" t="s">
        <v>138</v>
      </c>
      <c r="G59" s="12">
        <v>45379.619444444441</v>
      </c>
      <c r="H59" s="12">
        <v>45391.656631944446</v>
      </c>
      <c r="I59" s="12">
        <v>45391.533701585649</v>
      </c>
      <c r="J59" s="6">
        <v>158500</v>
      </c>
      <c r="K59" s="6">
        <v>158500</v>
      </c>
      <c r="L59" s="11" t="s">
        <v>12</v>
      </c>
      <c r="M59" s="11" t="s">
        <v>13</v>
      </c>
      <c r="N59" s="11" t="s">
        <v>14</v>
      </c>
      <c r="O59" s="4"/>
      <c r="P59" s="11" t="s">
        <v>160</v>
      </c>
      <c r="Q59" s="11" t="s">
        <v>148</v>
      </c>
      <c r="R59" s="11" t="s">
        <v>160</v>
      </c>
      <c r="S59" s="11"/>
      <c r="T59" s="6">
        <v>158500</v>
      </c>
      <c r="U59" s="6">
        <v>0</v>
      </c>
      <c r="V59" s="6"/>
      <c r="W59" s="6"/>
      <c r="X59" s="6">
        <v>158500</v>
      </c>
      <c r="Y59" s="6">
        <v>158500</v>
      </c>
      <c r="Z59" s="11"/>
      <c r="AA59" s="11"/>
      <c r="AB59" s="6">
        <f>VLOOKUP(F59,'[2]ESTADO DE CADA FACTURA'!$F:$U,16,0)</f>
        <v>158500</v>
      </c>
      <c r="AC59" s="11">
        <f>VLOOKUP(F59,'[2]ESTADO DE CADA FACTURA'!$F:$V,17,0)</f>
        <v>2201510477</v>
      </c>
      <c r="AD59" s="11"/>
      <c r="AE59" s="11" t="str">
        <f>VLOOKUP(F59,'[2]ESTADO DE CADA FACTURA'!$F:$W,18,0)</f>
        <v>17.05.2024</v>
      </c>
      <c r="AF59" s="12">
        <v>45443</v>
      </c>
    </row>
    <row r="60" spans="1:32" x14ac:dyDescent="0.35">
      <c r="A60" s="11">
        <v>891380046</v>
      </c>
      <c r="B60" s="11" t="s">
        <v>16</v>
      </c>
      <c r="C60" s="11" t="s">
        <v>17</v>
      </c>
      <c r="D60" s="11">
        <v>156607</v>
      </c>
      <c r="E60" s="11" t="s">
        <v>76</v>
      </c>
      <c r="F60" s="11" t="s">
        <v>139</v>
      </c>
      <c r="G60" s="12">
        <v>45386.320138888892</v>
      </c>
      <c r="H60" s="12">
        <v>45422.438530092593</v>
      </c>
      <c r="I60" s="12">
        <v>45422.666702314818</v>
      </c>
      <c r="J60" s="6">
        <v>100230</v>
      </c>
      <c r="K60" s="6">
        <v>110230</v>
      </c>
      <c r="L60" s="11" t="s">
        <v>12</v>
      </c>
      <c r="M60" s="11" t="s">
        <v>13</v>
      </c>
      <c r="N60" s="11" t="s">
        <v>14</v>
      </c>
      <c r="O60" s="11"/>
      <c r="P60" s="11" t="s">
        <v>160</v>
      </c>
      <c r="Q60" s="11" t="s">
        <v>148</v>
      </c>
      <c r="R60" s="11" t="e">
        <v>#N/A</v>
      </c>
      <c r="S60" s="11"/>
      <c r="T60" s="6">
        <v>110230</v>
      </c>
      <c r="U60" s="6">
        <v>0</v>
      </c>
      <c r="V60" s="6"/>
      <c r="W60" s="6"/>
      <c r="X60" s="6">
        <v>110230</v>
      </c>
      <c r="Y60" s="6">
        <v>110230</v>
      </c>
      <c r="Z60" s="11"/>
      <c r="AA60" s="11"/>
      <c r="AB60" s="6">
        <v>110230</v>
      </c>
      <c r="AC60" s="11">
        <f>VLOOKUP(F60,[1]PC!$D:$F,3,0)</f>
        <v>2201520946</v>
      </c>
      <c r="AD60" s="6">
        <v>1743526</v>
      </c>
      <c r="AE60" s="11" t="str">
        <f>VLOOKUP(F60,[1]PC!$D:$J,7,0)</f>
        <v>26.06.2024</v>
      </c>
      <c r="AF60" s="12">
        <v>45443</v>
      </c>
    </row>
    <row r="61" spans="1:32" x14ac:dyDescent="0.35">
      <c r="A61" s="11">
        <v>891380046</v>
      </c>
      <c r="B61" s="11" t="s">
        <v>16</v>
      </c>
      <c r="C61" s="11" t="s">
        <v>17</v>
      </c>
      <c r="D61" s="11">
        <v>158863</v>
      </c>
      <c r="E61" s="11" t="s">
        <v>77</v>
      </c>
      <c r="F61" s="11" t="s">
        <v>140</v>
      </c>
      <c r="G61" s="12">
        <v>45402.12777777778</v>
      </c>
      <c r="H61" s="12">
        <v>45422.438530092593</v>
      </c>
      <c r="I61" s="12">
        <v>45422.666702314818</v>
      </c>
      <c r="J61" s="6">
        <v>85400</v>
      </c>
      <c r="K61" s="6">
        <v>85400</v>
      </c>
      <c r="L61" s="11" t="s">
        <v>12</v>
      </c>
      <c r="M61" s="11" t="s">
        <v>13</v>
      </c>
      <c r="N61" s="11" t="s">
        <v>14</v>
      </c>
      <c r="O61" s="11"/>
      <c r="P61" s="11" t="s">
        <v>160</v>
      </c>
      <c r="Q61" s="11" t="s">
        <v>148</v>
      </c>
      <c r="R61" s="11" t="e">
        <v>#N/A</v>
      </c>
      <c r="S61" s="11"/>
      <c r="T61" s="6">
        <v>85400</v>
      </c>
      <c r="U61" s="6">
        <v>0</v>
      </c>
      <c r="V61" s="6"/>
      <c r="W61" s="6"/>
      <c r="X61" s="6">
        <v>85400</v>
      </c>
      <c r="Y61" s="6">
        <v>85400</v>
      </c>
      <c r="Z61" s="11"/>
      <c r="AA61" s="11"/>
      <c r="AB61" s="6">
        <v>85400</v>
      </c>
      <c r="AC61" s="11">
        <f>VLOOKUP(F61,[1]PC!$D:$F,3,0)</f>
        <v>2201520946</v>
      </c>
      <c r="AD61" s="6">
        <v>1743526</v>
      </c>
      <c r="AE61" s="11" t="str">
        <f>VLOOKUP(F61,[1]PC!$D:$J,7,0)</f>
        <v>26.06.2024</v>
      </c>
      <c r="AF61" s="12">
        <v>45443</v>
      </c>
    </row>
    <row r="62" spans="1:32" x14ac:dyDescent="0.35">
      <c r="A62" s="11">
        <v>891380046</v>
      </c>
      <c r="B62" s="11" t="s">
        <v>16</v>
      </c>
      <c r="C62" s="11" t="s">
        <v>17</v>
      </c>
      <c r="D62" s="11">
        <v>158926</v>
      </c>
      <c r="E62" s="11" t="s">
        <v>78</v>
      </c>
      <c r="F62" s="11" t="s">
        <v>141</v>
      </c>
      <c r="G62" s="12">
        <v>45403.031944444447</v>
      </c>
      <c r="H62" s="12">
        <v>45422.438530092593</v>
      </c>
      <c r="I62" s="12">
        <v>45422.666702314818</v>
      </c>
      <c r="J62" s="6">
        <v>156500</v>
      </c>
      <c r="K62" s="6">
        <v>156500</v>
      </c>
      <c r="L62" s="11" t="s">
        <v>12</v>
      </c>
      <c r="M62" s="11" t="s">
        <v>13</v>
      </c>
      <c r="N62" s="11" t="s">
        <v>14</v>
      </c>
      <c r="O62" s="11"/>
      <c r="P62" s="11" t="s">
        <v>160</v>
      </c>
      <c r="Q62" s="11" t="s">
        <v>148</v>
      </c>
      <c r="R62" s="11" t="e">
        <v>#N/A</v>
      </c>
      <c r="S62" s="11"/>
      <c r="T62" s="6">
        <v>156500</v>
      </c>
      <c r="U62" s="6">
        <v>0</v>
      </c>
      <c r="V62" s="6"/>
      <c r="W62" s="6"/>
      <c r="X62" s="6">
        <v>156500</v>
      </c>
      <c r="Y62" s="6">
        <v>156500</v>
      </c>
      <c r="Z62" s="11"/>
      <c r="AA62" s="11"/>
      <c r="AB62" s="6">
        <v>156500</v>
      </c>
      <c r="AC62" s="11">
        <f>VLOOKUP(F62,[1]PC!$D:$F,3,0)</f>
        <v>2201520946</v>
      </c>
      <c r="AD62" s="6">
        <v>1743526</v>
      </c>
      <c r="AE62" s="11" t="str">
        <f>VLOOKUP(F62,[1]PC!$D:$J,7,0)</f>
        <v>26.06.2024</v>
      </c>
      <c r="AF62" s="12">
        <v>45443</v>
      </c>
    </row>
    <row r="63" spans="1:32" x14ac:dyDescent="0.35">
      <c r="A63" s="11">
        <v>891380046</v>
      </c>
      <c r="B63" s="11" t="s">
        <v>16</v>
      </c>
      <c r="C63" s="11" t="s">
        <v>17</v>
      </c>
      <c r="D63" s="11">
        <v>159528</v>
      </c>
      <c r="E63" s="11" t="s">
        <v>79</v>
      </c>
      <c r="F63" s="11" t="s">
        <v>142</v>
      </c>
      <c r="G63" s="12">
        <v>45407.027777777781</v>
      </c>
      <c r="H63" s="12">
        <v>45422.438530092593</v>
      </c>
      <c r="I63" s="12">
        <v>45422.666702314818</v>
      </c>
      <c r="J63" s="6">
        <v>112140</v>
      </c>
      <c r="K63" s="6">
        <v>112140</v>
      </c>
      <c r="L63" s="11" t="s">
        <v>12</v>
      </c>
      <c r="M63" s="11" t="s">
        <v>13</v>
      </c>
      <c r="N63" s="18"/>
      <c r="O63" s="19"/>
      <c r="P63" s="11" t="s">
        <v>160</v>
      </c>
      <c r="Q63" s="11" t="s">
        <v>148</v>
      </c>
      <c r="R63" s="11" t="e">
        <v>#N/A</v>
      </c>
      <c r="S63" s="11"/>
      <c r="T63" s="6">
        <v>112140</v>
      </c>
      <c r="U63" s="6">
        <v>0</v>
      </c>
      <c r="V63" s="6"/>
      <c r="W63" s="6"/>
      <c r="X63" s="6">
        <v>112140</v>
      </c>
      <c r="Y63" s="6">
        <v>112140</v>
      </c>
      <c r="Z63" s="11"/>
      <c r="AA63" s="11"/>
      <c r="AB63" s="6">
        <v>112140</v>
      </c>
      <c r="AC63" s="11">
        <f>VLOOKUP(F63,[1]PC!$D:$F,3,0)</f>
        <v>2201520946</v>
      </c>
      <c r="AD63" s="6">
        <v>1743526</v>
      </c>
      <c r="AE63" s="11" t="str">
        <f>VLOOKUP(F63,[1]PC!$D:$J,7,0)</f>
        <v>26.06.2024</v>
      </c>
      <c r="AF63" s="12">
        <v>45443</v>
      </c>
    </row>
    <row r="64" spans="1:32" x14ac:dyDescent="0.35">
      <c r="A64" s="11">
        <v>891380046</v>
      </c>
      <c r="B64" s="11" t="s">
        <v>16</v>
      </c>
      <c r="C64" s="11" t="s">
        <v>17</v>
      </c>
      <c r="D64" s="11">
        <v>159931</v>
      </c>
      <c r="E64" s="11" t="s">
        <v>80</v>
      </c>
      <c r="F64" s="11" t="s">
        <v>143</v>
      </c>
      <c r="G64" s="12">
        <v>45409.745833333334</v>
      </c>
      <c r="H64" s="12">
        <v>45422.438530092593</v>
      </c>
      <c r="I64" s="12">
        <v>45422.666702314818</v>
      </c>
      <c r="J64" s="6">
        <v>156840</v>
      </c>
      <c r="K64" s="6">
        <v>156840</v>
      </c>
      <c r="L64" s="11" t="s">
        <v>12</v>
      </c>
      <c r="M64" s="11" t="s">
        <v>13</v>
      </c>
      <c r="N64" s="11"/>
      <c r="O64" s="4"/>
      <c r="P64" s="11" t="s">
        <v>179</v>
      </c>
      <c r="Q64" s="11" t="s">
        <v>148</v>
      </c>
      <c r="R64" s="11" t="e">
        <v>#N/A</v>
      </c>
      <c r="S64" s="11"/>
      <c r="T64" s="6">
        <v>156840</v>
      </c>
      <c r="U64" s="6">
        <v>0</v>
      </c>
      <c r="V64" s="6"/>
      <c r="W64" s="6"/>
      <c r="X64" s="6">
        <v>156840</v>
      </c>
      <c r="Y64" s="6">
        <v>156840</v>
      </c>
      <c r="Z64" s="23">
        <v>156840</v>
      </c>
      <c r="AA64" s="11">
        <v>1222460865</v>
      </c>
      <c r="AB64" s="6">
        <v>0</v>
      </c>
      <c r="AC64" s="11"/>
      <c r="AD64" s="11"/>
      <c r="AE64" s="11"/>
      <c r="AF64" s="12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T1:Y1 AD1 AB1 T40 X4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9" sqref="H29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190</v>
      </c>
      <c r="E2" s="40"/>
      <c r="F2" s="40"/>
      <c r="G2" s="40"/>
      <c r="H2" s="40"/>
      <c r="I2" s="41"/>
      <c r="J2" s="42" t="s">
        <v>191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192</v>
      </c>
      <c r="E4" s="40"/>
      <c r="F4" s="40"/>
      <c r="G4" s="40"/>
      <c r="H4" s="40"/>
      <c r="I4" s="41"/>
      <c r="J4" s="42" t="s">
        <v>193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216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214</v>
      </c>
      <c r="J11" s="56"/>
    </row>
    <row r="12" spans="2:10" ht="13" x14ac:dyDescent="0.3">
      <c r="B12" s="55"/>
      <c r="C12" s="57" t="s">
        <v>215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194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217</v>
      </c>
      <c r="D16" s="58"/>
      <c r="G16" s="60"/>
      <c r="H16" s="62" t="s">
        <v>195</v>
      </c>
      <c r="I16" s="62" t="s">
        <v>196</v>
      </c>
      <c r="J16" s="56"/>
    </row>
    <row r="17" spans="2:14" ht="13" x14ac:dyDescent="0.3">
      <c r="B17" s="55"/>
      <c r="C17" s="57" t="s">
        <v>197</v>
      </c>
      <c r="D17" s="57"/>
      <c r="E17" s="57"/>
      <c r="F17" s="57"/>
      <c r="G17" s="60"/>
      <c r="H17" s="63">
        <v>62</v>
      </c>
      <c r="I17" s="64">
        <v>9725306</v>
      </c>
      <c r="J17" s="56"/>
    </row>
    <row r="18" spans="2:14" x14ac:dyDescent="0.25">
      <c r="B18" s="55"/>
      <c r="C18" s="36" t="s">
        <v>198</v>
      </c>
      <c r="G18" s="60"/>
      <c r="H18" s="66">
        <v>30</v>
      </c>
      <c r="I18" s="67">
        <v>3262420</v>
      </c>
      <c r="J18" s="56"/>
    </row>
    <row r="19" spans="2:14" x14ac:dyDescent="0.25">
      <c r="B19" s="55"/>
      <c r="C19" s="36" t="s">
        <v>199</v>
      </c>
      <c r="G19" s="60"/>
      <c r="H19" s="66">
        <v>17</v>
      </c>
      <c r="I19" s="67">
        <v>1691095</v>
      </c>
      <c r="J19" s="56"/>
    </row>
    <row r="20" spans="2:14" x14ac:dyDescent="0.25">
      <c r="B20" s="55"/>
      <c r="C20" s="36" t="s">
        <v>200</v>
      </c>
      <c r="H20" s="68">
        <v>13</v>
      </c>
      <c r="I20" s="69">
        <v>4557751</v>
      </c>
      <c r="J20" s="56"/>
    </row>
    <row r="21" spans="2:14" x14ac:dyDescent="0.25">
      <c r="B21" s="55"/>
      <c r="C21" s="36" t="s">
        <v>201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202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203</v>
      </c>
      <c r="D23" s="57"/>
      <c r="E23" s="57"/>
      <c r="F23" s="57"/>
      <c r="H23" s="73">
        <f>H18+H19+H20+H21+H22</f>
        <v>60</v>
      </c>
      <c r="I23" s="74">
        <f>I18+I19+I20+I21+I22</f>
        <v>9511266</v>
      </c>
      <c r="J23" s="56"/>
    </row>
    <row r="24" spans="2:14" x14ac:dyDescent="0.25">
      <c r="B24" s="55"/>
      <c r="C24" s="36" t="s">
        <v>204</v>
      </c>
      <c r="H24" s="68">
        <v>2</v>
      </c>
      <c r="I24" s="69">
        <v>214040</v>
      </c>
      <c r="J24" s="56"/>
    </row>
    <row r="25" spans="2:14" ht="13" thickBot="1" x14ac:dyDescent="0.3">
      <c r="B25" s="55"/>
      <c r="C25" s="36" t="s">
        <v>205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206</v>
      </c>
      <c r="D26" s="57"/>
      <c r="E26" s="57"/>
      <c r="F26" s="57"/>
      <c r="H26" s="73">
        <f>H24+H25</f>
        <v>2</v>
      </c>
      <c r="I26" s="74">
        <f>I24+I25</f>
        <v>214040</v>
      </c>
      <c r="J26" s="56"/>
    </row>
    <row r="27" spans="2:14" ht="13.5" thickBot="1" x14ac:dyDescent="0.35">
      <c r="B27" s="55"/>
      <c r="C27" s="60" t="s">
        <v>207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208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209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62</v>
      </c>
      <c r="I31" s="67">
        <f>I23+I26+I28</f>
        <v>9725306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/>
      <c r="D38" s="82"/>
      <c r="E38" s="60"/>
      <c r="F38" s="60"/>
      <c r="G38" s="60"/>
      <c r="H38" s="89" t="s">
        <v>210</v>
      </c>
      <c r="I38" s="82"/>
      <c r="J38" s="78"/>
    </row>
    <row r="39" spans="2:10" ht="13" x14ac:dyDescent="0.3">
      <c r="B39" s="55"/>
      <c r="C39" s="75" t="s">
        <v>230</v>
      </c>
      <c r="D39" s="60"/>
      <c r="E39" s="60"/>
      <c r="F39" s="60"/>
      <c r="G39" s="60"/>
      <c r="H39" s="75" t="s">
        <v>211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212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213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N11" sqref="N1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5"/>
      <c r="B1" s="96"/>
      <c r="C1" s="97" t="s">
        <v>218</v>
      </c>
      <c r="D1" s="98"/>
      <c r="E1" s="98"/>
      <c r="F1" s="98"/>
      <c r="G1" s="98"/>
      <c r="H1" s="99"/>
      <c r="I1" s="100" t="s">
        <v>191</v>
      </c>
    </row>
    <row r="2" spans="1:9" ht="53.5" customHeight="1" thickBot="1" x14ac:dyDescent="0.4">
      <c r="A2" s="101"/>
      <c r="B2" s="102"/>
      <c r="C2" s="103" t="s">
        <v>219</v>
      </c>
      <c r="D2" s="104"/>
      <c r="E2" s="104"/>
      <c r="F2" s="104"/>
      <c r="G2" s="104"/>
      <c r="H2" s="105"/>
      <c r="I2" s="106" t="s">
        <v>220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216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214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215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221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217</v>
      </c>
      <c r="C12" s="109"/>
      <c r="D12" s="60"/>
      <c r="E12" s="60"/>
      <c r="F12" s="60"/>
      <c r="G12" s="62" t="s">
        <v>222</v>
      </c>
      <c r="H12" s="62" t="s">
        <v>223</v>
      </c>
      <c r="I12" s="78"/>
    </row>
    <row r="13" spans="1:9" x14ac:dyDescent="0.35">
      <c r="A13" s="107"/>
      <c r="B13" s="75" t="s">
        <v>197</v>
      </c>
      <c r="C13" s="75"/>
      <c r="D13" s="75"/>
      <c r="E13" s="75"/>
      <c r="F13" s="60"/>
      <c r="G13" s="111">
        <f>G19</f>
        <v>60</v>
      </c>
      <c r="H13" s="112">
        <f>H19</f>
        <v>9511266</v>
      </c>
      <c r="I13" s="78"/>
    </row>
    <row r="14" spans="1:9" x14ac:dyDescent="0.35">
      <c r="A14" s="107"/>
      <c r="B14" s="60" t="s">
        <v>198</v>
      </c>
      <c r="C14" s="60"/>
      <c r="D14" s="60"/>
      <c r="E14" s="60"/>
      <c r="F14" s="60"/>
      <c r="G14" s="113">
        <v>30</v>
      </c>
      <c r="H14" s="114">
        <v>3262420</v>
      </c>
      <c r="I14" s="78"/>
    </row>
    <row r="15" spans="1:9" x14ac:dyDescent="0.35">
      <c r="A15" s="107"/>
      <c r="B15" s="60" t="s">
        <v>199</v>
      </c>
      <c r="C15" s="60"/>
      <c r="D15" s="60"/>
      <c r="E15" s="60"/>
      <c r="F15" s="60"/>
      <c r="G15" s="113">
        <v>17</v>
      </c>
      <c r="H15" s="114">
        <v>1691095</v>
      </c>
      <c r="I15" s="78"/>
    </row>
    <row r="16" spans="1:9" x14ac:dyDescent="0.35">
      <c r="A16" s="107"/>
      <c r="B16" s="60" t="s">
        <v>200</v>
      </c>
      <c r="C16" s="60"/>
      <c r="D16" s="60"/>
      <c r="E16" s="60"/>
      <c r="F16" s="60"/>
      <c r="G16" s="113">
        <v>13</v>
      </c>
      <c r="H16" s="114">
        <v>4557751</v>
      </c>
      <c r="I16" s="78"/>
    </row>
    <row r="17" spans="1:9" x14ac:dyDescent="0.35">
      <c r="A17" s="107"/>
      <c r="B17" s="60" t="s">
        <v>201</v>
      </c>
      <c r="C17" s="60"/>
      <c r="D17" s="60"/>
      <c r="E17" s="60"/>
      <c r="F17" s="60"/>
      <c r="G17" s="113">
        <v>0</v>
      </c>
      <c r="H17" s="114">
        <v>0</v>
      </c>
      <c r="I17" s="78"/>
    </row>
    <row r="18" spans="1:9" x14ac:dyDescent="0.35">
      <c r="A18" s="107"/>
      <c r="B18" s="60" t="s">
        <v>224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225</v>
      </c>
      <c r="C19" s="75"/>
      <c r="D19" s="75"/>
      <c r="E19" s="75"/>
      <c r="F19" s="60"/>
      <c r="G19" s="113">
        <f>SUM(G14:G18)</f>
        <v>60</v>
      </c>
      <c r="H19" s="112">
        <f>(H14+H15+H16+H17+H18)</f>
        <v>9511266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226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/>
      <c r="C25" s="82"/>
      <c r="D25" s="60"/>
      <c r="E25" s="60"/>
      <c r="F25" s="82" t="s">
        <v>227</v>
      </c>
      <c r="G25" s="82"/>
      <c r="H25" s="82"/>
      <c r="I25" s="78"/>
    </row>
    <row r="26" spans="1:9" x14ac:dyDescent="0.35">
      <c r="A26" s="107"/>
      <c r="B26" s="60" t="s">
        <v>230</v>
      </c>
      <c r="C26" s="82"/>
      <c r="D26" s="60"/>
      <c r="E26" s="60"/>
      <c r="F26" s="82" t="s">
        <v>228</v>
      </c>
      <c r="G26" s="82"/>
      <c r="H26" s="82"/>
      <c r="I26" s="78"/>
    </row>
    <row r="27" spans="1:9" x14ac:dyDescent="0.35">
      <c r="A27" s="107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229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INFO IPS</vt:lpstr>
      <vt:lpstr>TD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2024-06-28T18:18:36Z</cp:lastPrinted>
  <dcterms:created xsi:type="dcterms:W3CDTF">2022-06-01T14:39:12Z</dcterms:created>
  <dcterms:modified xsi:type="dcterms:W3CDTF">2024-06-28T18:32:51Z</dcterms:modified>
</cp:coreProperties>
</file>