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483518 HUMANIZAR SALUD INTEGRA\"/>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FACTURA'!$A$2:$AQ$99</definedName>
    <definedName name="_xlnm._FilterDatabase" localSheetId="0" hidden="1">'INFO IPS'!$A$2:$X$100</definedName>
  </definedNames>
  <calcPr calcId="152511"/>
  <pivotCaches>
    <pivotCache cacheId="52"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s="1"/>
  <c r="AM1" i="2" l="1"/>
  <c r="AL1" i="2" l="1"/>
  <c r="AK1" i="2"/>
  <c r="AJ1" i="2"/>
  <c r="AG1" i="2"/>
  <c r="T1" i="2" l="1"/>
  <c r="S1" i="2"/>
  <c r="R1" i="2"/>
  <c r="Q1" i="2"/>
  <c r="P1" i="2"/>
  <c r="O1" i="2"/>
  <c r="N1" i="2"/>
  <c r="M1" i="2"/>
  <c r="L1" i="2"/>
  <c r="K1" i="2"/>
  <c r="V99" i="2"/>
  <c r="J99" i="2"/>
  <c r="W99" i="2" s="1"/>
  <c r="C99" i="2"/>
  <c r="V98" i="2"/>
  <c r="J98" i="2"/>
  <c r="AC98" i="2" s="1"/>
  <c r="C98" i="2"/>
  <c r="V97" i="2"/>
  <c r="J97" i="2"/>
  <c r="AC97" i="2" s="1"/>
  <c r="C97" i="2"/>
  <c r="V96" i="2"/>
  <c r="J96" i="2"/>
  <c r="C96" i="2"/>
  <c r="V95" i="2"/>
  <c r="J95" i="2"/>
  <c r="W95" i="2" s="1"/>
  <c r="C95" i="2"/>
  <c r="V94" i="2"/>
  <c r="J94" i="2"/>
  <c r="AA94" i="2" s="1"/>
  <c r="C94" i="2"/>
  <c r="V93" i="2"/>
  <c r="J93" i="2"/>
  <c r="W93" i="2" s="1"/>
  <c r="C93" i="2"/>
  <c r="V92" i="2"/>
  <c r="J92" i="2"/>
  <c r="C92" i="2"/>
  <c r="V91" i="2"/>
  <c r="J91" i="2"/>
  <c r="C91" i="2"/>
  <c r="V90" i="2"/>
  <c r="J90" i="2"/>
  <c r="Y90" i="2" s="1"/>
  <c r="C90" i="2"/>
  <c r="V89" i="2"/>
  <c r="J89" i="2"/>
  <c r="W89" i="2" s="1"/>
  <c r="C89" i="2"/>
  <c r="V88" i="2"/>
  <c r="J88" i="2"/>
  <c r="W88" i="2" s="1"/>
  <c r="C88" i="2"/>
  <c r="V87" i="2"/>
  <c r="J87" i="2"/>
  <c r="W87" i="2" s="1"/>
  <c r="C87" i="2"/>
  <c r="V86" i="2"/>
  <c r="J86" i="2"/>
  <c r="C86" i="2"/>
  <c r="V85" i="2"/>
  <c r="J85" i="2"/>
  <c r="AC85" i="2" s="1"/>
  <c r="C85" i="2"/>
  <c r="V84" i="2"/>
  <c r="J84" i="2"/>
  <c r="Y84" i="2" s="1"/>
  <c r="C84" i="2"/>
  <c r="V83" i="2"/>
  <c r="J83" i="2"/>
  <c r="W83" i="2" s="1"/>
  <c r="C83" i="2"/>
  <c r="V82" i="2"/>
  <c r="J82" i="2"/>
  <c r="AB82" i="2" s="1"/>
  <c r="C82" i="2"/>
  <c r="V81" i="2"/>
  <c r="J81" i="2"/>
  <c r="W81" i="2" s="1"/>
  <c r="C81" i="2"/>
  <c r="V80" i="2"/>
  <c r="J80" i="2"/>
  <c r="C80" i="2"/>
  <c r="V79" i="2"/>
  <c r="J79" i="2"/>
  <c r="C79" i="2"/>
  <c r="V78" i="2"/>
  <c r="J78" i="2"/>
  <c r="Y78" i="2" s="1"/>
  <c r="C78" i="2"/>
  <c r="V77" i="2"/>
  <c r="J77" i="2"/>
  <c r="W77" i="2" s="1"/>
  <c r="C77" i="2"/>
  <c r="V76" i="2"/>
  <c r="J76" i="2"/>
  <c r="AA76" i="2" s="1"/>
  <c r="C76" i="2"/>
  <c r="V75" i="2"/>
  <c r="J75" i="2"/>
  <c r="C75" i="2"/>
  <c r="V74" i="2"/>
  <c r="J74" i="2"/>
  <c r="W74" i="2" s="1"/>
  <c r="C74" i="2"/>
  <c r="V73" i="2"/>
  <c r="J73" i="2"/>
  <c r="AC73" i="2" s="1"/>
  <c r="C73" i="2"/>
  <c r="V72" i="2"/>
  <c r="J72" i="2"/>
  <c r="Y72" i="2" s="1"/>
  <c r="C72" i="2"/>
  <c r="V71" i="2"/>
  <c r="J71" i="2"/>
  <c r="W71" i="2" s="1"/>
  <c r="C71" i="2"/>
  <c r="V70" i="2"/>
  <c r="J70" i="2"/>
  <c r="Z70" i="2" s="1"/>
  <c r="C70" i="2"/>
  <c r="V69" i="2"/>
  <c r="J69" i="2"/>
  <c r="AC69" i="2" s="1"/>
  <c r="C69" i="2"/>
  <c r="V68" i="2"/>
  <c r="J68" i="2"/>
  <c r="V67" i="2"/>
  <c r="J67" i="2"/>
  <c r="V66" i="2"/>
  <c r="J66" i="2"/>
  <c r="W66" i="2" s="1"/>
  <c r="V65" i="2"/>
  <c r="J65" i="2"/>
  <c r="X65" i="2" s="1"/>
  <c r="V64" i="2"/>
  <c r="J64" i="2"/>
  <c r="X64" i="2" s="1"/>
  <c r="V63" i="2"/>
  <c r="J63" i="2"/>
  <c r="V62" i="2"/>
  <c r="J62" i="2"/>
  <c r="W62" i="2" s="1"/>
  <c r="V61" i="2"/>
  <c r="J61" i="2"/>
  <c r="X61" i="2" s="1"/>
  <c r="V60" i="2"/>
  <c r="J60" i="2"/>
  <c r="V59" i="2"/>
  <c r="J59" i="2"/>
  <c r="V58" i="2"/>
  <c r="J58" i="2"/>
  <c r="W58" i="2" s="1"/>
  <c r="V57" i="2"/>
  <c r="J57" i="2"/>
  <c r="X57" i="2" s="1"/>
  <c r="V56" i="2"/>
  <c r="J56" i="2"/>
  <c r="V55" i="2"/>
  <c r="J55" i="2"/>
  <c r="V54" i="2"/>
  <c r="J54" i="2"/>
  <c r="W54" i="2" s="1"/>
  <c r="V53" i="2"/>
  <c r="J53" i="2"/>
  <c r="X53" i="2" s="1"/>
  <c r="V52" i="2"/>
  <c r="J52" i="2"/>
  <c r="V51" i="2"/>
  <c r="J51" i="2"/>
  <c r="V50" i="2"/>
  <c r="J50" i="2"/>
  <c r="W50" i="2" s="1"/>
  <c r="V49" i="2"/>
  <c r="J49" i="2"/>
  <c r="X49" i="2" s="1"/>
  <c r="V48" i="2"/>
  <c r="J48" i="2"/>
  <c r="V47" i="2"/>
  <c r="J47" i="2"/>
  <c r="V46" i="2"/>
  <c r="J46" i="2"/>
  <c r="W46" i="2" s="1"/>
  <c r="V45" i="2"/>
  <c r="J45" i="2"/>
  <c r="X45" i="2" s="1"/>
  <c r="V44" i="2"/>
  <c r="J44" i="2"/>
  <c r="V43" i="2"/>
  <c r="J43" i="2"/>
  <c r="V42" i="2"/>
  <c r="J42" i="2"/>
  <c r="W42" i="2" s="1"/>
  <c r="V41" i="2"/>
  <c r="J41" i="2"/>
  <c r="X41" i="2" s="1"/>
  <c r="V40" i="2"/>
  <c r="J40" i="2"/>
  <c r="V39" i="2"/>
  <c r="J39" i="2"/>
  <c r="V38" i="2"/>
  <c r="J38" i="2"/>
  <c r="W38" i="2" s="1"/>
  <c r="V37" i="2"/>
  <c r="J37" i="2"/>
  <c r="X37" i="2" s="1"/>
  <c r="V36" i="2"/>
  <c r="J36" i="2"/>
  <c r="V35" i="2"/>
  <c r="J35" i="2"/>
  <c r="AA35" i="2" s="1"/>
  <c r="V34" i="2"/>
  <c r="J34" i="2"/>
  <c r="W34" i="2" s="1"/>
  <c r="V33" i="2"/>
  <c r="J33" i="2"/>
  <c r="X33" i="2" s="1"/>
  <c r="V32" i="2"/>
  <c r="J32" i="2"/>
  <c r="W32" i="2" s="1"/>
  <c r="V31" i="2"/>
  <c r="J31" i="2"/>
  <c r="V30" i="2"/>
  <c r="J30" i="2"/>
  <c r="W30" i="2" s="1"/>
  <c r="V29" i="2"/>
  <c r="J29" i="2"/>
  <c r="X29" i="2" s="1"/>
  <c r="V28" i="2"/>
  <c r="J28" i="2"/>
  <c r="V27" i="2"/>
  <c r="J27" i="2"/>
  <c r="V26" i="2"/>
  <c r="J26" i="2"/>
  <c r="W26" i="2" s="1"/>
  <c r="V25" i="2"/>
  <c r="J25" i="2"/>
  <c r="X25" i="2" s="1"/>
  <c r="V24" i="2"/>
  <c r="J24" i="2"/>
  <c r="V23" i="2"/>
  <c r="J23" i="2"/>
  <c r="AC23" i="2" s="1"/>
  <c r="V22" i="2"/>
  <c r="J22" i="2"/>
  <c r="W22" i="2" s="1"/>
  <c r="V21" i="2"/>
  <c r="J21" i="2"/>
  <c r="X21" i="2" s="1"/>
  <c r="V20" i="2"/>
  <c r="J20" i="2"/>
  <c r="V19" i="2"/>
  <c r="J19" i="2"/>
  <c r="V18" i="2"/>
  <c r="J18" i="2"/>
  <c r="W18" i="2" s="1"/>
  <c r="V17" i="2"/>
  <c r="J17" i="2"/>
  <c r="Z17" i="2" s="1"/>
  <c r="C17" i="2"/>
  <c r="V16" i="2"/>
  <c r="J16" i="2"/>
  <c r="X16" i="2" s="1"/>
  <c r="C16" i="2"/>
  <c r="V15" i="2"/>
  <c r="J15" i="2"/>
  <c r="Z15" i="2" s="1"/>
  <c r="C15" i="2"/>
  <c r="V14" i="2"/>
  <c r="J14" i="2"/>
  <c r="C14" i="2"/>
  <c r="V13" i="2"/>
  <c r="J13" i="2"/>
  <c r="Z13" i="2" s="1"/>
  <c r="C13" i="2"/>
  <c r="V12" i="2"/>
  <c r="J12" i="2"/>
  <c r="C12" i="2"/>
  <c r="V11" i="2"/>
  <c r="J11" i="2"/>
  <c r="C11" i="2"/>
  <c r="V10" i="2"/>
  <c r="J10" i="2"/>
  <c r="C10" i="2"/>
  <c r="V9" i="2"/>
  <c r="J9" i="2"/>
  <c r="Y9" i="2" s="1"/>
  <c r="C9" i="2"/>
  <c r="V8" i="2"/>
  <c r="J8" i="2"/>
  <c r="AB8" i="2" s="1"/>
  <c r="C8" i="2"/>
  <c r="V7" i="2"/>
  <c r="J7" i="2"/>
  <c r="W7" i="2" s="1"/>
  <c r="C7" i="2"/>
  <c r="V6" i="2"/>
  <c r="J6" i="2"/>
  <c r="Z6" i="2" s="1"/>
  <c r="C6" i="2"/>
  <c r="V5" i="2"/>
  <c r="J5" i="2"/>
  <c r="AB5" i="2" s="1"/>
  <c r="C5" i="2"/>
  <c r="V4" i="2"/>
  <c r="J4" i="2"/>
  <c r="X4" i="2" s="1"/>
  <c r="C4" i="2"/>
  <c r="V3" i="2"/>
  <c r="J3" i="2"/>
  <c r="C3" i="2"/>
  <c r="AC28" i="2" l="1"/>
  <c r="AC40" i="2"/>
  <c r="V1" i="2"/>
  <c r="AC52" i="2"/>
  <c r="AC3" i="2"/>
  <c r="AC11" i="2"/>
  <c r="AC20" i="2"/>
  <c r="AC44" i="2"/>
  <c r="AC56" i="2"/>
  <c r="AC68" i="2"/>
  <c r="AC92" i="2"/>
  <c r="AC24" i="2"/>
  <c r="AC36" i="2"/>
  <c r="AC48" i="2"/>
  <c r="AC60" i="2"/>
  <c r="AC10" i="2"/>
  <c r="AC14" i="2"/>
  <c r="AC75" i="2"/>
  <c r="AC39" i="2"/>
  <c r="AC51" i="2"/>
  <c r="AC63" i="2"/>
  <c r="AC19" i="2"/>
  <c r="AC31" i="2"/>
  <c r="AC43" i="2"/>
  <c r="AC55" i="2"/>
  <c r="AC67" i="2"/>
  <c r="Z64" i="2"/>
  <c r="Z33" i="2"/>
  <c r="Z28" i="2"/>
  <c r="AA33" i="2"/>
  <c r="W64" i="2"/>
  <c r="AA25" i="2"/>
  <c r="AC77" i="2"/>
  <c r="AB77" i="2"/>
  <c r="X13" i="2"/>
  <c r="AA21" i="2"/>
  <c r="X62" i="2"/>
  <c r="AC42" i="2"/>
  <c r="AA62" i="2"/>
  <c r="Y81" i="2"/>
  <c r="AB88" i="2"/>
  <c r="Z99" i="2"/>
  <c r="Z78" i="2"/>
  <c r="Z81" i="2"/>
  <c r="AB99" i="2"/>
  <c r="Y3" i="2"/>
  <c r="AB78" i="2"/>
  <c r="Z3" i="2"/>
  <c r="X28" i="2"/>
  <c r="Y50" i="2"/>
  <c r="Y61" i="2"/>
  <c r="Y45" i="2"/>
  <c r="Z50" i="2"/>
  <c r="Z61" i="2"/>
  <c r="Y94" i="2"/>
  <c r="AA61" i="2"/>
  <c r="Y21" i="2"/>
  <c r="Z21" i="2"/>
  <c r="X74" i="2"/>
  <c r="W13" i="2"/>
  <c r="AA84" i="2"/>
  <c r="X99" i="2"/>
  <c r="W20" i="2"/>
  <c r="AA37" i="2"/>
  <c r="Y16" i="2"/>
  <c r="AB42" i="2"/>
  <c r="AC47" i="2"/>
  <c r="AC64" i="2"/>
  <c r="Z84" i="2"/>
  <c r="AC91" i="2"/>
  <c r="W76" i="2"/>
  <c r="X76" i="2"/>
  <c r="AC76" i="2"/>
  <c r="W17" i="2"/>
  <c r="Z57" i="2"/>
  <c r="X5" i="2"/>
  <c r="Y8" i="2"/>
  <c r="AC15" i="2"/>
  <c r="AC27" i="2"/>
  <c r="AC30" i="2"/>
  <c r="AA57" i="2"/>
  <c r="Y76" i="2"/>
  <c r="AC79" i="2"/>
  <c r="W92" i="2"/>
  <c r="Z95" i="2"/>
  <c r="Z30" i="2"/>
  <c r="W52" i="2"/>
  <c r="Y5" i="2"/>
  <c r="AC86" i="2"/>
  <c r="Y89" i="2"/>
  <c r="X92" i="2"/>
  <c r="AA95" i="2"/>
  <c r="Z26" i="2"/>
  <c r="X40" i="2"/>
  <c r="AB89" i="2"/>
  <c r="Y57" i="2"/>
  <c r="AB30" i="2"/>
  <c r="AC8" i="2"/>
  <c r="W44" i="2"/>
  <c r="Z5" i="2"/>
  <c r="Z40" i="2"/>
  <c r="W3" i="2"/>
  <c r="AB15" i="2"/>
  <c r="AC32" i="2"/>
  <c r="X50" i="2"/>
  <c r="AC54" i="2"/>
  <c r="AC59" i="2"/>
  <c r="Y62" i="2"/>
  <c r="Z74" i="2"/>
  <c r="AC80" i="2"/>
  <c r="AC96" i="2"/>
  <c r="Y99" i="2"/>
  <c r="AA26" i="2"/>
  <c r="W6" i="2"/>
  <c r="Y49" i="2"/>
  <c r="X69" i="2"/>
  <c r="X77" i="2"/>
  <c r="X88" i="2"/>
  <c r="Y38" i="2"/>
  <c r="Z49" i="2"/>
  <c r="AC66" i="2"/>
  <c r="X17" i="2"/>
  <c r="Z38" i="2"/>
  <c r="Z45" i="2"/>
  <c r="AA49" i="2"/>
  <c r="X52" i="2"/>
  <c r="W56" i="2"/>
  <c r="Z69" i="2"/>
  <c r="Z77" i="2"/>
  <c r="Z88" i="2"/>
  <c r="X95" i="2"/>
  <c r="X38" i="2"/>
  <c r="AB66" i="2"/>
  <c r="AB96" i="2"/>
  <c r="AA6" i="2"/>
  <c r="W15" i="2"/>
  <c r="Y69" i="2"/>
  <c r="Y77" i="2"/>
  <c r="Y88" i="2"/>
  <c r="AB6" i="2"/>
  <c r="X15" i="2"/>
  <c r="W5" i="2"/>
  <c r="AC6" i="2"/>
  <c r="Z9" i="2"/>
  <c r="Y15" i="2"/>
  <c r="Y17" i="2"/>
  <c r="Y25" i="2"/>
  <c r="W28" i="2"/>
  <c r="AA38" i="2"/>
  <c r="Z42" i="2"/>
  <c r="AA45" i="2"/>
  <c r="Z52" i="2"/>
  <c r="AA77" i="2"/>
  <c r="AA88" i="2"/>
  <c r="X93" i="2"/>
  <c r="Y95" i="2"/>
  <c r="AC94" i="2"/>
  <c r="AB95" i="2"/>
  <c r="AA5" i="2"/>
  <c r="AB18" i="2"/>
  <c r="W94" i="2"/>
  <c r="Z18" i="2"/>
  <c r="W68" i="2"/>
  <c r="AA70" i="2"/>
  <c r="X26" i="2"/>
  <c r="Y37" i="2"/>
  <c r="X68" i="2"/>
  <c r="AB70" i="2"/>
  <c r="AC95" i="2"/>
  <c r="AB3" i="2"/>
  <c r="AC18" i="2"/>
  <c r="Y26" i="2"/>
  <c r="Y33" i="2"/>
  <c r="Z37" i="2"/>
  <c r="W40" i="2"/>
  <c r="AA50" i="2"/>
  <c r="AB54" i="2"/>
  <c r="AB76" i="2"/>
  <c r="AC78" i="2"/>
  <c r="X81" i="2"/>
  <c r="AC84" i="2"/>
  <c r="X89" i="2"/>
  <c r="X94" i="2"/>
  <c r="AB94" i="2"/>
  <c r="Z62" i="2"/>
  <c r="W69" i="2"/>
  <c r="AB81" i="2"/>
  <c r="AB84" i="2"/>
  <c r="AC89" i="2"/>
  <c r="Z92" i="2"/>
  <c r="Z96" i="2"/>
  <c r="Y4" i="2"/>
  <c r="X24" i="2"/>
  <c r="Y41" i="2"/>
  <c r="Y53" i="2"/>
  <c r="X60" i="2"/>
  <c r="Y65" i="2"/>
  <c r="AA72" i="2"/>
  <c r="Y83" i="2"/>
  <c r="Y87" i="2"/>
  <c r="Z90" i="2"/>
  <c r="Z4" i="2"/>
  <c r="X7" i="2"/>
  <c r="X14" i="2"/>
  <c r="AA17" i="2"/>
  <c r="X22" i="2"/>
  <c r="Z24" i="2"/>
  <c r="AB26" i="2"/>
  <c r="Z29" i="2"/>
  <c r="X34" i="2"/>
  <c r="Z36" i="2"/>
  <c r="AB38" i="2"/>
  <c r="Z41" i="2"/>
  <c r="X46" i="2"/>
  <c r="Z48" i="2"/>
  <c r="AB50" i="2"/>
  <c r="Z53" i="2"/>
  <c r="X58" i="2"/>
  <c r="Z60" i="2"/>
  <c r="AB62" i="2"/>
  <c r="Z65" i="2"/>
  <c r="AB69" i="2"/>
  <c r="AB72" i="2"/>
  <c r="Z76" i="2"/>
  <c r="W80" i="2"/>
  <c r="AC82" i="2"/>
  <c r="Z83" i="2"/>
  <c r="Z87" i="2"/>
  <c r="AA90" i="2"/>
  <c r="Z94" i="2"/>
  <c r="W98" i="2"/>
  <c r="AA4" i="2"/>
  <c r="Y7" i="2"/>
  <c r="AC9" i="2"/>
  <c r="Y14" i="2"/>
  <c r="AB17" i="2"/>
  <c r="Y22" i="2"/>
  <c r="AC26" i="2"/>
  <c r="AA29" i="2"/>
  <c r="Y34" i="2"/>
  <c r="AC38" i="2"/>
  <c r="AA41" i="2"/>
  <c r="Y46" i="2"/>
  <c r="AC50" i="2"/>
  <c r="AA53" i="2"/>
  <c r="Y58" i="2"/>
  <c r="AC62" i="2"/>
  <c r="AA65" i="2"/>
  <c r="X71" i="2"/>
  <c r="W75" i="2"/>
  <c r="X80" i="2"/>
  <c r="W82" i="2"/>
  <c r="AA83" i="2"/>
  <c r="AB87" i="2"/>
  <c r="AB90" i="2"/>
  <c r="X98" i="2"/>
  <c r="X87" i="2"/>
  <c r="W14" i="2"/>
  <c r="X36" i="2"/>
  <c r="Z34" i="2"/>
  <c r="W24" i="2"/>
  <c r="W48" i="2"/>
  <c r="Y29" i="2"/>
  <c r="AA14" i="2"/>
  <c r="Z22" i="2"/>
  <c r="Z46" i="2"/>
  <c r="Z58" i="2"/>
  <c r="X75" i="2"/>
  <c r="X82" i="2"/>
  <c r="AB83" i="2"/>
  <c r="Z98" i="2"/>
  <c r="X6" i="2"/>
  <c r="AA7" i="2"/>
  <c r="AA9" i="2"/>
  <c r="Z16" i="2"/>
  <c r="X20" i="2"/>
  <c r="AA22" i="2"/>
  <c r="X32" i="2"/>
  <c r="AA34" i="2"/>
  <c r="X44" i="2"/>
  <c r="AA46" i="2"/>
  <c r="X56" i="2"/>
  <c r="AA58" i="2"/>
  <c r="AC70" i="2"/>
  <c r="Z71" i="2"/>
  <c r="Y75" i="2"/>
  <c r="Y82" i="2"/>
  <c r="AC83" i="2"/>
  <c r="Y93" i="2"/>
  <c r="X3" i="2"/>
  <c r="AC5" i="2"/>
  <c r="Y6" i="2"/>
  <c r="AB7" i="2"/>
  <c r="AB9" i="2"/>
  <c r="AA16" i="2"/>
  <c r="X18" i="2"/>
  <c r="Z20" i="2"/>
  <c r="AB22" i="2"/>
  <c r="Z25" i="2"/>
  <c r="X30" i="2"/>
  <c r="Z32" i="2"/>
  <c r="AB34" i="2"/>
  <c r="X42" i="2"/>
  <c r="Z44" i="2"/>
  <c r="AB46" i="2"/>
  <c r="X54" i="2"/>
  <c r="Z56" i="2"/>
  <c r="AB58" i="2"/>
  <c r="X66" i="2"/>
  <c r="Z68" i="2"/>
  <c r="W70" i="2"/>
  <c r="AA71" i="2"/>
  <c r="Z75" i="2"/>
  <c r="AA78" i="2"/>
  <c r="Z82" i="2"/>
  <c r="W86" i="2"/>
  <c r="AC88" i="2"/>
  <c r="Z89" i="2"/>
  <c r="Z93" i="2"/>
  <c r="AA96" i="2"/>
  <c r="AC72" i="2"/>
  <c r="W60" i="2"/>
  <c r="Z72" i="2"/>
  <c r="X83" i="2"/>
  <c r="X48" i="2"/>
  <c r="Z7" i="2"/>
  <c r="Y71" i="2"/>
  <c r="Z80" i="2"/>
  <c r="AC7" i="2"/>
  <c r="Y18" i="2"/>
  <c r="AC22" i="2"/>
  <c r="Y30" i="2"/>
  <c r="AC34" i="2"/>
  <c r="Y42" i="2"/>
  <c r="AC46" i="2"/>
  <c r="Y54" i="2"/>
  <c r="AC58" i="2"/>
  <c r="Y66" i="2"/>
  <c r="X70" i="2"/>
  <c r="AB71" i="2"/>
  <c r="AB75" i="2"/>
  <c r="AA82" i="2"/>
  <c r="X86" i="2"/>
  <c r="AA89" i="2"/>
  <c r="AB93" i="2"/>
  <c r="W36" i="2"/>
  <c r="Z54" i="2"/>
  <c r="Z66" i="2"/>
  <c r="Y70" i="2"/>
  <c r="AC71" i="2"/>
  <c r="Z86" i="2"/>
  <c r="AC90" i="2"/>
  <c r="AC17" i="2"/>
  <c r="AA18" i="2"/>
  <c r="AA30" i="2"/>
  <c r="AA42" i="2"/>
  <c r="AA54" i="2"/>
  <c r="AA66" i="2"/>
  <c r="AC12" i="2"/>
  <c r="W12" i="2"/>
  <c r="AB12" i="2"/>
  <c r="Y12" i="2"/>
  <c r="AA12" i="2"/>
  <c r="Z12" i="2"/>
  <c r="X12" i="2"/>
  <c r="AC13" i="2"/>
  <c r="AC74" i="2"/>
  <c r="AA3" i="2"/>
  <c r="AB4" i="2"/>
  <c r="W11" i="2"/>
  <c r="Y13" i="2"/>
  <c r="Z14" i="2"/>
  <c r="AA15" i="2"/>
  <c r="AB16" i="2"/>
  <c r="Y20" i="2"/>
  <c r="AB21" i="2"/>
  <c r="Y24" i="2"/>
  <c r="AB25" i="2"/>
  <c r="Y28" i="2"/>
  <c r="AB29" i="2"/>
  <c r="Y32" i="2"/>
  <c r="AB33" i="2"/>
  <c r="Y36" i="2"/>
  <c r="AB37" i="2"/>
  <c r="Y40" i="2"/>
  <c r="AB41" i="2"/>
  <c r="Y44" i="2"/>
  <c r="AB45" i="2"/>
  <c r="Y48" i="2"/>
  <c r="AB49" i="2"/>
  <c r="Y52" i="2"/>
  <c r="AB53" i="2"/>
  <c r="Y56" i="2"/>
  <c r="AB57" i="2"/>
  <c r="Y60" i="2"/>
  <c r="AB61" i="2"/>
  <c r="Y64" i="2"/>
  <c r="AB65" i="2"/>
  <c r="Y68" i="2"/>
  <c r="AA69" i="2"/>
  <c r="W73" i="2"/>
  <c r="Y74" i="2"/>
  <c r="AA75" i="2"/>
  <c r="W79" i="2"/>
  <c r="Y80" i="2"/>
  <c r="AA81" i="2"/>
  <c r="W85" i="2"/>
  <c r="Y86" i="2"/>
  <c r="AA87" i="2"/>
  <c r="W91" i="2"/>
  <c r="Y92" i="2"/>
  <c r="AA93" i="2"/>
  <c r="W97" i="2"/>
  <c r="Y98" i="2"/>
  <c r="AA99" i="2"/>
  <c r="W10" i="2"/>
  <c r="AC21" i="2"/>
  <c r="AC25" i="2"/>
  <c r="AC29" i="2"/>
  <c r="AC33" i="2"/>
  <c r="AC37" i="2"/>
  <c r="AC41" i="2"/>
  <c r="W55" i="2"/>
  <c r="W59" i="2"/>
  <c r="W67" i="2"/>
  <c r="X73" i="2"/>
  <c r="W9" i="2"/>
  <c r="X10" i="2"/>
  <c r="Y11" i="2"/>
  <c r="AA13" i="2"/>
  <c r="AB14" i="2"/>
  <c r="X19" i="2"/>
  <c r="AA20" i="2"/>
  <c r="X23" i="2"/>
  <c r="AA24" i="2"/>
  <c r="X27" i="2"/>
  <c r="AA28" i="2"/>
  <c r="X31" i="2"/>
  <c r="AA32" i="2"/>
  <c r="X35" i="2"/>
  <c r="AA36" i="2"/>
  <c r="X39" i="2"/>
  <c r="AA40" i="2"/>
  <c r="X43" i="2"/>
  <c r="AA44" i="2"/>
  <c r="X47" i="2"/>
  <c r="AA48" i="2"/>
  <c r="X51" i="2"/>
  <c r="AA52" i="2"/>
  <c r="X55" i="2"/>
  <c r="AA56" i="2"/>
  <c r="X59" i="2"/>
  <c r="AA60" i="2"/>
  <c r="X63" i="2"/>
  <c r="AA64" i="2"/>
  <c r="X67" i="2"/>
  <c r="AA68" i="2"/>
  <c r="W72" i="2"/>
  <c r="Y73" i="2"/>
  <c r="AA74" i="2"/>
  <c r="W78" i="2"/>
  <c r="Y79" i="2"/>
  <c r="AA80" i="2"/>
  <c r="AC81" i="2"/>
  <c r="W84" i="2"/>
  <c r="Y85" i="2"/>
  <c r="AA86" i="2"/>
  <c r="AC87" i="2"/>
  <c r="W90" i="2"/>
  <c r="Y91" i="2"/>
  <c r="AA92" i="2"/>
  <c r="AC93" i="2"/>
  <c r="W96" i="2"/>
  <c r="Y97" i="2"/>
  <c r="AA98" i="2"/>
  <c r="AC99" i="2"/>
  <c r="X11" i="2"/>
  <c r="W19" i="2"/>
  <c r="W23" i="2"/>
  <c r="W35" i="2"/>
  <c r="W39" i="2"/>
  <c r="W47" i="2"/>
  <c r="W51" i="2"/>
  <c r="W63" i="2"/>
  <c r="AC65" i="2"/>
  <c r="X91" i="2"/>
  <c r="X97" i="2"/>
  <c r="W8" i="2"/>
  <c r="X9" i="2"/>
  <c r="Y10" i="2"/>
  <c r="Z11" i="2"/>
  <c r="AB13" i="2"/>
  <c r="Y19" i="2"/>
  <c r="AB20" i="2"/>
  <c r="Y23" i="2"/>
  <c r="AB24" i="2"/>
  <c r="Y27" i="2"/>
  <c r="AB28" i="2"/>
  <c r="Y31" i="2"/>
  <c r="AB32" i="2"/>
  <c r="Y35" i="2"/>
  <c r="AB36" i="2"/>
  <c r="Y39" i="2"/>
  <c r="AB40" i="2"/>
  <c r="Y43" i="2"/>
  <c r="AB44" i="2"/>
  <c r="Y47" i="2"/>
  <c r="AB48" i="2"/>
  <c r="Y51" i="2"/>
  <c r="AB52" i="2"/>
  <c r="Y55" i="2"/>
  <c r="AB56" i="2"/>
  <c r="Y59" i="2"/>
  <c r="AB60" i="2"/>
  <c r="Y63" i="2"/>
  <c r="AB64" i="2"/>
  <c r="Y67" i="2"/>
  <c r="AB68" i="2"/>
  <c r="X72" i="2"/>
  <c r="Z73" i="2"/>
  <c r="AB74" i="2"/>
  <c r="X78" i="2"/>
  <c r="Z79" i="2"/>
  <c r="AB80" i="2"/>
  <c r="X84" i="2"/>
  <c r="Z85" i="2"/>
  <c r="AB86" i="2"/>
  <c r="X90" i="2"/>
  <c r="Z91" i="2"/>
  <c r="AB92" i="2"/>
  <c r="X96" i="2"/>
  <c r="Z97" i="2"/>
  <c r="AB98" i="2"/>
  <c r="AC4" i="2"/>
  <c r="AC16" i="2"/>
  <c r="W27" i="2"/>
  <c r="W31" i="2"/>
  <c r="W43" i="2"/>
  <c r="AC45" i="2"/>
  <c r="AC49" i="2"/>
  <c r="AC53" i="2"/>
  <c r="AC57" i="2"/>
  <c r="AC61" i="2"/>
  <c r="X79" i="2"/>
  <c r="X85" i="2"/>
  <c r="X8" i="2"/>
  <c r="Z10" i="2"/>
  <c r="AA11" i="2"/>
  <c r="Z19" i="2"/>
  <c r="Z23" i="2"/>
  <c r="Z27" i="2"/>
  <c r="Z31" i="2"/>
  <c r="Z35" i="2"/>
  <c r="Z39" i="2"/>
  <c r="Z43" i="2"/>
  <c r="Z47" i="2"/>
  <c r="Z51" i="2"/>
  <c r="Z55" i="2"/>
  <c r="Z59" i="2"/>
  <c r="Z63" i="2"/>
  <c r="Z67" i="2"/>
  <c r="AA73" i="2"/>
  <c r="AA79" i="2"/>
  <c r="AA85" i="2"/>
  <c r="AA91" i="2"/>
  <c r="Y96" i="2"/>
  <c r="AA97" i="2"/>
  <c r="AA19" i="2"/>
  <c r="AB73" i="2"/>
  <c r="AB79" i="2"/>
  <c r="AB85" i="2"/>
  <c r="AB91" i="2"/>
  <c r="AB97" i="2"/>
  <c r="AA10" i="2"/>
  <c r="AB11" i="2"/>
  <c r="AA27" i="2"/>
  <c r="AA31" i="2"/>
  <c r="AA39" i="2"/>
  <c r="AA43" i="2"/>
  <c r="AA47" i="2"/>
  <c r="AA51" i="2"/>
  <c r="AA63" i="2"/>
  <c r="AA67" i="2"/>
  <c r="Z8" i="2"/>
  <c r="AB10" i="2"/>
  <c r="AB19" i="2"/>
  <c r="AB23" i="2"/>
  <c r="AB27" i="2"/>
  <c r="AB31" i="2"/>
  <c r="AB35" i="2"/>
  <c r="AB39" i="2"/>
  <c r="AB43" i="2"/>
  <c r="AB47" i="2"/>
  <c r="AB51" i="2"/>
  <c r="AB55" i="2"/>
  <c r="AB59" i="2"/>
  <c r="AB63" i="2"/>
  <c r="AB67" i="2"/>
  <c r="AA23" i="2"/>
  <c r="AA55" i="2"/>
  <c r="AA59" i="2"/>
  <c r="W4" i="2"/>
  <c r="AA8" i="2"/>
  <c r="W16" i="2"/>
  <c r="W21" i="2"/>
  <c r="W25" i="2"/>
  <c r="W29" i="2"/>
  <c r="W33" i="2"/>
  <c r="AC35" i="2"/>
  <c r="W37" i="2"/>
  <c r="W41" i="2"/>
  <c r="W45" i="2"/>
  <c r="W49" i="2"/>
  <c r="W53" i="2"/>
  <c r="W57" i="2"/>
  <c r="W61" i="2"/>
  <c r="W65" i="2"/>
  <c r="G100" i="1"/>
  <c r="H100" i="1"/>
  <c r="I100" i="1"/>
  <c r="J100" i="1"/>
  <c r="K100" i="1"/>
  <c r="L100" i="1"/>
  <c r="M100" i="1"/>
  <c r="N100" i="1"/>
  <c r="O100" i="1"/>
  <c r="F100"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69" i="1"/>
  <c r="P56" i="1"/>
  <c r="P57" i="1"/>
  <c r="P58" i="1"/>
  <c r="P59" i="1"/>
  <c r="P60" i="1"/>
  <c r="P61" i="1"/>
  <c r="P62" i="1"/>
  <c r="P63" i="1"/>
  <c r="P64" i="1"/>
  <c r="P65" i="1"/>
  <c r="P66" i="1"/>
  <c r="P67" i="1"/>
  <c r="P68" i="1"/>
  <c r="E56" i="1"/>
  <c r="E57" i="1"/>
  <c r="E58" i="1"/>
  <c r="E59" i="1"/>
  <c r="E60" i="1"/>
  <c r="E61" i="1"/>
  <c r="E62" i="1"/>
  <c r="E63" i="1"/>
  <c r="E64" i="1"/>
  <c r="E65" i="1"/>
  <c r="E66" i="1"/>
  <c r="E67" i="1"/>
  <c r="E68" i="1"/>
  <c r="P55" i="1"/>
  <c r="E55" i="1"/>
  <c r="P54" i="1"/>
  <c r="E54" i="1"/>
  <c r="P53" i="1"/>
  <c r="E53" i="1"/>
  <c r="P52" i="1"/>
  <c r="E52" i="1"/>
  <c r="P51" i="1"/>
  <c r="E51" i="1"/>
  <c r="P50" i="1"/>
  <c r="E50" i="1"/>
  <c r="P49" i="1"/>
  <c r="E49" i="1"/>
  <c r="P48" i="1"/>
  <c r="E48" i="1"/>
  <c r="P47" i="1"/>
  <c r="E47" i="1"/>
  <c r="P46" i="1"/>
  <c r="E46" i="1"/>
  <c r="P45" i="1"/>
  <c r="E45" i="1"/>
  <c r="P44" i="1"/>
  <c r="E44" i="1"/>
  <c r="P43" i="1"/>
  <c r="E43" i="1"/>
  <c r="P42" i="1"/>
  <c r="E42" i="1"/>
  <c r="P41" i="1"/>
  <c r="E41" i="1"/>
  <c r="P40" i="1"/>
  <c r="E40" i="1"/>
  <c r="P39" i="1"/>
  <c r="E39" i="1"/>
  <c r="P38" i="1"/>
  <c r="E38" i="1"/>
  <c r="P37" i="1"/>
  <c r="E37" i="1"/>
  <c r="P36" i="1"/>
  <c r="E36" i="1"/>
  <c r="P35" i="1"/>
  <c r="E35" i="1"/>
  <c r="P34" i="1"/>
  <c r="E34" i="1"/>
  <c r="P33" i="1"/>
  <c r="E33" i="1"/>
  <c r="P32" i="1"/>
  <c r="E32" i="1"/>
  <c r="P31" i="1"/>
  <c r="E31" i="1"/>
  <c r="P30" i="1"/>
  <c r="E30" i="1"/>
  <c r="P29" i="1"/>
  <c r="E29" i="1"/>
  <c r="P28" i="1"/>
  <c r="E28" i="1"/>
  <c r="P27" i="1"/>
  <c r="E27" i="1"/>
  <c r="P26" i="1"/>
  <c r="E26" i="1"/>
  <c r="P25" i="1"/>
  <c r="E25" i="1"/>
  <c r="P24" i="1"/>
  <c r="E24" i="1"/>
  <c r="P23" i="1"/>
  <c r="E23" i="1"/>
  <c r="P22" i="1"/>
  <c r="E22" i="1"/>
  <c r="P21" i="1"/>
  <c r="E21" i="1"/>
  <c r="P20" i="1"/>
  <c r="E20" i="1"/>
  <c r="P19" i="1"/>
  <c r="E19" i="1"/>
  <c r="P18" i="1"/>
  <c r="E18" i="1"/>
  <c r="P17" i="1"/>
  <c r="E17" i="1"/>
  <c r="A17" i="1"/>
  <c r="P16" i="1"/>
  <c r="E16" i="1"/>
  <c r="A16" i="1"/>
  <c r="P15" i="1"/>
  <c r="E15" i="1"/>
  <c r="A15" i="1"/>
  <c r="P14" i="1"/>
  <c r="E14" i="1"/>
  <c r="A14" i="1"/>
  <c r="P13" i="1"/>
  <c r="E13" i="1"/>
  <c r="A13" i="1"/>
  <c r="P12" i="1"/>
  <c r="E12" i="1"/>
  <c r="A12" i="1"/>
  <c r="P11" i="1"/>
  <c r="E11" i="1"/>
  <c r="A11" i="1"/>
  <c r="P10" i="1"/>
  <c r="E10" i="1"/>
  <c r="A10" i="1"/>
  <c r="P9" i="1"/>
  <c r="E9" i="1"/>
  <c r="A9" i="1"/>
  <c r="P8" i="1"/>
  <c r="E8" i="1"/>
  <c r="A8" i="1"/>
  <c r="P7" i="1"/>
  <c r="E7" i="1"/>
  <c r="A7" i="1"/>
  <c r="P6" i="1"/>
  <c r="E6" i="1"/>
  <c r="A6" i="1"/>
  <c r="P5" i="1"/>
  <c r="E5" i="1"/>
  <c r="A5" i="1"/>
  <c r="P4" i="1"/>
  <c r="E4" i="1"/>
  <c r="A4" i="1"/>
  <c r="P3" i="1"/>
  <c r="E3" i="1"/>
  <c r="A3" i="1"/>
  <c r="AD5" i="2" l="1"/>
  <c r="AD7" i="2"/>
  <c r="AD15" i="2"/>
  <c r="AD14" i="2"/>
  <c r="AD17" i="2"/>
  <c r="AD6" i="2"/>
  <c r="AD16" i="2"/>
  <c r="AD13" i="2"/>
  <c r="AD8" i="2"/>
  <c r="AD10" i="2"/>
  <c r="AD3" i="2"/>
  <c r="AD11" i="2"/>
  <c r="AD9" i="2"/>
  <c r="AD4" i="2"/>
  <c r="AD12" i="2"/>
  <c r="P100" i="1"/>
  <c r="Q4" i="1"/>
  <c r="R4" i="1"/>
  <c r="S4" i="1"/>
  <c r="T4" i="1"/>
  <c r="U4" i="1"/>
  <c r="V4" i="1"/>
  <c r="W4" i="1"/>
  <c r="Q5" i="1"/>
  <c r="R5" i="1"/>
  <c r="S5" i="1"/>
  <c r="T5" i="1"/>
  <c r="U5" i="1"/>
  <c r="V5" i="1"/>
  <c r="W5" i="1"/>
  <c r="Q6" i="1"/>
  <c r="R6" i="1"/>
  <c r="S6" i="1"/>
  <c r="T6" i="1"/>
  <c r="U6" i="1"/>
  <c r="V6" i="1"/>
  <c r="W6" i="1"/>
  <c r="Q7" i="1"/>
  <c r="R7" i="1"/>
  <c r="S7" i="1"/>
  <c r="T7" i="1"/>
  <c r="U7" i="1"/>
  <c r="V7" i="1"/>
  <c r="W7" i="1"/>
  <c r="Q8" i="1"/>
  <c r="R8" i="1"/>
  <c r="S8" i="1"/>
  <c r="T8" i="1"/>
  <c r="U8" i="1"/>
  <c r="V8" i="1"/>
  <c r="W8" i="1"/>
  <c r="Q9" i="1"/>
  <c r="R9" i="1"/>
  <c r="S9" i="1"/>
  <c r="T9" i="1"/>
  <c r="U9" i="1"/>
  <c r="V9" i="1"/>
  <c r="W9" i="1"/>
  <c r="Q10" i="1"/>
  <c r="R10" i="1"/>
  <c r="S10" i="1"/>
  <c r="T10" i="1"/>
  <c r="U10" i="1"/>
  <c r="V10" i="1"/>
  <c r="W10" i="1"/>
  <c r="Q11" i="1"/>
  <c r="R11" i="1"/>
  <c r="S11" i="1"/>
  <c r="T11" i="1"/>
  <c r="U11" i="1"/>
  <c r="V11" i="1"/>
  <c r="W11" i="1"/>
  <c r="Q12" i="1"/>
  <c r="R12" i="1"/>
  <c r="S12" i="1"/>
  <c r="T12" i="1"/>
  <c r="U12" i="1"/>
  <c r="V12" i="1"/>
  <c r="W12" i="1"/>
  <c r="Q13" i="1"/>
  <c r="R13" i="1"/>
  <c r="S13" i="1"/>
  <c r="T13" i="1"/>
  <c r="U13" i="1"/>
  <c r="V13" i="1"/>
  <c r="W13" i="1"/>
  <c r="Q14" i="1"/>
  <c r="R14" i="1"/>
  <c r="S14" i="1"/>
  <c r="T14" i="1"/>
  <c r="U14" i="1"/>
  <c r="V14" i="1"/>
  <c r="W14" i="1"/>
  <c r="Q15" i="1"/>
  <c r="R15" i="1"/>
  <c r="S15" i="1"/>
  <c r="T15" i="1"/>
  <c r="U15" i="1"/>
  <c r="V15" i="1"/>
  <c r="W15" i="1"/>
  <c r="Q16" i="1"/>
  <c r="R16" i="1"/>
  <c r="S16" i="1"/>
  <c r="T16" i="1"/>
  <c r="U16" i="1"/>
  <c r="V16" i="1"/>
  <c r="W16" i="1"/>
  <c r="Q17" i="1"/>
  <c r="R17" i="1"/>
  <c r="S17" i="1"/>
  <c r="T17" i="1"/>
  <c r="U17" i="1"/>
  <c r="V17" i="1"/>
  <c r="W17" i="1"/>
  <c r="Q18" i="1"/>
  <c r="R18" i="1"/>
  <c r="S18" i="1"/>
  <c r="T18" i="1"/>
  <c r="U18" i="1"/>
  <c r="V18" i="1"/>
  <c r="W18" i="1"/>
  <c r="Q19" i="1"/>
  <c r="R19" i="1"/>
  <c r="S19" i="1"/>
  <c r="T19" i="1"/>
  <c r="U19" i="1"/>
  <c r="V19" i="1"/>
  <c r="W19" i="1"/>
  <c r="Q20" i="1"/>
  <c r="R20" i="1"/>
  <c r="S20" i="1"/>
  <c r="T20" i="1"/>
  <c r="U20" i="1"/>
  <c r="V20" i="1"/>
  <c r="W20" i="1"/>
  <c r="Q21" i="1"/>
  <c r="R21" i="1"/>
  <c r="S21" i="1"/>
  <c r="T21" i="1"/>
  <c r="U21" i="1"/>
  <c r="V21" i="1"/>
  <c r="W21" i="1"/>
  <c r="Q22" i="1"/>
  <c r="R22" i="1"/>
  <c r="S22" i="1"/>
  <c r="T22" i="1"/>
  <c r="U22" i="1"/>
  <c r="V22" i="1"/>
  <c r="W22" i="1"/>
  <c r="Q23" i="1"/>
  <c r="R23" i="1"/>
  <c r="S23" i="1"/>
  <c r="T23" i="1"/>
  <c r="U23" i="1"/>
  <c r="V23" i="1"/>
  <c r="W23" i="1"/>
  <c r="Q24" i="1"/>
  <c r="R24" i="1"/>
  <c r="S24" i="1"/>
  <c r="T24" i="1"/>
  <c r="U24" i="1"/>
  <c r="V24" i="1"/>
  <c r="W24" i="1"/>
  <c r="Q25" i="1"/>
  <c r="R25" i="1"/>
  <c r="S25" i="1"/>
  <c r="T25" i="1"/>
  <c r="U25" i="1"/>
  <c r="V25" i="1"/>
  <c r="W25" i="1"/>
  <c r="Q26" i="1"/>
  <c r="R26" i="1"/>
  <c r="S26" i="1"/>
  <c r="T26" i="1"/>
  <c r="U26" i="1"/>
  <c r="V26" i="1"/>
  <c r="W26" i="1"/>
  <c r="Q27" i="1"/>
  <c r="R27" i="1"/>
  <c r="S27" i="1"/>
  <c r="T27" i="1"/>
  <c r="U27" i="1"/>
  <c r="V27" i="1"/>
  <c r="W27" i="1"/>
  <c r="Q28" i="1"/>
  <c r="R28" i="1"/>
  <c r="S28" i="1"/>
  <c r="T28" i="1"/>
  <c r="U28" i="1"/>
  <c r="V28" i="1"/>
  <c r="W28" i="1"/>
  <c r="Q29" i="1"/>
  <c r="R29" i="1"/>
  <c r="S29" i="1"/>
  <c r="T29" i="1"/>
  <c r="U29" i="1"/>
  <c r="V29" i="1"/>
  <c r="W29" i="1"/>
  <c r="Q30" i="1"/>
  <c r="R30" i="1"/>
  <c r="S30" i="1"/>
  <c r="T30" i="1"/>
  <c r="U30" i="1"/>
  <c r="V30" i="1"/>
  <c r="W30" i="1"/>
  <c r="Q31" i="1"/>
  <c r="R31" i="1"/>
  <c r="S31" i="1"/>
  <c r="T31" i="1"/>
  <c r="U31" i="1"/>
  <c r="V31" i="1"/>
  <c r="W31" i="1"/>
  <c r="Q32" i="1"/>
  <c r="R32" i="1"/>
  <c r="S32" i="1"/>
  <c r="T32" i="1"/>
  <c r="U32" i="1"/>
  <c r="V32" i="1"/>
  <c r="W32" i="1"/>
  <c r="Q33" i="1"/>
  <c r="R33" i="1"/>
  <c r="S33" i="1"/>
  <c r="T33" i="1"/>
  <c r="U33" i="1"/>
  <c r="V33" i="1"/>
  <c r="W33" i="1"/>
  <c r="Q34" i="1"/>
  <c r="R34" i="1"/>
  <c r="S34" i="1"/>
  <c r="T34" i="1"/>
  <c r="U34" i="1"/>
  <c r="V34" i="1"/>
  <c r="W34" i="1"/>
  <c r="Q35" i="1"/>
  <c r="R35" i="1"/>
  <c r="S35" i="1"/>
  <c r="T35" i="1"/>
  <c r="U35" i="1"/>
  <c r="V35" i="1"/>
  <c r="W35" i="1"/>
  <c r="Q36" i="1"/>
  <c r="R36" i="1"/>
  <c r="S36" i="1"/>
  <c r="T36" i="1"/>
  <c r="U36" i="1"/>
  <c r="V36" i="1"/>
  <c r="W36" i="1"/>
  <c r="Q37" i="1"/>
  <c r="R37" i="1"/>
  <c r="S37" i="1"/>
  <c r="T37" i="1"/>
  <c r="U37" i="1"/>
  <c r="V37" i="1"/>
  <c r="W37" i="1"/>
  <c r="Q38" i="1"/>
  <c r="R38" i="1"/>
  <c r="S38" i="1"/>
  <c r="T38" i="1"/>
  <c r="U38" i="1"/>
  <c r="V38" i="1"/>
  <c r="W38" i="1"/>
  <c r="Q39" i="1"/>
  <c r="R39" i="1"/>
  <c r="S39" i="1"/>
  <c r="T39" i="1"/>
  <c r="U39" i="1"/>
  <c r="V39" i="1"/>
  <c r="W39" i="1"/>
  <c r="Q40" i="1"/>
  <c r="R40" i="1"/>
  <c r="S40" i="1"/>
  <c r="T40" i="1"/>
  <c r="U40" i="1"/>
  <c r="V40" i="1"/>
  <c r="W40" i="1"/>
  <c r="Q41" i="1"/>
  <c r="R41" i="1"/>
  <c r="S41" i="1"/>
  <c r="T41" i="1"/>
  <c r="U41" i="1"/>
  <c r="V41" i="1"/>
  <c r="W41" i="1"/>
  <c r="Q42" i="1"/>
  <c r="R42" i="1"/>
  <c r="S42" i="1"/>
  <c r="T42" i="1"/>
  <c r="U42" i="1"/>
  <c r="V42" i="1"/>
  <c r="W42" i="1"/>
  <c r="Q43" i="1"/>
  <c r="R43" i="1"/>
  <c r="S43" i="1"/>
  <c r="T43" i="1"/>
  <c r="U43" i="1"/>
  <c r="V43" i="1"/>
  <c r="W43" i="1"/>
  <c r="Q44" i="1"/>
  <c r="R44" i="1"/>
  <c r="S44" i="1"/>
  <c r="T44" i="1"/>
  <c r="U44" i="1"/>
  <c r="V44" i="1"/>
  <c r="W44" i="1"/>
  <c r="Q45" i="1"/>
  <c r="R45" i="1"/>
  <c r="S45" i="1"/>
  <c r="T45" i="1"/>
  <c r="U45" i="1"/>
  <c r="V45" i="1"/>
  <c r="W45" i="1"/>
  <c r="Q46" i="1"/>
  <c r="R46" i="1"/>
  <c r="S46" i="1"/>
  <c r="T46" i="1"/>
  <c r="U46" i="1"/>
  <c r="V46" i="1"/>
  <c r="W46" i="1"/>
  <c r="Q47" i="1"/>
  <c r="R47" i="1"/>
  <c r="S47" i="1"/>
  <c r="T47" i="1"/>
  <c r="U47" i="1"/>
  <c r="V47" i="1"/>
  <c r="W47" i="1"/>
  <c r="Q48" i="1"/>
  <c r="R48" i="1"/>
  <c r="S48" i="1"/>
  <c r="T48" i="1"/>
  <c r="U48" i="1"/>
  <c r="V48" i="1"/>
  <c r="W48" i="1"/>
  <c r="Q49" i="1"/>
  <c r="R49" i="1"/>
  <c r="S49" i="1"/>
  <c r="T49" i="1"/>
  <c r="U49" i="1"/>
  <c r="V49" i="1"/>
  <c r="W49" i="1"/>
  <c r="Q50" i="1"/>
  <c r="R50" i="1"/>
  <c r="S50" i="1"/>
  <c r="T50" i="1"/>
  <c r="U50" i="1"/>
  <c r="V50" i="1"/>
  <c r="W50" i="1"/>
  <c r="Q51" i="1"/>
  <c r="R51" i="1"/>
  <c r="S51" i="1"/>
  <c r="T51" i="1"/>
  <c r="U51" i="1"/>
  <c r="V51" i="1"/>
  <c r="W51" i="1"/>
  <c r="Q52" i="1"/>
  <c r="R52" i="1"/>
  <c r="S52" i="1"/>
  <c r="T52" i="1"/>
  <c r="U52" i="1"/>
  <c r="V52" i="1"/>
  <c r="W52" i="1"/>
  <c r="Q53" i="1"/>
  <c r="R53" i="1"/>
  <c r="S53" i="1"/>
  <c r="T53" i="1"/>
  <c r="U53" i="1"/>
  <c r="V53" i="1"/>
  <c r="W53" i="1"/>
  <c r="Q54" i="1"/>
  <c r="R54" i="1"/>
  <c r="S54" i="1"/>
  <c r="T54" i="1"/>
  <c r="U54" i="1"/>
  <c r="V54" i="1"/>
  <c r="W54" i="1"/>
  <c r="Q55" i="1"/>
  <c r="R55" i="1"/>
  <c r="S55" i="1"/>
  <c r="T55" i="1"/>
  <c r="U55" i="1"/>
  <c r="V55" i="1"/>
  <c r="W55" i="1"/>
  <c r="Q68" i="1"/>
  <c r="R68" i="1"/>
  <c r="S68" i="1"/>
  <c r="T68" i="1"/>
  <c r="U68" i="1"/>
  <c r="V68" i="1"/>
  <c r="W68" i="1"/>
  <c r="Q67" i="1"/>
  <c r="R67" i="1"/>
  <c r="S67" i="1"/>
  <c r="T67" i="1"/>
  <c r="U67" i="1"/>
  <c r="V67" i="1"/>
  <c r="W67" i="1"/>
  <c r="Q66" i="1"/>
  <c r="R66" i="1"/>
  <c r="S66" i="1"/>
  <c r="T66" i="1"/>
  <c r="U66" i="1"/>
  <c r="V66" i="1"/>
  <c r="W66" i="1"/>
  <c r="Q65" i="1"/>
  <c r="R65" i="1"/>
  <c r="S65" i="1"/>
  <c r="T65" i="1"/>
  <c r="U65" i="1"/>
  <c r="V65" i="1"/>
  <c r="W65" i="1"/>
  <c r="Q64" i="1"/>
  <c r="R64" i="1"/>
  <c r="S64" i="1"/>
  <c r="T64" i="1"/>
  <c r="U64" i="1"/>
  <c r="V64" i="1"/>
  <c r="W64" i="1"/>
  <c r="Q63" i="1"/>
  <c r="R63" i="1"/>
  <c r="S63" i="1"/>
  <c r="T63" i="1"/>
  <c r="U63" i="1"/>
  <c r="V63" i="1"/>
  <c r="W63" i="1"/>
  <c r="Q62" i="1"/>
  <c r="R62" i="1"/>
  <c r="S62" i="1"/>
  <c r="T62" i="1"/>
  <c r="U62" i="1"/>
  <c r="V62" i="1"/>
  <c r="W62" i="1"/>
  <c r="Q61" i="1"/>
  <c r="R61" i="1"/>
  <c r="S61" i="1"/>
  <c r="T61" i="1"/>
  <c r="U61" i="1"/>
  <c r="V61" i="1"/>
  <c r="W61" i="1"/>
  <c r="Q60" i="1"/>
  <c r="R60" i="1"/>
  <c r="S60" i="1"/>
  <c r="T60" i="1"/>
  <c r="U60" i="1"/>
  <c r="V60" i="1"/>
  <c r="W60" i="1"/>
  <c r="Q59" i="1"/>
  <c r="R59" i="1"/>
  <c r="S59" i="1"/>
  <c r="T59" i="1"/>
  <c r="U59" i="1"/>
  <c r="V59" i="1"/>
  <c r="W59" i="1"/>
  <c r="Q58" i="1"/>
  <c r="R58" i="1"/>
  <c r="S58" i="1"/>
  <c r="T58" i="1"/>
  <c r="U58" i="1"/>
  <c r="V58" i="1"/>
  <c r="W58" i="1"/>
  <c r="Q57" i="1"/>
  <c r="R57" i="1"/>
  <c r="S57" i="1"/>
  <c r="T57" i="1"/>
  <c r="U57" i="1"/>
  <c r="V57" i="1"/>
  <c r="W57" i="1"/>
  <c r="Q56" i="1"/>
  <c r="R56" i="1"/>
  <c r="S56" i="1"/>
  <c r="T56" i="1"/>
  <c r="U56" i="1"/>
  <c r="V56" i="1"/>
  <c r="W56" i="1"/>
  <c r="Q99" i="1"/>
  <c r="R99" i="1"/>
  <c r="S99" i="1"/>
  <c r="T99" i="1"/>
  <c r="U99" i="1"/>
  <c r="V99" i="1"/>
  <c r="W99" i="1"/>
  <c r="Q98" i="1"/>
  <c r="R98" i="1"/>
  <c r="S98" i="1"/>
  <c r="T98" i="1"/>
  <c r="U98" i="1"/>
  <c r="V98" i="1"/>
  <c r="W98" i="1"/>
  <c r="Q97" i="1"/>
  <c r="R97" i="1"/>
  <c r="S97" i="1"/>
  <c r="T97" i="1"/>
  <c r="U97" i="1"/>
  <c r="V97" i="1"/>
  <c r="W97" i="1"/>
  <c r="Q96" i="1"/>
  <c r="R96" i="1"/>
  <c r="S96" i="1"/>
  <c r="T96" i="1"/>
  <c r="U96" i="1"/>
  <c r="V96" i="1"/>
  <c r="W96" i="1"/>
  <c r="Q95" i="1"/>
  <c r="R95" i="1"/>
  <c r="S95" i="1"/>
  <c r="T95" i="1"/>
  <c r="U95" i="1"/>
  <c r="V95" i="1"/>
  <c r="W95" i="1"/>
  <c r="Q94" i="1"/>
  <c r="R94" i="1"/>
  <c r="S94" i="1"/>
  <c r="T94" i="1"/>
  <c r="U94" i="1"/>
  <c r="V94" i="1"/>
  <c r="W94" i="1"/>
  <c r="Q93" i="1"/>
  <c r="R93" i="1"/>
  <c r="S93" i="1"/>
  <c r="T93" i="1"/>
  <c r="U93" i="1"/>
  <c r="V93" i="1"/>
  <c r="W93" i="1"/>
  <c r="Q92" i="1"/>
  <c r="R92" i="1"/>
  <c r="S92" i="1"/>
  <c r="T92" i="1"/>
  <c r="U92" i="1"/>
  <c r="V92" i="1"/>
  <c r="W92" i="1"/>
  <c r="Q91" i="1"/>
  <c r="R91" i="1"/>
  <c r="S91" i="1"/>
  <c r="T91" i="1"/>
  <c r="U91" i="1"/>
  <c r="V91" i="1"/>
  <c r="W91" i="1"/>
  <c r="Q90" i="1"/>
  <c r="R90" i="1"/>
  <c r="S90" i="1"/>
  <c r="T90" i="1"/>
  <c r="U90" i="1"/>
  <c r="V90" i="1"/>
  <c r="W90" i="1"/>
  <c r="Q89" i="1"/>
  <c r="R89" i="1"/>
  <c r="S89" i="1"/>
  <c r="T89" i="1"/>
  <c r="U89" i="1"/>
  <c r="V89" i="1"/>
  <c r="W89" i="1"/>
  <c r="Q88" i="1"/>
  <c r="R88" i="1"/>
  <c r="S88" i="1"/>
  <c r="T88" i="1"/>
  <c r="U88" i="1"/>
  <c r="V88" i="1"/>
  <c r="W88" i="1"/>
  <c r="Q87" i="1"/>
  <c r="R87" i="1"/>
  <c r="S87" i="1"/>
  <c r="T87" i="1"/>
  <c r="U87" i="1"/>
  <c r="V87" i="1"/>
  <c r="W87" i="1"/>
  <c r="Q86" i="1"/>
  <c r="R86" i="1"/>
  <c r="S86" i="1"/>
  <c r="T86" i="1"/>
  <c r="U86" i="1"/>
  <c r="V86" i="1"/>
  <c r="W86" i="1"/>
  <c r="Q85" i="1"/>
  <c r="R85" i="1"/>
  <c r="S85" i="1"/>
  <c r="T85" i="1"/>
  <c r="U85" i="1"/>
  <c r="V85" i="1"/>
  <c r="W85" i="1"/>
  <c r="Q84" i="1"/>
  <c r="R84" i="1"/>
  <c r="S84" i="1"/>
  <c r="T84" i="1"/>
  <c r="U84" i="1"/>
  <c r="V84" i="1"/>
  <c r="W84" i="1"/>
  <c r="Q83" i="1"/>
  <c r="R83" i="1"/>
  <c r="S83" i="1"/>
  <c r="T83" i="1"/>
  <c r="U83" i="1"/>
  <c r="V83" i="1"/>
  <c r="W83" i="1"/>
  <c r="Q82" i="1"/>
  <c r="R82" i="1"/>
  <c r="S82" i="1"/>
  <c r="T82" i="1"/>
  <c r="U82" i="1"/>
  <c r="V82" i="1"/>
  <c r="W82" i="1"/>
  <c r="Q81" i="1"/>
  <c r="R81" i="1"/>
  <c r="S81" i="1"/>
  <c r="T81" i="1"/>
  <c r="U81" i="1"/>
  <c r="V81" i="1"/>
  <c r="W81" i="1"/>
  <c r="Q80" i="1"/>
  <c r="R80" i="1"/>
  <c r="S80" i="1"/>
  <c r="T80" i="1"/>
  <c r="U80" i="1"/>
  <c r="V80" i="1"/>
  <c r="W80" i="1"/>
  <c r="Q79" i="1"/>
  <c r="R79" i="1"/>
  <c r="S79" i="1"/>
  <c r="T79" i="1"/>
  <c r="U79" i="1"/>
  <c r="V79" i="1"/>
  <c r="W79" i="1"/>
  <c r="Q78" i="1"/>
  <c r="R78" i="1"/>
  <c r="S78" i="1"/>
  <c r="T78" i="1"/>
  <c r="U78" i="1"/>
  <c r="V78" i="1"/>
  <c r="W78" i="1"/>
  <c r="Q77" i="1"/>
  <c r="R77" i="1"/>
  <c r="S77" i="1"/>
  <c r="T77" i="1"/>
  <c r="U77" i="1"/>
  <c r="V77" i="1"/>
  <c r="W77" i="1"/>
  <c r="Q76" i="1"/>
  <c r="R76" i="1"/>
  <c r="S76" i="1"/>
  <c r="T76" i="1"/>
  <c r="U76" i="1"/>
  <c r="V76" i="1"/>
  <c r="W76" i="1"/>
  <c r="Q75" i="1"/>
  <c r="R75" i="1"/>
  <c r="S75" i="1"/>
  <c r="T75" i="1"/>
  <c r="U75" i="1"/>
  <c r="V75" i="1"/>
  <c r="W75" i="1"/>
  <c r="Q74" i="1"/>
  <c r="R74" i="1"/>
  <c r="S74" i="1"/>
  <c r="T74" i="1"/>
  <c r="U74" i="1"/>
  <c r="V74" i="1"/>
  <c r="W74" i="1"/>
  <c r="Q73" i="1"/>
  <c r="R73" i="1"/>
  <c r="S73" i="1"/>
  <c r="T73" i="1"/>
  <c r="U73" i="1"/>
  <c r="V73" i="1"/>
  <c r="W73" i="1"/>
  <c r="Q72" i="1"/>
  <c r="R72" i="1"/>
  <c r="S72" i="1"/>
  <c r="T72" i="1"/>
  <c r="U72" i="1"/>
  <c r="V72" i="1"/>
  <c r="W72" i="1"/>
  <c r="Q71" i="1"/>
  <c r="R71" i="1"/>
  <c r="S71" i="1"/>
  <c r="T71" i="1"/>
  <c r="U71" i="1"/>
  <c r="V71" i="1"/>
  <c r="W71" i="1"/>
  <c r="Q70" i="1"/>
  <c r="R70" i="1"/>
  <c r="S70" i="1"/>
  <c r="T70" i="1"/>
  <c r="U70" i="1"/>
  <c r="V70" i="1"/>
  <c r="W70" i="1"/>
  <c r="Q69" i="1"/>
  <c r="R69" i="1"/>
  <c r="S69" i="1"/>
  <c r="T69" i="1"/>
  <c r="U69" i="1"/>
  <c r="V69" i="1"/>
  <c r="W69" i="1"/>
  <c r="W3" i="1"/>
  <c r="V3" i="1"/>
  <c r="U3" i="1"/>
  <c r="T3" i="1"/>
  <c r="S3" i="1"/>
  <c r="R3" i="1"/>
  <c r="Q3" i="1"/>
  <c r="AD1" i="2" l="1"/>
  <c r="X5" i="1"/>
  <c r="X15" i="1"/>
  <c r="X12" i="1"/>
  <c r="X10" i="1"/>
  <c r="X7" i="1"/>
  <c r="S100" i="1"/>
  <c r="T100" i="1"/>
  <c r="Q100" i="1"/>
  <c r="R100" i="1"/>
  <c r="U100" i="1"/>
  <c r="V100" i="1"/>
  <c r="W100" i="1"/>
  <c r="X3" i="1"/>
  <c r="X17" i="1"/>
  <c r="X6" i="1"/>
  <c r="X8" i="1"/>
  <c r="X13" i="1"/>
  <c r="X11" i="1"/>
  <c r="X14" i="1"/>
  <c r="X16" i="1"/>
  <c r="X4" i="1"/>
  <c r="X9" i="1"/>
</calcChain>
</file>

<file path=xl/sharedStrings.xml><?xml version="1.0" encoding="utf-8"?>
<sst xmlns="http://schemas.openxmlformats.org/spreadsheetml/2006/main" count="999" uniqueCount="302">
  <si>
    <t>890303093 CAJA COMPENSACION COMFENALCO VALLE</t>
  </si>
  <si>
    <t xml:space="preserve">ANALISIS DE CARTERA POR EDADES </t>
  </si>
  <si>
    <t>PREFIJO/ FACTURA</t>
  </si>
  <si>
    <t>PREFIJO</t>
  </si>
  <si>
    <t>FACTURA</t>
  </si>
  <si>
    <t>FECHA FACTURA</t>
  </si>
  <si>
    <t xml:space="preserve">DIAS TRANSCURRIDOS </t>
  </si>
  <si>
    <t>VALOR FACTURA</t>
  </si>
  <si>
    <t>COPAGO/ CUOTA MODERADA</t>
  </si>
  <si>
    <t>RETENCIÓN</t>
  </si>
  <si>
    <t>RETEICA</t>
  </si>
  <si>
    <t>DESCUENTO</t>
  </si>
  <si>
    <t>GLOSA EPS</t>
  </si>
  <si>
    <t>GLOSA ACEPTADO</t>
  </si>
  <si>
    <t>NOTA CREDITO</t>
  </si>
  <si>
    <t>PAGOS REALIZADOS</t>
  </si>
  <si>
    <t>FECHA PAGO</t>
  </si>
  <si>
    <t>SALDO FACTURA</t>
  </si>
  <si>
    <t>DE 0 A 30 DIAS</t>
  </si>
  <si>
    <t>DE 31 A 60 DIAS</t>
  </si>
  <si>
    <t>DE 61 A 90 DIAS</t>
  </si>
  <si>
    <t>DE 91 A  120 DIAS</t>
  </si>
  <si>
    <t>DE 121 A 180 DIAS</t>
  </si>
  <si>
    <t>DE 181 A 360 DIAS</t>
  </si>
  <si>
    <t>MAS DE 361 DIAS</t>
  </si>
  <si>
    <t>VR TOTAL</t>
  </si>
  <si>
    <t>HSIP</t>
  </si>
  <si>
    <t>HSIP4957</t>
  </si>
  <si>
    <t>HSIP4958</t>
  </si>
  <si>
    <t>HSIP4959</t>
  </si>
  <si>
    <t>HSIP4960</t>
  </si>
  <si>
    <t>HSIP4961</t>
  </si>
  <si>
    <t>HSIP4962</t>
  </si>
  <si>
    <t>HSIP4963</t>
  </si>
  <si>
    <t>HSIP4964</t>
  </si>
  <si>
    <t>HSIP4965</t>
  </si>
  <si>
    <t>HSIP4966</t>
  </si>
  <si>
    <t>HSIP4967</t>
  </si>
  <si>
    <t>HSIP4968</t>
  </si>
  <si>
    <t>HSIP4969</t>
  </si>
  <si>
    <t>HSIP4971</t>
  </si>
  <si>
    <t>HSIP4972</t>
  </si>
  <si>
    <t>HSIP4973</t>
  </si>
  <si>
    <t>HSIP4974</t>
  </si>
  <si>
    <t>HSIP4975</t>
  </si>
  <si>
    <t>HSIP4976</t>
  </si>
  <si>
    <t>HSIP4977</t>
  </si>
  <si>
    <t>HSIP4978</t>
  </si>
  <si>
    <t>HSIP4979</t>
  </si>
  <si>
    <t>HSIP4980</t>
  </si>
  <si>
    <t>HSIP4981</t>
  </si>
  <si>
    <t>HSIP4982</t>
  </si>
  <si>
    <t>HSIP4983</t>
  </si>
  <si>
    <t>HSIP4984</t>
  </si>
  <si>
    <t>HSIP4985</t>
  </si>
  <si>
    <t>HSIP4986</t>
  </si>
  <si>
    <t>HSIP4987</t>
  </si>
  <si>
    <t>HSIP4988</t>
  </si>
  <si>
    <t>HSIP4989</t>
  </si>
  <si>
    <t>HSIP4990</t>
  </si>
  <si>
    <t>HSIP4991</t>
  </si>
  <si>
    <t>HSIP4993</t>
  </si>
  <si>
    <t>HSIP4994</t>
  </si>
  <si>
    <t>HSIP4995</t>
  </si>
  <si>
    <t>HSIP4996</t>
  </si>
  <si>
    <t>HSIP5029</t>
  </si>
  <si>
    <t>HSIP5030</t>
  </si>
  <si>
    <t>HSIP5035</t>
  </si>
  <si>
    <t>HSIP5036</t>
  </si>
  <si>
    <t>HSIP5059</t>
  </si>
  <si>
    <t>HSIP5060</t>
  </si>
  <si>
    <t>HSIP5062</t>
  </si>
  <si>
    <t>HSIP5064</t>
  </si>
  <si>
    <t>HSIP5065</t>
  </si>
  <si>
    <t>HSIP5069</t>
  </si>
  <si>
    <t>HSIP5070</t>
  </si>
  <si>
    <t>HSIP5071</t>
  </si>
  <si>
    <t>HSIP5072</t>
  </si>
  <si>
    <t>TOTAL</t>
  </si>
  <si>
    <t>Alf+Fac</t>
  </si>
  <si>
    <t>Llave</t>
  </si>
  <si>
    <t>HSIP4513</t>
  </si>
  <si>
    <t>HSIP4514</t>
  </si>
  <si>
    <t>HSIP4515</t>
  </si>
  <si>
    <t>HSIP4516</t>
  </si>
  <si>
    <t>HSIP4517</t>
  </si>
  <si>
    <t>HSIP4518</t>
  </si>
  <si>
    <t>HSIP4519</t>
  </si>
  <si>
    <t>HSIP4520</t>
  </si>
  <si>
    <t>HSIP4521</t>
  </si>
  <si>
    <t>HSIP4522</t>
  </si>
  <si>
    <t>HSIP4649</t>
  </si>
  <si>
    <t>HSIP4650</t>
  </si>
  <si>
    <t>HSIP4651</t>
  </si>
  <si>
    <t>HSIP4652</t>
  </si>
  <si>
    <t>HSIP4653</t>
  </si>
  <si>
    <t>HSIP5577</t>
  </si>
  <si>
    <t>HSIP5578</t>
  </si>
  <si>
    <t>HSIP5579</t>
  </si>
  <si>
    <t>HSIP5580</t>
  </si>
  <si>
    <t>HSIP5581</t>
  </si>
  <si>
    <t>HSIP5582</t>
  </si>
  <si>
    <t>HSIP5583</t>
  </si>
  <si>
    <t>HSIP5584</t>
  </si>
  <si>
    <t>HSIP5585</t>
  </si>
  <si>
    <t>HSIP5586</t>
  </si>
  <si>
    <t>HSIP5587</t>
  </si>
  <si>
    <t>HSIP5588</t>
  </si>
  <si>
    <t>HSIP5589</t>
  </si>
  <si>
    <t>HSIP5590</t>
  </si>
  <si>
    <t>HSIP5591</t>
  </si>
  <si>
    <t>HSIP5592</t>
  </si>
  <si>
    <t>HSIP5593</t>
  </si>
  <si>
    <t>HSIP5595</t>
  </si>
  <si>
    <t>HSIP5596</t>
  </si>
  <si>
    <t>HSIP5597</t>
  </si>
  <si>
    <t>HSIP5598</t>
  </si>
  <si>
    <t>HSIP5599</t>
  </si>
  <si>
    <t>HSIP5600</t>
  </si>
  <si>
    <t>HSIP5601</t>
  </si>
  <si>
    <t>HSIP5602</t>
  </si>
  <si>
    <t>HSIP5603</t>
  </si>
  <si>
    <t>HSIP5604</t>
  </si>
  <si>
    <t>HSIP5605</t>
  </si>
  <si>
    <t>HSIP5606</t>
  </si>
  <si>
    <t>HSIP5607</t>
  </si>
  <si>
    <t>HSIP5609</t>
  </si>
  <si>
    <t>NIT</t>
  </si>
  <si>
    <t>PRESTADOR</t>
  </si>
  <si>
    <t>HUMANIZAR SALUD INTEGRA</t>
  </si>
  <si>
    <t>900483518_HSIP4513</t>
  </si>
  <si>
    <t>900483518_HSIP4514</t>
  </si>
  <si>
    <t>900483518_HSIP4515</t>
  </si>
  <si>
    <t>900483518_HSIP4516</t>
  </si>
  <si>
    <t>900483518_HSIP4517</t>
  </si>
  <si>
    <t>900483518_HSIP4518</t>
  </si>
  <si>
    <t>900483518_HSIP4519</t>
  </si>
  <si>
    <t>900483518_HSIP4520</t>
  </si>
  <si>
    <t>900483518_HSIP4521</t>
  </si>
  <si>
    <t>900483518_HSIP4522</t>
  </si>
  <si>
    <t>900483518_HSIP4649</t>
  </si>
  <si>
    <t>900483518_HSIP4650</t>
  </si>
  <si>
    <t>900483518_HSIP4651</t>
  </si>
  <si>
    <t>900483518_HSIP4652</t>
  </si>
  <si>
    <t>900483518_HSIP4653</t>
  </si>
  <si>
    <t>900483518_HSIP4957</t>
  </si>
  <si>
    <t>900483518_HSIP4958</t>
  </si>
  <si>
    <t>900483518_HSIP4959</t>
  </si>
  <si>
    <t>900483518_HSIP4960</t>
  </si>
  <si>
    <t>900483518_HSIP4961</t>
  </si>
  <si>
    <t>900483518_HSIP4962</t>
  </si>
  <si>
    <t>900483518_HSIP4963</t>
  </si>
  <si>
    <t>900483518_HSIP4964</t>
  </si>
  <si>
    <t>900483518_HSIP4965</t>
  </si>
  <si>
    <t>900483518_HSIP4966</t>
  </si>
  <si>
    <t>900483518_HSIP4967</t>
  </si>
  <si>
    <t>900483518_HSIP4968</t>
  </si>
  <si>
    <t>900483518_HSIP4969</t>
  </si>
  <si>
    <t>900483518_HSIP4971</t>
  </si>
  <si>
    <t>900483518_HSIP4972</t>
  </si>
  <si>
    <t>900483518_HSIP4973</t>
  </si>
  <si>
    <t>900483518_HSIP4974</t>
  </si>
  <si>
    <t>900483518_HSIP4975</t>
  </si>
  <si>
    <t>900483518_HSIP4976</t>
  </si>
  <si>
    <t>900483518_HSIP4977</t>
  </si>
  <si>
    <t>900483518_HSIP4978</t>
  </si>
  <si>
    <t>900483518_HSIP4979</t>
  </si>
  <si>
    <t>900483518_HSIP4980</t>
  </si>
  <si>
    <t>900483518_HSIP4981</t>
  </si>
  <si>
    <t>900483518_HSIP4982</t>
  </si>
  <si>
    <t>900483518_HSIP4983</t>
  </si>
  <si>
    <t>900483518_HSIP4984</t>
  </si>
  <si>
    <t>900483518_HSIP4985</t>
  </si>
  <si>
    <t>900483518_HSIP4986</t>
  </si>
  <si>
    <t>900483518_HSIP4987</t>
  </si>
  <si>
    <t>900483518_HSIP4988</t>
  </si>
  <si>
    <t>900483518_HSIP4989</t>
  </si>
  <si>
    <t>900483518_HSIP4990</t>
  </si>
  <si>
    <t>900483518_HSIP4991</t>
  </si>
  <si>
    <t>900483518_HSIP4993</t>
  </si>
  <si>
    <t>900483518_HSIP4994</t>
  </si>
  <si>
    <t>900483518_HSIP4995</t>
  </si>
  <si>
    <t>900483518_HSIP4996</t>
  </si>
  <si>
    <t>900483518_HSIP5029</t>
  </si>
  <si>
    <t>900483518_HSIP5030</t>
  </si>
  <si>
    <t>900483518_HSIP5035</t>
  </si>
  <si>
    <t>900483518_HSIP5036</t>
  </si>
  <si>
    <t>900483518_HSIP5059</t>
  </si>
  <si>
    <t>900483518_HSIP5060</t>
  </si>
  <si>
    <t>900483518_HSIP5062</t>
  </si>
  <si>
    <t>900483518_HSIP5064</t>
  </si>
  <si>
    <t>900483518_HSIP5065</t>
  </si>
  <si>
    <t>900483518_HSIP5069</t>
  </si>
  <si>
    <t>900483518_HSIP5070</t>
  </si>
  <si>
    <t>900483518_HSIP5071</t>
  </si>
  <si>
    <t>900483518_HSIP5072</t>
  </si>
  <si>
    <t>900483518_HSIP5577</t>
  </si>
  <si>
    <t>900483518_HSIP5578</t>
  </si>
  <si>
    <t>900483518_HSIP5579</t>
  </si>
  <si>
    <t>900483518_HSIP5580</t>
  </si>
  <si>
    <t>900483518_HSIP5581</t>
  </si>
  <si>
    <t>900483518_HSIP5582</t>
  </si>
  <si>
    <t>900483518_HSIP5583</t>
  </si>
  <si>
    <t>900483518_HSIP5584</t>
  </si>
  <si>
    <t>900483518_HSIP5585</t>
  </si>
  <si>
    <t>900483518_HSIP5586</t>
  </si>
  <si>
    <t>900483518_HSIP5587</t>
  </si>
  <si>
    <t>900483518_HSIP5588</t>
  </si>
  <si>
    <t>900483518_HSIP5589</t>
  </si>
  <si>
    <t>900483518_HSIP5590</t>
  </si>
  <si>
    <t>900483518_HSIP5591</t>
  </si>
  <si>
    <t>900483518_HSIP5592</t>
  </si>
  <si>
    <t>900483518_HSIP5593</t>
  </si>
  <si>
    <t>900483518_HSIP5595</t>
  </si>
  <si>
    <t>900483518_HSIP5596</t>
  </si>
  <si>
    <t>900483518_HSIP5597</t>
  </si>
  <si>
    <t>900483518_HSIP5598</t>
  </si>
  <si>
    <t>900483518_HSIP5599</t>
  </si>
  <si>
    <t>900483518_HSIP5600</t>
  </si>
  <si>
    <t>900483518_HSIP5601</t>
  </si>
  <si>
    <t>900483518_HSIP5602</t>
  </si>
  <si>
    <t>900483518_HSIP5603</t>
  </si>
  <si>
    <t>900483518_HSIP5604</t>
  </si>
  <si>
    <t>900483518_HSIP5605</t>
  </si>
  <si>
    <t>900483518_HSIP5606</t>
  </si>
  <si>
    <t>900483518_HSIP5607</t>
  </si>
  <si>
    <t>900483518_HSIP5609</t>
  </si>
  <si>
    <t>Fecha de radicacion EPS</t>
  </si>
  <si>
    <t>SALDO FACTURA IPS</t>
  </si>
  <si>
    <t>Estado de Factura EPS Mayo 10</t>
  </si>
  <si>
    <t>Boxalud</t>
  </si>
  <si>
    <t xml:space="preserve">Fecha de radicacion EPS </t>
  </si>
  <si>
    <t>Finalizada</t>
  </si>
  <si>
    <t>Devuelta</t>
  </si>
  <si>
    <t>Para cargar RIPS o soportes</t>
  </si>
  <si>
    <t>Valor Pagar</t>
  </si>
  <si>
    <t>Valor Glosa Aceptada</t>
  </si>
  <si>
    <t>Valor Radicado</t>
  </si>
  <si>
    <t>Valor Total Bruto</t>
  </si>
  <si>
    <t>Valor compensacion SAP</t>
  </si>
  <si>
    <t>Doc compensacion</t>
  </si>
  <si>
    <t xml:space="preserve">Fecha de compensacion </t>
  </si>
  <si>
    <t>Fecha de corte</t>
  </si>
  <si>
    <t>22.03.2024</t>
  </si>
  <si>
    <t>19.02.2024</t>
  </si>
  <si>
    <t>Valor devolucion</t>
  </si>
  <si>
    <t>Observacion objeccion</t>
  </si>
  <si>
    <t>AUT:  Se devuelve factura con soportes originales, porque no se evidencia la autorización del servicio CUPS 890101 ATENCION DOMICILIARIA POR MEDICINA GENERAL, USUARIA GERARDA LIGIA ECHEVERRY, por favor solicitar autorización para dar tramite de pago al correo capautorizaciones@epsdelagente.com.co.</t>
  </si>
  <si>
    <t xml:space="preserve">AUT:  Se devuelve factura con soportes originales, porque no se evidencia la autorización del servicio CUPS 890106 ATENCION DOMICILIARIA POR NUTRICION Y DIETETICA, usuaria GERARDA ECHEVERRY por favor solicitar autorización para dar tramite de pago al correo capautorizaciones@epsdelagente.com.co.
</t>
  </si>
  <si>
    <t>AUT:  Se devuelve factura con soportes originales, porque no se evidencia la autorizacion del servicio CUPS 890106 ATENCION DOMICILIARIA POR NUTRICION Y DIETETICA, solicitar autorizacion para dar tramite de pago al correo capautorizaciones@epsdelagente.com.co.</t>
  </si>
  <si>
    <t>FACTURA DEVUELTA</t>
  </si>
  <si>
    <t>FACTURA NO RADICADA</t>
  </si>
  <si>
    <t>FACTURA CANCELADA</t>
  </si>
  <si>
    <t>29.12.2023</t>
  </si>
  <si>
    <t>Valor TF</t>
  </si>
  <si>
    <t>Etiquetas de fila</t>
  </si>
  <si>
    <t>Total general</t>
  </si>
  <si>
    <t>Cant. Facturas</t>
  </si>
  <si>
    <t xml:space="preserve">Saldo IPS </t>
  </si>
  <si>
    <t xml:space="preserve">Valor glosa acetada </t>
  </si>
  <si>
    <t>FACTURA CANCELADA PARCIALMENTE - GLOSA CERRADA POR EXTEMPORANEIDAD</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</si>
  <si>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</si>
  <si>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</si>
  <si>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</si>
  <si>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</si>
  <si>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</si>
  <si>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</si>
  <si>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</si>
  <si>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</si>
  <si>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</si>
  <si>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</si>
  <si>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</si>
  <si>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</si>
  <si>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</si>
  <si>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</si>
  <si>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</si>
  <si>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</si>
  <si>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</si>
  <si>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</si>
  <si>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</si>
  <si>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</si>
  <si>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</si>
  <si>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</si>
  <si>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</si>
  <si>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</si>
  <si>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</si>
  <si>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</si>
  <si>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</si>
  <si>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</si>
  <si>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</si>
  <si>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</si>
  <si>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</si>
  <si>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</si>
  <si>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</si>
  <si>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FACTURA GLOSA CERRADA POR EXTEMPORANEIDAD</t>
  </si>
  <si>
    <t>Señores: HUMANIZAR SALUD INTEGRA</t>
  </si>
  <si>
    <t>Santiago de Cali, Mayo 10 del 2024</t>
  </si>
  <si>
    <t>NIT: 900483518</t>
  </si>
  <si>
    <t>Con Corte al dia: 31/03/2024</t>
  </si>
  <si>
    <t xml:space="preserve">Juan José Bedoya </t>
  </si>
  <si>
    <t>Líder de cartera</t>
  </si>
  <si>
    <t>A continuacion me permito remitir nuestra respuesta al estado de cartera presentado en la fecha: 29/04/2024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</si>
</sst>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_);_(&quot;$&quot;* \(#,##0\);_(&quot;$&quot;* &quot;-&quot;_);_(@_)"/>
    <numFmt numFmtId="165" formatCode="_ * #,##0_ ;_ * \-#,##0_ ;_ * &quot;-&quot;_ ;_ @_ "/>
    <numFmt numFmtId="166" formatCode="dd/mm/yy;@"/>
    <numFmt numFmtId="167" formatCode="_-* #,##0_-;\-* #,##0_-;_-* &quot;-&quot;??_-;_-@_-"/>
    <numFmt numFmtId="168" formatCode="[$-240A]d&quot; de &quot;mmmm&quot; de &quot;yyyy;@"/>
    <numFmt numFmtId="169" formatCode="_-* #,##0.00\ _€_-;\-* #,##0.00\ _€_-;_-* &quot;-&quot;??\ _€_-;_-@_-"/>
    <numFmt numFmtId="170" formatCode="_-* #,##0\ _€_-;\-* #,##0\ _€_-;_-* &quot;-&quot;??\ _€_-;_-@_-"/>
    <numFmt numFmtId="171" formatCode="_-&quot;$&quot;\ * #,##0_-;\-&quot;$&quot;\ * #,##0_-;_-&quot;$&quot;\ * &quot;-&quot;??_-;_-@_-"/>
    <numFmt numFmtId="172" formatCode="&quot;$&quot;\ #,##0;[Red]&quot;$&quot;\ #,##0"/>
    <numFmt numFmtId="173" formatCode="[$$-240A]\ #,##0;\-[$$-240A]\ #,##0"/>
  </numFmts>
  <fonts count="18">
    <font>
      <sz val="11"/>
      <color theme="1"/>
      <name val="Calibri"/>
      <charset val="134"/>
      <scheme val="minor"/>
    </font>
    <font>
      <sz val="11"/>
      <color theme="1"/>
      <name val="Calibri"/>
      <family val="2"/>
      <scheme val="minor"/>
    </font>
    <font>
      <sz val="11"/>
      <color theme="1"/>
      <name val="Calibri"/>
      <family val="2"/>
      <scheme val="minor"/>
    </font>
    <font>
      <sz val="10"/>
      <color theme="1"/>
      <name val="Calibri"/>
      <family val="2"/>
      <scheme val="minor"/>
    </font>
    <font>
      <b/>
      <i/>
      <sz val="10"/>
      <color theme="0"/>
      <name val="Calibri"/>
      <family val="2"/>
      <scheme val="minor"/>
    </font>
    <font>
      <sz val="10"/>
      <color rgb="FF000000"/>
      <name val="Calibri"/>
      <family val="2"/>
    </font>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b/>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theme="4" tint="0.79992065187536243"/>
        <bgColor indexed="64"/>
      </patternFill>
    </fill>
    <fill>
      <patternFill patternType="solid">
        <fgColor theme="7" tint="0.59999389629810485"/>
        <bgColor indexed="64"/>
      </patternFill>
    </fill>
    <fill>
      <patternFill patternType="solid">
        <fgColor rgb="FF00B050"/>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s>
  <cellStyleXfs count="11">
    <xf numFmtId="0" fontId="0" fillId="0" borderId="0">
      <alignment vertical="center"/>
    </xf>
    <xf numFmtId="164" fontId="6" fillId="0" borderId="0" applyFont="0" applyFill="0" applyBorder="0" applyAlignment="0" applyProtection="0">
      <alignment vertical="center"/>
    </xf>
    <xf numFmtId="165" fontId="6" fillId="0" borderId="0" applyFont="0" applyFill="0" applyBorder="0" applyAlignment="0" applyProtection="0">
      <alignment vertical="center"/>
    </xf>
    <xf numFmtId="42" fontId="6" fillId="0" borderId="0" applyFont="0" applyFill="0" applyBorder="0" applyAlignment="0" applyProtection="0"/>
    <xf numFmtId="0" fontId="6" fillId="0" borderId="0"/>
    <xf numFmtId="43" fontId="7" fillId="0" borderId="0" applyFont="0" applyFill="0" applyBorder="0" applyAlignment="0" applyProtection="0"/>
    <xf numFmtId="0" fontId="13" fillId="0" borderId="0"/>
    <xf numFmtId="169"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82">
    <xf numFmtId="0" fontId="0" fillId="0" borderId="0" xfId="0">
      <alignment vertical="center"/>
    </xf>
    <xf numFmtId="0" fontId="3" fillId="0" borderId="0" xfId="0" applyFont="1" applyAlignment="1"/>
    <xf numFmtId="0" fontId="3" fillId="0" borderId="0" xfId="0" applyFont="1">
      <alignment vertical="center"/>
    </xf>
    <xf numFmtId="0" fontId="3" fillId="0" borderId="3" xfId="0" applyFont="1" applyBorder="1" applyAlignment="1">
      <alignment horizontal="center"/>
    </xf>
    <xf numFmtId="0" fontId="5" fillId="0" borderId="3" xfId="0" applyFont="1" applyBorder="1" applyAlignment="1">
      <alignment horizontal="center" vertical="center"/>
    </xf>
    <xf numFmtId="166" fontId="3" fillId="0" borderId="3" xfId="0" applyNumberFormat="1" applyFont="1" applyBorder="1" applyAlignment="1">
      <alignment horizontal="center"/>
    </xf>
    <xf numFmtId="1" fontId="3" fillId="0" borderId="3" xfId="0" applyNumberFormat="1" applyFont="1" applyBorder="1" applyAlignment="1"/>
    <xf numFmtId="42" fontId="3" fillId="0" borderId="3" xfId="1" applyNumberFormat="1" applyFont="1" applyFill="1" applyBorder="1" applyAlignment="1">
      <alignment horizontal="center" vertical="center"/>
    </xf>
    <xf numFmtId="42" fontId="3" fillId="0" borderId="3" xfId="1" applyNumberFormat="1" applyFont="1" applyBorder="1" applyAlignment="1"/>
    <xf numFmtId="0" fontId="3" fillId="0" borderId="3" xfId="0" applyFont="1" applyBorder="1">
      <alignment vertical="center"/>
    </xf>
    <xf numFmtId="0" fontId="3" fillId="0" borderId="3" xfId="0" applyFont="1" applyBorder="1" applyAlignment="1">
      <alignment horizontal="center" vertical="center"/>
    </xf>
    <xf numFmtId="14" fontId="3" fillId="0" borderId="3" xfId="0" applyNumberFormat="1" applyFont="1" applyBorder="1" applyAlignment="1">
      <alignment horizontal="center" vertical="center"/>
    </xf>
    <xf numFmtId="14" fontId="3" fillId="0" borderId="3" xfId="2" applyNumberFormat="1" applyFont="1" applyFill="1" applyBorder="1" applyAlignment="1">
      <alignment horizontal="center" vertical="center"/>
    </xf>
    <xf numFmtId="0" fontId="3" fillId="0" borderId="3" xfId="0" applyFont="1" applyBorder="1" applyAlignment="1"/>
    <xf numFmtId="14" fontId="3" fillId="0" borderId="3" xfId="0" applyNumberFormat="1" applyFont="1" applyBorder="1" applyAlignment="1">
      <alignment horizontal="center"/>
    </xf>
    <xf numFmtId="42" fontId="3" fillId="2" borderId="0" xfId="3" applyFont="1" applyFill="1" applyAlignment="1">
      <alignment horizontal="center" vertical="center" wrapText="1"/>
    </xf>
    <xf numFmtId="42" fontId="3" fillId="3" borderId="0" xfId="3" applyFont="1" applyFill="1" applyAlignment="1">
      <alignment horizontal="center" vertical="center" wrapText="1"/>
    </xf>
    <xf numFmtId="42" fontId="3" fillId="0" borderId="0" xfId="1" applyNumberFormat="1" applyFont="1" applyAlignment="1"/>
    <xf numFmtId="42" fontId="3" fillId="0" borderId="0" xfId="0" applyNumberFormat="1" applyFont="1">
      <alignment vertical="center"/>
    </xf>
    <xf numFmtId="167" fontId="3" fillId="0" borderId="3" xfId="5" applyNumberFormat="1" applyFont="1" applyBorder="1" applyAlignment="1"/>
    <xf numFmtId="167" fontId="3" fillId="0" borderId="3" xfId="5" applyNumberFormat="1" applyFont="1" applyBorder="1" applyAlignment="1">
      <alignment vertical="center"/>
    </xf>
    <xf numFmtId="167" fontId="3" fillId="0" borderId="0" xfId="5" applyNumberFormat="1" applyFont="1" applyAlignment="1">
      <alignment vertical="center"/>
    </xf>
    <xf numFmtId="0" fontId="4" fillId="4" borderId="0" xfId="0" applyFont="1" applyFill="1">
      <alignment vertical="center"/>
    </xf>
    <xf numFmtId="42" fontId="4" fillId="4" borderId="0" xfId="0" applyNumberFormat="1" applyFont="1" applyFill="1">
      <alignment vertical="center"/>
    </xf>
    <xf numFmtId="0" fontId="4" fillId="4" borderId="3" xfId="0" applyFont="1" applyFill="1" applyBorder="1" applyAlignment="1">
      <alignment horizontal="left" vertical="center" wrapText="1"/>
    </xf>
    <xf numFmtId="0" fontId="4" fillId="4" borderId="3" xfId="0" applyFont="1" applyFill="1" applyBorder="1" applyAlignment="1">
      <alignment horizontal="center" vertical="center" wrapText="1"/>
    </xf>
    <xf numFmtId="166" fontId="4" fillId="4" borderId="3" xfId="0" applyNumberFormat="1" applyFont="1" applyFill="1" applyBorder="1" applyAlignment="1">
      <alignment horizontal="center" vertical="center" wrapText="1"/>
    </xf>
    <xf numFmtId="0" fontId="4" fillId="4" borderId="3" xfId="4" applyFont="1" applyFill="1" applyBorder="1" applyAlignment="1">
      <alignment horizontal="center" vertical="center" wrapText="1"/>
    </xf>
    <xf numFmtId="42" fontId="4" fillId="4" borderId="3" xfId="1" applyNumberFormat="1" applyFont="1" applyFill="1" applyBorder="1" applyAlignment="1">
      <alignment horizontal="center" vertical="center" wrapText="1"/>
    </xf>
    <xf numFmtId="41" fontId="4" fillId="4" borderId="3" xfId="2" applyNumberFormat="1" applyFont="1" applyFill="1" applyBorder="1" applyAlignment="1">
      <alignment horizontal="center" vertical="center" wrapText="1"/>
    </xf>
    <xf numFmtId="167" fontId="4" fillId="4" borderId="3" xfId="5" applyNumberFormat="1" applyFont="1" applyFill="1" applyBorder="1" applyAlignment="1">
      <alignment horizontal="center" vertical="center" wrapText="1"/>
    </xf>
    <xf numFmtId="41" fontId="4" fillId="4" borderId="4" xfId="2" applyNumberFormat="1" applyFont="1" applyFill="1" applyBorder="1" applyAlignment="1">
      <alignment horizontal="center" vertical="center" wrapText="1"/>
    </xf>
    <xf numFmtId="0" fontId="2" fillId="0" borderId="0" xfId="0" applyFont="1">
      <alignment vertical="center"/>
    </xf>
    <xf numFmtId="167" fontId="2" fillId="0" borderId="0" xfId="5" applyNumberFormat="1" applyFont="1" applyAlignment="1">
      <alignment vertical="center"/>
    </xf>
    <xf numFmtId="0" fontId="2" fillId="0" borderId="0" xfId="0" applyFont="1" applyAlignment="1"/>
    <xf numFmtId="0" fontId="2" fillId="0" borderId="3" xfId="0" applyFont="1" applyBorder="1" applyAlignment="1">
      <alignment horizontal="center"/>
    </xf>
    <xf numFmtId="0" fontId="9" fillId="0" borderId="3" xfId="0" applyFont="1" applyBorder="1" applyAlignment="1">
      <alignment horizontal="center" vertical="center"/>
    </xf>
    <xf numFmtId="1" fontId="2" fillId="0" borderId="3" xfId="0" applyNumberFormat="1" applyFont="1" applyBorder="1" applyAlignment="1"/>
    <xf numFmtId="42" fontId="2" fillId="0" borderId="3" xfId="1" applyNumberFormat="1" applyFont="1" applyFill="1" applyBorder="1" applyAlignment="1">
      <alignment horizontal="center" vertical="center"/>
    </xf>
    <xf numFmtId="42" fontId="2" fillId="0" borderId="3" xfId="1" applyNumberFormat="1" applyFont="1" applyBorder="1" applyAlignment="1"/>
    <xf numFmtId="14" fontId="2" fillId="0" borderId="3" xfId="2" applyNumberFormat="1" applyFont="1" applyFill="1" applyBorder="1" applyAlignment="1">
      <alignment horizontal="center" vertical="center"/>
    </xf>
    <xf numFmtId="167" fontId="2" fillId="0" borderId="3" xfId="5" applyNumberFormat="1" applyFont="1" applyBorder="1" applyAlignment="1"/>
    <xf numFmtId="0" fontId="2" fillId="0" borderId="3" xfId="0" applyFont="1" applyBorder="1" applyAlignment="1"/>
    <xf numFmtId="14" fontId="2" fillId="0" borderId="3" xfId="0" applyNumberFormat="1" applyFont="1" applyBorder="1" applyAlignment="1">
      <alignment horizontal="center"/>
    </xf>
    <xf numFmtId="0" fontId="2" fillId="0" borderId="3" xfId="0" applyFont="1" applyBorder="1">
      <alignment vertical="center"/>
    </xf>
    <xf numFmtId="167" fontId="2" fillId="0" borderId="3" xfId="5" applyNumberFormat="1" applyFont="1" applyBorder="1" applyAlignment="1">
      <alignment vertical="center"/>
    </xf>
    <xf numFmtId="0" fontId="2" fillId="0" borderId="3" xfId="0" applyFont="1" applyBorder="1" applyAlignment="1">
      <alignment horizontal="center" vertical="center"/>
    </xf>
    <xf numFmtId="14" fontId="2" fillId="0" borderId="3" xfId="0" applyNumberFormat="1" applyFont="1" applyBorder="1" applyAlignment="1">
      <alignment horizontal="center" vertical="center"/>
    </xf>
    <xf numFmtId="42" fontId="2" fillId="0" borderId="0" xfId="0" applyNumberFormat="1" applyFont="1">
      <alignment vertical="center"/>
    </xf>
    <xf numFmtId="0" fontId="10" fillId="0" borderId="0" xfId="0" applyFont="1" applyFill="1" applyAlignment="1"/>
    <xf numFmtId="0" fontId="11" fillId="0" borderId="3"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3" xfId="4" applyFont="1" applyFill="1" applyBorder="1" applyAlignment="1">
      <alignment horizontal="center" vertical="center" wrapText="1"/>
    </xf>
    <xf numFmtId="42" fontId="11" fillId="0" borderId="3" xfId="1" applyNumberFormat="1" applyFont="1" applyFill="1" applyBorder="1" applyAlignment="1">
      <alignment horizontal="center" vertical="center" wrapText="1"/>
    </xf>
    <xf numFmtId="41" fontId="11" fillId="0" borderId="3" xfId="2" applyNumberFormat="1" applyFont="1" applyFill="1" applyBorder="1" applyAlignment="1">
      <alignment horizontal="center" vertical="center" wrapText="1"/>
    </xf>
    <xf numFmtId="167" fontId="11" fillId="0" borderId="3" xfId="5" applyNumberFormat="1" applyFont="1" applyFill="1" applyBorder="1" applyAlignment="1">
      <alignment horizontal="center" vertical="center" wrapText="1"/>
    </xf>
    <xf numFmtId="0" fontId="0" fillId="5" borderId="5" xfId="0" applyFont="1" applyFill="1" applyBorder="1" applyAlignment="1">
      <alignment horizontal="right" vertical="center"/>
    </xf>
    <xf numFmtId="0" fontId="10" fillId="0" borderId="5" xfId="0" applyFont="1" applyBorder="1" applyAlignment="1">
      <alignment horizontal="left" vertical="center"/>
    </xf>
    <xf numFmtId="0" fontId="11" fillId="6" borderId="3" xfId="0" applyFont="1" applyFill="1" applyBorder="1" applyAlignment="1">
      <alignment horizontal="center" vertical="center" wrapText="1"/>
    </xf>
    <xf numFmtId="14" fontId="2" fillId="0" borderId="0" xfId="0" applyNumberFormat="1" applyFont="1">
      <alignment vertical="center"/>
    </xf>
    <xf numFmtId="14" fontId="11" fillId="0" borderId="3" xfId="0" applyNumberFormat="1" applyFont="1" applyFill="1" applyBorder="1" applyAlignment="1">
      <alignment horizontal="center" vertical="center" wrapText="1"/>
    </xf>
    <xf numFmtId="14" fontId="11" fillId="7" borderId="3" xfId="0" applyNumberFormat="1" applyFont="1" applyFill="1" applyBorder="1" applyAlignment="1">
      <alignment horizontal="center" vertical="center" wrapText="1"/>
    </xf>
    <xf numFmtId="167" fontId="2" fillId="0" borderId="3" xfId="5" applyNumberFormat="1" applyFont="1" applyFill="1" applyBorder="1" applyAlignment="1">
      <alignment horizontal="center" vertical="center"/>
    </xf>
    <xf numFmtId="0" fontId="8" fillId="0" borderId="0" xfId="0" applyFont="1">
      <alignment vertical="center"/>
    </xf>
    <xf numFmtId="14" fontId="8" fillId="0" borderId="0" xfId="0" applyNumberFormat="1" applyFont="1">
      <alignment vertical="center"/>
    </xf>
    <xf numFmtId="167" fontId="8" fillId="0" borderId="0" xfId="5" applyNumberFormat="1" applyFont="1" applyAlignment="1">
      <alignment vertical="center"/>
    </xf>
    <xf numFmtId="167" fontId="11" fillId="8" borderId="3" xfId="5" applyNumberFormat="1" applyFont="1" applyFill="1" applyBorder="1" applyAlignment="1">
      <alignment horizontal="center" vertical="center" wrapText="1"/>
    </xf>
    <xf numFmtId="0" fontId="11" fillId="9" borderId="3" xfId="0" applyFont="1" applyFill="1" applyBorder="1" applyAlignment="1">
      <alignment horizontal="center" vertical="center" wrapText="1"/>
    </xf>
    <xf numFmtId="41" fontId="11" fillId="7" borderId="3" xfId="2" applyNumberFormat="1" applyFont="1" applyFill="1" applyBorder="1" applyAlignment="1">
      <alignment horizontal="center" vertical="center" wrapText="1"/>
    </xf>
    <xf numFmtId="14" fontId="2" fillId="0" borderId="3" xfId="0" applyNumberFormat="1" applyFont="1" applyBorder="1" applyAlignment="1"/>
    <xf numFmtId="167" fontId="12" fillId="0" borderId="3" xfId="5" applyNumberFormat="1" applyFont="1" applyBorder="1" applyAlignment="1">
      <alignment horizontal="center" vertical="center" wrapText="1"/>
    </xf>
    <xf numFmtId="0" fontId="8" fillId="10" borderId="3" xfId="0" applyFont="1" applyFill="1" applyBorder="1" applyAlignment="1">
      <alignment horizontal="center" vertical="center" wrapText="1"/>
    </xf>
    <xf numFmtId="167" fontId="12" fillId="11" borderId="3" xfId="5" applyNumberFormat="1" applyFont="1" applyFill="1" applyBorder="1" applyAlignment="1">
      <alignment horizontal="center" vertical="center" wrapText="1"/>
    </xf>
    <xf numFmtId="167" fontId="1" fillId="0" borderId="3" xfId="5" applyNumberFormat="1" applyFont="1" applyBorder="1" applyAlignment="1"/>
    <xf numFmtId="167" fontId="1" fillId="0" borderId="3" xfId="5" applyNumberFormat="1" applyFont="1" applyBorder="1" applyAlignment="1">
      <alignment wrapText="1"/>
    </xf>
    <xf numFmtId="0" fontId="1" fillId="0" borderId="3" xfId="0" applyFont="1" applyBorder="1">
      <alignment vertical="center"/>
    </xf>
    <xf numFmtId="0" fontId="1" fillId="0" borderId="3" xfId="0" applyFont="1" applyBorder="1" applyAlignment="1"/>
    <xf numFmtId="0" fontId="0" fillId="0" borderId="17" xfId="0" applyBorder="1" applyAlignment="1">
      <alignment horizontal="left" vertical="center"/>
    </xf>
    <xf numFmtId="0" fontId="0" fillId="0" borderId="18" xfId="0" applyBorder="1" applyAlignment="1">
      <alignment horizontal="left" vertical="center"/>
    </xf>
    <xf numFmtId="0" fontId="0" fillId="0" borderId="7" xfId="0" pivotButton="1" applyBorder="1">
      <alignment vertical="center"/>
    </xf>
    <xf numFmtId="0" fontId="0" fillId="0" borderId="7" xfId="0" applyBorder="1" applyAlignment="1">
      <alignment horizontal="left" vertical="center"/>
    </xf>
    <xf numFmtId="167" fontId="0" fillId="0" borderId="0" xfId="5" applyNumberFormat="1" applyFont="1" applyAlignment="1">
      <alignment vertical="center"/>
    </xf>
    <xf numFmtId="0" fontId="0" fillId="0" borderId="0" xfId="0" applyAlignment="1">
      <alignment horizontal="center" vertical="center"/>
    </xf>
    <xf numFmtId="167" fontId="0" fillId="0" borderId="12" xfId="0" applyNumberFormat="1" applyBorder="1">
      <alignment vertical="center"/>
    </xf>
    <xf numFmtId="167" fontId="0" fillId="0" borderId="10" xfId="0" applyNumberFormat="1" applyBorder="1">
      <alignment vertical="center"/>
    </xf>
    <xf numFmtId="0" fontId="0" fillId="0" borderId="16" xfId="0" applyBorder="1" applyAlignment="1">
      <alignment horizontal="left" vertical="center"/>
    </xf>
    <xf numFmtId="167" fontId="0" fillId="0" borderId="19" xfId="0" applyNumberFormat="1" applyBorder="1">
      <alignment vertical="center"/>
    </xf>
    <xf numFmtId="0" fontId="0" fillId="0" borderId="16" xfId="0" applyNumberFormat="1" applyBorder="1" applyAlignment="1">
      <alignment horizontal="center" vertical="center"/>
    </xf>
    <xf numFmtId="0" fontId="0" fillId="0" borderId="17" xfId="0" applyNumberFormat="1" applyBorder="1" applyAlignment="1">
      <alignment horizontal="center" vertical="center"/>
    </xf>
    <xf numFmtId="0" fontId="0" fillId="0" borderId="7" xfId="0" applyNumberFormat="1" applyBorder="1" applyAlignment="1">
      <alignment horizontal="center" vertical="center"/>
    </xf>
    <xf numFmtId="0" fontId="0" fillId="0" borderId="7" xfId="0" applyBorder="1" applyAlignment="1">
      <alignment horizontal="center" vertical="center"/>
    </xf>
    <xf numFmtId="0" fontId="14" fillId="0" borderId="0" xfId="6" applyFont="1"/>
    <xf numFmtId="0" fontId="14" fillId="0" borderId="8" xfId="6" applyFont="1" applyBorder="1" applyAlignment="1">
      <alignment horizontal="centerContinuous"/>
    </xf>
    <xf numFmtId="0" fontId="14" fillId="0" borderId="10" xfId="6" applyFont="1" applyBorder="1" applyAlignment="1">
      <alignment horizontal="centerContinuous"/>
    </xf>
    <xf numFmtId="0" fontId="15" fillId="0" borderId="8" xfId="6" applyFont="1" applyBorder="1" applyAlignment="1">
      <alignment horizontal="centerContinuous" vertical="center"/>
    </xf>
    <xf numFmtId="0" fontId="15" fillId="0" borderId="9" xfId="6" applyFont="1" applyBorder="1" applyAlignment="1">
      <alignment horizontal="centerContinuous" vertical="center"/>
    </xf>
    <xf numFmtId="0" fontId="15" fillId="0" borderId="10" xfId="6" applyFont="1" applyBorder="1" applyAlignment="1">
      <alignment horizontal="centerContinuous" vertical="center"/>
    </xf>
    <xf numFmtId="0" fontId="15" fillId="0" borderId="16" xfId="6" applyFont="1" applyBorder="1" applyAlignment="1">
      <alignment horizontal="centerContinuous" vertical="center"/>
    </xf>
    <xf numFmtId="0" fontId="14" fillId="0" borderId="11" xfId="6" applyFont="1" applyBorder="1" applyAlignment="1">
      <alignment horizontal="centerContinuous"/>
    </xf>
    <xf numFmtId="0" fontId="14" fillId="0" borderId="12" xfId="6" applyFont="1" applyBorder="1" applyAlignment="1">
      <alignment horizontal="centerContinuous"/>
    </xf>
    <xf numFmtId="0" fontId="15" fillId="0" borderId="13" xfId="6" applyFont="1" applyBorder="1" applyAlignment="1">
      <alignment horizontal="centerContinuous" vertical="center"/>
    </xf>
    <xf numFmtId="0" fontId="15" fillId="0" borderId="14" xfId="6" applyFont="1" applyBorder="1" applyAlignment="1">
      <alignment horizontal="centerContinuous" vertical="center"/>
    </xf>
    <xf numFmtId="0" fontId="15" fillId="0" borderId="15" xfId="6" applyFont="1" applyBorder="1" applyAlignment="1">
      <alignment horizontal="centerContinuous" vertical="center"/>
    </xf>
    <xf numFmtId="0" fontId="15" fillId="0" borderId="18" xfId="6" applyFont="1" applyBorder="1" applyAlignment="1">
      <alignment horizontal="centerContinuous" vertical="center"/>
    </xf>
    <xf numFmtId="0" fontId="15" fillId="0" borderId="11" xfId="6" applyFont="1" applyBorder="1" applyAlignment="1">
      <alignment horizontal="centerContinuous" vertical="center"/>
    </xf>
    <xf numFmtId="0" fontId="15" fillId="0" borderId="0" xfId="6" applyFont="1" applyAlignment="1">
      <alignment horizontal="centerContinuous" vertical="center"/>
    </xf>
    <xf numFmtId="0" fontId="15" fillId="0" borderId="12" xfId="6" applyFont="1" applyBorder="1" applyAlignment="1">
      <alignment horizontal="centerContinuous" vertical="center"/>
    </xf>
    <xf numFmtId="0" fontId="15" fillId="0" borderId="17" xfId="6" applyFont="1" applyBorder="1" applyAlignment="1">
      <alignment horizontal="centerContinuous" vertical="center"/>
    </xf>
    <xf numFmtId="0" fontId="14" fillId="0" borderId="13" xfId="6" applyFont="1" applyBorder="1" applyAlignment="1">
      <alignment horizontal="centerContinuous"/>
    </xf>
    <xf numFmtId="0" fontId="14" fillId="0" borderId="15" xfId="6" applyFont="1" applyBorder="1" applyAlignment="1">
      <alignment horizontal="centerContinuous"/>
    </xf>
    <xf numFmtId="0" fontId="14" fillId="0" borderId="11" xfId="6" applyFont="1" applyBorder="1"/>
    <xf numFmtId="0" fontId="14" fillId="0" borderId="12" xfId="6" applyFont="1" applyBorder="1"/>
    <xf numFmtId="0" fontId="15" fillId="0" borderId="0" xfId="6" applyFont="1"/>
    <xf numFmtId="14" fontId="14" fillId="0" borderId="0" xfId="6" applyNumberFormat="1" applyFont="1"/>
    <xf numFmtId="168" fontId="14" fillId="0" borderId="0" xfId="6" applyNumberFormat="1" applyFont="1"/>
    <xf numFmtId="0" fontId="13" fillId="0" borderId="0" xfId="6" applyFont="1"/>
    <xf numFmtId="14" fontId="14" fillId="0" borderId="0" xfId="6" applyNumberFormat="1" applyFont="1" applyAlignment="1">
      <alignment horizontal="left"/>
    </xf>
    <xf numFmtId="0" fontId="16" fillId="0" borderId="0" xfId="6" applyFont="1" applyAlignment="1">
      <alignment horizontal="center"/>
    </xf>
    <xf numFmtId="170" fontId="16" fillId="0" borderId="0" xfId="7" applyNumberFormat="1" applyFont="1" applyAlignment="1">
      <alignment horizontal="center"/>
    </xf>
    <xf numFmtId="171" fontId="16" fillId="0" borderId="0" xfId="8" applyNumberFormat="1" applyFont="1" applyAlignment="1">
      <alignment horizontal="right"/>
    </xf>
    <xf numFmtId="171" fontId="14" fillId="0" borderId="0" xfId="8" applyNumberFormat="1" applyFont="1"/>
    <xf numFmtId="170" fontId="13" fillId="0" borderId="0" xfId="7" applyNumberFormat="1" applyFont="1" applyAlignment="1">
      <alignment horizontal="center"/>
    </xf>
    <xf numFmtId="171" fontId="13" fillId="0" borderId="0" xfId="8" applyNumberFormat="1" applyFont="1" applyAlignment="1">
      <alignment horizontal="right"/>
    </xf>
    <xf numFmtId="170" fontId="14" fillId="0" borderId="0" xfId="7" applyNumberFormat="1" applyFont="1" applyAlignment="1">
      <alignment horizontal="center"/>
    </xf>
    <xf numFmtId="171" fontId="14" fillId="0" borderId="0" xfId="8" applyNumberFormat="1" applyFont="1" applyAlignment="1">
      <alignment horizontal="right"/>
    </xf>
    <xf numFmtId="170" fontId="14" fillId="0" borderId="14" xfId="7" applyNumberFormat="1" applyFont="1" applyBorder="1" applyAlignment="1">
      <alignment horizontal="center"/>
    </xf>
    <xf numFmtId="171" fontId="14" fillId="0" borderId="14" xfId="8" applyNumberFormat="1" applyFont="1" applyBorder="1" applyAlignment="1">
      <alignment horizontal="right"/>
    </xf>
    <xf numFmtId="170" fontId="15" fillId="0" borderId="0" xfId="8" applyNumberFormat="1" applyFont="1" applyAlignment="1">
      <alignment horizontal="right"/>
    </xf>
    <xf numFmtId="171" fontId="15" fillId="0" borderId="0" xfId="8" applyNumberFormat="1" applyFont="1" applyAlignment="1">
      <alignment horizontal="right"/>
    </xf>
    <xf numFmtId="0" fontId="16" fillId="0" borderId="0" xfId="6" applyFont="1"/>
    <xf numFmtId="170" fontId="13" fillId="0" borderId="14" xfId="7" applyNumberFormat="1" applyFont="1" applyBorder="1" applyAlignment="1">
      <alignment horizontal="center"/>
    </xf>
    <xf numFmtId="171" fontId="13" fillId="0" borderId="14" xfId="8" applyNumberFormat="1" applyFont="1" applyBorder="1" applyAlignment="1">
      <alignment horizontal="right"/>
    </xf>
    <xf numFmtId="0" fontId="13" fillId="0" borderId="12" xfId="6" applyFont="1" applyBorder="1"/>
    <xf numFmtId="170" fontId="13" fillId="0" borderId="0" xfId="8" applyNumberFormat="1" applyFont="1" applyAlignment="1">
      <alignment horizontal="right"/>
    </xf>
    <xf numFmtId="170" fontId="16" fillId="0" borderId="22" xfId="7" applyNumberFormat="1" applyFont="1" applyBorder="1" applyAlignment="1">
      <alignment horizontal="center"/>
    </xf>
    <xf numFmtId="171" fontId="16" fillId="0" borderId="22" xfId="8" applyNumberFormat="1" applyFont="1" applyBorder="1" applyAlignment="1">
      <alignment horizontal="right"/>
    </xf>
    <xf numFmtId="172" fontId="13" fillId="0" borderId="0" xfId="6" applyNumberFormat="1" applyFont="1"/>
    <xf numFmtId="169" fontId="13" fillId="0" borderId="0" xfId="7" applyFont="1"/>
    <xf numFmtId="171" fontId="13" fillId="0" borderId="0" xfId="8" applyNumberFormat="1" applyFont="1"/>
    <xf numFmtId="172" fontId="16" fillId="0" borderId="14" xfId="6" applyNumberFormat="1" applyFont="1" applyBorder="1"/>
    <xf numFmtId="172" fontId="13" fillId="0" borderId="14" xfId="6" applyNumberFormat="1" applyFont="1" applyBorder="1"/>
    <xf numFmtId="169" fontId="16" fillId="0" borderId="14" xfId="7" applyFont="1" applyBorder="1"/>
    <xf numFmtId="171" fontId="13" fillId="0" borderId="14" xfId="8" applyNumberFormat="1" applyFont="1" applyBorder="1"/>
    <xf numFmtId="172" fontId="16" fillId="0" borderId="0" xfId="6" applyNumberFormat="1" applyFont="1"/>
    <xf numFmtId="0" fontId="14" fillId="0" borderId="13" xfId="6" applyFont="1" applyBorder="1"/>
    <xf numFmtId="0" fontId="14" fillId="0" borderId="14" xfId="6" applyFont="1" applyBorder="1"/>
    <xf numFmtId="172" fontId="14" fillId="0" borderId="14" xfId="6" applyNumberFormat="1" applyFont="1" applyBorder="1"/>
    <xf numFmtId="0" fontId="14" fillId="0" borderId="15" xfId="6" applyFont="1" applyBorder="1"/>
    <xf numFmtId="0" fontId="16" fillId="0" borderId="16" xfId="6" applyFont="1" applyBorder="1" applyAlignment="1">
      <alignment horizontal="center" vertical="center"/>
    </xf>
    <xf numFmtId="0" fontId="1" fillId="0" borderId="0" xfId="9"/>
    <xf numFmtId="0" fontId="16" fillId="0" borderId="7" xfId="6" applyFont="1" applyBorder="1" applyAlignment="1">
      <alignment horizontal="center" vertical="center"/>
    </xf>
    <xf numFmtId="0" fontId="13" fillId="0" borderId="11" xfId="6" applyFont="1" applyBorder="1"/>
    <xf numFmtId="168" fontId="13" fillId="0" borderId="0" xfId="6" applyNumberFormat="1" applyFont="1"/>
    <xf numFmtId="14" fontId="13" fillId="0" borderId="0" xfId="6" applyNumberFormat="1" applyFont="1"/>
    <xf numFmtId="14" fontId="13" fillId="0" borderId="0" xfId="6" applyNumberFormat="1" applyFont="1" applyAlignment="1">
      <alignment horizontal="left"/>
    </xf>
    <xf numFmtId="167" fontId="16" fillId="0" borderId="0" xfId="10" applyNumberFormat="1" applyFont="1"/>
    <xf numFmtId="173" fontId="16" fillId="0" borderId="0" xfId="10" applyNumberFormat="1" applyFont="1" applyAlignment="1">
      <alignment horizontal="right"/>
    </xf>
    <xf numFmtId="167" fontId="13" fillId="0" borderId="0" xfId="10" applyNumberFormat="1" applyFont="1" applyAlignment="1">
      <alignment horizontal="center"/>
    </xf>
    <xf numFmtId="173" fontId="13" fillId="0" borderId="0" xfId="10" applyNumberFormat="1" applyFont="1" applyAlignment="1">
      <alignment horizontal="right"/>
    </xf>
    <xf numFmtId="167" fontId="13" fillId="0" borderId="6" xfId="10" applyNumberFormat="1" applyFont="1" applyBorder="1" applyAlignment="1">
      <alignment horizontal="center"/>
    </xf>
    <xf numFmtId="173" fontId="13" fillId="0" borderId="6" xfId="10" applyNumberFormat="1" applyFont="1" applyBorder="1" applyAlignment="1">
      <alignment horizontal="right"/>
    </xf>
    <xf numFmtId="167" fontId="13" fillId="0" borderId="22" xfId="10" applyNumberFormat="1" applyFont="1" applyBorder="1" applyAlignment="1">
      <alignment horizontal="center"/>
    </xf>
    <xf numFmtId="173" fontId="13" fillId="0" borderId="22" xfId="10" applyNumberFormat="1" applyFont="1" applyBorder="1" applyAlignment="1">
      <alignment horizontal="right"/>
    </xf>
    <xf numFmtId="172" fontId="13" fillId="0" borderId="0" xfId="6" applyNumberFormat="1" applyFont="1" applyAlignment="1">
      <alignment horizontal="right"/>
    </xf>
    <xf numFmtId="0" fontId="13" fillId="0" borderId="13" xfId="6" applyFont="1" applyBorder="1"/>
    <xf numFmtId="0" fontId="13" fillId="0" borderId="14" xfId="6" applyFont="1" applyBorder="1"/>
    <xf numFmtId="0" fontId="13" fillId="0" borderId="15" xfId="6" applyFont="1" applyBorder="1"/>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42" fontId="3" fillId="0" borderId="0" xfId="3" applyFont="1" applyAlignment="1">
      <alignment horizontal="center"/>
    </xf>
    <xf numFmtId="0" fontId="17" fillId="0" borderId="0" xfId="6" applyFont="1" applyAlignment="1">
      <alignment horizontal="center" vertical="center" wrapText="1"/>
    </xf>
    <xf numFmtId="0" fontId="13" fillId="0" borderId="8" xfId="6" applyFont="1" applyBorder="1" applyAlignment="1">
      <alignment horizontal="center"/>
    </xf>
    <xf numFmtId="0" fontId="13" fillId="0" borderId="10" xfId="6" applyFont="1" applyBorder="1" applyAlignment="1">
      <alignment horizontal="center"/>
    </xf>
    <xf numFmtId="0" fontId="13" fillId="0" borderId="13" xfId="6" applyFont="1" applyBorder="1" applyAlignment="1">
      <alignment horizontal="center"/>
    </xf>
    <xf numFmtId="0" fontId="13" fillId="0" borderId="15" xfId="6" applyFont="1" applyBorder="1" applyAlignment="1">
      <alignment horizontal="center"/>
    </xf>
    <xf numFmtId="0" fontId="16" fillId="0" borderId="8" xfId="6" applyFont="1" applyBorder="1" applyAlignment="1">
      <alignment horizontal="center" vertical="center"/>
    </xf>
    <xf numFmtId="0" fontId="16" fillId="0" borderId="9" xfId="6" applyFont="1" applyBorder="1" applyAlignment="1">
      <alignment horizontal="center" vertical="center"/>
    </xf>
    <xf numFmtId="0" fontId="16" fillId="0" borderId="10" xfId="6" applyFont="1" applyBorder="1" applyAlignment="1">
      <alignment horizontal="center" vertical="center"/>
    </xf>
    <xf numFmtId="0" fontId="16" fillId="0" borderId="20" xfId="6" applyFont="1" applyBorder="1" applyAlignment="1">
      <alignment horizontal="center" vertical="center" wrapText="1"/>
    </xf>
    <xf numFmtId="0" fontId="16" fillId="0" borderId="21" xfId="6" applyFont="1" applyBorder="1" applyAlignment="1">
      <alignment horizontal="center" vertical="center" wrapText="1"/>
    </xf>
    <xf numFmtId="0" fontId="16" fillId="0" borderId="19" xfId="6" applyFont="1" applyBorder="1" applyAlignment="1">
      <alignment horizontal="center" vertical="center" wrapText="1"/>
    </xf>
    <xf numFmtId="0" fontId="17" fillId="0" borderId="0" xfId="9" applyFont="1" applyAlignment="1">
      <alignment horizontal="center" vertical="center" wrapText="1"/>
    </xf>
  </cellXfs>
  <cellStyles count="11">
    <cellStyle name="Millares" xfId="5" builtinId="3"/>
    <cellStyle name="Millares [0]" xfId="2" builtinId="6"/>
    <cellStyle name="Millares 2" xfId="7"/>
    <cellStyle name="Millares 3" xfId="10"/>
    <cellStyle name="Moneda [0]" xfId="1" builtinId="7"/>
    <cellStyle name="Moneda [0] 2" xfId="3"/>
    <cellStyle name="Moneda 2" xfId="8"/>
    <cellStyle name="Normal" xfId="0" builtinId="0"/>
    <cellStyle name="Normal 2" xfId="4"/>
    <cellStyle name="Normal 2 2" xfId="6"/>
    <cellStyle name="Normal 3" xfId="9"/>
  </cellStyles>
  <dxfs count="21">
    <dxf>
      <alignment horizontal="center" readingOrder="0"/>
    </dxf>
    <dxf>
      <alignment horizontal="center" readingOrder="0"/>
    </dxf>
    <dxf>
      <numFmt numFmtId="167" formatCode="_-* #,##0_-;\-* #,##0_-;_-* &quot;-&quot;??_-;_-@_-"/>
    </dxf>
    <dxf>
      <numFmt numFmtId="167"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22.473392476852" createdVersion="5" refreshedVersion="5" minRefreshableVersion="3" recordCount="97">
  <cacheSource type="worksheet">
    <worksheetSource ref="A2:AQ99" sheet="ESTADO DE CADA FACTURA"/>
  </cacheSource>
  <cacheFields count="43">
    <cacheField name="NIT" numFmtId="0">
      <sharedItems containsSemiMixedTypes="0" containsString="0" containsNumber="1" containsInteger="1" minValue="900483518" maxValue="900483518"/>
    </cacheField>
    <cacheField name="PRESTADOR" numFmtId="0">
      <sharedItems/>
    </cacheField>
    <cacheField name="PREFIJO/ FACTURA" numFmtId="0">
      <sharedItems/>
    </cacheField>
    <cacheField name="PREFIJO" numFmtId="0">
      <sharedItems/>
    </cacheField>
    <cacheField name="FACTURA" numFmtId="0">
      <sharedItems containsSemiMixedTypes="0" containsString="0" containsNumber="1" containsInteger="1" minValue="4513" maxValue="5609"/>
    </cacheField>
    <cacheField name="Alf+Fac" numFmtId="0">
      <sharedItems/>
    </cacheField>
    <cacheField name="Llave" numFmtId="0">
      <sharedItems/>
    </cacheField>
    <cacheField name="FECHA FACTURA" numFmtId="14">
      <sharedItems containsSemiMixedTypes="0" containsNonDate="0" containsDate="1" containsString="0" minDate="2022-08-31T00:00:00" maxDate="2023-01-26T00:00:00"/>
    </cacheField>
    <cacheField name="Fecha de radicacion EPS" numFmtId="14">
      <sharedItems containsNonDate="0" containsString="0" containsBlank="1"/>
    </cacheField>
    <cacheField name="DIAS TRANSCURRIDOS " numFmtId="1">
      <sharedItems containsSemiMixedTypes="0" containsString="0" containsNumber="1" containsInteger="1" minValue="471" maxValue="618"/>
    </cacheField>
    <cacheField name="VALOR FACTURA" numFmtId="167">
      <sharedItems containsSemiMixedTypes="0" containsString="0" containsNumber="1" containsInteger="1" minValue="25000" maxValue="504000"/>
    </cacheField>
    <cacheField name="COPAGO/ CUOTA MODERADA" numFmtId="0">
      <sharedItems containsNonDate="0" containsString="0" containsBlank="1"/>
    </cacheField>
    <cacheField name="RETENCIÓN" numFmtId="0">
      <sharedItems containsNonDate="0" containsString="0" containsBlank="1"/>
    </cacheField>
    <cacheField name="RETEICA" numFmtId="0">
      <sharedItems containsNonDate="0" containsString="0" containsBlank="1"/>
    </cacheField>
    <cacheField name="DESCUENTO" numFmtId="0">
      <sharedItems containsNonDate="0" containsString="0" containsBlank="1"/>
    </cacheField>
    <cacheField name="GLOSA EPS" numFmtId="0">
      <sharedItems containsNonDate="0" containsString="0" containsBlank="1"/>
    </cacheField>
    <cacheField name="GLOSA ACEPTADO" numFmtId="0">
      <sharedItems containsNonDate="0" containsString="0" containsBlank="1"/>
    </cacheField>
    <cacheField name="NOTA CREDITO" numFmtId="0">
      <sharedItems containsString="0" containsBlank="1" containsNumber="1" containsInteger="1" minValue="60000" maxValue="60000"/>
    </cacheField>
    <cacheField name="PAGOS REALIZADOS" numFmtId="167">
      <sharedItems containsString="0" containsBlank="1" containsNumber="1" containsInteger="1" minValue="25000" maxValue="504000"/>
    </cacheField>
    <cacheField name="FECHA PAGO" numFmtId="0">
      <sharedItems containsNonDate="0" containsString="0" containsBlank="1"/>
    </cacheField>
    <cacheField name="Fecha de radicacion EPS " numFmtId="14">
      <sharedItems containsDate="1" containsMixedTypes="1" minDate="1899-12-30T00:00:00" maxDate="2023-12-01T07:00:00"/>
    </cacheField>
    <cacheField name="SALDO FACTURA IPS" numFmtId="167">
      <sharedItems containsSemiMixedTypes="0" containsString="0" containsNumber="1" containsInteger="1" minValue="0" maxValue="496860"/>
    </cacheField>
    <cacheField name="DE 0 A 30 DIAS" numFmtId="167">
      <sharedItems containsSemiMixedTypes="0" containsString="0" containsNumber="1" containsInteger="1" minValue="0" maxValue="0"/>
    </cacheField>
    <cacheField name="DE 31 A 60 DIAS" numFmtId="167">
      <sharedItems containsSemiMixedTypes="0" containsString="0" containsNumber="1" containsInteger="1" minValue="0" maxValue="0"/>
    </cacheField>
    <cacheField name="DE 61 A 90 DIAS" numFmtId="167">
      <sharedItems containsSemiMixedTypes="0" containsString="0" containsNumber="1" containsInteger="1" minValue="0" maxValue="0"/>
    </cacheField>
    <cacheField name="DE 91 A  120 DIAS" numFmtId="167">
      <sharedItems containsSemiMixedTypes="0" containsString="0" containsNumber="1" containsInteger="1" minValue="0" maxValue="0"/>
    </cacheField>
    <cacheField name="DE 121 A 180 DIAS" numFmtId="167">
      <sharedItems containsSemiMixedTypes="0" containsString="0" containsNumber="1" containsInteger="1" minValue="0" maxValue="0"/>
    </cacheField>
    <cacheField name="DE 181 A 360 DIAS" numFmtId="167">
      <sharedItems containsSemiMixedTypes="0" containsString="0" containsNumber="1" containsInteger="1" minValue="0" maxValue="0"/>
    </cacheField>
    <cacheField name="MAS DE 361 DIAS" numFmtId="167">
      <sharedItems containsSemiMixedTypes="0" containsString="0" containsNumber="1" containsInteger="1" minValue="0" maxValue="496860"/>
    </cacheField>
    <cacheField name="VR TOTAL" numFmtId="167">
      <sharedItems containsString="0" containsBlank="1" containsNumber="1" containsInteger="1" minValue="0" maxValue="60000"/>
    </cacheField>
    <cacheField name="Estado de Factura EPS Mayo 10" numFmtId="0">
      <sharedItems count="5">
        <s v="FACTURA CANCELADA"/>
        <s v="FACTURA CANCELADA PARCIALMENTE - GLOSA CERRADA POR EXTEMPORANEIDAD"/>
        <s v="FACTURA DEVUELTA"/>
        <s v="FACTURA NO RADICADA"/>
        <s v="FACTURA CANCELADA PARCIALMENTE - GLOSA ACEPTADA POR LA IPS" u="1"/>
      </sharedItems>
    </cacheField>
    <cacheField name="Boxalud" numFmtId="0">
      <sharedItems/>
    </cacheField>
    <cacheField name="Valor Total Bruto" numFmtId="167">
      <sharedItems containsSemiMixedTypes="0" containsString="0" containsNumber="1" containsInteger="1" minValue="0" maxValue="504000"/>
    </cacheField>
    <cacheField name="Valor devolucion" numFmtId="167">
      <sharedItems containsString="0" containsBlank="1" containsNumber="1" containsInteger="1" minValue="34000" maxValue="60000"/>
    </cacheField>
    <cacheField name="Observacion objeccion" numFmtId="167">
      <sharedItems containsBlank="1" longText="1"/>
    </cacheField>
    <cacheField name="Valor Radicado" numFmtId="167">
      <sharedItems containsSemiMixedTypes="0" containsString="0" containsNumber="1" containsInteger="1" minValue="0" maxValue="504000"/>
    </cacheField>
    <cacheField name="Valor Glosa Aceptada" numFmtId="167">
      <sharedItems containsSemiMixedTypes="0" containsString="0" containsNumber="1" containsInteger="1" minValue="0" maxValue="16400"/>
    </cacheField>
    <cacheField name="Valor Pagar" numFmtId="167">
      <sharedItems containsSemiMixedTypes="0" containsString="0" containsNumber="1" containsInteger="1" minValue="0" maxValue="504000"/>
    </cacheField>
    <cacheField name="Valor compensacion SAP" numFmtId="167">
      <sharedItems containsSemiMixedTypes="0" containsString="0" containsNumber="1" containsInteger="1" minValue="0" maxValue="504000"/>
    </cacheField>
    <cacheField name="Doc compensacion" numFmtId="0">
      <sharedItems containsString="0" containsBlank="1" containsNumber="1" containsInteger="1" minValue="2201491821" maxValue="4800062753"/>
    </cacheField>
    <cacheField name="Valor TF" numFmtId="0">
      <sharedItems containsString="0" containsBlank="1" containsNumber="1" containsInteger="1" minValue="887000" maxValue="5055000"/>
    </cacheField>
    <cacheField name="Fecha de compensacion "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7">
  <r>
    <n v="900483518"/>
    <s v="HUMANIZAR SALUD INTEGRA"/>
    <s v="HSIP4513"/>
    <s v="HSIP"/>
    <n v="4513"/>
    <s v="HSIP4513"/>
    <s v="900483518_HSIP4513"/>
    <d v="2022-08-31T00:00:00"/>
    <m/>
    <n v="618"/>
    <n v="60000"/>
    <m/>
    <m/>
    <m/>
    <m/>
    <m/>
    <m/>
    <m/>
    <m/>
    <m/>
    <d v="2023-12-01T07:00:00"/>
    <n v="60000"/>
    <n v="0"/>
    <n v="0"/>
    <n v="0"/>
    <n v="0"/>
    <n v="0"/>
    <n v="0"/>
    <n v="60000"/>
    <n v="60000"/>
    <x v="0"/>
    <s v="Finalizada"/>
    <n v="60000"/>
    <m/>
    <m/>
    <n v="60000"/>
    <n v="0"/>
    <n v="60000"/>
    <n v="53000"/>
    <n v="2201491821"/>
    <n v="3651860"/>
    <s v="22.03.2024"/>
    <d v="2024-04-30T00:00:00"/>
  </r>
  <r>
    <n v="900483518"/>
    <s v="HUMANIZAR SALUD INTEGRA"/>
    <s v="HSIP4514"/>
    <s v="HSIP"/>
    <n v="4514"/>
    <s v="HSIP4514"/>
    <s v="900483518_HSIP4514"/>
    <d v="2022-08-31T00:00:00"/>
    <m/>
    <n v="618"/>
    <n v="60000"/>
    <m/>
    <m/>
    <m/>
    <m/>
    <m/>
    <m/>
    <m/>
    <m/>
    <m/>
    <d v="2023-12-01T07:00:00"/>
    <n v="60000"/>
    <n v="0"/>
    <n v="0"/>
    <n v="0"/>
    <n v="0"/>
    <n v="0"/>
    <n v="0"/>
    <n v="60000"/>
    <n v="60000"/>
    <x v="1"/>
    <s v="Finalizada"/>
    <n v="60000"/>
    <m/>
    <m/>
    <n v="60000"/>
    <n v="14700"/>
    <n v="45300"/>
    <n v="45300"/>
    <n v="2201491821"/>
    <n v="3651860"/>
    <s v="22.03.2024"/>
    <d v="2024-04-30T00:00:00"/>
  </r>
  <r>
    <n v="900483518"/>
    <s v="HUMANIZAR SALUD INTEGRA"/>
    <s v="HSIP4515"/>
    <s v="HSIP"/>
    <n v="4515"/>
    <s v="HSIP4515"/>
    <s v="900483518_HSIP4515"/>
    <d v="2022-08-31T00:00:00"/>
    <m/>
    <n v="618"/>
    <n v="60000"/>
    <m/>
    <m/>
    <m/>
    <m/>
    <m/>
    <m/>
    <m/>
    <m/>
    <m/>
    <d v="2023-12-01T07:00:00"/>
    <n v="60000"/>
    <n v="0"/>
    <n v="0"/>
    <n v="0"/>
    <n v="0"/>
    <n v="0"/>
    <n v="0"/>
    <n v="60000"/>
    <n v="60000"/>
    <x v="1"/>
    <s v="Finalizada"/>
    <n v="60000"/>
    <m/>
    <m/>
    <n v="60000"/>
    <n v="3700"/>
    <n v="56300"/>
    <n v="56300"/>
    <n v="2201491821"/>
    <n v="3651860"/>
    <s v="22.03.2024"/>
    <d v="2024-04-30T00:00:00"/>
  </r>
  <r>
    <n v="900483518"/>
    <s v="HUMANIZAR SALUD INTEGRA"/>
    <s v="HSIP4516"/>
    <s v="HSIP"/>
    <n v="4516"/>
    <s v="HSIP4516"/>
    <s v="900483518_HSIP4516"/>
    <d v="2022-08-31T00:00:00"/>
    <m/>
    <n v="618"/>
    <n v="60000"/>
    <m/>
    <m/>
    <m/>
    <m/>
    <m/>
    <m/>
    <m/>
    <m/>
    <m/>
    <d v="2023-12-01T07:00:00"/>
    <n v="60000"/>
    <n v="0"/>
    <n v="0"/>
    <n v="0"/>
    <n v="0"/>
    <n v="0"/>
    <n v="0"/>
    <n v="60000"/>
    <n v="60000"/>
    <x v="1"/>
    <s v="Finalizada"/>
    <n v="60000"/>
    <m/>
    <m/>
    <n v="60000"/>
    <n v="3700"/>
    <n v="56300"/>
    <n v="56300"/>
    <n v="2201491821"/>
    <n v="3651860"/>
    <s v="22.03.2024"/>
    <d v="2024-04-30T00:00:00"/>
  </r>
  <r>
    <n v="900483518"/>
    <s v="HUMANIZAR SALUD INTEGRA"/>
    <s v="HSIP4517"/>
    <s v="HSIP"/>
    <n v="4517"/>
    <s v="HSIP4517"/>
    <s v="900483518_HSIP4517"/>
    <d v="2022-08-31T00:00:00"/>
    <m/>
    <n v="618"/>
    <n v="60000"/>
    <m/>
    <m/>
    <m/>
    <m/>
    <m/>
    <m/>
    <m/>
    <n v="60000"/>
    <m/>
    <d v="2023-12-01T07:00:00"/>
    <n v="0"/>
    <n v="0"/>
    <n v="0"/>
    <n v="0"/>
    <n v="0"/>
    <n v="0"/>
    <n v="0"/>
    <n v="0"/>
    <n v="0"/>
    <x v="0"/>
    <s v="Finalizada"/>
    <n v="60000"/>
    <m/>
    <m/>
    <n v="60000"/>
    <n v="0"/>
    <n v="60000"/>
    <n v="60000"/>
    <n v="4800062753"/>
    <n v="5055000"/>
    <s v="19.02.2024"/>
    <d v="2024-04-30T00:00:00"/>
  </r>
  <r>
    <n v="900483518"/>
    <s v="HUMANIZAR SALUD INTEGRA"/>
    <s v="HSIP4518"/>
    <s v="HSIP"/>
    <n v="4518"/>
    <s v="HSIP4518"/>
    <s v="900483518_HSIP4518"/>
    <d v="2022-08-31T00:00:00"/>
    <m/>
    <n v="618"/>
    <n v="60000"/>
    <m/>
    <m/>
    <m/>
    <m/>
    <m/>
    <m/>
    <m/>
    <n v="60000"/>
    <m/>
    <d v="2023-12-01T07:00:00"/>
    <n v="0"/>
    <n v="0"/>
    <n v="0"/>
    <n v="0"/>
    <n v="0"/>
    <n v="0"/>
    <n v="0"/>
    <n v="0"/>
    <n v="0"/>
    <x v="0"/>
    <s v="Finalizada"/>
    <n v="60000"/>
    <m/>
    <m/>
    <n v="60000"/>
    <n v="0"/>
    <n v="60000"/>
    <n v="60000"/>
    <n v="4800062753"/>
    <n v="5055000"/>
    <s v="19.02.2024"/>
    <d v="2024-04-30T00:00:00"/>
  </r>
  <r>
    <n v="900483518"/>
    <s v="HUMANIZAR SALUD INTEGRA"/>
    <s v="HSIP4519"/>
    <s v="HSIP"/>
    <n v="4519"/>
    <s v="HSIP4519"/>
    <s v="900483518_HSIP4519"/>
    <d v="2022-08-31T00:00:00"/>
    <m/>
    <n v="618"/>
    <n v="60000"/>
    <m/>
    <m/>
    <m/>
    <m/>
    <m/>
    <m/>
    <m/>
    <m/>
    <m/>
    <d v="2023-12-01T07:00:00"/>
    <n v="60000"/>
    <n v="0"/>
    <n v="0"/>
    <n v="0"/>
    <n v="0"/>
    <n v="0"/>
    <n v="0"/>
    <n v="60000"/>
    <n v="60000"/>
    <x v="2"/>
    <s v="Devuelta"/>
    <n v="0"/>
    <n v="60000"/>
    <s v="AUT:  Se devuelve factura con soportes originales, porque no se evidencia la autorización del servicio CUPS 890101 ATENCION DOMICILIARIA POR MEDICINA GENERAL, USUARIA GERARDA LIGIA ECHEVERRY, por favor solicitar autorización para dar tramite de pago al correo capautorizaciones@epsdelagente.com.co."/>
    <n v="0"/>
    <n v="0"/>
    <n v="0"/>
    <n v="0"/>
    <m/>
    <m/>
    <m/>
    <d v="2024-04-30T00:00:00"/>
  </r>
  <r>
    <n v="900483518"/>
    <s v="HUMANIZAR SALUD INTEGRA"/>
    <s v="HSIP4520"/>
    <s v="HSIP"/>
    <n v="4520"/>
    <s v="HSIP4520"/>
    <s v="900483518_HSIP4520"/>
    <d v="2022-08-31T00:00:00"/>
    <m/>
    <n v="618"/>
    <n v="34000"/>
    <m/>
    <m/>
    <m/>
    <m/>
    <m/>
    <m/>
    <m/>
    <m/>
    <m/>
    <d v="2023-12-01T07:00:00"/>
    <n v="34000"/>
    <n v="0"/>
    <n v="0"/>
    <n v="0"/>
    <n v="0"/>
    <n v="0"/>
    <n v="0"/>
    <n v="34000"/>
    <n v="34000"/>
    <x v="2"/>
    <s v="Devuelta"/>
    <n v="0"/>
    <n v="34000"/>
    <s v="AUT:  Se devuelve factura con soportes originales, porque no se evidencia la autorización del servicio CUPS 890106 ATENCION DOMICILIARIA POR NUTRICION Y DIETETICA, usuaria GERARDA ECHEVERRY por favor solicitar autorización para dar tramite de pago al correo capautorizaciones@epsdelagente.com.co._x000a_"/>
    <n v="0"/>
    <n v="0"/>
    <n v="0"/>
    <n v="0"/>
    <m/>
    <m/>
    <m/>
    <d v="2024-04-30T00:00:00"/>
  </r>
  <r>
    <n v="900483518"/>
    <s v="HUMANIZAR SALUD INTEGRA"/>
    <s v="HSIP4521"/>
    <s v="HSIP"/>
    <n v="4521"/>
    <s v="HSIP4521"/>
    <s v="900483518_HSIP4521"/>
    <d v="2022-08-31T00:00:00"/>
    <m/>
    <n v="618"/>
    <n v="34000"/>
    <m/>
    <m/>
    <m/>
    <m/>
    <m/>
    <m/>
    <m/>
    <m/>
    <m/>
    <d v="2023-12-01T07:00:00"/>
    <n v="34000"/>
    <n v="0"/>
    <n v="0"/>
    <n v="0"/>
    <n v="0"/>
    <n v="0"/>
    <n v="0"/>
    <n v="34000"/>
    <n v="34000"/>
    <x v="2"/>
    <s v="Devuelta"/>
    <n v="0"/>
    <n v="34000"/>
    <s v="AUT:  Se devuelve factura con soportes originales, porque no se evidencia la autorizacion del servicio CUPS 890106 ATENCION DOMICILIARIA POR NUTRICION Y DIETETICA, solicitar autorizacion para dar tramite de pago al correo capautorizaciones@epsdelagente.com.co."/>
    <n v="0"/>
    <n v="0"/>
    <n v="0"/>
    <n v="0"/>
    <m/>
    <m/>
    <m/>
    <d v="2024-04-30T00:00:00"/>
  </r>
  <r>
    <n v="900483518"/>
    <s v="HUMANIZAR SALUD INTEGRA"/>
    <s v="HSIP4522"/>
    <s v="HSIP"/>
    <n v="4522"/>
    <s v="HSIP4522"/>
    <s v="900483518_HSIP4522"/>
    <d v="2022-08-31T00:00:00"/>
    <m/>
    <n v="618"/>
    <n v="60000"/>
    <m/>
    <m/>
    <m/>
    <m/>
    <m/>
    <m/>
    <m/>
    <m/>
    <m/>
    <d v="2023-12-01T07:00:00"/>
    <n v="60000"/>
    <n v="0"/>
    <n v="0"/>
    <n v="0"/>
    <n v="0"/>
    <n v="0"/>
    <n v="0"/>
    <n v="60000"/>
    <n v="60000"/>
    <x v="1"/>
    <s v="Finalizada"/>
    <n v="60000"/>
    <m/>
    <m/>
    <n v="60000"/>
    <n v="3700"/>
    <n v="56300"/>
    <n v="56300"/>
    <n v="2201491821"/>
    <n v="3651860"/>
    <s v="22.03.2024"/>
    <d v="2024-04-30T00:00:00"/>
  </r>
  <r>
    <n v="900483518"/>
    <s v="HUMANIZAR SALUD INTEGRA"/>
    <s v="HSIP4649"/>
    <s v="HSIP"/>
    <n v="4649"/>
    <s v="HSIP4649"/>
    <s v="900483518_HSIP4649"/>
    <d v="2022-09-22T00:00:00"/>
    <m/>
    <n v="596"/>
    <n v="60000"/>
    <m/>
    <m/>
    <m/>
    <m/>
    <m/>
    <m/>
    <n v="60000"/>
    <m/>
    <m/>
    <e v="#N/A"/>
    <n v="0"/>
    <n v="0"/>
    <n v="0"/>
    <n v="0"/>
    <n v="0"/>
    <n v="0"/>
    <n v="0"/>
    <n v="0"/>
    <n v="0"/>
    <x v="3"/>
    <e v="#N/A"/>
    <n v="0"/>
    <m/>
    <m/>
    <n v="0"/>
    <n v="0"/>
    <n v="0"/>
    <n v="0"/>
    <m/>
    <m/>
    <m/>
    <d v="2024-04-30T00:00:00"/>
  </r>
  <r>
    <n v="900483518"/>
    <s v="HUMANIZAR SALUD INTEGRA"/>
    <s v="HSIP4650"/>
    <s v="HSIP"/>
    <n v="4650"/>
    <s v="HSIP4650"/>
    <s v="900483518_HSIP4650"/>
    <d v="2022-09-22T00:00:00"/>
    <m/>
    <n v="596"/>
    <n v="60000"/>
    <m/>
    <m/>
    <m/>
    <m/>
    <m/>
    <m/>
    <n v="60000"/>
    <m/>
    <m/>
    <e v="#N/A"/>
    <n v="0"/>
    <n v="0"/>
    <n v="0"/>
    <n v="0"/>
    <n v="0"/>
    <n v="0"/>
    <n v="0"/>
    <n v="0"/>
    <n v="0"/>
    <x v="3"/>
    <e v="#N/A"/>
    <n v="0"/>
    <m/>
    <m/>
    <n v="0"/>
    <n v="0"/>
    <n v="0"/>
    <n v="0"/>
    <m/>
    <m/>
    <m/>
    <d v="2024-04-30T00:00:00"/>
  </r>
  <r>
    <n v="900483518"/>
    <s v="HUMANIZAR SALUD INTEGRA"/>
    <s v="HSIP4651"/>
    <s v="HSIP"/>
    <n v="4651"/>
    <s v="HSIP4651"/>
    <s v="900483518_HSIP4651"/>
    <d v="2022-09-22T00:00:00"/>
    <m/>
    <n v="596"/>
    <n v="60000"/>
    <m/>
    <m/>
    <m/>
    <m/>
    <m/>
    <m/>
    <n v="60000"/>
    <m/>
    <m/>
    <e v="#N/A"/>
    <n v="0"/>
    <n v="0"/>
    <n v="0"/>
    <n v="0"/>
    <n v="0"/>
    <n v="0"/>
    <n v="0"/>
    <n v="0"/>
    <n v="0"/>
    <x v="3"/>
    <e v="#N/A"/>
    <n v="0"/>
    <m/>
    <m/>
    <n v="0"/>
    <n v="0"/>
    <n v="0"/>
    <n v="0"/>
    <m/>
    <m/>
    <m/>
    <d v="2024-04-30T00:00:00"/>
  </r>
  <r>
    <n v="900483518"/>
    <s v="HUMANIZAR SALUD INTEGRA"/>
    <s v="HSIP4652"/>
    <s v="HSIP"/>
    <n v="4652"/>
    <s v="HSIP4652"/>
    <s v="900483518_HSIP4652"/>
    <d v="2022-09-22T00:00:00"/>
    <m/>
    <n v="596"/>
    <n v="60000"/>
    <m/>
    <m/>
    <m/>
    <m/>
    <m/>
    <m/>
    <n v="60000"/>
    <m/>
    <m/>
    <e v="#N/A"/>
    <n v="0"/>
    <n v="0"/>
    <n v="0"/>
    <n v="0"/>
    <n v="0"/>
    <n v="0"/>
    <n v="0"/>
    <n v="0"/>
    <n v="0"/>
    <x v="3"/>
    <e v="#N/A"/>
    <n v="0"/>
    <m/>
    <m/>
    <n v="0"/>
    <n v="0"/>
    <n v="0"/>
    <n v="0"/>
    <m/>
    <m/>
    <m/>
    <d v="2024-04-30T00:00:00"/>
  </r>
  <r>
    <n v="900483518"/>
    <s v="HUMANIZAR SALUD INTEGRA"/>
    <s v="HSIP4653"/>
    <s v="HSIP"/>
    <n v="4653"/>
    <s v="HSIP4653"/>
    <s v="900483518_HSIP4653"/>
    <d v="2022-09-22T00:00:00"/>
    <m/>
    <n v="596"/>
    <n v="60000"/>
    <m/>
    <m/>
    <m/>
    <m/>
    <m/>
    <m/>
    <n v="60000"/>
    <m/>
    <m/>
    <e v="#N/A"/>
    <n v="0"/>
    <n v="0"/>
    <n v="0"/>
    <n v="0"/>
    <n v="0"/>
    <n v="0"/>
    <n v="0"/>
    <n v="0"/>
    <n v="0"/>
    <x v="3"/>
    <e v="#N/A"/>
    <n v="0"/>
    <m/>
    <m/>
    <n v="0"/>
    <n v="0"/>
    <n v="0"/>
    <n v="0"/>
    <m/>
    <m/>
    <m/>
    <d v="2024-04-30T00:00:00"/>
  </r>
  <r>
    <n v="900483518"/>
    <s v="HUMANIZAR SALUD INTEGRA"/>
    <s v="HSIP4957"/>
    <s v="HSIP"/>
    <n v="4957"/>
    <s v="HSIP4957"/>
    <s v="900483518_HSIP4957"/>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58"/>
    <s v="HSIP"/>
    <n v="4958"/>
    <s v="HSIP4958"/>
    <s v="900483518_HSIP4958"/>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59"/>
    <s v="HSIP"/>
    <n v="4959"/>
    <s v="HSIP4959"/>
    <s v="900483518_HSIP4959"/>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0"/>
    <s v="HSIP"/>
    <n v="4960"/>
    <s v="HSIP4960"/>
    <s v="900483518_HSIP4960"/>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1"/>
    <s v="HSIP"/>
    <n v="4961"/>
    <s v="HSIP4961"/>
    <s v="900483518_HSIP4961"/>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2"/>
    <s v="HSIP"/>
    <n v="4962"/>
    <s v="HSIP4962"/>
    <s v="900483518_HSIP4962"/>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3"/>
    <s v="HSIP"/>
    <n v="4963"/>
    <s v="HSIP4963"/>
    <s v="900483518_HSIP4963"/>
    <d v="2022-11-25T00:00:00"/>
    <m/>
    <n v="532"/>
    <n v="120000"/>
    <m/>
    <m/>
    <m/>
    <m/>
    <m/>
    <m/>
    <m/>
    <n v="120000"/>
    <m/>
    <d v="2023-12-01T07:00:00"/>
    <n v="0"/>
    <n v="0"/>
    <n v="0"/>
    <n v="0"/>
    <n v="0"/>
    <n v="0"/>
    <n v="0"/>
    <n v="0"/>
    <m/>
    <x v="0"/>
    <s v="Finalizada"/>
    <n v="120000"/>
    <m/>
    <m/>
    <n v="120000"/>
    <n v="0"/>
    <n v="120000"/>
    <n v="120000"/>
    <n v="4800062753"/>
    <n v="5055000"/>
    <s v="19.02.2024"/>
    <d v="2024-04-30T00:00:00"/>
  </r>
  <r>
    <n v="900483518"/>
    <s v="HUMANIZAR SALUD INTEGRA"/>
    <s v="HSIP4964"/>
    <s v="HSIP"/>
    <n v="4964"/>
    <s v="HSIP4964"/>
    <s v="900483518_HSIP4964"/>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5"/>
    <s v="HSIP"/>
    <n v="4965"/>
    <s v="HSIP4965"/>
    <s v="900483518_HSIP4965"/>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6"/>
    <s v="HSIP"/>
    <n v="4966"/>
    <s v="HSIP4966"/>
    <s v="900483518_HSIP4966"/>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7"/>
    <s v="HSIP"/>
    <n v="4967"/>
    <s v="HSIP4967"/>
    <s v="900483518_HSIP4967"/>
    <d v="2022-11-25T00:00:00"/>
    <m/>
    <n v="532"/>
    <n v="60000"/>
    <m/>
    <m/>
    <m/>
    <m/>
    <m/>
    <m/>
    <m/>
    <n v="60000"/>
    <m/>
    <d v="2023-12-01T07:00:00"/>
    <n v="0"/>
    <n v="0"/>
    <n v="0"/>
    <n v="0"/>
    <n v="0"/>
    <n v="0"/>
    <n v="0"/>
    <n v="0"/>
    <m/>
    <x v="0"/>
    <s v="Finalizada"/>
    <n v="60000"/>
    <m/>
    <m/>
    <n v="60000"/>
    <n v="0"/>
    <n v="60000"/>
    <n v="60000"/>
    <n v="4800062753"/>
    <n v="5055000"/>
    <s v="19.02.2024"/>
    <d v="2024-04-30T00:00:00"/>
  </r>
  <r>
    <n v="900483518"/>
    <s v="HUMANIZAR SALUD INTEGRA"/>
    <s v="HSIP4968"/>
    <s v="HSIP"/>
    <n v="4968"/>
    <s v="HSIP4968"/>
    <s v="900483518_HSIP4968"/>
    <d v="2022-11-26T00:00:00"/>
    <m/>
    <n v="531"/>
    <n v="60000"/>
    <m/>
    <m/>
    <m/>
    <m/>
    <m/>
    <m/>
    <m/>
    <n v="60000"/>
    <m/>
    <d v="2023-12-01T07:00:00"/>
    <n v="0"/>
    <n v="0"/>
    <n v="0"/>
    <n v="0"/>
    <n v="0"/>
    <n v="0"/>
    <n v="0"/>
    <n v="0"/>
    <m/>
    <x v="0"/>
    <s v="Finalizada"/>
    <n v="60000"/>
    <m/>
    <m/>
    <n v="60000"/>
    <n v="0"/>
    <n v="60000"/>
    <n v="60000"/>
    <n v="4800062753"/>
    <n v="5055000"/>
    <s v="19.02.2024"/>
    <d v="2024-04-30T00:00:00"/>
  </r>
  <r>
    <n v="900483518"/>
    <s v="HUMANIZAR SALUD INTEGRA"/>
    <s v="HSIP4969"/>
    <s v="HSIP"/>
    <n v="4969"/>
    <s v="HSIP4969"/>
    <s v="900483518_HSIP4969"/>
    <d v="2022-11-26T00:00:00"/>
    <m/>
    <n v="531"/>
    <n v="60000"/>
    <m/>
    <m/>
    <m/>
    <m/>
    <m/>
    <m/>
    <m/>
    <n v="60000"/>
    <m/>
    <d v="2023-12-01T07:00:00"/>
    <n v="0"/>
    <n v="0"/>
    <n v="0"/>
    <n v="0"/>
    <n v="0"/>
    <n v="0"/>
    <n v="0"/>
    <n v="0"/>
    <m/>
    <x v="0"/>
    <s v="Finalizada"/>
    <n v="60000"/>
    <m/>
    <m/>
    <n v="60000"/>
    <n v="0"/>
    <n v="60000"/>
    <n v="60000"/>
    <n v="4800062753"/>
    <n v="5055000"/>
    <s v="19.02.2024"/>
    <d v="2024-04-30T00:00:00"/>
  </r>
  <r>
    <n v="900483518"/>
    <s v="HUMANIZAR SALUD INTEGRA"/>
    <s v="HSIP4971"/>
    <s v="HSIP"/>
    <n v="4971"/>
    <s v="HSIP4971"/>
    <s v="900483518_HSIP4971"/>
    <d v="2022-11-26T00:00:00"/>
    <m/>
    <n v="531"/>
    <n v="60000"/>
    <m/>
    <m/>
    <m/>
    <m/>
    <m/>
    <m/>
    <m/>
    <n v="60000"/>
    <m/>
    <d v="2023-12-01T07:00:00"/>
    <n v="0"/>
    <n v="0"/>
    <n v="0"/>
    <n v="0"/>
    <n v="0"/>
    <n v="0"/>
    <n v="0"/>
    <n v="0"/>
    <m/>
    <x v="0"/>
    <s v="Finalizada"/>
    <n v="60000"/>
    <m/>
    <m/>
    <n v="60000"/>
    <n v="0"/>
    <n v="60000"/>
    <n v="60000"/>
    <n v="4800062753"/>
    <n v="5055000"/>
    <s v="19.02.2024"/>
    <d v="2024-04-30T00:00:00"/>
  </r>
  <r>
    <n v="900483518"/>
    <s v="HUMANIZAR SALUD INTEGRA"/>
    <s v="HSIP4972"/>
    <s v="HSIP"/>
    <n v="4972"/>
    <s v="HSIP4972"/>
    <s v="900483518_HSIP4972"/>
    <d v="2022-11-26T00:00:00"/>
    <m/>
    <n v="531"/>
    <n v="25000"/>
    <m/>
    <m/>
    <m/>
    <m/>
    <m/>
    <m/>
    <m/>
    <n v="25000"/>
    <m/>
    <d v="2023-12-01T07:00:00"/>
    <n v="0"/>
    <n v="0"/>
    <n v="0"/>
    <n v="0"/>
    <n v="0"/>
    <n v="0"/>
    <n v="0"/>
    <n v="0"/>
    <m/>
    <x v="0"/>
    <s v="Finalizada"/>
    <n v="25000"/>
    <m/>
    <m/>
    <n v="25000"/>
    <n v="0"/>
    <n v="25000"/>
    <n v="25000"/>
    <n v="4800062753"/>
    <n v="5055000"/>
    <s v="19.02.2024"/>
    <d v="2024-04-30T00:00:00"/>
  </r>
  <r>
    <n v="900483518"/>
    <s v="HUMANIZAR SALUD INTEGRA"/>
    <s v="HSIP4973"/>
    <s v="HSIP"/>
    <n v="4973"/>
    <s v="HSIP4973"/>
    <s v="900483518_HSIP4973"/>
    <d v="2022-11-26T00:00:00"/>
    <m/>
    <n v="531"/>
    <n v="34000"/>
    <m/>
    <m/>
    <m/>
    <m/>
    <m/>
    <m/>
    <m/>
    <n v="34000"/>
    <m/>
    <d v="2023-12-01T07:00:00"/>
    <n v="0"/>
    <n v="0"/>
    <n v="0"/>
    <n v="0"/>
    <n v="0"/>
    <n v="0"/>
    <n v="0"/>
    <n v="0"/>
    <m/>
    <x v="0"/>
    <s v="Finalizada"/>
    <n v="34000"/>
    <m/>
    <m/>
    <n v="34000"/>
    <n v="0"/>
    <n v="34000"/>
    <n v="34000"/>
    <n v="4800062753"/>
    <n v="5055000"/>
    <s v="19.02.2024"/>
    <d v="2024-04-30T00:00:00"/>
  </r>
  <r>
    <n v="900483518"/>
    <s v="HUMANIZAR SALUD INTEGRA"/>
    <s v="HSIP4974"/>
    <s v="HSIP"/>
    <n v="4974"/>
    <s v="HSIP4974"/>
    <s v="900483518_HSIP4974"/>
    <d v="2022-11-26T00:00:00"/>
    <m/>
    <n v="531"/>
    <n v="34000"/>
    <m/>
    <m/>
    <m/>
    <m/>
    <m/>
    <m/>
    <m/>
    <n v="34000"/>
    <m/>
    <d v="2023-12-01T07:00:00"/>
    <n v="0"/>
    <n v="0"/>
    <n v="0"/>
    <n v="0"/>
    <n v="0"/>
    <n v="0"/>
    <n v="0"/>
    <n v="0"/>
    <m/>
    <x v="0"/>
    <s v="Finalizada"/>
    <n v="34000"/>
    <m/>
    <m/>
    <n v="34000"/>
    <n v="0"/>
    <n v="34000"/>
    <n v="34000"/>
    <n v="4800062753"/>
    <n v="5055000"/>
    <s v="19.02.2024"/>
    <d v="2024-04-30T00:00:00"/>
  </r>
  <r>
    <n v="900483518"/>
    <s v="HUMANIZAR SALUD INTEGRA"/>
    <s v="HSIP4975"/>
    <s v="HSIP"/>
    <n v="4975"/>
    <s v="HSIP4975"/>
    <s v="900483518_HSIP4975"/>
    <d v="2022-11-26T00:00:00"/>
    <m/>
    <n v="531"/>
    <n v="34000"/>
    <m/>
    <m/>
    <m/>
    <m/>
    <m/>
    <m/>
    <m/>
    <n v="34000"/>
    <m/>
    <d v="2023-12-01T07:00:00"/>
    <n v="0"/>
    <n v="0"/>
    <n v="0"/>
    <n v="0"/>
    <n v="0"/>
    <n v="0"/>
    <n v="0"/>
    <n v="0"/>
    <m/>
    <x v="0"/>
    <s v="Finalizada"/>
    <n v="34000"/>
    <m/>
    <m/>
    <n v="34000"/>
    <n v="0"/>
    <n v="34000"/>
    <n v="34000"/>
    <n v="4800062753"/>
    <n v="5055000"/>
    <s v="19.02.2024"/>
    <d v="2024-04-30T00:00:00"/>
  </r>
  <r>
    <n v="900483518"/>
    <s v="HUMANIZAR SALUD INTEGRA"/>
    <s v="HSIP4976"/>
    <s v="HSIP"/>
    <n v="4976"/>
    <s v="HSIP4976"/>
    <s v="900483518_HSIP4976"/>
    <d v="2022-11-26T00:00:00"/>
    <m/>
    <n v="531"/>
    <n v="336000"/>
    <m/>
    <m/>
    <m/>
    <m/>
    <m/>
    <m/>
    <m/>
    <n v="336000"/>
    <m/>
    <d v="2023-12-01T07:00:00"/>
    <n v="0"/>
    <n v="0"/>
    <n v="0"/>
    <n v="0"/>
    <n v="0"/>
    <n v="0"/>
    <n v="0"/>
    <n v="0"/>
    <m/>
    <x v="0"/>
    <s v="Finalizada"/>
    <n v="336000"/>
    <m/>
    <m/>
    <n v="336000"/>
    <n v="0"/>
    <n v="336000"/>
    <n v="336000"/>
    <n v="4800062753"/>
    <n v="5055000"/>
    <s v="19.02.2024"/>
    <d v="2024-04-30T00:00:00"/>
  </r>
  <r>
    <n v="900483518"/>
    <s v="HUMANIZAR SALUD INTEGRA"/>
    <s v="HSIP4977"/>
    <s v="HSIP"/>
    <n v="4977"/>
    <s v="HSIP4977"/>
    <s v="900483518_HSIP4977"/>
    <d v="2022-11-26T00:00:00"/>
    <m/>
    <n v="531"/>
    <n v="400000"/>
    <m/>
    <m/>
    <m/>
    <m/>
    <m/>
    <m/>
    <m/>
    <n v="400000"/>
    <m/>
    <d v="2023-12-01T07:00:00"/>
    <n v="0"/>
    <n v="0"/>
    <n v="0"/>
    <n v="0"/>
    <n v="0"/>
    <n v="0"/>
    <n v="0"/>
    <n v="0"/>
    <m/>
    <x v="0"/>
    <s v="Finalizada"/>
    <n v="400000"/>
    <m/>
    <m/>
    <n v="400000"/>
    <n v="0"/>
    <n v="400000"/>
    <n v="400000"/>
    <n v="4800062178"/>
    <n v="887000"/>
    <s v="29.12.2023"/>
    <d v="2024-04-30T00:00:00"/>
  </r>
  <r>
    <n v="900483518"/>
    <s v="HUMANIZAR SALUD INTEGRA"/>
    <s v="HSIP4978"/>
    <s v="HSIP"/>
    <n v="4978"/>
    <s v="HSIP4978"/>
    <s v="900483518_HSIP4978"/>
    <d v="2022-11-26T00:00:00"/>
    <m/>
    <n v="531"/>
    <n v="480000"/>
    <m/>
    <m/>
    <m/>
    <m/>
    <m/>
    <m/>
    <m/>
    <n v="480000"/>
    <m/>
    <d v="2023-12-01T07:00:00"/>
    <n v="0"/>
    <n v="0"/>
    <n v="0"/>
    <n v="0"/>
    <n v="0"/>
    <n v="0"/>
    <n v="0"/>
    <n v="0"/>
    <m/>
    <x v="0"/>
    <s v="Finalizada"/>
    <n v="480000"/>
    <m/>
    <m/>
    <n v="480000"/>
    <n v="0"/>
    <n v="480000"/>
    <n v="480000"/>
    <n v="4800062178"/>
    <n v="887000"/>
    <s v="29.12.2023"/>
    <d v="2024-04-30T00:00:00"/>
  </r>
  <r>
    <n v="900483518"/>
    <s v="HUMANIZAR SALUD INTEGRA"/>
    <s v="HSIP4979"/>
    <s v="HSIP"/>
    <n v="4979"/>
    <s v="HSIP4979"/>
    <s v="900483518_HSIP4979"/>
    <d v="2022-11-26T00:00:00"/>
    <m/>
    <n v="531"/>
    <n v="504000"/>
    <m/>
    <m/>
    <m/>
    <m/>
    <m/>
    <m/>
    <m/>
    <n v="504000"/>
    <m/>
    <d v="2023-12-01T07:00:00"/>
    <n v="0"/>
    <n v="0"/>
    <n v="0"/>
    <n v="0"/>
    <n v="0"/>
    <n v="0"/>
    <n v="0"/>
    <n v="0"/>
    <m/>
    <x v="0"/>
    <s v="Finalizada"/>
    <n v="504000"/>
    <m/>
    <m/>
    <n v="504000"/>
    <n v="0"/>
    <n v="504000"/>
    <n v="504000"/>
    <n v="4800062753"/>
    <n v="5055000"/>
    <s v="19.02.2024"/>
    <d v="2024-04-30T00:00:00"/>
  </r>
  <r>
    <n v="900483518"/>
    <s v="HUMANIZAR SALUD INTEGRA"/>
    <s v="HSIP4980"/>
    <s v="HSIP"/>
    <n v="4980"/>
    <s v="HSIP4980"/>
    <s v="900483518_HSIP4980"/>
    <d v="2022-11-26T00:00:00"/>
    <m/>
    <n v="531"/>
    <n v="60000"/>
    <m/>
    <m/>
    <m/>
    <m/>
    <m/>
    <m/>
    <m/>
    <m/>
    <m/>
    <d v="2023-12-01T07:00:00"/>
    <n v="60000"/>
    <n v="0"/>
    <n v="0"/>
    <n v="0"/>
    <n v="0"/>
    <n v="0"/>
    <n v="0"/>
    <n v="60000"/>
    <m/>
    <x v="1"/>
    <s v="Finalizada"/>
    <n v="60000"/>
    <m/>
    <m/>
    <n v="60000"/>
    <n v="14700"/>
    <n v="45300"/>
    <n v="45300"/>
    <n v="2201491821"/>
    <n v="3651860"/>
    <s v="22.03.2024"/>
    <d v="2024-04-30T00:00:00"/>
  </r>
  <r>
    <n v="900483518"/>
    <s v="HUMANIZAR SALUD INTEGRA"/>
    <s v="HSIP4981"/>
    <s v="HSIP"/>
    <n v="4981"/>
    <s v="HSIP4981"/>
    <s v="900483518_HSIP4981"/>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2"/>
    <s v="HSIP"/>
    <n v="4982"/>
    <s v="HSIP4982"/>
    <s v="900483518_HSIP4982"/>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3"/>
    <s v="HSIP"/>
    <n v="4983"/>
    <s v="HSIP4983"/>
    <s v="900483518_HSIP4983"/>
    <d v="2022-11-26T00:00:00"/>
    <m/>
    <n v="531"/>
    <n v="60000"/>
    <m/>
    <m/>
    <m/>
    <m/>
    <m/>
    <m/>
    <m/>
    <m/>
    <m/>
    <d v="2023-12-01T07:00:00"/>
    <n v="60000"/>
    <n v="0"/>
    <n v="0"/>
    <n v="0"/>
    <n v="0"/>
    <n v="0"/>
    <n v="0"/>
    <n v="60000"/>
    <m/>
    <x v="0"/>
    <s v="Finalizada"/>
    <n v="60000"/>
    <m/>
    <m/>
    <n v="60000"/>
    <n v="0"/>
    <n v="56300"/>
    <n v="56300"/>
    <n v="2201491821"/>
    <n v="3651860"/>
    <s v="22.03.2024"/>
    <d v="2024-04-30T00:00:00"/>
  </r>
  <r>
    <n v="900483518"/>
    <s v="HUMANIZAR SALUD INTEGRA"/>
    <s v="HSIP4984"/>
    <s v="HSIP"/>
    <n v="4984"/>
    <s v="HSIP4984"/>
    <s v="900483518_HSIP4984"/>
    <d v="2022-11-26T00:00:00"/>
    <m/>
    <n v="531"/>
    <n v="60000"/>
    <m/>
    <m/>
    <m/>
    <m/>
    <m/>
    <m/>
    <m/>
    <m/>
    <m/>
    <d v="2023-12-01T07:00:00"/>
    <n v="60000"/>
    <n v="0"/>
    <n v="0"/>
    <n v="0"/>
    <n v="0"/>
    <n v="0"/>
    <n v="0"/>
    <n v="60000"/>
    <m/>
    <x v="0"/>
    <s v="Finalizada"/>
    <n v="60000"/>
    <m/>
    <m/>
    <n v="60000"/>
    <n v="0"/>
    <n v="56300"/>
    <n v="56300"/>
    <n v="2201491821"/>
    <n v="3651860"/>
    <s v="22.03.2024"/>
    <d v="2024-04-30T00:00:00"/>
  </r>
  <r>
    <n v="900483518"/>
    <s v="HUMANIZAR SALUD INTEGRA"/>
    <s v="HSIP4985"/>
    <s v="HSIP"/>
    <n v="4985"/>
    <s v="HSIP4985"/>
    <s v="900483518_HSIP4985"/>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6"/>
    <s v="HSIP"/>
    <n v="4986"/>
    <s v="HSIP4986"/>
    <s v="900483518_HSIP4986"/>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7"/>
    <s v="HSIP"/>
    <n v="4987"/>
    <s v="HSIP4987"/>
    <s v="900483518_HSIP4987"/>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8"/>
    <s v="HSIP"/>
    <n v="4988"/>
    <s v="HSIP4988"/>
    <s v="900483518_HSIP4988"/>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89"/>
    <s v="HSIP"/>
    <n v="4989"/>
    <s v="HSIP4989"/>
    <s v="900483518_HSIP4989"/>
    <d v="2022-11-26T00:00:00"/>
    <m/>
    <n v="531"/>
    <n v="60000"/>
    <m/>
    <m/>
    <m/>
    <m/>
    <m/>
    <m/>
    <m/>
    <m/>
    <m/>
    <d v="2023-12-01T07:00:00"/>
    <n v="60000"/>
    <n v="0"/>
    <n v="0"/>
    <n v="0"/>
    <n v="0"/>
    <n v="0"/>
    <n v="0"/>
    <n v="60000"/>
    <m/>
    <x v="1"/>
    <s v="Finalizada"/>
    <n v="60000"/>
    <m/>
    <m/>
    <n v="60000"/>
    <n v="14700"/>
    <n v="45300"/>
    <n v="45300"/>
    <n v="2201491821"/>
    <n v="3651860"/>
    <s v="22.03.2024"/>
    <d v="2024-04-30T00:00:00"/>
  </r>
  <r>
    <n v="900483518"/>
    <s v="HUMANIZAR SALUD INTEGRA"/>
    <s v="HSIP4990"/>
    <s v="HSIP"/>
    <n v="4990"/>
    <s v="HSIP4990"/>
    <s v="900483518_HSIP4990"/>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91"/>
    <s v="HSIP"/>
    <n v="4991"/>
    <s v="HSIP4991"/>
    <s v="900483518_HSIP4991"/>
    <d v="2022-11-26T00:00:00"/>
    <m/>
    <n v="531"/>
    <n v="60000"/>
    <m/>
    <m/>
    <m/>
    <m/>
    <m/>
    <m/>
    <m/>
    <m/>
    <m/>
    <d v="2023-12-01T07:00:00"/>
    <n v="60000"/>
    <n v="0"/>
    <n v="0"/>
    <n v="0"/>
    <n v="0"/>
    <n v="0"/>
    <n v="0"/>
    <n v="60000"/>
    <m/>
    <x v="1"/>
    <s v="Finalizada"/>
    <n v="60000"/>
    <m/>
    <m/>
    <n v="60000"/>
    <n v="3700"/>
    <n v="56300"/>
    <n v="56300"/>
    <n v="2201491821"/>
    <n v="3651860"/>
    <s v="22.03.2024"/>
    <d v="2024-04-30T00:00:00"/>
  </r>
  <r>
    <n v="900483518"/>
    <s v="HUMANIZAR SALUD INTEGRA"/>
    <s v="HSIP4993"/>
    <s v="HSIP"/>
    <n v="4993"/>
    <s v="HSIP4993"/>
    <s v="900483518_HSIP4993"/>
    <d v="2022-11-26T00:00:00"/>
    <m/>
    <n v="531"/>
    <n v="60000"/>
    <m/>
    <m/>
    <m/>
    <m/>
    <m/>
    <m/>
    <m/>
    <m/>
    <m/>
    <d v="2023-12-01T07:00:00"/>
    <n v="60000"/>
    <n v="0"/>
    <n v="0"/>
    <n v="0"/>
    <n v="0"/>
    <n v="0"/>
    <n v="0"/>
    <n v="60000"/>
    <m/>
    <x v="0"/>
    <s v="Finalizada"/>
    <n v="60000"/>
    <m/>
    <m/>
    <n v="60000"/>
    <n v="0"/>
    <n v="60000"/>
    <n v="60000"/>
    <n v="2201491821"/>
    <n v="3651860"/>
    <s v="22.03.2024"/>
    <d v="2024-04-30T00:00:00"/>
  </r>
  <r>
    <n v="900483518"/>
    <s v="HUMANIZAR SALUD INTEGRA"/>
    <s v="HSIP4994"/>
    <s v="HSIP"/>
    <n v="4994"/>
    <s v="HSIP4994"/>
    <s v="900483518_HSIP4994"/>
    <d v="2022-11-26T00:00:00"/>
    <m/>
    <n v="531"/>
    <n v="450000"/>
    <m/>
    <m/>
    <m/>
    <m/>
    <m/>
    <m/>
    <m/>
    <m/>
    <m/>
    <d v="2023-12-01T07:00:00"/>
    <n v="450000"/>
    <n v="0"/>
    <n v="0"/>
    <n v="0"/>
    <n v="0"/>
    <n v="0"/>
    <n v="0"/>
    <n v="450000"/>
    <m/>
    <x v="1"/>
    <s v="Finalizada"/>
    <n v="450000"/>
    <m/>
    <m/>
    <n v="450000"/>
    <n v="6100"/>
    <n v="443900"/>
    <n v="443900"/>
    <n v="2201491821"/>
    <n v="3651860"/>
    <s v="22.03.2024"/>
    <d v="2024-04-30T00:00:00"/>
  </r>
  <r>
    <n v="900483518"/>
    <s v="HUMANIZAR SALUD INTEGRA"/>
    <s v="HSIP4995"/>
    <s v="HSIP"/>
    <n v="4995"/>
    <s v="HSIP4995"/>
    <s v="900483518_HSIP4995"/>
    <d v="2022-11-26T00:00:00"/>
    <m/>
    <n v="531"/>
    <n v="34000"/>
    <m/>
    <m/>
    <m/>
    <m/>
    <m/>
    <m/>
    <m/>
    <m/>
    <m/>
    <d v="2023-12-01T07:00:00"/>
    <n v="34000"/>
    <n v="0"/>
    <n v="0"/>
    <n v="0"/>
    <n v="0"/>
    <n v="0"/>
    <n v="0"/>
    <n v="34000"/>
    <m/>
    <x v="1"/>
    <s v="Finalizada"/>
    <n v="34000"/>
    <m/>
    <m/>
    <n v="34000"/>
    <n v="14700"/>
    <n v="19300"/>
    <n v="19300"/>
    <n v="2201491821"/>
    <n v="3651860"/>
    <s v="22.03.2024"/>
    <d v="2024-04-30T00:00:00"/>
  </r>
  <r>
    <n v="900483518"/>
    <s v="HUMANIZAR SALUD INTEGRA"/>
    <s v="HSIP4996"/>
    <s v="HSIP"/>
    <n v="4996"/>
    <s v="HSIP4996"/>
    <s v="900483518_HSIP4996"/>
    <d v="2022-11-26T00:00:00"/>
    <m/>
    <n v="531"/>
    <n v="160000"/>
    <m/>
    <m/>
    <m/>
    <m/>
    <m/>
    <m/>
    <m/>
    <m/>
    <m/>
    <d v="2023-12-01T07:00:00"/>
    <n v="160000"/>
    <n v="0"/>
    <n v="0"/>
    <n v="0"/>
    <n v="0"/>
    <n v="0"/>
    <n v="0"/>
    <n v="160000"/>
    <m/>
    <x v="0"/>
    <s v="Finalizada"/>
    <n v="160000"/>
    <m/>
    <m/>
    <n v="160000"/>
    <n v="0"/>
    <n v="160000"/>
    <n v="160000"/>
    <n v="2201491821"/>
    <n v="3651860"/>
    <s v="22.03.2024"/>
    <d v="2024-04-30T00:00:00"/>
  </r>
  <r>
    <n v="900483518"/>
    <s v="HUMANIZAR SALUD INTEGRA"/>
    <s v="HSIP5029"/>
    <s v="HSIP"/>
    <n v="5029"/>
    <s v="HSIP5029"/>
    <s v="900483518_HSIP5029"/>
    <d v="2022-12-01T00:00:00"/>
    <m/>
    <n v="526"/>
    <n v="320000"/>
    <m/>
    <m/>
    <m/>
    <m/>
    <m/>
    <m/>
    <m/>
    <m/>
    <m/>
    <d v="2023-12-01T07:00:00"/>
    <n v="320000"/>
    <n v="0"/>
    <n v="0"/>
    <n v="0"/>
    <n v="0"/>
    <n v="0"/>
    <n v="0"/>
    <n v="320000"/>
    <m/>
    <x v="0"/>
    <s v="Finalizada"/>
    <n v="320000"/>
    <m/>
    <m/>
    <n v="320000"/>
    <n v="0"/>
    <n v="320000"/>
    <n v="320000"/>
    <n v="2201491821"/>
    <n v="3651860"/>
    <s v="22.03.2024"/>
    <d v="2024-04-30T00:00:00"/>
  </r>
  <r>
    <n v="900483518"/>
    <s v="HUMANIZAR SALUD INTEGRA"/>
    <s v="HSIP5030"/>
    <s v="HSIP"/>
    <n v="5030"/>
    <s v="HSIP5030"/>
    <s v="900483518_HSIP5030"/>
    <d v="2022-12-01T00:00:00"/>
    <m/>
    <n v="526"/>
    <n v="336000"/>
    <m/>
    <m/>
    <m/>
    <m/>
    <m/>
    <m/>
    <m/>
    <m/>
    <m/>
    <d v="2023-12-01T07:00:00"/>
    <n v="336000"/>
    <n v="0"/>
    <n v="0"/>
    <n v="0"/>
    <n v="0"/>
    <n v="0"/>
    <n v="0"/>
    <n v="336000"/>
    <m/>
    <x v="1"/>
    <s v="Finalizada"/>
    <n v="336000"/>
    <m/>
    <m/>
    <n v="336000"/>
    <n v="3700"/>
    <n v="332300"/>
    <n v="332300"/>
    <n v="2201491821"/>
    <n v="3651860"/>
    <s v="22.03.2024"/>
    <d v="2024-04-30T00:00:00"/>
  </r>
  <r>
    <n v="900483518"/>
    <s v="HUMANIZAR SALUD INTEGRA"/>
    <s v="HSIP5035"/>
    <s v="HSIP"/>
    <n v="5035"/>
    <s v="HSIP5035"/>
    <s v="900483518_HSIP5035"/>
    <d v="2022-12-01T00:00:00"/>
    <m/>
    <n v="526"/>
    <n v="320000"/>
    <m/>
    <m/>
    <m/>
    <m/>
    <m/>
    <m/>
    <m/>
    <n v="320000"/>
    <m/>
    <d v="2023-12-01T07:00:00"/>
    <n v="0"/>
    <n v="0"/>
    <n v="0"/>
    <n v="0"/>
    <n v="0"/>
    <n v="0"/>
    <n v="0"/>
    <n v="0"/>
    <m/>
    <x v="0"/>
    <s v="Finalizada"/>
    <n v="320000"/>
    <m/>
    <m/>
    <n v="320000"/>
    <n v="0"/>
    <n v="320000"/>
    <n v="320000"/>
    <n v="4800062753"/>
    <n v="5055000"/>
    <s v="19.02.2024"/>
    <d v="2024-04-30T00:00:00"/>
  </r>
  <r>
    <n v="900483518"/>
    <s v="HUMANIZAR SALUD INTEGRA"/>
    <s v="HSIP5036"/>
    <s v="HSIP"/>
    <n v="5036"/>
    <s v="HSIP5036"/>
    <s v="900483518_HSIP5036"/>
    <d v="2022-12-01T00:00:00"/>
    <m/>
    <n v="526"/>
    <n v="336000"/>
    <m/>
    <m/>
    <m/>
    <m/>
    <m/>
    <m/>
    <m/>
    <n v="336000"/>
    <m/>
    <d v="2023-12-01T07:00:00"/>
    <n v="0"/>
    <n v="0"/>
    <n v="0"/>
    <n v="0"/>
    <n v="0"/>
    <n v="0"/>
    <n v="0"/>
    <n v="0"/>
    <m/>
    <x v="0"/>
    <s v="Finalizada"/>
    <n v="336000"/>
    <m/>
    <m/>
    <n v="336000"/>
    <n v="0"/>
    <n v="336000"/>
    <n v="336000"/>
    <n v="4800062753"/>
    <n v="5055000"/>
    <s v="19.02.2024"/>
    <d v="2024-04-30T00:00:00"/>
  </r>
  <r>
    <n v="900483518"/>
    <s v="HUMANIZAR SALUD INTEGRA"/>
    <s v="HSIP5059"/>
    <s v="HSIP"/>
    <n v="5059"/>
    <s v="HSIP5059"/>
    <s v="900483518_HSIP5059"/>
    <d v="2022-12-02T00:00:00"/>
    <m/>
    <n v="525"/>
    <n v="60000"/>
    <m/>
    <m/>
    <m/>
    <m/>
    <m/>
    <m/>
    <m/>
    <n v="60000"/>
    <m/>
    <d v="2023-12-01T07:00:00"/>
    <n v="0"/>
    <n v="0"/>
    <n v="0"/>
    <n v="0"/>
    <n v="0"/>
    <n v="0"/>
    <n v="0"/>
    <n v="0"/>
    <m/>
    <x v="0"/>
    <s v="Finalizada"/>
    <n v="60000"/>
    <m/>
    <m/>
    <n v="60000"/>
    <n v="0"/>
    <n v="60000"/>
    <n v="60000"/>
    <n v="4800062753"/>
    <n v="5055000"/>
    <s v="19.02.2024"/>
    <d v="2024-04-30T00:00:00"/>
  </r>
  <r>
    <n v="900483518"/>
    <s v="HUMANIZAR SALUD INTEGRA"/>
    <s v="HSIP5060"/>
    <s v="HSIP"/>
    <n v="5060"/>
    <s v="HSIP5060"/>
    <s v="900483518_HSIP5060"/>
    <d v="2022-12-02T00:00:00"/>
    <m/>
    <n v="525"/>
    <n v="60000"/>
    <m/>
    <m/>
    <m/>
    <m/>
    <m/>
    <m/>
    <m/>
    <n v="60000"/>
    <m/>
    <d v="2023-12-01T07:00:00"/>
    <n v="0"/>
    <n v="0"/>
    <n v="0"/>
    <n v="0"/>
    <n v="0"/>
    <n v="0"/>
    <n v="0"/>
    <n v="0"/>
    <m/>
    <x v="0"/>
    <s v="Finalizada"/>
    <n v="60000"/>
    <m/>
    <m/>
    <n v="60000"/>
    <n v="0"/>
    <n v="60000"/>
    <n v="60000"/>
    <n v="4800062753"/>
    <n v="5055000"/>
    <s v="19.02.2024"/>
    <d v="2024-04-30T00:00:00"/>
  </r>
  <r>
    <n v="900483518"/>
    <s v="HUMANIZAR SALUD INTEGRA"/>
    <s v="HSIP5062"/>
    <s v="HSIP"/>
    <n v="5062"/>
    <s v="HSIP5062"/>
    <s v="900483518_HSIP5062"/>
    <d v="2022-12-02T00:00:00"/>
    <m/>
    <n v="525"/>
    <n v="60000"/>
    <m/>
    <m/>
    <m/>
    <m/>
    <m/>
    <m/>
    <m/>
    <n v="60000"/>
    <m/>
    <d v="2023-12-01T07:00:00"/>
    <n v="0"/>
    <n v="0"/>
    <n v="0"/>
    <n v="0"/>
    <n v="0"/>
    <n v="0"/>
    <n v="0"/>
    <n v="0"/>
    <m/>
    <x v="0"/>
    <s v="Finalizada"/>
    <n v="60000"/>
    <m/>
    <m/>
    <n v="60000"/>
    <n v="0"/>
    <n v="60000"/>
    <n v="60000"/>
    <n v="4800062753"/>
    <n v="5055000"/>
    <s v="19.02.2024"/>
    <d v="2024-04-30T00:00:00"/>
  </r>
  <r>
    <n v="900483518"/>
    <s v="HUMANIZAR SALUD INTEGRA"/>
    <s v="HSIP5064"/>
    <s v="HSIP"/>
    <n v="5064"/>
    <s v="HSIP5064"/>
    <s v="900483518_HSIP5064"/>
    <d v="2022-12-02T00:00:00"/>
    <m/>
    <n v="525"/>
    <n v="60000"/>
    <m/>
    <m/>
    <m/>
    <m/>
    <m/>
    <m/>
    <m/>
    <n v="60000"/>
    <m/>
    <d v="2023-12-01T07:00:00"/>
    <n v="0"/>
    <n v="0"/>
    <n v="0"/>
    <n v="0"/>
    <n v="0"/>
    <n v="0"/>
    <n v="0"/>
    <n v="0"/>
    <m/>
    <x v="0"/>
    <s v="Finalizada"/>
    <n v="60000"/>
    <m/>
    <m/>
    <n v="60000"/>
    <n v="0"/>
    <n v="60000"/>
    <n v="60000"/>
    <n v="4800062753"/>
    <n v="5055000"/>
    <s v="19.02.2024"/>
    <d v="2024-04-30T00:00:00"/>
  </r>
  <r>
    <n v="900483518"/>
    <s v="HUMANIZAR SALUD INTEGRA"/>
    <s v="HSIP5065"/>
    <s v="HSIP"/>
    <n v="5065"/>
    <s v="HSIP5065"/>
    <s v="900483518_HSIP5065"/>
    <d v="2022-12-02T00:00:00"/>
    <m/>
    <n v="525"/>
    <n v="60000"/>
    <m/>
    <m/>
    <m/>
    <m/>
    <m/>
    <m/>
    <m/>
    <n v="60000"/>
    <m/>
    <d v="2023-12-01T07:00:00"/>
    <n v="0"/>
    <n v="0"/>
    <n v="0"/>
    <n v="0"/>
    <n v="0"/>
    <n v="0"/>
    <n v="0"/>
    <n v="0"/>
    <m/>
    <x v="0"/>
    <s v="Finalizada"/>
    <n v="60000"/>
    <m/>
    <m/>
    <n v="60000"/>
    <n v="0"/>
    <n v="60000"/>
    <n v="60000"/>
    <n v="4800062753"/>
    <n v="5055000"/>
    <s v="19.02.2024"/>
    <d v="2024-04-30T00:00:00"/>
  </r>
  <r>
    <n v="900483518"/>
    <s v="HUMANIZAR SALUD INTEGRA"/>
    <s v="HSIP5069"/>
    <s v="HSIP"/>
    <n v="5069"/>
    <s v="HSIP5069"/>
    <s v="900483518_HSIP5069"/>
    <d v="2022-12-02T00:00:00"/>
    <m/>
    <n v="525"/>
    <n v="60000"/>
    <m/>
    <m/>
    <m/>
    <m/>
    <m/>
    <m/>
    <m/>
    <m/>
    <m/>
    <d v="2023-12-01T07:00:00"/>
    <n v="60000"/>
    <n v="0"/>
    <n v="0"/>
    <n v="0"/>
    <n v="0"/>
    <n v="0"/>
    <n v="0"/>
    <n v="60000"/>
    <m/>
    <x v="1"/>
    <s v="Finalizada"/>
    <n v="60000"/>
    <m/>
    <m/>
    <n v="60000"/>
    <n v="3700"/>
    <n v="56300"/>
    <n v="56300"/>
    <n v="2201491821"/>
    <n v="3651860"/>
    <s v="22.03.2024"/>
    <d v="2024-04-30T00:00:00"/>
  </r>
  <r>
    <n v="900483518"/>
    <s v="HUMANIZAR SALUD INTEGRA"/>
    <s v="HSIP5070"/>
    <s v="HSIP"/>
    <n v="5070"/>
    <s v="HSIP5070"/>
    <s v="900483518_HSIP5070"/>
    <d v="2022-12-02T00:00:00"/>
    <m/>
    <n v="525"/>
    <n v="60000"/>
    <m/>
    <m/>
    <m/>
    <m/>
    <m/>
    <m/>
    <m/>
    <m/>
    <m/>
    <d v="2023-12-01T07:00:00"/>
    <n v="60000"/>
    <n v="0"/>
    <n v="0"/>
    <n v="0"/>
    <n v="0"/>
    <n v="0"/>
    <n v="0"/>
    <n v="60000"/>
    <m/>
    <x v="0"/>
    <s v="Finalizada"/>
    <n v="60000"/>
    <m/>
    <m/>
    <n v="60000"/>
    <n v="0"/>
    <n v="60000"/>
    <n v="60000"/>
    <n v="2201491821"/>
    <n v="3651860"/>
    <s v="22.03.2024"/>
    <d v="2024-04-30T00:00:00"/>
  </r>
  <r>
    <n v="900483518"/>
    <s v="HUMANIZAR SALUD INTEGRA"/>
    <s v="HSIP5071"/>
    <s v="HSIP"/>
    <n v="5071"/>
    <s v="HSIP5071"/>
    <s v="900483518_HSIP5071"/>
    <d v="2022-12-02T00:00:00"/>
    <m/>
    <n v="525"/>
    <n v="60000"/>
    <m/>
    <m/>
    <m/>
    <m/>
    <m/>
    <m/>
    <m/>
    <m/>
    <m/>
    <d v="2023-12-01T07:00:00"/>
    <n v="60000"/>
    <n v="0"/>
    <n v="0"/>
    <n v="0"/>
    <n v="0"/>
    <n v="0"/>
    <n v="0"/>
    <n v="60000"/>
    <m/>
    <x v="1"/>
    <s v="Finalizada"/>
    <n v="60000"/>
    <m/>
    <m/>
    <n v="60000"/>
    <n v="14700"/>
    <n v="45300"/>
    <n v="45300"/>
    <n v="2201491821"/>
    <n v="3651860"/>
    <s v="22.03.2024"/>
    <d v="2024-04-30T00:00:00"/>
  </r>
  <r>
    <n v="900483518"/>
    <s v="HUMANIZAR SALUD INTEGRA"/>
    <s v="HSIP5072"/>
    <s v="HSIP"/>
    <n v="5072"/>
    <s v="HSIP5072"/>
    <s v="900483518_HSIP5072"/>
    <d v="2022-12-02T00:00:00"/>
    <m/>
    <n v="525"/>
    <n v="60000"/>
    <m/>
    <m/>
    <m/>
    <m/>
    <m/>
    <m/>
    <m/>
    <m/>
    <m/>
    <d v="2023-12-01T07:00:00"/>
    <n v="60000"/>
    <n v="0"/>
    <n v="0"/>
    <n v="0"/>
    <n v="0"/>
    <n v="0"/>
    <n v="0"/>
    <n v="60000"/>
    <m/>
    <x v="0"/>
    <s v="Finalizada"/>
    <n v="60000"/>
    <m/>
    <m/>
    <n v="60000"/>
    <n v="0"/>
    <n v="60000"/>
    <n v="60000"/>
    <n v="2201491821"/>
    <n v="3651860"/>
    <s v="22.03.2024"/>
    <d v="2024-04-30T00:00:00"/>
  </r>
  <r>
    <n v="900483518"/>
    <s v="HUMANIZAR SALUD INTEGRA"/>
    <s v="HSIP5577"/>
    <s v="HSIP"/>
    <n v="5577"/>
    <s v="HSIP5577"/>
    <s v="900483518_HSIP5577"/>
    <d v="2023-01-23T00:00:00"/>
    <m/>
    <n v="473"/>
    <n v="60000"/>
    <m/>
    <m/>
    <m/>
    <m/>
    <m/>
    <m/>
    <m/>
    <m/>
    <m/>
    <d v="2023-12-01T07:00:00"/>
    <n v="60000"/>
    <n v="0"/>
    <n v="0"/>
    <n v="0"/>
    <n v="0"/>
    <n v="0"/>
    <n v="0"/>
    <n v="60000"/>
    <m/>
    <x v="1"/>
    <s v="Finalizada"/>
    <n v="60000"/>
    <m/>
    <m/>
    <n v="60000"/>
    <n v="14700"/>
    <n v="45300"/>
    <n v="45300"/>
    <n v="2201491821"/>
    <n v="3651860"/>
    <s v="22.03.2024"/>
    <d v="2024-04-30T00:00:00"/>
  </r>
  <r>
    <n v="900483518"/>
    <s v="HUMANIZAR SALUD INTEGRA"/>
    <s v="HSIP5578"/>
    <s v="HSIP"/>
    <n v="5578"/>
    <s v="HSIP5578"/>
    <s v="900483518_HSIP5578"/>
    <d v="2023-01-23T00:00:00"/>
    <m/>
    <n v="473"/>
    <n v="60000"/>
    <m/>
    <m/>
    <m/>
    <m/>
    <m/>
    <m/>
    <m/>
    <m/>
    <m/>
    <d v="1899-12-30T00:00:00"/>
    <n v="60000"/>
    <n v="0"/>
    <n v="0"/>
    <n v="0"/>
    <n v="0"/>
    <n v="0"/>
    <n v="0"/>
    <n v="60000"/>
    <m/>
    <x v="3"/>
    <s v="Para cargar RIPS o soportes"/>
    <n v="0"/>
    <m/>
    <m/>
    <n v="0"/>
    <n v="0"/>
    <n v="0"/>
    <n v="0"/>
    <m/>
    <m/>
    <m/>
    <d v="2024-04-30T00:00:00"/>
  </r>
  <r>
    <n v="900483518"/>
    <s v="HUMANIZAR SALUD INTEGRA"/>
    <s v="HSIP5579"/>
    <s v="HSIP"/>
    <n v="5579"/>
    <s v="HSIP5579"/>
    <s v="900483518_HSIP5579"/>
    <d v="2023-01-23T00:00:00"/>
    <m/>
    <n v="473"/>
    <n v="42000"/>
    <m/>
    <m/>
    <m/>
    <m/>
    <m/>
    <m/>
    <m/>
    <n v="42000"/>
    <m/>
    <d v="2023-12-01T07:00:00"/>
    <n v="0"/>
    <n v="0"/>
    <n v="0"/>
    <n v="0"/>
    <n v="0"/>
    <n v="0"/>
    <n v="0"/>
    <n v="0"/>
    <m/>
    <x v="0"/>
    <s v="Finalizada"/>
    <n v="42000"/>
    <m/>
    <m/>
    <n v="42000"/>
    <n v="0"/>
    <n v="42000"/>
    <n v="42000"/>
    <n v="4800062753"/>
    <n v="5055000"/>
    <s v="19.02.2024"/>
    <d v="2024-04-30T00:00:00"/>
  </r>
  <r>
    <n v="900483518"/>
    <s v="HUMANIZAR SALUD INTEGRA"/>
    <s v="HSIP5580"/>
    <s v="HSIP"/>
    <n v="5580"/>
    <s v="HSIP5580"/>
    <s v="900483518_HSIP5580"/>
    <d v="2023-01-23T00:00:00"/>
    <m/>
    <n v="473"/>
    <n v="60000"/>
    <m/>
    <m/>
    <m/>
    <m/>
    <m/>
    <m/>
    <m/>
    <m/>
    <m/>
    <d v="2023-12-01T07:00:00"/>
    <n v="60000"/>
    <n v="0"/>
    <n v="0"/>
    <n v="0"/>
    <n v="0"/>
    <n v="0"/>
    <n v="0"/>
    <n v="60000"/>
    <m/>
    <x v="1"/>
    <s v="Finalizada"/>
    <n v="60000"/>
    <m/>
    <m/>
    <n v="60000"/>
    <n v="3700"/>
    <n v="56300"/>
    <n v="56300"/>
    <n v="2201491821"/>
    <n v="3651860"/>
    <s v="22.03.2024"/>
    <d v="2024-04-30T00:00:00"/>
  </r>
  <r>
    <n v="900483518"/>
    <s v="HUMANIZAR SALUD INTEGRA"/>
    <s v="HSIP5581"/>
    <s v="HSIP"/>
    <n v="5581"/>
    <s v="HSIP5581"/>
    <s v="900483518_HSIP5581"/>
    <d v="2023-01-23T00:00:00"/>
    <m/>
    <n v="473"/>
    <n v="60000"/>
    <m/>
    <m/>
    <m/>
    <m/>
    <m/>
    <m/>
    <m/>
    <m/>
    <m/>
    <d v="2023-12-01T07:00:00"/>
    <n v="60000"/>
    <n v="0"/>
    <n v="0"/>
    <n v="0"/>
    <n v="0"/>
    <n v="0"/>
    <n v="0"/>
    <n v="60000"/>
    <m/>
    <x v="1"/>
    <s v="Finalizada"/>
    <n v="60000"/>
    <m/>
    <m/>
    <n v="60000"/>
    <n v="3700"/>
    <n v="56300"/>
    <n v="56300"/>
    <n v="2201491821"/>
    <n v="3651860"/>
    <s v="22.03.2024"/>
    <d v="2024-04-30T00:00:00"/>
  </r>
  <r>
    <n v="900483518"/>
    <s v="HUMANIZAR SALUD INTEGRA"/>
    <s v="HSIP5582"/>
    <s v="HSIP"/>
    <n v="5582"/>
    <s v="HSIP5582"/>
    <s v="900483518_HSIP5582"/>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83"/>
    <s v="HSIP"/>
    <n v="5583"/>
    <s v="HSIP5583"/>
    <s v="900483518_HSIP5583"/>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84"/>
    <s v="HSIP"/>
    <n v="5584"/>
    <s v="HSIP5584"/>
    <s v="900483518_HSIP5584"/>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85"/>
    <s v="HSIP"/>
    <n v="5585"/>
    <s v="HSIP5585"/>
    <s v="900483518_HSIP5585"/>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86"/>
    <s v="HSIP"/>
    <n v="5586"/>
    <s v="HSIP5586"/>
    <s v="900483518_HSIP5586"/>
    <d v="2023-01-23T00:00:00"/>
    <m/>
    <n v="473"/>
    <n v="252000"/>
    <m/>
    <m/>
    <m/>
    <m/>
    <m/>
    <m/>
    <m/>
    <m/>
    <m/>
    <d v="2023-12-01T07:00:00"/>
    <n v="252000"/>
    <n v="0"/>
    <n v="0"/>
    <n v="0"/>
    <n v="0"/>
    <n v="0"/>
    <n v="0"/>
    <n v="252000"/>
    <m/>
    <x v="0"/>
    <s v="Finalizada"/>
    <n v="252000"/>
    <m/>
    <m/>
    <n v="252000"/>
    <n v="0"/>
    <n v="252000"/>
    <n v="252000"/>
    <n v="2201491821"/>
    <n v="3651860"/>
    <s v="22.03.2024"/>
    <d v="2024-04-30T00:00:00"/>
  </r>
  <r>
    <n v="900483518"/>
    <s v="HUMANIZAR SALUD INTEGRA"/>
    <s v="HSIP5587"/>
    <s v="HSIP"/>
    <n v="5587"/>
    <s v="HSIP5587"/>
    <s v="900483518_HSIP5587"/>
    <d v="2023-01-23T00:00:00"/>
    <m/>
    <n v="473"/>
    <n v="504000"/>
    <m/>
    <m/>
    <m/>
    <m/>
    <m/>
    <m/>
    <m/>
    <n v="504000"/>
    <m/>
    <d v="2023-12-01T07:00:00"/>
    <n v="0"/>
    <n v="0"/>
    <n v="0"/>
    <n v="0"/>
    <n v="0"/>
    <n v="0"/>
    <n v="0"/>
    <n v="0"/>
    <m/>
    <x v="0"/>
    <s v="Finalizada"/>
    <n v="504000"/>
    <m/>
    <m/>
    <n v="504000"/>
    <n v="0"/>
    <n v="504000"/>
    <n v="504000"/>
    <n v="4800062753"/>
    <n v="5055000"/>
    <s v="19.02.2024"/>
    <d v="2024-04-30T00:00:00"/>
  </r>
  <r>
    <n v="900483518"/>
    <s v="HUMANIZAR SALUD INTEGRA"/>
    <s v="HSIP5588"/>
    <s v="HSIP"/>
    <n v="5588"/>
    <s v="HSIP5588"/>
    <s v="900483518_HSIP5588"/>
    <d v="2023-01-23T00:00:00"/>
    <m/>
    <n v="473"/>
    <n v="126000"/>
    <m/>
    <m/>
    <m/>
    <m/>
    <m/>
    <m/>
    <m/>
    <n v="126000"/>
    <m/>
    <d v="2023-12-01T07:00:00"/>
    <n v="0"/>
    <n v="0"/>
    <n v="0"/>
    <n v="0"/>
    <n v="0"/>
    <n v="0"/>
    <n v="0"/>
    <n v="0"/>
    <m/>
    <x v="0"/>
    <s v="Finalizada"/>
    <n v="126000"/>
    <m/>
    <m/>
    <n v="126000"/>
    <n v="0"/>
    <n v="126000"/>
    <n v="126000"/>
    <n v="4800062753"/>
    <n v="5055000"/>
    <s v="19.02.2024"/>
    <d v="2024-04-30T00:00:00"/>
  </r>
  <r>
    <n v="900483518"/>
    <s v="HUMANIZAR SALUD INTEGRA"/>
    <s v="HSIP5589"/>
    <s v="HSIP"/>
    <n v="5589"/>
    <s v="HSIP5589"/>
    <s v="900483518_HSIP5589"/>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90"/>
    <s v="HSIP"/>
    <n v="5590"/>
    <s v="HSIP5590"/>
    <s v="900483518_HSIP5590"/>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91"/>
    <s v="HSIP"/>
    <n v="5591"/>
    <s v="HSIP5591"/>
    <s v="900483518_HSIP5591"/>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92"/>
    <s v="HSIP"/>
    <n v="5592"/>
    <s v="HSIP5592"/>
    <s v="900483518_HSIP5592"/>
    <d v="2023-01-23T00:00:00"/>
    <m/>
    <n v="473"/>
    <n v="480000"/>
    <m/>
    <m/>
    <m/>
    <m/>
    <m/>
    <m/>
    <m/>
    <n v="480000"/>
    <m/>
    <d v="2023-12-01T07:00:00"/>
    <n v="0"/>
    <n v="0"/>
    <n v="0"/>
    <n v="0"/>
    <n v="0"/>
    <n v="0"/>
    <n v="0"/>
    <n v="0"/>
    <m/>
    <x v="0"/>
    <s v="Finalizada"/>
    <n v="480000"/>
    <m/>
    <m/>
    <n v="480000"/>
    <n v="0"/>
    <n v="480000"/>
    <n v="480000"/>
    <n v="4800062753"/>
    <n v="5055000"/>
    <s v="19.02.2024"/>
    <d v="2024-04-30T00:00:00"/>
  </r>
  <r>
    <n v="900483518"/>
    <s v="HUMANIZAR SALUD INTEGRA"/>
    <s v="HSIP5593"/>
    <s v="HSIP"/>
    <n v="5593"/>
    <s v="HSIP5593"/>
    <s v="900483518_HSIP5593"/>
    <d v="2023-01-23T00:00:00"/>
    <m/>
    <n v="473"/>
    <n v="60000"/>
    <m/>
    <m/>
    <m/>
    <m/>
    <m/>
    <m/>
    <m/>
    <n v="60000"/>
    <m/>
    <d v="2023-12-01T07:00:00"/>
    <n v="0"/>
    <n v="0"/>
    <n v="0"/>
    <n v="0"/>
    <n v="0"/>
    <n v="0"/>
    <n v="0"/>
    <n v="0"/>
    <m/>
    <x v="0"/>
    <s v="Finalizada"/>
    <n v="60000"/>
    <m/>
    <m/>
    <n v="60000"/>
    <n v="0"/>
    <n v="60000"/>
    <n v="60000"/>
    <n v="4800062753"/>
    <n v="5055000"/>
    <s v="19.02.2024"/>
    <d v="2024-04-30T00:00:00"/>
  </r>
  <r>
    <n v="900483518"/>
    <s v="HUMANIZAR SALUD INTEGRA"/>
    <s v="HSIP5595"/>
    <s v="HSIP"/>
    <n v="5595"/>
    <s v="HSIP5595"/>
    <s v="900483518_HSIP5595"/>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596"/>
    <s v="HSIP"/>
    <n v="5596"/>
    <s v="HSIP5596"/>
    <s v="900483518_HSIP5596"/>
    <d v="2023-01-24T00:00:00"/>
    <m/>
    <n v="472"/>
    <n v="60000"/>
    <m/>
    <m/>
    <m/>
    <m/>
    <m/>
    <m/>
    <m/>
    <m/>
    <m/>
    <d v="2023-12-01T07:00:00"/>
    <n v="60000"/>
    <n v="0"/>
    <n v="0"/>
    <n v="0"/>
    <n v="0"/>
    <n v="0"/>
    <n v="0"/>
    <n v="60000"/>
    <m/>
    <x v="1"/>
    <s v="Finalizada"/>
    <n v="60000"/>
    <m/>
    <m/>
    <n v="60000"/>
    <n v="4100"/>
    <n v="55900"/>
    <n v="55900"/>
    <n v="2201491821"/>
    <n v="3651860"/>
    <s v="22.03.2024"/>
    <d v="2024-04-30T00:00:00"/>
  </r>
  <r>
    <n v="900483518"/>
    <s v="HUMANIZAR SALUD INTEGRA"/>
    <s v="HSIP5597"/>
    <s v="HSIP"/>
    <n v="5597"/>
    <s v="HSIP5597"/>
    <s v="900483518_HSIP5597"/>
    <d v="2023-01-24T00:00:00"/>
    <m/>
    <n v="472"/>
    <n v="60000"/>
    <m/>
    <m/>
    <m/>
    <m/>
    <m/>
    <m/>
    <m/>
    <m/>
    <m/>
    <d v="2023-12-01T07:00:00"/>
    <n v="60000"/>
    <n v="0"/>
    <n v="0"/>
    <n v="0"/>
    <n v="0"/>
    <n v="0"/>
    <n v="0"/>
    <n v="60000"/>
    <m/>
    <x v="1"/>
    <s v="Finalizada"/>
    <n v="60000"/>
    <m/>
    <m/>
    <n v="60000"/>
    <n v="4100"/>
    <n v="55900"/>
    <n v="55900"/>
    <n v="2201491821"/>
    <n v="3651860"/>
    <s v="22.03.2024"/>
    <d v="2024-04-30T00:00:00"/>
  </r>
  <r>
    <n v="900483518"/>
    <s v="HUMANIZAR SALUD INTEGRA"/>
    <s v="HSIP5598"/>
    <s v="HSIP"/>
    <n v="5598"/>
    <s v="HSIP5598"/>
    <s v="900483518_HSIP5598"/>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599"/>
    <s v="HSIP"/>
    <n v="5599"/>
    <s v="HSIP5599"/>
    <s v="900483518_HSIP5599"/>
    <d v="2023-01-24T00:00:00"/>
    <m/>
    <n v="472"/>
    <n v="60000"/>
    <m/>
    <m/>
    <m/>
    <m/>
    <m/>
    <m/>
    <m/>
    <m/>
    <m/>
    <d v="2023-12-01T07:00:00"/>
    <n v="60000"/>
    <n v="0"/>
    <n v="0"/>
    <n v="0"/>
    <n v="0"/>
    <n v="0"/>
    <n v="0"/>
    <n v="60000"/>
    <m/>
    <x v="1"/>
    <s v="Finalizada"/>
    <n v="60000"/>
    <m/>
    <m/>
    <n v="60000"/>
    <n v="4100"/>
    <n v="55900"/>
    <n v="55900"/>
    <n v="2201491821"/>
    <n v="3651860"/>
    <s v="22.03.2024"/>
    <d v="2024-04-30T00:00:00"/>
  </r>
  <r>
    <n v="900483518"/>
    <s v="HUMANIZAR SALUD INTEGRA"/>
    <s v="HSIP5600"/>
    <s v="HSIP"/>
    <n v="5600"/>
    <s v="HSIP5600"/>
    <s v="900483518_HSIP5600"/>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1"/>
    <s v="HSIP"/>
    <n v="5601"/>
    <s v="HSIP5601"/>
    <s v="900483518_HSIP5601"/>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2"/>
    <s v="HSIP"/>
    <n v="5602"/>
    <s v="HSIP5602"/>
    <s v="900483518_HSIP5602"/>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3"/>
    <s v="HSIP"/>
    <n v="5603"/>
    <s v="HSIP5603"/>
    <s v="900483518_HSIP5603"/>
    <d v="2023-01-24T00:00:00"/>
    <m/>
    <n v="472"/>
    <n v="60000"/>
    <m/>
    <m/>
    <m/>
    <m/>
    <m/>
    <m/>
    <m/>
    <m/>
    <m/>
    <d v="2023-12-01T07:00:00"/>
    <n v="60000"/>
    <n v="0"/>
    <n v="0"/>
    <n v="0"/>
    <n v="0"/>
    <n v="0"/>
    <n v="0"/>
    <n v="60000"/>
    <m/>
    <x v="1"/>
    <s v="Finalizada"/>
    <n v="60000"/>
    <m/>
    <m/>
    <n v="60000"/>
    <n v="4100"/>
    <n v="55900"/>
    <n v="55900"/>
    <n v="2201491821"/>
    <n v="3651860"/>
    <s v="22.03.2024"/>
    <d v="2024-04-30T00:00:00"/>
  </r>
  <r>
    <n v="900483518"/>
    <s v="HUMANIZAR SALUD INTEGRA"/>
    <s v="HSIP5604"/>
    <s v="HSIP"/>
    <n v="5604"/>
    <s v="HSIP5604"/>
    <s v="900483518_HSIP5604"/>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5"/>
    <s v="HSIP"/>
    <n v="5605"/>
    <s v="HSIP5605"/>
    <s v="900483518_HSIP5605"/>
    <d v="2023-01-24T00:00:00"/>
    <m/>
    <n v="472"/>
    <n v="60000"/>
    <m/>
    <m/>
    <m/>
    <m/>
    <m/>
    <m/>
    <m/>
    <m/>
    <m/>
    <d v="2023-12-01T07:00:00"/>
    <n v="60000"/>
    <n v="0"/>
    <n v="0"/>
    <n v="0"/>
    <n v="0"/>
    <n v="0"/>
    <n v="0"/>
    <n v="60000"/>
    <m/>
    <x v="1"/>
    <s v="Finalizada"/>
    <n v="60000"/>
    <m/>
    <m/>
    <n v="60000"/>
    <n v="16400"/>
    <n v="43600"/>
    <n v="43600"/>
    <n v="2201491821"/>
    <n v="3651860"/>
    <s v="22.03.2024"/>
    <d v="2024-04-30T00:00:00"/>
  </r>
  <r>
    <n v="900483518"/>
    <s v="HUMANIZAR SALUD INTEGRA"/>
    <s v="HSIP5606"/>
    <s v="HSIP"/>
    <n v="5606"/>
    <s v="HSIP5606"/>
    <s v="900483518_HSIP5606"/>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7"/>
    <s v="HSIP"/>
    <n v="5607"/>
    <s v="HSIP5607"/>
    <s v="900483518_HSIP5607"/>
    <d v="2023-01-24T00:00:00"/>
    <m/>
    <n v="472"/>
    <n v="60000"/>
    <m/>
    <m/>
    <m/>
    <m/>
    <m/>
    <m/>
    <m/>
    <n v="60000"/>
    <m/>
    <d v="2023-12-01T07:00:00"/>
    <n v="0"/>
    <n v="0"/>
    <n v="0"/>
    <n v="0"/>
    <n v="0"/>
    <n v="0"/>
    <n v="0"/>
    <n v="0"/>
    <m/>
    <x v="0"/>
    <s v="Finalizada"/>
    <n v="60000"/>
    <m/>
    <m/>
    <n v="60000"/>
    <n v="0"/>
    <n v="60000"/>
    <n v="60000"/>
    <n v="4800062753"/>
    <n v="5055000"/>
    <s v="19.02.2024"/>
    <d v="2024-04-30T00:00:00"/>
  </r>
  <r>
    <n v="900483518"/>
    <s v="HUMANIZAR SALUD INTEGRA"/>
    <s v="HSIP5609"/>
    <s v="HSIP"/>
    <n v="5609"/>
    <s v="HSIP5609"/>
    <s v="900483518_HSIP5609"/>
    <d v="2023-01-25T00:00:00"/>
    <m/>
    <n v="471"/>
    <n v="496860"/>
    <m/>
    <m/>
    <m/>
    <m/>
    <m/>
    <m/>
    <m/>
    <m/>
    <m/>
    <d v="2023-12-01T07:00:00"/>
    <n v="496860"/>
    <n v="0"/>
    <n v="0"/>
    <n v="0"/>
    <n v="0"/>
    <n v="0"/>
    <n v="0"/>
    <n v="496860"/>
    <m/>
    <x v="0"/>
    <s v="Finalizada"/>
    <n v="496860"/>
    <m/>
    <m/>
    <n v="496860"/>
    <n v="0"/>
    <n v="496860"/>
    <n v="496860"/>
    <n v="2201491821"/>
    <n v="3651860"/>
    <s v="22.03.2024"/>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5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B3:E8" firstHeaderRow="0" firstDataRow="1" firstDataCol="1"/>
  <pivotFields count="43">
    <pivotField showAll="0"/>
    <pivotField showAll="0"/>
    <pivotField showAll="0"/>
    <pivotField showAll="0"/>
    <pivotField showAll="0"/>
    <pivotField showAll="0"/>
    <pivotField showAll="0"/>
    <pivotField numFmtId="14" showAll="0"/>
    <pivotField showAll="0"/>
    <pivotField numFmtId="1" showAll="0"/>
    <pivotField numFmtId="167" showAll="0"/>
    <pivotField showAll="0"/>
    <pivotField showAll="0"/>
    <pivotField showAll="0"/>
    <pivotField showAll="0"/>
    <pivotField showAll="0"/>
    <pivotField showAll="0"/>
    <pivotField showAll="0"/>
    <pivotField showAll="0"/>
    <pivotField showAll="0"/>
    <pivotField showAll="0"/>
    <pivotField dataField="1" numFmtId="167" showAll="0"/>
    <pivotField numFmtId="167" showAll="0"/>
    <pivotField numFmtId="167" showAll="0"/>
    <pivotField numFmtId="167" showAll="0"/>
    <pivotField numFmtId="167" showAll="0"/>
    <pivotField numFmtId="167" showAll="0"/>
    <pivotField numFmtId="167" showAll="0"/>
    <pivotField numFmtId="167" showAll="0"/>
    <pivotField showAll="0"/>
    <pivotField axis="axisRow" dataField="1" showAll="0">
      <items count="6">
        <item x="0"/>
        <item m="1" x="4"/>
        <item x="2"/>
        <item x="3"/>
        <item x="1"/>
        <item t="default"/>
      </items>
    </pivotField>
    <pivotField showAll="0"/>
    <pivotField numFmtId="167" showAll="0"/>
    <pivotField showAll="0"/>
    <pivotField showAll="0"/>
    <pivotField numFmtId="167" showAll="0"/>
    <pivotField dataField="1" numFmtId="167" showAll="0"/>
    <pivotField numFmtId="167" showAll="0"/>
    <pivotField numFmtId="167" showAll="0"/>
    <pivotField showAll="0"/>
    <pivotField showAll="0"/>
    <pivotField showAll="0"/>
    <pivotField numFmtId="14" showAll="0"/>
  </pivotFields>
  <rowFields count="1">
    <field x="30"/>
  </rowFields>
  <rowItems count="5">
    <i>
      <x/>
    </i>
    <i>
      <x v="2"/>
    </i>
    <i>
      <x v="3"/>
    </i>
    <i>
      <x v="4"/>
    </i>
    <i t="grand">
      <x/>
    </i>
  </rowItems>
  <colFields count="1">
    <field x="-2"/>
  </colFields>
  <colItems count="3">
    <i>
      <x/>
    </i>
    <i i="1">
      <x v="1"/>
    </i>
    <i i="2">
      <x v="2"/>
    </i>
  </colItems>
  <dataFields count="3">
    <dataField name="Cant. Facturas" fld="30" subtotal="count" baseField="0" baseItem="0"/>
    <dataField name="Saldo IPS " fld="21" baseField="0" baseItem="0" numFmtId="167"/>
    <dataField name="Valor glosa acetada " fld="36" baseField="0" baseItem="0" numFmtId="167"/>
  </dataFields>
  <formats count="21">
    <format dxfId="20">
      <pivotArea type="all" dataOnly="0" outline="0" fieldPosition="0"/>
    </format>
    <format dxfId="19">
      <pivotArea outline="0" collapsedLevelsAreSubtotals="1" fieldPosition="0"/>
    </format>
    <format dxfId="18">
      <pivotArea field="30" type="button" dataOnly="0" labelOnly="1" outline="0" axis="axisRow" fieldPosition="0"/>
    </format>
    <format dxfId="17">
      <pivotArea dataOnly="0" labelOnly="1" fieldPosition="0">
        <references count="1">
          <reference field="30" count="0"/>
        </references>
      </pivotArea>
    </format>
    <format dxfId="16">
      <pivotArea dataOnly="0" labelOnly="1" grandRow="1" outline="0" fieldPosition="0"/>
    </format>
    <format dxfId="15">
      <pivotArea dataOnly="0" labelOnly="1" outline="0" fieldPosition="0">
        <references count="1">
          <reference field="4294967294" count="3">
            <x v="0"/>
            <x v="1"/>
            <x v="2"/>
          </reference>
        </references>
      </pivotArea>
    </format>
    <format dxfId="14">
      <pivotArea outline="0" collapsedLevelsAreSubtotals="1" fieldPosition="0">
        <references count="1">
          <reference field="4294967294" count="2" selected="0">
            <x v="0"/>
            <x v="1"/>
          </reference>
        </references>
      </pivotArea>
    </format>
    <format dxfId="13">
      <pivotArea dataOnly="0" labelOnly="1" outline="0" fieldPosition="0">
        <references count="1">
          <reference field="4294967294" count="2">
            <x v="0"/>
            <x v="1"/>
          </reference>
        </references>
      </pivotArea>
    </format>
    <format dxfId="12">
      <pivotArea outline="0" collapsedLevelsAreSubtotals="1" fieldPosition="0">
        <references count="1">
          <reference field="4294967294" count="1" selected="0">
            <x v="0"/>
          </reference>
        </references>
      </pivotArea>
    </format>
    <format dxfId="11">
      <pivotArea dataOnly="0" labelOnly="1" outline="0" fieldPosition="0">
        <references count="1">
          <reference field="4294967294" count="1">
            <x v="0"/>
          </reference>
        </references>
      </pivotArea>
    </format>
    <format dxfId="10">
      <pivotArea field="30" type="button" dataOnly="0" labelOnly="1" outline="0" axis="axisRow" fieldPosition="0"/>
    </format>
    <format dxfId="9">
      <pivotArea dataOnly="0" labelOnly="1" fieldPosition="0">
        <references count="1">
          <reference field="30" count="0"/>
        </references>
      </pivotArea>
    </format>
    <format dxfId="8">
      <pivotArea dataOnly="0" labelOnly="1" grandRow="1" outline="0" fieldPosition="0"/>
    </format>
    <format dxfId="7">
      <pivotArea field="30" type="button" dataOnly="0" labelOnly="1" outline="0" axis="axisRow" fieldPosition="0"/>
    </format>
    <format dxfId="6">
      <pivotArea dataOnly="0" labelOnly="1" outline="0" fieldPosition="0">
        <references count="1">
          <reference field="4294967294" count="3">
            <x v="0"/>
            <x v="1"/>
            <x v="2"/>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2" selected="0">
            <x v="1"/>
            <x v="2"/>
          </reference>
        </references>
      </pivotArea>
    </format>
    <format dxfId="2">
      <pivotArea dataOnly="0" labelOnly="1" outline="0" fieldPosition="0">
        <references count="1">
          <reference field="4294967294" count="2">
            <x v="1"/>
            <x v="2"/>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5"/>
  <sheetViews>
    <sheetView topLeftCell="F1" workbookViewId="0">
      <selection activeCell="G15" sqref="G15"/>
    </sheetView>
  </sheetViews>
  <sheetFormatPr baseColWidth="10" defaultColWidth="9.1796875" defaultRowHeight="13"/>
  <cols>
    <col min="1" max="1" width="16.453125" style="2" customWidth="1"/>
    <col min="2" max="3" width="9.1796875" style="2"/>
    <col min="4" max="4" width="11.7265625" style="2"/>
    <col min="5" max="5" width="13.7265625" style="2" customWidth="1"/>
    <col min="6" max="6" width="12.453125" style="2" bestFit="1" customWidth="1"/>
    <col min="7" max="7" width="10.7265625" style="2" customWidth="1"/>
    <col min="8" max="8" width="10" style="2" customWidth="1"/>
    <col min="9" max="9" width="9.1796875" style="2"/>
    <col min="10" max="10" width="12.26953125" style="2" customWidth="1"/>
    <col min="11" max="11" width="10" style="2" bestFit="1" customWidth="1"/>
    <col min="12" max="12" width="10.54296875" style="2" customWidth="1"/>
    <col min="13" max="13" width="13.81640625" style="2" customWidth="1"/>
    <col min="14" max="14" width="12.54296875" style="21" customWidth="1"/>
    <col min="15" max="15" width="11.453125" style="2" customWidth="1"/>
    <col min="16" max="16" width="17.453125" style="2" customWidth="1"/>
    <col min="17" max="17" width="10.453125" style="2"/>
    <col min="18" max="18" width="9.453125" style="2"/>
    <col min="19" max="19" width="9.26953125" style="2"/>
    <col min="20" max="20" width="9.1796875" style="2"/>
    <col min="21" max="21" width="11.453125" style="2" bestFit="1" customWidth="1"/>
    <col min="22" max="22" width="9.1796875" style="2"/>
    <col min="23" max="23" width="13.54296875" style="2" customWidth="1"/>
    <col min="24" max="24" width="10.453125" style="2"/>
    <col min="25" max="16384" width="9.1796875" style="2"/>
  </cols>
  <sheetData>
    <row r="1" spans="1:24" s="1" customFormat="1">
      <c r="A1" s="167" t="s">
        <v>0</v>
      </c>
      <c r="B1" s="168"/>
      <c r="C1" s="168"/>
      <c r="D1" s="168"/>
      <c r="E1" s="168"/>
      <c r="F1" s="168"/>
      <c r="G1" s="168"/>
      <c r="H1" s="168"/>
      <c r="I1" s="168"/>
      <c r="J1" s="168"/>
      <c r="K1" s="168"/>
      <c r="L1" s="168"/>
      <c r="M1" s="168"/>
      <c r="N1" s="168"/>
      <c r="O1" s="168"/>
      <c r="P1" s="168"/>
      <c r="Q1" s="169" t="s">
        <v>1</v>
      </c>
      <c r="R1" s="169"/>
      <c r="S1" s="169"/>
      <c r="T1" s="169"/>
      <c r="U1" s="169"/>
      <c r="V1" s="169"/>
      <c r="W1" s="169"/>
      <c r="X1" s="169"/>
    </row>
    <row r="2" spans="1:24" s="1" customFormat="1" ht="39">
      <c r="A2" s="24" t="s">
        <v>2</v>
      </c>
      <c r="B2" s="25" t="s">
        <v>3</v>
      </c>
      <c r="C2" s="25" t="s">
        <v>4</v>
      </c>
      <c r="D2" s="26" t="s">
        <v>5</v>
      </c>
      <c r="E2" s="27" t="s">
        <v>6</v>
      </c>
      <c r="F2" s="28" t="s">
        <v>7</v>
      </c>
      <c r="G2" s="28" t="s">
        <v>8</v>
      </c>
      <c r="H2" s="28" t="s">
        <v>9</v>
      </c>
      <c r="I2" s="28" t="s">
        <v>10</v>
      </c>
      <c r="J2" s="28" t="s">
        <v>11</v>
      </c>
      <c r="K2" s="28" t="s">
        <v>12</v>
      </c>
      <c r="L2" s="29" t="s">
        <v>13</v>
      </c>
      <c r="M2" s="28" t="s">
        <v>14</v>
      </c>
      <c r="N2" s="30" t="s">
        <v>15</v>
      </c>
      <c r="O2" s="31" t="s">
        <v>16</v>
      </c>
      <c r="P2" s="28" t="s">
        <v>17</v>
      </c>
      <c r="Q2" s="15" t="s">
        <v>18</v>
      </c>
      <c r="R2" s="15" t="s">
        <v>19</v>
      </c>
      <c r="S2" s="15" t="s">
        <v>20</v>
      </c>
      <c r="T2" s="15" t="s">
        <v>21</v>
      </c>
      <c r="U2" s="15" t="s">
        <v>22</v>
      </c>
      <c r="V2" s="15" t="s">
        <v>23</v>
      </c>
      <c r="W2" s="15" t="s">
        <v>24</v>
      </c>
      <c r="X2" s="16" t="s">
        <v>25</v>
      </c>
    </row>
    <row r="3" spans="1:24" s="1" customFormat="1">
      <c r="A3" s="3" t="str">
        <f>CONCATENATE(B3,C3)</f>
        <v>HSIP4513</v>
      </c>
      <c r="B3" s="4" t="s">
        <v>26</v>
      </c>
      <c r="C3" s="4">
        <v>4513</v>
      </c>
      <c r="D3" s="5">
        <v>44804</v>
      </c>
      <c r="E3" s="6">
        <f ca="1">_xlfn.DAYS(TODAY(),D3)</f>
        <v>618</v>
      </c>
      <c r="F3" s="7">
        <v>60000</v>
      </c>
      <c r="G3" s="8"/>
      <c r="H3" s="7"/>
      <c r="I3" s="7"/>
      <c r="J3" s="7"/>
      <c r="K3" s="7"/>
      <c r="L3" s="12"/>
      <c r="M3" s="7"/>
      <c r="N3" s="19"/>
      <c r="O3" s="13"/>
      <c r="P3" s="7">
        <f>F3-G3-H3-I3-J3-L3-M3-N3</f>
        <v>60000</v>
      </c>
      <c r="Q3" s="17">
        <f ca="1">IF(AND(E3&gt;0,E3&lt;=30),P3,0)</f>
        <v>0</v>
      </c>
      <c r="R3" s="17">
        <f ca="1">IF(AND(E3&gt;30,E3&lt;=60),P3,0)</f>
        <v>0</v>
      </c>
      <c r="S3" s="17">
        <f ca="1">IF(AND(E3&gt;60,E3&lt;=90),P3,0)</f>
        <v>0</v>
      </c>
      <c r="T3" s="17">
        <f ca="1">IF(AND(E3&gt;90,E3&lt;=120),M3,0)</f>
        <v>0</v>
      </c>
      <c r="U3" s="17">
        <f ca="1">IF(AND(E3&gt;120,E3&lt;=180),P3,0)</f>
        <v>0</v>
      </c>
      <c r="V3" s="17">
        <f ca="1">IF(AND(E3&gt;180,E3&lt;=360),M3,0)</f>
        <v>0</v>
      </c>
      <c r="W3" s="17">
        <f ca="1">IF(E3&gt;360,P3,0)</f>
        <v>60000</v>
      </c>
      <c r="X3" s="17">
        <f ca="1">Q3+R3+S3+T3+U3+V3+W3</f>
        <v>60000</v>
      </c>
    </row>
    <row r="4" spans="1:24" s="1" customFormat="1">
      <c r="A4" s="3" t="str">
        <f t="shared" ref="A4:A17" si="0">CONCATENATE(B4,C4)</f>
        <v>HSIP4514</v>
      </c>
      <c r="B4" s="4" t="s">
        <v>26</v>
      </c>
      <c r="C4" s="4">
        <v>4514</v>
      </c>
      <c r="D4" s="5">
        <v>44804</v>
      </c>
      <c r="E4" s="6">
        <f ca="1">_xlfn.DAYS(TODAY(),D4)</f>
        <v>618</v>
      </c>
      <c r="F4" s="7">
        <v>60000</v>
      </c>
      <c r="G4" s="8"/>
      <c r="H4" s="8"/>
      <c r="I4" s="8"/>
      <c r="J4" s="8"/>
      <c r="K4" s="8"/>
      <c r="L4" s="14"/>
      <c r="M4" s="7"/>
      <c r="N4" s="19"/>
      <c r="O4" s="13"/>
      <c r="P4" s="7">
        <f t="shared" ref="P4:P17" si="1">F4-G4-H4-I4-J4-L4-M4-N4</f>
        <v>60000</v>
      </c>
      <c r="Q4" s="17">
        <f t="shared" ref="Q4:Q67" ca="1" si="2">IF(AND(E4&gt;0,E4&lt;=30),P4,0)</f>
        <v>0</v>
      </c>
      <c r="R4" s="17">
        <f t="shared" ref="R4:R67" ca="1" si="3">IF(AND(E4&gt;30,E4&lt;=60),P4,0)</f>
        <v>0</v>
      </c>
      <c r="S4" s="17">
        <f t="shared" ref="S4:S67" ca="1" si="4">IF(AND(E4&gt;60,E4&lt;=90),P4,0)</f>
        <v>0</v>
      </c>
      <c r="T4" s="17">
        <f t="shared" ref="T4:T67" ca="1" si="5">IF(AND(E4&gt;90,E4&lt;=120),M4,0)</f>
        <v>0</v>
      </c>
      <c r="U4" s="17">
        <f t="shared" ref="U4:U67" ca="1" si="6">IF(AND(E4&gt;120,E4&lt;=180),P4,0)</f>
        <v>0</v>
      </c>
      <c r="V4" s="17">
        <f t="shared" ref="V4:V67" ca="1" si="7">IF(AND(E4&gt;180,E4&lt;=360),M4,0)</f>
        <v>0</v>
      </c>
      <c r="W4" s="17">
        <f t="shared" ref="W4:W67" ca="1" si="8">IF(E4&gt;360,P4,0)</f>
        <v>60000</v>
      </c>
      <c r="X4" s="17">
        <f t="shared" ref="X4:X17" ca="1" si="9">Q4+R4+S4+T4+U4+V4+W4</f>
        <v>60000</v>
      </c>
    </row>
    <row r="5" spans="1:24">
      <c r="A5" s="3" t="str">
        <f t="shared" si="0"/>
        <v>HSIP4515</v>
      </c>
      <c r="B5" s="4" t="s">
        <v>26</v>
      </c>
      <c r="C5" s="4">
        <v>4515</v>
      </c>
      <c r="D5" s="5">
        <v>44804</v>
      </c>
      <c r="E5" s="6">
        <f t="shared" ref="E5:E17" ca="1" si="10">_xlfn.DAYS(TODAY(),D5)</f>
        <v>618</v>
      </c>
      <c r="F5" s="7">
        <v>60000</v>
      </c>
      <c r="G5" s="9"/>
      <c r="H5" s="9"/>
      <c r="I5" s="9"/>
      <c r="J5" s="9"/>
      <c r="K5" s="9"/>
      <c r="L5" s="9"/>
      <c r="M5" s="7"/>
      <c r="N5" s="20"/>
      <c r="O5" s="9"/>
      <c r="P5" s="7">
        <f t="shared" si="1"/>
        <v>60000</v>
      </c>
      <c r="Q5" s="17">
        <f t="shared" ca="1" si="2"/>
        <v>0</v>
      </c>
      <c r="R5" s="17">
        <f t="shared" ca="1" si="3"/>
        <v>0</v>
      </c>
      <c r="S5" s="17">
        <f t="shared" ca="1" si="4"/>
        <v>0</v>
      </c>
      <c r="T5" s="17">
        <f t="shared" ca="1" si="5"/>
        <v>0</v>
      </c>
      <c r="U5" s="17">
        <f t="shared" ca="1" si="6"/>
        <v>0</v>
      </c>
      <c r="V5" s="17">
        <f t="shared" ca="1" si="7"/>
        <v>0</v>
      </c>
      <c r="W5" s="17">
        <f t="shared" ca="1" si="8"/>
        <v>60000</v>
      </c>
      <c r="X5" s="17">
        <f t="shared" ca="1" si="9"/>
        <v>60000</v>
      </c>
    </row>
    <row r="6" spans="1:24">
      <c r="A6" s="3" t="str">
        <f t="shared" si="0"/>
        <v>HSIP4516</v>
      </c>
      <c r="B6" s="4" t="s">
        <v>26</v>
      </c>
      <c r="C6" s="4">
        <v>4516</v>
      </c>
      <c r="D6" s="5">
        <v>44804</v>
      </c>
      <c r="E6" s="6">
        <f t="shared" ca="1" si="10"/>
        <v>618</v>
      </c>
      <c r="F6" s="7">
        <v>60000</v>
      </c>
      <c r="G6" s="9"/>
      <c r="H6" s="9"/>
      <c r="I6" s="9"/>
      <c r="J6" s="9"/>
      <c r="K6" s="9"/>
      <c r="L6" s="9"/>
      <c r="M6" s="7"/>
      <c r="N6" s="20"/>
      <c r="O6" s="9"/>
      <c r="P6" s="7">
        <f t="shared" si="1"/>
        <v>60000</v>
      </c>
      <c r="Q6" s="17">
        <f t="shared" ca="1" si="2"/>
        <v>0</v>
      </c>
      <c r="R6" s="17">
        <f t="shared" ca="1" si="3"/>
        <v>0</v>
      </c>
      <c r="S6" s="17">
        <f t="shared" ca="1" si="4"/>
        <v>0</v>
      </c>
      <c r="T6" s="17">
        <f t="shared" ca="1" si="5"/>
        <v>0</v>
      </c>
      <c r="U6" s="17">
        <f t="shared" ca="1" si="6"/>
        <v>0</v>
      </c>
      <c r="V6" s="17">
        <f t="shared" ca="1" si="7"/>
        <v>0</v>
      </c>
      <c r="W6" s="17">
        <f t="shared" ca="1" si="8"/>
        <v>60000</v>
      </c>
      <c r="X6" s="17">
        <f t="shared" ca="1" si="9"/>
        <v>60000</v>
      </c>
    </row>
    <row r="7" spans="1:24">
      <c r="A7" s="3" t="str">
        <f t="shared" si="0"/>
        <v>HSIP4517</v>
      </c>
      <c r="B7" s="4" t="s">
        <v>26</v>
      </c>
      <c r="C7" s="4">
        <v>4517</v>
      </c>
      <c r="D7" s="5">
        <v>44804</v>
      </c>
      <c r="E7" s="6">
        <f t="shared" ca="1" si="10"/>
        <v>618</v>
      </c>
      <c r="F7" s="7">
        <v>60000</v>
      </c>
      <c r="G7" s="9"/>
      <c r="H7" s="9"/>
      <c r="I7" s="9"/>
      <c r="J7" s="9"/>
      <c r="K7" s="9"/>
      <c r="L7" s="9"/>
      <c r="M7" s="7"/>
      <c r="N7" s="20">
        <v>60000</v>
      </c>
      <c r="O7" s="9"/>
      <c r="P7" s="7">
        <f t="shared" si="1"/>
        <v>0</v>
      </c>
      <c r="Q7" s="17">
        <f t="shared" ca="1" si="2"/>
        <v>0</v>
      </c>
      <c r="R7" s="17">
        <f t="shared" ca="1" si="3"/>
        <v>0</v>
      </c>
      <c r="S7" s="17">
        <f t="shared" ca="1" si="4"/>
        <v>0</v>
      </c>
      <c r="T7" s="17">
        <f t="shared" ca="1" si="5"/>
        <v>0</v>
      </c>
      <c r="U7" s="17">
        <f t="shared" ca="1" si="6"/>
        <v>0</v>
      </c>
      <c r="V7" s="17">
        <f t="shared" ca="1" si="7"/>
        <v>0</v>
      </c>
      <c r="W7" s="17">
        <f t="shared" ca="1" si="8"/>
        <v>0</v>
      </c>
      <c r="X7" s="17">
        <f t="shared" ca="1" si="9"/>
        <v>0</v>
      </c>
    </row>
    <row r="8" spans="1:24">
      <c r="A8" s="3" t="str">
        <f t="shared" si="0"/>
        <v>HSIP4518</v>
      </c>
      <c r="B8" s="4" t="s">
        <v>26</v>
      </c>
      <c r="C8" s="4">
        <v>4518</v>
      </c>
      <c r="D8" s="5">
        <v>44804</v>
      </c>
      <c r="E8" s="6">
        <f t="shared" ca="1" si="10"/>
        <v>618</v>
      </c>
      <c r="F8" s="7">
        <v>60000</v>
      </c>
      <c r="G8" s="9"/>
      <c r="H8" s="9"/>
      <c r="I8" s="9"/>
      <c r="J8" s="9"/>
      <c r="K8" s="9"/>
      <c r="L8" s="9"/>
      <c r="M8" s="7"/>
      <c r="N8" s="20">
        <v>60000</v>
      </c>
      <c r="O8" s="9"/>
      <c r="P8" s="7">
        <f t="shared" si="1"/>
        <v>0</v>
      </c>
      <c r="Q8" s="17">
        <f t="shared" ca="1" si="2"/>
        <v>0</v>
      </c>
      <c r="R8" s="17">
        <f t="shared" ca="1" si="3"/>
        <v>0</v>
      </c>
      <c r="S8" s="17">
        <f t="shared" ca="1" si="4"/>
        <v>0</v>
      </c>
      <c r="T8" s="17">
        <f t="shared" ca="1" si="5"/>
        <v>0</v>
      </c>
      <c r="U8" s="17">
        <f t="shared" ca="1" si="6"/>
        <v>0</v>
      </c>
      <c r="V8" s="17">
        <f t="shared" ca="1" si="7"/>
        <v>0</v>
      </c>
      <c r="W8" s="17">
        <f t="shared" ca="1" si="8"/>
        <v>0</v>
      </c>
      <c r="X8" s="17">
        <f t="shared" ca="1" si="9"/>
        <v>0</v>
      </c>
    </row>
    <row r="9" spans="1:24">
      <c r="A9" s="3" t="str">
        <f t="shared" si="0"/>
        <v>HSIP4519</v>
      </c>
      <c r="B9" s="4" t="s">
        <v>26</v>
      </c>
      <c r="C9" s="4">
        <v>4519</v>
      </c>
      <c r="D9" s="5">
        <v>44804</v>
      </c>
      <c r="E9" s="6">
        <f t="shared" ca="1" si="10"/>
        <v>618</v>
      </c>
      <c r="F9" s="7">
        <v>60000</v>
      </c>
      <c r="G9" s="9"/>
      <c r="H9" s="9"/>
      <c r="I9" s="9"/>
      <c r="J9" s="9"/>
      <c r="K9" s="9"/>
      <c r="L9" s="9"/>
      <c r="M9" s="7"/>
      <c r="N9" s="20"/>
      <c r="O9" s="9"/>
      <c r="P9" s="7">
        <f t="shared" si="1"/>
        <v>60000</v>
      </c>
      <c r="Q9" s="17">
        <f t="shared" ca="1" si="2"/>
        <v>0</v>
      </c>
      <c r="R9" s="17">
        <f t="shared" ca="1" si="3"/>
        <v>0</v>
      </c>
      <c r="S9" s="17">
        <f t="shared" ca="1" si="4"/>
        <v>0</v>
      </c>
      <c r="T9" s="17">
        <f t="shared" ca="1" si="5"/>
        <v>0</v>
      </c>
      <c r="U9" s="17">
        <f t="shared" ca="1" si="6"/>
        <v>0</v>
      </c>
      <c r="V9" s="17">
        <f t="shared" ca="1" si="7"/>
        <v>0</v>
      </c>
      <c r="W9" s="17">
        <f t="shared" ca="1" si="8"/>
        <v>60000</v>
      </c>
      <c r="X9" s="17">
        <f t="shared" ca="1" si="9"/>
        <v>60000</v>
      </c>
    </row>
    <row r="10" spans="1:24">
      <c r="A10" s="3" t="str">
        <f t="shared" si="0"/>
        <v>HSIP4520</v>
      </c>
      <c r="B10" s="4" t="s">
        <v>26</v>
      </c>
      <c r="C10" s="4">
        <v>4520</v>
      </c>
      <c r="D10" s="5">
        <v>44804</v>
      </c>
      <c r="E10" s="6">
        <f t="shared" ca="1" si="10"/>
        <v>618</v>
      </c>
      <c r="F10" s="7">
        <v>34000</v>
      </c>
      <c r="G10" s="9"/>
      <c r="H10" s="9"/>
      <c r="I10" s="9"/>
      <c r="J10" s="9"/>
      <c r="K10" s="9"/>
      <c r="L10" s="9"/>
      <c r="M10" s="7"/>
      <c r="N10" s="20"/>
      <c r="O10" s="9"/>
      <c r="P10" s="7">
        <f t="shared" si="1"/>
        <v>34000</v>
      </c>
      <c r="Q10" s="17">
        <f t="shared" ca="1" si="2"/>
        <v>0</v>
      </c>
      <c r="R10" s="17">
        <f t="shared" ca="1" si="3"/>
        <v>0</v>
      </c>
      <c r="S10" s="17">
        <f t="shared" ca="1" si="4"/>
        <v>0</v>
      </c>
      <c r="T10" s="17">
        <f t="shared" ca="1" si="5"/>
        <v>0</v>
      </c>
      <c r="U10" s="17">
        <f t="shared" ca="1" si="6"/>
        <v>0</v>
      </c>
      <c r="V10" s="17">
        <f t="shared" ca="1" si="7"/>
        <v>0</v>
      </c>
      <c r="W10" s="17">
        <f t="shared" ca="1" si="8"/>
        <v>34000</v>
      </c>
      <c r="X10" s="17">
        <f t="shared" ca="1" si="9"/>
        <v>34000</v>
      </c>
    </row>
    <row r="11" spans="1:24">
      <c r="A11" s="3" t="str">
        <f t="shared" si="0"/>
        <v>HSIP4521</v>
      </c>
      <c r="B11" s="4" t="s">
        <v>26</v>
      </c>
      <c r="C11" s="4">
        <v>4521</v>
      </c>
      <c r="D11" s="5">
        <v>44804</v>
      </c>
      <c r="E11" s="6">
        <f t="shared" ca="1" si="10"/>
        <v>618</v>
      </c>
      <c r="F11" s="7">
        <v>34000</v>
      </c>
      <c r="G11" s="9"/>
      <c r="H11" s="9"/>
      <c r="I11" s="9"/>
      <c r="J11" s="9"/>
      <c r="K11" s="9"/>
      <c r="L11" s="9"/>
      <c r="M11" s="7"/>
      <c r="N11" s="20"/>
      <c r="O11" s="9"/>
      <c r="P11" s="7">
        <f t="shared" si="1"/>
        <v>34000</v>
      </c>
      <c r="Q11" s="17">
        <f t="shared" ca="1" si="2"/>
        <v>0</v>
      </c>
      <c r="R11" s="17">
        <f t="shared" ca="1" si="3"/>
        <v>0</v>
      </c>
      <c r="S11" s="17">
        <f t="shared" ca="1" si="4"/>
        <v>0</v>
      </c>
      <c r="T11" s="17">
        <f t="shared" ca="1" si="5"/>
        <v>0</v>
      </c>
      <c r="U11" s="17">
        <f t="shared" ca="1" si="6"/>
        <v>0</v>
      </c>
      <c r="V11" s="17">
        <f t="shared" ca="1" si="7"/>
        <v>0</v>
      </c>
      <c r="W11" s="17">
        <f t="shared" ca="1" si="8"/>
        <v>34000</v>
      </c>
      <c r="X11" s="17">
        <f t="shared" ca="1" si="9"/>
        <v>34000</v>
      </c>
    </row>
    <row r="12" spans="1:24">
      <c r="A12" s="3" t="str">
        <f t="shared" si="0"/>
        <v>HSIP4522</v>
      </c>
      <c r="B12" s="4" t="s">
        <v>26</v>
      </c>
      <c r="C12" s="4">
        <v>4522</v>
      </c>
      <c r="D12" s="5">
        <v>44804</v>
      </c>
      <c r="E12" s="6">
        <f t="shared" ca="1" si="10"/>
        <v>618</v>
      </c>
      <c r="F12" s="7">
        <v>60000</v>
      </c>
      <c r="G12" s="9"/>
      <c r="H12" s="9"/>
      <c r="I12" s="9"/>
      <c r="J12" s="9"/>
      <c r="K12" s="9"/>
      <c r="L12" s="9"/>
      <c r="M12" s="7"/>
      <c r="N12" s="20"/>
      <c r="O12" s="9"/>
      <c r="P12" s="7">
        <f t="shared" si="1"/>
        <v>60000</v>
      </c>
      <c r="Q12" s="17">
        <f t="shared" ca="1" si="2"/>
        <v>0</v>
      </c>
      <c r="R12" s="17">
        <f t="shared" ca="1" si="3"/>
        <v>0</v>
      </c>
      <c r="S12" s="17">
        <f t="shared" ca="1" si="4"/>
        <v>0</v>
      </c>
      <c r="T12" s="17">
        <f t="shared" ca="1" si="5"/>
        <v>0</v>
      </c>
      <c r="U12" s="17">
        <f t="shared" ca="1" si="6"/>
        <v>0</v>
      </c>
      <c r="V12" s="17">
        <f t="shared" ca="1" si="7"/>
        <v>0</v>
      </c>
      <c r="W12" s="17">
        <f t="shared" ca="1" si="8"/>
        <v>60000</v>
      </c>
      <c r="X12" s="17">
        <f t="shared" ca="1" si="9"/>
        <v>60000</v>
      </c>
    </row>
    <row r="13" spans="1:24">
      <c r="A13" s="3" t="str">
        <f t="shared" si="0"/>
        <v>HSIP4649</v>
      </c>
      <c r="B13" s="4" t="s">
        <v>26</v>
      </c>
      <c r="C13" s="10">
        <v>4649</v>
      </c>
      <c r="D13" s="11">
        <v>44826</v>
      </c>
      <c r="E13" s="6">
        <f t="shared" ca="1" si="10"/>
        <v>596</v>
      </c>
      <c r="F13" s="7">
        <v>60000</v>
      </c>
      <c r="G13" s="9"/>
      <c r="H13" s="9"/>
      <c r="I13" s="9"/>
      <c r="J13" s="9"/>
      <c r="K13" s="9"/>
      <c r="L13" s="9"/>
      <c r="M13" s="9">
        <v>60000</v>
      </c>
      <c r="N13" s="20"/>
      <c r="O13" s="9"/>
      <c r="P13" s="7">
        <f t="shared" si="1"/>
        <v>0</v>
      </c>
      <c r="Q13" s="17">
        <f t="shared" ca="1" si="2"/>
        <v>0</v>
      </c>
      <c r="R13" s="17">
        <f t="shared" ca="1" si="3"/>
        <v>0</v>
      </c>
      <c r="S13" s="17">
        <f t="shared" ca="1" si="4"/>
        <v>0</v>
      </c>
      <c r="T13" s="17">
        <f t="shared" ca="1" si="5"/>
        <v>0</v>
      </c>
      <c r="U13" s="17">
        <f t="shared" ca="1" si="6"/>
        <v>0</v>
      </c>
      <c r="V13" s="17">
        <f t="shared" ca="1" si="7"/>
        <v>0</v>
      </c>
      <c r="W13" s="17">
        <f t="shared" ca="1" si="8"/>
        <v>0</v>
      </c>
      <c r="X13" s="17">
        <f t="shared" ca="1" si="9"/>
        <v>0</v>
      </c>
    </row>
    <row r="14" spans="1:24">
      <c r="A14" s="3" t="str">
        <f t="shared" si="0"/>
        <v>HSIP4650</v>
      </c>
      <c r="B14" s="4" t="s">
        <v>26</v>
      </c>
      <c r="C14" s="10">
        <v>4650</v>
      </c>
      <c r="D14" s="11">
        <v>44826</v>
      </c>
      <c r="E14" s="6">
        <f t="shared" ca="1" si="10"/>
        <v>596</v>
      </c>
      <c r="F14" s="7">
        <v>60000</v>
      </c>
      <c r="G14" s="9"/>
      <c r="H14" s="9"/>
      <c r="I14" s="9"/>
      <c r="J14" s="9"/>
      <c r="K14" s="9"/>
      <c r="L14" s="9"/>
      <c r="M14" s="9">
        <v>60000</v>
      </c>
      <c r="N14" s="20"/>
      <c r="O14" s="9"/>
      <c r="P14" s="7">
        <f t="shared" si="1"/>
        <v>0</v>
      </c>
      <c r="Q14" s="17">
        <f t="shared" ca="1" si="2"/>
        <v>0</v>
      </c>
      <c r="R14" s="17">
        <f t="shared" ca="1" si="3"/>
        <v>0</v>
      </c>
      <c r="S14" s="17">
        <f t="shared" ca="1" si="4"/>
        <v>0</v>
      </c>
      <c r="T14" s="17">
        <f t="shared" ca="1" si="5"/>
        <v>0</v>
      </c>
      <c r="U14" s="17">
        <f t="shared" ca="1" si="6"/>
        <v>0</v>
      </c>
      <c r="V14" s="17">
        <f t="shared" ca="1" si="7"/>
        <v>0</v>
      </c>
      <c r="W14" s="17">
        <f t="shared" ca="1" si="8"/>
        <v>0</v>
      </c>
      <c r="X14" s="17">
        <f t="shared" ca="1" si="9"/>
        <v>0</v>
      </c>
    </row>
    <row r="15" spans="1:24">
      <c r="A15" s="3" t="str">
        <f t="shared" si="0"/>
        <v>HSIP4651</v>
      </c>
      <c r="B15" s="4" t="s">
        <v>26</v>
      </c>
      <c r="C15" s="10">
        <v>4651</v>
      </c>
      <c r="D15" s="11">
        <v>44826</v>
      </c>
      <c r="E15" s="6">
        <f t="shared" ca="1" si="10"/>
        <v>596</v>
      </c>
      <c r="F15" s="7">
        <v>60000</v>
      </c>
      <c r="G15" s="9"/>
      <c r="H15" s="9"/>
      <c r="I15" s="9"/>
      <c r="J15" s="9"/>
      <c r="K15" s="9"/>
      <c r="L15" s="9"/>
      <c r="M15" s="9">
        <v>60000</v>
      </c>
      <c r="N15" s="20"/>
      <c r="O15" s="9"/>
      <c r="P15" s="7">
        <f t="shared" si="1"/>
        <v>0</v>
      </c>
      <c r="Q15" s="17">
        <f t="shared" ca="1" si="2"/>
        <v>0</v>
      </c>
      <c r="R15" s="17">
        <f t="shared" ca="1" si="3"/>
        <v>0</v>
      </c>
      <c r="S15" s="17">
        <f t="shared" ca="1" si="4"/>
        <v>0</v>
      </c>
      <c r="T15" s="17">
        <f t="shared" ca="1" si="5"/>
        <v>0</v>
      </c>
      <c r="U15" s="17">
        <f t="shared" ca="1" si="6"/>
        <v>0</v>
      </c>
      <c r="V15" s="17">
        <f t="shared" ca="1" si="7"/>
        <v>0</v>
      </c>
      <c r="W15" s="17">
        <f t="shared" ca="1" si="8"/>
        <v>0</v>
      </c>
      <c r="X15" s="17">
        <f t="shared" ca="1" si="9"/>
        <v>0</v>
      </c>
    </row>
    <row r="16" spans="1:24">
      <c r="A16" s="3" t="str">
        <f t="shared" si="0"/>
        <v>HSIP4652</v>
      </c>
      <c r="B16" s="4" t="s">
        <v>26</v>
      </c>
      <c r="C16" s="10">
        <v>4652</v>
      </c>
      <c r="D16" s="11">
        <v>44826</v>
      </c>
      <c r="E16" s="6">
        <f t="shared" ca="1" si="10"/>
        <v>596</v>
      </c>
      <c r="F16" s="7">
        <v>60000</v>
      </c>
      <c r="G16" s="9"/>
      <c r="H16" s="9"/>
      <c r="I16" s="9"/>
      <c r="J16" s="9"/>
      <c r="K16" s="9"/>
      <c r="L16" s="9"/>
      <c r="M16" s="9">
        <v>60000</v>
      </c>
      <c r="N16" s="20"/>
      <c r="O16" s="9"/>
      <c r="P16" s="7">
        <f t="shared" si="1"/>
        <v>0</v>
      </c>
      <c r="Q16" s="17">
        <f t="shared" ca="1" si="2"/>
        <v>0</v>
      </c>
      <c r="R16" s="17">
        <f t="shared" ca="1" si="3"/>
        <v>0</v>
      </c>
      <c r="S16" s="17">
        <f t="shared" ca="1" si="4"/>
        <v>0</v>
      </c>
      <c r="T16" s="17">
        <f t="shared" ca="1" si="5"/>
        <v>0</v>
      </c>
      <c r="U16" s="17">
        <f t="shared" ca="1" si="6"/>
        <v>0</v>
      </c>
      <c r="V16" s="17">
        <f t="shared" ca="1" si="7"/>
        <v>0</v>
      </c>
      <c r="W16" s="17">
        <f t="shared" ca="1" si="8"/>
        <v>0</v>
      </c>
      <c r="X16" s="17">
        <f t="shared" ca="1" si="9"/>
        <v>0</v>
      </c>
    </row>
    <row r="17" spans="1:24">
      <c r="A17" s="3" t="str">
        <f t="shared" si="0"/>
        <v>HSIP4653</v>
      </c>
      <c r="B17" s="4" t="s">
        <v>26</v>
      </c>
      <c r="C17" s="10">
        <v>4653</v>
      </c>
      <c r="D17" s="11">
        <v>44826</v>
      </c>
      <c r="E17" s="6">
        <f t="shared" ca="1" si="10"/>
        <v>596</v>
      </c>
      <c r="F17" s="7">
        <v>60000</v>
      </c>
      <c r="G17" s="9"/>
      <c r="H17" s="9"/>
      <c r="I17" s="9"/>
      <c r="J17" s="9"/>
      <c r="K17" s="9"/>
      <c r="L17" s="9"/>
      <c r="M17" s="9">
        <v>60000</v>
      </c>
      <c r="N17" s="20"/>
      <c r="O17" s="9"/>
      <c r="P17" s="7">
        <f t="shared" si="1"/>
        <v>0</v>
      </c>
      <c r="Q17" s="17">
        <f t="shared" ca="1" si="2"/>
        <v>0</v>
      </c>
      <c r="R17" s="17">
        <f t="shared" ca="1" si="3"/>
        <v>0</v>
      </c>
      <c r="S17" s="17">
        <f t="shared" ca="1" si="4"/>
        <v>0</v>
      </c>
      <c r="T17" s="17">
        <f t="shared" ca="1" si="5"/>
        <v>0</v>
      </c>
      <c r="U17" s="17">
        <f t="shared" ca="1" si="6"/>
        <v>0</v>
      </c>
      <c r="V17" s="17">
        <f t="shared" ca="1" si="7"/>
        <v>0</v>
      </c>
      <c r="W17" s="17">
        <f t="shared" ca="1" si="8"/>
        <v>0</v>
      </c>
      <c r="X17" s="17">
        <f t="shared" ca="1" si="9"/>
        <v>0</v>
      </c>
    </row>
    <row r="18" spans="1:24">
      <c r="A18" s="3" t="s">
        <v>27</v>
      </c>
      <c r="B18" s="4" t="s">
        <v>26</v>
      </c>
      <c r="C18" s="10">
        <v>4957</v>
      </c>
      <c r="D18" s="11">
        <v>44890</v>
      </c>
      <c r="E18" s="6">
        <f t="shared" ref="E18:E81" ca="1" si="11">_xlfn.DAYS(TODAY(),D18)</f>
        <v>532</v>
      </c>
      <c r="F18" s="7">
        <v>60000</v>
      </c>
      <c r="G18" s="9"/>
      <c r="H18" s="9"/>
      <c r="I18" s="9"/>
      <c r="J18" s="9"/>
      <c r="K18" s="9"/>
      <c r="L18" s="9"/>
      <c r="M18" s="9"/>
      <c r="N18" s="20">
        <v>60000</v>
      </c>
      <c r="O18" s="9"/>
      <c r="P18" s="7">
        <f t="shared" ref="P18:P81" si="12">F18-G18-H18-I18-J18-L18-M18-N18</f>
        <v>0</v>
      </c>
      <c r="Q18" s="17">
        <f t="shared" ca="1" si="2"/>
        <v>0</v>
      </c>
      <c r="R18" s="17">
        <f t="shared" ca="1" si="3"/>
        <v>0</v>
      </c>
      <c r="S18" s="17">
        <f t="shared" ca="1" si="4"/>
        <v>0</v>
      </c>
      <c r="T18" s="17">
        <f t="shared" ca="1" si="5"/>
        <v>0</v>
      </c>
      <c r="U18" s="17">
        <f t="shared" ca="1" si="6"/>
        <v>0</v>
      </c>
      <c r="V18" s="17">
        <f t="shared" ca="1" si="7"/>
        <v>0</v>
      </c>
      <c r="W18" s="17">
        <f t="shared" ca="1" si="8"/>
        <v>0</v>
      </c>
    </row>
    <row r="19" spans="1:24">
      <c r="A19" s="3" t="s">
        <v>28</v>
      </c>
      <c r="B19" s="4" t="s">
        <v>26</v>
      </c>
      <c r="C19" s="10">
        <v>4958</v>
      </c>
      <c r="D19" s="11">
        <v>44890</v>
      </c>
      <c r="E19" s="6">
        <f t="shared" ca="1" si="11"/>
        <v>532</v>
      </c>
      <c r="F19" s="7">
        <v>60000</v>
      </c>
      <c r="G19" s="9"/>
      <c r="H19" s="9"/>
      <c r="I19" s="9"/>
      <c r="J19" s="9"/>
      <c r="K19" s="9"/>
      <c r="L19" s="9"/>
      <c r="M19" s="9"/>
      <c r="N19" s="20">
        <v>60000</v>
      </c>
      <c r="O19" s="9"/>
      <c r="P19" s="7">
        <f t="shared" si="12"/>
        <v>0</v>
      </c>
      <c r="Q19" s="17">
        <f t="shared" ca="1" si="2"/>
        <v>0</v>
      </c>
      <c r="R19" s="17">
        <f t="shared" ca="1" si="3"/>
        <v>0</v>
      </c>
      <c r="S19" s="17">
        <f t="shared" ca="1" si="4"/>
        <v>0</v>
      </c>
      <c r="T19" s="17">
        <f t="shared" ca="1" si="5"/>
        <v>0</v>
      </c>
      <c r="U19" s="17">
        <f t="shared" ca="1" si="6"/>
        <v>0</v>
      </c>
      <c r="V19" s="17">
        <f t="shared" ca="1" si="7"/>
        <v>0</v>
      </c>
      <c r="W19" s="17">
        <f t="shared" ca="1" si="8"/>
        <v>0</v>
      </c>
    </row>
    <row r="20" spans="1:24">
      <c r="A20" s="3" t="s">
        <v>29</v>
      </c>
      <c r="B20" s="4" t="s">
        <v>26</v>
      </c>
      <c r="C20" s="10">
        <v>4959</v>
      </c>
      <c r="D20" s="11">
        <v>44890</v>
      </c>
      <c r="E20" s="6">
        <f t="shared" ca="1" si="11"/>
        <v>532</v>
      </c>
      <c r="F20" s="7">
        <v>60000</v>
      </c>
      <c r="G20" s="9"/>
      <c r="H20" s="9"/>
      <c r="I20" s="9"/>
      <c r="J20" s="9"/>
      <c r="K20" s="9"/>
      <c r="L20" s="9"/>
      <c r="M20" s="9"/>
      <c r="N20" s="20">
        <v>60000</v>
      </c>
      <c r="O20" s="9"/>
      <c r="P20" s="7">
        <f t="shared" si="12"/>
        <v>0</v>
      </c>
      <c r="Q20" s="17">
        <f t="shared" ca="1" si="2"/>
        <v>0</v>
      </c>
      <c r="R20" s="17">
        <f t="shared" ca="1" si="3"/>
        <v>0</v>
      </c>
      <c r="S20" s="17">
        <f t="shared" ca="1" si="4"/>
        <v>0</v>
      </c>
      <c r="T20" s="17">
        <f t="shared" ca="1" si="5"/>
        <v>0</v>
      </c>
      <c r="U20" s="17">
        <f t="shared" ca="1" si="6"/>
        <v>0</v>
      </c>
      <c r="V20" s="17">
        <f t="shared" ca="1" si="7"/>
        <v>0</v>
      </c>
      <c r="W20" s="17">
        <f t="shared" ca="1" si="8"/>
        <v>0</v>
      </c>
    </row>
    <row r="21" spans="1:24">
      <c r="A21" s="3" t="s">
        <v>30</v>
      </c>
      <c r="B21" s="4" t="s">
        <v>26</v>
      </c>
      <c r="C21" s="10">
        <v>4960</v>
      </c>
      <c r="D21" s="11">
        <v>44890</v>
      </c>
      <c r="E21" s="6">
        <f t="shared" ca="1" si="11"/>
        <v>532</v>
      </c>
      <c r="F21" s="7">
        <v>60000</v>
      </c>
      <c r="G21" s="9"/>
      <c r="H21" s="9"/>
      <c r="I21" s="9"/>
      <c r="J21" s="9"/>
      <c r="K21" s="9"/>
      <c r="L21" s="9"/>
      <c r="M21" s="9"/>
      <c r="N21" s="20">
        <v>60000</v>
      </c>
      <c r="O21" s="9"/>
      <c r="P21" s="7">
        <f t="shared" si="12"/>
        <v>0</v>
      </c>
      <c r="Q21" s="17">
        <f t="shared" ca="1" si="2"/>
        <v>0</v>
      </c>
      <c r="R21" s="17">
        <f t="shared" ca="1" si="3"/>
        <v>0</v>
      </c>
      <c r="S21" s="17">
        <f t="shared" ca="1" si="4"/>
        <v>0</v>
      </c>
      <c r="T21" s="17">
        <f t="shared" ca="1" si="5"/>
        <v>0</v>
      </c>
      <c r="U21" s="17">
        <f t="shared" ca="1" si="6"/>
        <v>0</v>
      </c>
      <c r="V21" s="17">
        <f t="shared" ca="1" si="7"/>
        <v>0</v>
      </c>
      <c r="W21" s="17">
        <f t="shared" ca="1" si="8"/>
        <v>0</v>
      </c>
    </row>
    <row r="22" spans="1:24">
      <c r="A22" s="3" t="s">
        <v>31</v>
      </c>
      <c r="B22" s="4" t="s">
        <v>26</v>
      </c>
      <c r="C22" s="10">
        <v>4961</v>
      </c>
      <c r="D22" s="11">
        <v>44890</v>
      </c>
      <c r="E22" s="6">
        <f t="shared" ca="1" si="11"/>
        <v>532</v>
      </c>
      <c r="F22" s="7">
        <v>60000</v>
      </c>
      <c r="G22" s="9"/>
      <c r="H22" s="9"/>
      <c r="I22" s="9"/>
      <c r="J22" s="9"/>
      <c r="K22" s="9"/>
      <c r="L22" s="9"/>
      <c r="M22" s="9"/>
      <c r="N22" s="20">
        <v>60000</v>
      </c>
      <c r="O22" s="9"/>
      <c r="P22" s="7">
        <f t="shared" si="12"/>
        <v>0</v>
      </c>
      <c r="Q22" s="17">
        <f t="shared" ca="1" si="2"/>
        <v>0</v>
      </c>
      <c r="R22" s="17">
        <f t="shared" ca="1" si="3"/>
        <v>0</v>
      </c>
      <c r="S22" s="17">
        <f t="shared" ca="1" si="4"/>
        <v>0</v>
      </c>
      <c r="T22" s="17">
        <f t="shared" ca="1" si="5"/>
        <v>0</v>
      </c>
      <c r="U22" s="17">
        <f t="shared" ca="1" si="6"/>
        <v>0</v>
      </c>
      <c r="V22" s="17">
        <f t="shared" ca="1" si="7"/>
        <v>0</v>
      </c>
      <c r="W22" s="17">
        <f t="shared" ca="1" si="8"/>
        <v>0</v>
      </c>
    </row>
    <row r="23" spans="1:24">
      <c r="A23" s="3" t="s">
        <v>32</v>
      </c>
      <c r="B23" s="4" t="s">
        <v>26</v>
      </c>
      <c r="C23" s="10">
        <v>4962</v>
      </c>
      <c r="D23" s="11">
        <v>44890</v>
      </c>
      <c r="E23" s="6">
        <f t="shared" ca="1" si="11"/>
        <v>532</v>
      </c>
      <c r="F23" s="7">
        <v>60000</v>
      </c>
      <c r="G23" s="9"/>
      <c r="H23" s="9"/>
      <c r="I23" s="9"/>
      <c r="J23" s="9"/>
      <c r="K23" s="9"/>
      <c r="L23" s="9"/>
      <c r="M23" s="9"/>
      <c r="N23" s="20">
        <v>60000</v>
      </c>
      <c r="O23" s="9"/>
      <c r="P23" s="7">
        <f t="shared" si="12"/>
        <v>0</v>
      </c>
      <c r="Q23" s="17">
        <f t="shared" ca="1" si="2"/>
        <v>0</v>
      </c>
      <c r="R23" s="17">
        <f t="shared" ca="1" si="3"/>
        <v>0</v>
      </c>
      <c r="S23" s="17">
        <f t="shared" ca="1" si="4"/>
        <v>0</v>
      </c>
      <c r="T23" s="17">
        <f t="shared" ca="1" si="5"/>
        <v>0</v>
      </c>
      <c r="U23" s="17">
        <f t="shared" ca="1" si="6"/>
        <v>0</v>
      </c>
      <c r="V23" s="17">
        <f t="shared" ca="1" si="7"/>
        <v>0</v>
      </c>
      <c r="W23" s="17">
        <f t="shared" ca="1" si="8"/>
        <v>0</v>
      </c>
    </row>
    <row r="24" spans="1:24">
      <c r="A24" s="3" t="s">
        <v>33</v>
      </c>
      <c r="B24" s="4" t="s">
        <v>26</v>
      </c>
      <c r="C24" s="10">
        <v>4963</v>
      </c>
      <c r="D24" s="11">
        <v>44890</v>
      </c>
      <c r="E24" s="6">
        <f t="shared" ca="1" si="11"/>
        <v>532</v>
      </c>
      <c r="F24" s="7">
        <v>120000</v>
      </c>
      <c r="G24" s="9"/>
      <c r="H24" s="9"/>
      <c r="I24" s="9"/>
      <c r="J24" s="9"/>
      <c r="K24" s="9"/>
      <c r="L24" s="9"/>
      <c r="M24" s="9"/>
      <c r="N24" s="20">
        <v>120000</v>
      </c>
      <c r="O24" s="9"/>
      <c r="P24" s="7">
        <f t="shared" si="12"/>
        <v>0</v>
      </c>
      <c r="Q24" s="17">
        <f t="shared" ca="1" si="2"/>
        <v>0</v>
      </c>
      <c r="R24" s="17">
        <f t="shared" ca="1" si="3"/>
        <v>0</v>
      </c>
      <c r="S24" s="17">
        <f t="shared" ca="1" si="4"/>
        <v>0</v>
      </c>
      <c r="T24" s="17">
        <f t="shared" ca="1" si="5"/>
        <v>0</v>
      </c>
      <c r="U24" s="17">
        <f t="shared" ca="1" si="6"/>
        <v>0</v>
      </c>
      <c r="V24" s="17">
        <f t="shared" ca="1" si="7"/>
        <v>0</v>
      </c>
      <c r="W24" s="17">
        <f t="shared" ca="1" si="8"/>
        <v>0</v>
      </c>
    </row>
    <row r="25" spans="1:24">
      <c r="A25" s="3" t="s">
        <v>34</v>
      </c>
      <c r="B25" s="4" t="s">
        <v>26</v>
      </c>
      <c r="C25" s="10">
        <v>4964</v>
      </c>
      <c r="D25" s="11">
        <v>44890</v>
      </c>
      <c r="E25" s="6">
        <f t="shared" ca="1" si="11"/>
        <v>532</v>
      </c>
      <c r="F25" s="7">
        <v>60000</v>
      </c>
      <c r="G25" s="9"/>
      <c r="H25" s="9"/>
      <c r="I25" s="9"/>
      <c r="J25" s="9"/>
      <c r="K25" s="9"/>
      <c r="L25" s="9"/>
      <c r="M25" s="9"/>
      <c r="N25" s="20">
        <v>60000</v>
      </c>
      <c r="O25" s="9"/>
      <c r="P25" s="7">
        <f t="shared" si="12"/>
        <v>0</v>
      </c>
      <c r="Q25" s="17">
        <f t="shared" ca="1" si="2"/>
        <v>0</v>
      </c>
      <c r="R25" s="17">
        <f t="shared" ca="1" si="3"/>
        <v>0</v>
      </c>
      <c r="S25" s="17">
        <f t="shared" ca="1" si="4"/>
        <v>0</v>
      </c>
      <c r="T25" s="17">
        <f t="shared" ca="1" si="5"/>
        <v>0</v>
      </c>
      <c r="U25" s="17">
        <f t="shared" ca="1" si="6"/>
        <v>0</v>
      </c>
      <c r="V25" s="17">
        <f t="shared" ca="1" si="7"/>
        <v>0</v>
      </c>
      <c r="W25" s="17">
        <f t="shared" ca="1" si="8"/>
        <v>0</v>
      </c>
    </row>
    <row r="26" spans="1:24">
      <c r="A26" s="3" t="s">
        <v>35</v>
      </c>
      <c r="B26" s="4" t="s">
        <v>26</v>
      </c>
      <c r="C26" s="10">
        <v>4965</v>
      </c>
      <c r="D26" s="11">
        <v>44890</v>
      </c>
      <c r="E26" s="6">
        <f t="shared" ca="1" si="11"/>
        <v>532</v>
      </c>
      <c r="F26" s="7">
        <v>60000</v>
      </c>
      <c r="G26" s="9"/>
      <c r="H26" s="9"/>
      <c r="I26" s="9"/>
      <c r="J26" s="9"/>
      <c r="K26" s="9"/>
      <c r="L26" s="9"/>
      <c r="M26" s="9"/>
      <c r="N26" s="20">
        <v>60000</v>
      </c>
      <c r="O26" s="9"/>
      <c r="P26" s="7">
        <f t="shared" si="12"/>
        <v>0</v>
      </c>
      <c r="Q26" s="17">
        <f t="shared" ca="1" si="2"/>
        <v>0</v>
      </c>
      <c r="R26" s="17">
        <f t="shared" ca="1" si="3"/>
        <v>0</v>
      </c>
      <c r="S26" s="17">
        <f t="shared" ca="1" si="4"/>
        <v>0</v>
      </c>
      <c r="T26" s="17">
        <f t="shared" ca="1" si="5"/>
        <v>0</v>
      </c>
      <c r="U26" s="17">
        <f t="shared" ca="1" si="6"/>
        <v>0</v>
      </c>
      <c r="V26" s="17">
        <f t="shared" ca="1" si="7"/>
        <v>0</v>
      </c>
      <c r="W26" s="17">
        <f t="shared" ca="1" si="8"/>
        <v>0</v>
      </c>
    </row>
    <row r="27" spans="1:24">
      <c r="A27" s="3" t="s">
        <v>36</v>
      </c>
      <c r="B27" s="4" t="s">
        <v>26</v>
      </c>
      <c r="C27" s="10">
        <v>4966</v>
      </c>
      <c r="D27" s="11">
        <v>44890</v>
      </c>
      <c r="E27" s="6">
        <f t="shared" ca="1" si="11"/>
        <v>532</v>
      </c>
      <c r="F27" s="7">
        <v>60000</v>
      </c>
      <c r="G27" s="9"/>
      <c r="H27" s="9"/>
      <c r="I27" s="9"/>
      <c r="J27" s="9"/>
      <c r="K27" s="9"/>
      <c r="L27" s="9"/>
      <c r="M27" s="9"/>
      <c r="N27" s="20">
        <v>60000</v>
      </c>
      <c r="O27" s="9"/>
      <c r="P27" s="7">
        <f t="shared" si="12"/>
        <v>0</v>
      </c>
      <c r="Q27" s="17">
        <f t="shared" ca="1" si="2"/>
        <v>0</v>
      </c>
      <c r="R27" s="17">
        <f t="shared" ca="1" si="3"/>
        <v>0</v>
      </c>
      <c r="S27" s="17">
        <f t="shared" ca="1" si="4"/>
        <v>0</v>
      </c>
      <c r="T27" s="17">
        <f t="shared" ca="1" si="5"/>
        <v>0</v>
      </c>
      <c r="U27" s="17">
        <f t="shared" ca="1" si="6"/>
        <v>0</v>
      </c>
      <c r="V27" s="17">
        <f t="shared" ca="1" si="7"/>
        <v>0</v>
      </c>
      <c r="W27" s="17">
        <f t="shared" ca="1" si="8"/>
        <v>0</v>
      </c>
    </row>
    <row r="28" spans="1:24">
      <c r="A28" s="3" t="s">
        <v>37</v>
      </c>
      <c r="B28" s="4" t="s">
        <v>26</v>
      </c>
      <c r="C28" s="10">
        <v>4967</v>
      </c>
      <c r="D28" s="11">
        <v>44890</v>
      </c>
      <c r="E28" s="6">
        <f t="shared" ca="1" si="11"/>
        <v>532</v>
      </c>
      <c r="F28" s="7">
        <v>60000</v>
      </c>
      <c r="G28" s="9"/>
      <c r="H28" s="9"/>
      <c r="I28" s="9"/>
      <c r="J28" s="9"/>
      <c r="K28" s="9"/>
      <c r="L28" s="9"/>
      <c r="M28" s="9"/>
      <c r="N28" s="20">
        <v>60000</v>
      </c>
      <c r="O28" s="9"/>
      <c r="P28" s="7">
        <f t="shared" si="12"/>
        <v>0</v>
      </c>
      <c r="Q28" s="17">
        <f t="shared" ca="1" si="2"/>
        <v>0</v>
      </c>
      <c r="R28" s="17">
        <f t="shared" ca="1" si="3"/>
        <v>0</v>
      </c>
      <c r="S28" s="17">
        <f t="shared" ca="1" si="4"/>
        <v>0</v>
      </c>
      <c r="T28" s="17">
        <f t="shared" ca="1" si="5"/>
        <v>0</v>
      </c>
      <c r="U28" s="17">
        <f t="shared" ca="1" si="6"/>
        <v>0</v>
      </c>
      <c r="V28" s="17">
        <f t="shared" ca="1" si="7"/>
        <v>0</v>
      </c>
      <c r="W28" s="17">
        <f t="shared" ca="1" si="8"/>
        <v>0</v>
      </c>
    </row>
    <row r="29" spans="1:24">
      <c r="A29" s="3" t="s">
        <v>38</v>
      </c>
      <c r="B29" s="4" t="s">
        <v>26</v>
      </c>
      <c r="C29" s="10">
        <v>4968</v>
      </c>
      <c r="D29" s="11">
        <v>44891</v>
      </c>
      <c r="E29" s="6">
        <f t="shared" ca="1" si="11"/>
        <v>531</v>
      </c>
      <c r="F29" s="7">
        <v>60000</v>
      </c>
      <c r="G29" s="9"/>
      <c r="H29" s="9"/>
      <c r="I29" s="9"/>
      <c r="J29" s="9"/>
      <c r="K29" s="9"/>
      <c r="L29" s="9"/>
      <c r="M29" s="9"/>
      <c r="N29" s="20">
        <v>60000</v>
      </c>
      <c r="O29" s="9"/>
      <c r="P29" s="7">
        <f t="shared" si="12"/>
        <v>0</v>
      </c>
      <c r="Q29" s="17">
        <f t="shared" ca="1" si="2"/>
        <v>0</v>
      </c>
      <c r="R29" s="17">
        <f t="shared" ca="1" si="3"/>
        <v>0</v>
      </c>
      <c r="S29" s="17">
        <f t="shared" ca="1" si="4"/>
        <v>0</v>
      </c>
      <c r="T29" s="17">
        <f t="shared" ca="1" si="5"/>
        <v>0</v>
      </c>
      <c r="U29" s="17">
        <f t="shared" ca="1" si="6"/>
        <v>0</v>
      </c>
      <c r="V29" s="17">
        <f t="shared" ca="1" si="7"/>
        <v>0</v>
      </c>
      <c r="W29" s="17">
        <f t="shared" ca="1" si="8"/>
        <v>0</v>
      </c>
    </row>
    <row r="30" spans="1:24">
      <c r="A30" s="3" t="s">
        <v>39</v>
      </c>
      <c r="B30" s="4" t="s">
        <v>26</v>
      </c>
      <c r="C30" s="10">
        <v>4969</v>
      </c>
      <c r="D30" s="11">
        <v>44891</v>
      </c>
      <c r="E30" s="6">
        <f t="shared" ca="1" si="11"/>
        <v>531</v>
      </c>
      <c r="F30" s="7">
        <v>60000</v>
      </c>
      <c r="G30" s="9"/>
      <c r="H30" s="9"/>
      <c r="I30" s="9"/>
      <c r="J30" s="9"/>
      <c r="K30" s="9"/>
      <c r="L30" s="9"/>
      <c r="M30" s="9"/>
      <c r="N30" s="20">
        <v>60000</v>
      </c>
      <c r="O30" s="9"/>
      <c r="P30" s="7">
        <f t="shared" si="12"/>
        <v>0</v>
      </c>
      <c r="Q30" s="17">
        <f t="shared" ca="1" si="2"/>
        <v>0</v>
      </c>
      <c r="R30" s="17">
        <f t="shared" ca="1" si="3"/>
        <v>0</v>
      </c>
      <c r="S30" s="17">
        <f t="shared" ca="1" si="4"/>
        <v>0</v>
      </c>
      <c r="T30" s="17">
        <f t="shared" ca="1" si="5"/>
        <v>0</v>
      </c>
      <c r="U30" s="17">
        <f t="shared" ca="1" si="6"/>
        <v>0</v>
      </c>
      <c r="V30" s="17">
        <f t="shared" ca="1" si="7"/>
        <v>0</v>
      </c>
      <c r="W30" s="17">
        <f t="shared" ca="1" si="8"/>
        <v>0</v>
      </c>
    </row>
    <row r="31" spans="1:24">
      <c r="A31" s="3" t="s">
        <v>40</v>
      </c>
      <c r="B31" s="4" t="s">
        <v>26</v>
      </c>
      <c r="C31" s="10">
        <v>4971</v>
      </c>
      <c r="D31" s="11">
        <v>44891</v>
      </c>
      <c r="E31" s="6">
        <f t="shared" ca="1" si="11"/>
        <v>531</v>
      </c>
      <c r="F31" s="7">
        <v>60000</v>
      </c>
      <c r="G31" s="9"/>
      <c r="H31" s="9"/>
      <c r="I31" s="9"/>
      <c r="J31" s="9"/>
      <c r="K31" s="9"/>
      <c r="L31" s="9"/>
      <c r="M31" s="9"/>
      <c r="N31" s="20">
        <v>60000</v>
      </c>
      <c r="O31" s="9"/>
      <c r="P31" s="7">
        <f t="shared" si="12"/>
        <v>0</v>
      </c>
      <c r="Q31" s="17">
        <f t="shared" ca="1" si="2"/>
        <v>0</v>
      </c>
      <c r="R31" s="17">
        <f t="shared" ca="1" si="3"/>
        <v>0</v>
      </c>
      <c r="S31" s="17">
        <f t="shared" ca="1" si="4"/>
        <v>0</v>
      </c>
      <c r="T31" s="17">
        <f t="shared" ca="1" si="5"/>
        <v>0</v>
      </c>
      <c r="U31" s="17">
        <f t="shared" ca="1" si="6"/>
        <v>0</v>
      </c>
      <c r="V31" s="17">
        <f t="shared" ca="1" si="7"/>
        <v>0</v>
      </c>
      <c r="W31" s="17">
        <f t="shared" ca="1" si="8"/>
        <v>0</v>
      </c>
    </row>
    <row r="32" spans="1:24">
      <c r="A32" s="3" t="s">
        <v>41</v>
      </c>
      <c r="B32" s="4" t="s">
        <v>26</v>
      </c>
      <c r="C32" s="10">
        <v>4972</v>
      </c>
      <c r="D32" s="11">
        <v>44891</v>
      </c>
      <c r="E32" s="6">
        <f t="shared" ca="1" si="11"/>
        <v>531</v>
      </c>
      <c r="F32" s="7">
        <v>25000</v>
      </c>
      <c r="G32" s="9"/>
      <c r="H32" s="9"/>
      <c r="I32" s="9"/>
      <c r="J32" s="9"/>
      <c r="K32" s="9"/>
      <c r="L32" s="9"/>
      <c r="M32" s="9"/>
      <c r="N32" s="20">
        <v>25000</v>
      </c>
      <c r="O32" s="9"/>
      <c r="P32" s="7">
        <f t="shared" si="12"/>
        <v>0</v>
      </c>
      <c r="Q32" s="17">
        <f t="shared" ca="1" si="2"/>
        <v>0</v>
      </c>
      <c r="R32" s="17">
        <f t="shared" ca="1" si="3"/>
        <v>0</v>
      </c>
      <c r="S32" s="17">
        <f t="shared" ca="1" si="4"/>
        <v>0</v>
      </c>
      <c r="T32" s="17">
        <f t="shared" ca="1" si="5"/>
        <v>0</v>
      </c>
      <c r="U32" s="17">
        <f t="shared" ca="1" si="6"/>
        <v>0</v>
      </c>
      <c r="V32" s="17">
        <f t="shared" ca="1" si="7"/>
        <v>0</v>
      </c>
      <c r="W32" s="17">
        <f t="shared" ca="1" si="8"/>
        <v>0</v>
      </c>
    </row>
    <row r="33" spans="1:23">
      <c r="A33" s="3" t="s">
        <v>42</v>
      </c>
      <c r="B33" s="4" t="s">
        <v>26</v>
      </c>
      <c r="C33" s="10">
        <v>4973</v>
      </c>
      <c r="D33" s="11">
        <v>44891</v>
      </c>
      <c r="E33" s="6">
        <f t="shared" ca="1" si="11"/>
        <v>531</v>
      </c>
      <c r="F33" s="7">
        <v>34000</v>
      </c>
      <c r="G33" s="9"/>
      <c r="H33" s="9"/>
      <c r="I33" s="9"/>
      <c r="J33" s="9"/>
      <c r="K33" s="9"/>
      <c r="L33" s="9"/>
      <c r="M33" s="9"/>
      <c r="N33" s="20">
        <v>34000</v>
      </c>
      <c r="O33" s="9"/>
      <c r="P33" s="7">
        <f t="shared" si="12"/>
        <v>0</v>
      </c>
      <c r="Q33" s="17">
        <f t="shared" ca="1" si="2"/>
        <v>0</v>
      </c>
      <c r="R33" s="17">
        <f t="shared" ca="1" si="3"/>
        <v>0</v>
      </c>
      <c r="S33" s="17">
        <f t="shared" ca="1" si="4"/>
        <v>0</v>
      </c>
      <c r="T33" s="17">
        <f t="shared" ca="1" si="5"/>
        <v>0</v>
      </c>
      <c r="U33" s="17">
        <f t="shared" ca="1" si="6"/>
        <v>0</v>
      </c>
      <c r="V33" s="17">
        <f t="shared" ca="1" si="7"/>
        <v>0</v>
      </c>
      <c r="W33" s="17">
        <f t="shared" ca="1" si="8"/>
        <v>0</v>
      </c>
    </row>
    <row r="34" spans="1:23">
      <c r="A34" s="3" t="s">
        <v>43</v>
      </c>
      <c r="B34" s="4" t="s">
        <v>26</v>
      </c>
      <c r="C34" s="10">
        <v>4974</v>
      </c>
      <c r="D34" s="11">
        <v>44891</v>
      </c>
      <c r="E34" s="6">
        <f t="shared" ca="1" si="11"/>
        <v>531</v>
      </c>
      <c r="F34" s="7">
        <v>34000</v>
      </c>
      <c r="G34" s="9"/>
      <c r="H34" s="9"/>
      <c r="I34" s="9"/>
      <c r="J34" s="9"/>
      <c r="K34" s="9"/>
      <c r="L34" s="9"/>
      <c r="M34" s="9"/>
      <c r="N34" s="20">
        <v>34000</v>
      </c>
      <c r="O34" s="9"/>
      <c r="P34" s="7">
        <f t="shared" si="12"/>
        <v>0</v>
      </c>
      <c r="Q34" s="17">
        <f t="shared" ca="1" si="2"/>
        <v>0</v>
      </c>
      <c r="R34" s="17">
        <f t="shared" ca="1" si="3"/>
        <v>0</v>
      </c>
      <c r="S34" s="17">
        <f t="shared" ca="1" si="4"/>
        <v>0</v>
      </c>
      <c r="T34" s="17">
        <f t="shared" ca="1" si="5"/>
        <v>0</v>
      </c>
      <c r="U34" s="17">
        <f t="shared" ca="1" si="6"/>
        <v>0</v>
      </c>
      <c r="V34" s="17">
        <f t="shared" ca="1" si="7"/>
        <v>0</v>
      </c>
      <c r="W34" s="17">
        <f t="shared" ca="1" si="8"/>
        <v>0</v>
      </c>
    </row>
    <row r="35" spans="1:23">
      <c r="A35" s="3" t="s">
        <v>44</v>
      </c>
      <c r="B35" s="4" t="s">
        <v>26</v>
      </c>
      <c r="C35" s="10">
        <v>4975</v>
      </c>
      <c r="D35" s="11">
        <v>44891</v>
      </c>
      <c r="E35" s="6">
        <f t="shared" ca="1" si="11"/>
        <v>531</v>
      </c>
      <c r="F35" s="7">
        <v>34000</v>
      </c>
      <c r="G35" s="9"/>
      <c r="H35" s="9"/>
      <c r="I35" s="9"/>
      <c r="J35" s="9"/>
      <c r="K35" s="9"/>
      <c r="L35" s="9"/>
      <c r="M35" s="9"/>
      <c r="N35" s="20">
        <v>34000</v>
      </c>
      <c r="O35" s="9"/>
      <c r="P35" s="7">
        <f t="shared" si="12"/>
        <v>0</v>
      </c>
      <c r="Q35" s="17">
        <f t="shared" ca="1" si="2"/>
        <v>0</v>
      </c>
      <c r="R35" s="17">
        <f t="shared" ca="1" si="3"/>
        <v>0</v>
      </c>
      <c r="S35" s="17">
        <f t="shared" ca="1" si="4"/>
        <v>0</v>
      </c>
      <c r="T35" s="17">
        <f t="shared" ca="1" si="5"/>
        <v>0</v>
      </c>
      <c r="U35" s="17">
        <f t="shared" ca="1" si="6"/>
        <v>0</v>
      </c>
      <c r="V35" s="17">
        <f t="shared" ca="1" si="7"/>
        <v>0</v>
      </c>
      <c r="W35" s="17">
        <f t="shared" ca="1" si="8"/>
        <v>0</v>
      </c>
    </row>
    <row r="36" spans="1:23">
      <c r="A36" s="3" t="s">
        <v>45</v>
      </c>
      <c r="B36" s="4" t="s">
        <v>26</v>
      </c>
      <c r="C36" s="10">
        <v>4976</v>
      </c>
      <c r="D36" s="11">
        <v>44891</v>
      </c>
      <c r="E36" s="6">
        <f t="shared" ca="1" si="11"/>
        <v>531</v>
      </c>
      <c r="F36" s="7">
        <v>336000</v>
      </c>
      <c r="G36" s="9"/>
      <c r="H36" s="9"/>
      <c r="I36" s="9"/>
      <c r="J36" s="9"/>
      <c r="K36" s="9"/>
      <c r="L36" s="9"/>
      <c r="M36" s="9"/>
      <c r="N36" s="20">
        <v>336000</v>
      </c>
      <c r="O36" s="9"/>
      <c r="P36" s="7">
        <f t="shared" si="12"/>
        <v>0</v>
      </c>
      <c r="Q36" s="17">
        <f t="shared" ca="1" si="2"/>
        <v>0</v>
      </c>
      <c r="R36" s="17">
        <f t="shared" ca="1" si="3"/>
        <v>0</v>
      </c>
      <c r="S36" s="17">
        <f t="shared" ca="1" si="4"/>
        <v>0</v>
      </c>
      <c r="T36" s="17">
        <f t="shared" ca="1" si="5"/>
        <v>0</v>
      </c>
      <c r="U36" s="17">
        <f t="shared" ca="1" si="6"/>
        <v>0</v>
      </c>
      <c r="V36" s="17">
        <f t="shared" ca="1" si="7"/>
        <v>0</v>
      </c>
      <c r="W36" s="17">
        <f t="shared" ca="1" si="8"/>
        <v>0</v>
      </c>
    </row>
    <row r="37" spans="1:23">
      <c r="A37" s="3" t="s">
        <v>46</v>
      </c>
      <c r="B37" s="4" t="s">
        <v>26</v>
      </c>
      <c r="C37" s="10">
        <v>4977</v>
      </c>
      <c r="D37" s="11">
        <v>44891</v>
      </c>
      <c r="E37" s="6">
        <f t="shared" ca="1" si="11"/>
        <v>531</v>
      </c>
      <c r="F37" s="7">
        <v>400000</v>
      </c>
      <c r="G37" s="9"/>
      <c r="H37" s="9"/>
      <c r="I37" s="9"/>
      <c r="J37" s="9"/>
      <c r="K37" s="9"/>
      <c r="L37" s="9"/>
      <c r="M37" s="9"/>
      <c r="N37" s="20">
        <v>400000</v>
      </c>
      <c r="O37" s="9"/>
      <c r="P37" s="7">
        <f t="shared" si="12"/>
        <v>0</v>
      </c>
      <c r="Q37" s="17">
        <f t="shared" ca="1" si="2"/>
        <v>0</v>
      </c>
      <c r="R37" s="17">
        <f t="shared" ca="1" si="3"/>
        <v>0</v>
      </c>
      <c r="S37" s="17">
        <f t="shared" ca="1" si="4"/>
        <v>0</v>
      </c>
      <c r="T37" s="17">
        <f t="shared" ca="1" si="5"/>
        <v>0</v>
      </c>
      <c r="U37" s="17">
        <f t="shared" ca="1" si="6"/>
        <v>0</v>
      </c>
      <c r="V37" s="17">
        <f t="shared" ca="1" si="7"/>
        <v>0</v>
      </c>
      <c r="W37" s="17">
        <f t="shared" ca="1" si="8"/>
        <v>0</v>
      </c>
    </row>
    <row r="38" spans="1:23">
      <c r="A38" s="3" t="s">
        <v>47</v>
      </c>
      <c r="B38" s="4" t="s">
        <v>26</v>
      </c>
      <c r="C38" s="10">
        <v>4978</v>
      </c>
      <c r="D38" s="11">
        <v>44891</v>
      </c>
      <c r="E38" s="6">
        <f t="shared" ca="1" si="11"/>
        <v>531</v>
      </c>
      <c r="F38" s="7">
        <v>480000</v>
      </c>
      <c r="G38" s="9"/>
      <c r="H38" s="9"/>
      <c r="I38" s="9"/>
      <c r="J38" s="9"/>
      <c r="K38" s="9"/>
      <c r="L38" s="9"/>
      <c r="M38" s="9"/>
      <c r="N38" s="20">
        <v>480000</v>
      </c>
      <c r="O38" s="9"/>
      <c r="P38" s="7">
        <f t="shared" si="12"/>
        <v>0</v>
      </c>
      <c r="Q38" s="17">
        <f t="shared" ca="1" si="2"/>
        <v>0</v>
      </c>
      <c r="R38" s="17">
        <f t="shared" ca="1" si="3"/>
        <v>0</v>
      </c>
      <c r="S38" s="17">
        <f t="shared" ca="1" si="4"/>
        <v>0</v>
      </c>
      <c r="T38" s="17">
        <f t="shared" ca="1" si="5"/>
        <v>0</v>
      </c>
      <c r="U38" s="17">
        <f t="shared" ca="1" si="6"/>
        <v>0</v>
      </c>
      <c r="V38" s="17">
        <f t="shared" ca="1" si="7"/>
        <v>0</v>
      </c>
      <c r="W38" s="17">
        <f t="shared" ca="1" si="8"/>
        <v>0</v>
      </c>
    </row>
    <row r="39" spans="1:23">
      <c r="A39" s="3" t="s">
        <v>48</v>
      </c>
      <c r="B39" s="4" t="s">
        <v>26</v>
      </c>
      <c r="C39" s="10">
        <v>4979</v>
      </c>
      <c r="D39" s="11">
        <v>44891</v>
      </c>
      <c r="E39" s="6">
        <f t="shared" ca="1" si="11"/>
        <v>531</v>
      </c>
      <c r="F39" s="7">
        <v>504000</v>
      </c>
      <c r="G39" s="9"/>
      <c r="H39" s="9"/>
      <c r="I39" s="9"/>
      <c r="J39" s="9"/>
      <c r="K39" s="9"/>
      <c r="L39" s="9"/>
      <c r="M39" s="9"/>
      <c r="N39" s="20">
        <v>504000</v>
      </c>
      <c r="O39" s="9"/>
      <c r="P39" s="7">
        <f t="shared" si="12"/>
        <v>0</v>
      </c>
      <c r="Q39" s="17">
        <f t="shared" ca="1" si="2"/>
        <v>0</v>
      </c>
      <c r="R39" s="17">
        <f t="shared" ca="1" si="3"/>
        <v>0</v>
      </c>
      <c r="S39" s="17">
        <f t="shared" ca="1" si="4"/>
        <v>0</v>
      </c>
      <c r="T39" s="17">
        <f t="shared" ca="1" si="5"/>
        <v>0</v>
      </c>
      <c r="U39" s="17">
        <f t="shared" ca="1" si="6"/>
        <v>0</v>
      </c>
      <c r="V39" s="17">
        <f t="shared" ca="1" si="7"/>
        <v>0</v>
      </c>
      <c r="W39" s="17">
        <f t="shared" ca="1" si="8"/>
        <v>0</v>
      </c>
    </row>
    <row r="40" spans="1:23">
      <c r="A40" s="3" t="s">
        <v>49</v>
      </c>
      <c r="B40" s="4" t="s">
        <v>26</v>
      </c>
      <c r="C40" s="10">
        <v>4980</v>
      </c>
      <c r="D40" s="11">
        <v>44891</v>
      </c>
      <c r="E40" s="6">
        <f t="shared" ca="1" si="11"/>
        <v>531</v>
      </c>
      <c r="F40" s="7">
        <v>60000</v>
      </c>
      <c r="G40" s="9"/>
      <c r="H40" s="9"/>
      <c r="I40" s="9"/>
      <c r="J40" s="9"/>
      <c r="K40" s="9"/>
      <c r="L40" s="9"/>
      <c r="M40" s="9"/>
      <c r="N40" s="20"/>
      <c r="O40" s="9"/>
      <c r="P40" s="7">
        <f t="shared" si="12"/>
        <v>60000</v>
      </c>
      <c r="Q40" s="17">
        <f t="shared" ca="1" si="2"/>
        <v>0</v>
      </c>
      <c r="R40" s="17">
        <f t="shared" ca="1" si="3"/>
        <v>0</v>
      </c>
      <c r="S40" s="17">
        <f t="shared" ca="1" si="4"/>
        <v>0</v>
      </c>
      <c r="T40" s="17">
        <f t="shared" ca="1" si="5"/>
        <v>0</v>
      </c>
      <c r="U40" s="17">
        <f t="shared" ca="1" si="6"/>
        <v>0</v>
      </c>
      <c r="V40" s="17">
        <f t="shared" ca="1" si="7"/>
        <v>0</v>
      </c>
      <c r="W40" s="17">
        <f t="shared" ca="1" si="8"/>
        <v>60000</v>
      </c>
    </row>
    <row r="41" spans="1:23">
      <c r="A41" s="3" t="s">
        <v>50</v>
      </c>
      <c r="B41" s="4" t="s">
        <v>26</v>
      </c>
      <c r="C41" s="10">
        <v>4981</v>
      </c>
      <c r="D41" s="11">
        <v>44891</v>
      </c>
      <c r="E41" s="6">
        <f t="shared" ca="1" si="11"/>
        <v>531</v>
      </c>
      <c r="F41" s="7">
        <v>60000</v>
      </c>
      <c r="G41" s="9"/>
      <c r="H41" s="9"/>
      <c r="I41" s="9"/>
      <c r="J41" s="9"/>
      <c r="K41" s="9"/>
      <c r="L41" s="9"/>
      <c r="M41" s="9"/>
      <c r="N41" s="20"/>
      <c r="O41" s="9"/>
      <c r="P41" s="7">
        <f t="shared" si="12"/>
        <v>60000</v>
      </c>
      <c r="Q41" s="17">
        <f t="shared" ca="1" si="2"/>
        <v>0</v>
      </c>
      <c r="R41" s="17">
        <f t="shared" ca="1" si="3"/>
        <v>0</v>
      </c>
      <c r="S41" s="17">
        <f t="shared" ca="1" si="4"/>
        <v>0</v>
      </c>
      <c r="T41" s="17">
        <f t="shared" ca="1" si="5"/>
        <v>0</v>
      </c>
      <c r="U41" s="17">
        <f t="shared" ca="1" si="6"/>
        <v>0</v>
      </c>
      <c r="V41" s="17">
        <f t="shared" ca="1" si="7"/>
        <v>0</v>
      </c>
      <c r="W41" s="17">
        <f t="shared" ca="1" si="8"/>
        <v>60000</v>
      </c>
    </row>
    <row r="42" spans="1:23">
      <c r="A42" s="3" t="s">
        <v>51</v>
      </c>
      <c r="B42" s="4" t="s">
        <v>26</v>
      </c>
      <c r="C42" s="10">
        <v>4982</v>
      </c>
      <c r="D42" s="11">
        <v>44891</v>
      </c>
      <c r="E42" s="6">
        <f t="shared" ca="1" si="11"/>
        <v>531</v>
      </c>
      <c r="F42" s="7">
        <v>60000</v>
      </c>
      <c r="G42" s="9"/>
      <c r="H42" s="9"/>
      <c r="I42" s="9"/>
      <c r="J42" s="9"/>
      <c r="K42" s="9"/>
      <c r="L42" s="9"/>
      <c r="M42" s="9"/>
      <c r="N42" s="20"/>
      <c r="O42" s="9"/>
      <c r="P42" s="7">
        <f t="shared" si="12"/>
        <v>60000</v>
      </c>
      <c r="Q42" s="17">
        <f t="shared" ca="1" si="2"/>
        <v>0</v>
      </c>
      <c r="R42" s="17">
        <f t="shared" ca="1" si="3"/>
        <v>0</v>
      </c>
      <c r="S42" s="17">
        <f t="shared" ca="1" si="4"/>
        <v>0</v>
      </c>
      <c r="T42" s="17">
        <f t="shared" ca="1" si="5"/>
        <v>0</v>
      </c>
      <c r="U42" s="17">
        <f t="shared" ca="1" si="6"/>
        <v>0</v>
      </c>
      <c r="V42" s="17">
        <f t="shared" ca="1" si="7"/>
        <v>0</v>
      </c>
      <c r="W42" s="17">
        <f t="shared" ca="1" si="8"/>
        <v>60000</v>
      </c>
    </row>
    <row r="43" spans="1:23">
      <c r="A43" s="3" t="s">
        <v>52</v>
      </c>
      <c r="B43" s="4" t="s">
        <v>26</v>
      </c>
      <c r="C43" s="10">
        <v>4983</v>
      </c>
      <c r="D43" s="11">
        <v>44891</v>
      </c>
      <c r="E43" s="6">
        <f t="shared" ca="1" si="11"/>
        <v>531</v>
      </c>
      <c r="F43" s="7">
        <v>60000</v>
      </c>
      <c r="G43" s="9"/>
      <c r="H43" s="9"/>
      <c r="I43" s="9"/>
      <c r="J43" s="9"/>
      <c r="K43" s="9"/>
      <c r="L43" s="9"/>
      <c r="M43" s="9"/>
      <c r="N43" s="20"/>
      <c r="O43" s="9"/>
      <c r="P43" s="7">
        <f t="shared" si="12"/>
        <v>60000</v>
      </c>
      <c r="Q43" s="17">
        <f t="shared" ca="1" si="2"/>
        <v>0</v>
      </c>
      <c r="R43" s="17">
        <f t="shared" ca="1" si="3"/>
        <v>0</v>
      </c>
      <c r="S43" s="17">
        <f t="shared" ca="1" si="4"/>
        <v>0</v>
      </c>
      <c r="T43" s="17">
        <f t="shared" ca="1" si="5"/>
        <v>0</v>
      </c>
      <c r="U43" s="17">
        <f t="shared" ca="1" si="6"/>
        <v>0</v>
      </c>
      <c r="V43" s="17">
        <f t="shared" ca="1" si="7"/>
        <v>0</v>
      </c>
      <c r="W43" s="17">
        <f t="shared" ca="1" si="8"/>
        <v>60000</v>
      </c>
    </row>
    <row r="44" spans="1:23">
      <c r="A44" s="3" t="s">
        <v>53</v>
      </c>
      <c r="B44" s="4" t="s">
        <v>26</v>
      </c>
      <c r="C44" s="10">
        <v>4984</v>
      </c>
      <c r="D44" s="11">
        <v>44891</v>
      </c>
      <c r="E44" s="6">
        <f t="shared" ca="1" si="11"/>
        <v>531</v>
      </c>
      <c r="F44" s="7">
        <v>60000</v>
      </c>
      <c r="G44" s="9"/>
      <c r="H44" s="9"/>
      <c r="I44" s="9"/>
      <c r="J44" s="9"/>
      <c r="K44" s="9"/>
      <c r="L44" s="9"/>
      <c r="M44" s="9"/>
      <c r="N44" s="20"/>
      <c r="O44" s="9"/>
      <c r="P44" s="7">
        <f t="shared" si="12"/>
        <v>60000</v>
      </c>
      <c r="Q44" s="17">
        <f t="shared" ca="1" si="2"/>
        <v>0</v>
      </c>
      <c r="R44" s="17">
        <f t="shared" ca="1" si="3"/>
        <v>0</v>
      </c>
      <c r="S44" s="17">
        <f t="shared" ca="1" si="4"/>
        <v>0</v>
      </c>
      <c r="T44" s="17">
        <f t="shared" ca="1" si="5"/>
        <v>0</v>
      </c>
      <c r="U44" s="17">
        <f t="shared" ca="1" si="6"/>
        <v>0</v>
      </c>
      <c r="V44" s="17">
        <f t="shared" ca="1" si="7"/>
        <v>0</v>
      </c>
      <c r="W44" s="17">
        <f t="shared" ca="1" si="8"/>
        <v>60000</v>
      </c>
    </row>
    <row r="45" spans="1:23">
      <c r="A45" s="3" t="s">
        <v>54</v>
      </c>
      <c r="B45" s="4" t="s">
        <v>26</v>
      </c>
      <c r="C45" s="10">
        <v>4985</v>
      </c>
      <c r="D45" s="11">
        <v>44891</v>
      </c>
      <c r="E45" s="6">
        <f t="shared" ca="1" si="11"/>
        <v>531</v>
      </c>
      <c r="F45" s="7">
        <v>60000</v>
      </c>
      <c r="G45" s="9"/>
      <c r="H45" s="9"/>
      <c r="I45" s="9"/>
      <c r="J45" s="9"/>
      <c r="K45" s="9"/>
      <c r="L45" s="9"/>
      <c r="M45" s="9"/>
      <c r="N45" s="20"/>
      <c r="O45" s="9"/>
      <c r="P45" s="7">
        <f t="shared" si="12"/>
        <v>60000</v>
      </c>
      <c r="Q45" s="17">
        <f t="shared" ca="1" si="2"/>
        <v>0</v>
      </c>
      <c r="R45" s="17">
        <f t="shared" ca="1" si="3"/>
        <v>0</v>
      </c>
      <c r="S45" s="17">
        <f t="shared" ca="1" si="4"/>
        <v>0</v>
      </c>
      <c r="T45" s="17">
        <f t="shared" ca="1" si="5"/>
        <v>0</v>
      </c>
      <c r="U45" s="17">
        <f t="shared" ca="1" si="6"/>
        <v>0</v>
      </c>
      <c r="V45" s="17">
        <f t="shared" ca="1" si="7"/>
        <v>0</v>
      </c>
      <c r="W45" s="17">
        <f t="shared" ca="1" si="8"/>
        <v>60000</v>
      </c>
    </row>
    <row r="46" spans="1:23">
      <c r="A46" s="3" t="s">
        <v>55</v>
      </c>
      <c r="B46" s="4" t="s">
        <v>26</v>
      </c>
      <c r="C46" s="10">
        <v>4986</v>
      </c>
      <c r="D46" s="11">
        <v>44891</v>
      </c>
      <c r="E46" s="6">
        <f t="shared" ca="1" si="11"/>
        <v>531</v>
      </c>
      <c r="F46" s="7">
        <v>60000</v>
      </c>
      <c r="G46" s="9"/>
      <c r="H46" s="9"/>
      <c r="I46" s="9"/>
      <c r="J46" s="9"/>
      <c r="K46" s="9"/>
      <c r="L46" s="9"/>
      <c r="M46" s="9"/>
      <c r="N46" s="20"/>
      <c r="O46" s="9"/>
      <c r="P46" s="7">
        <f t="shared" si="12"/>
        <v>60000</v>
      </c>
      <c r="Q46" s="17">
        <f t="shared" ca="1" si="2"/>
        <v>0</v>
      </c>
      <c r="R46" s="17">
        <f t="shared" ca="1" si="3"/>
        <v>0</v>
      </c>
      <c r="S46" s="17">
        <f t="shared" ca="1" si="4"/>
        <v>0</v>
      </c>
      <c r="T46" s="17">
        <f t="shared" ca="1" si="5"/>
        <v>0</v>
      </c>
      <c r="U46" s="17">
        <f t="shared" ca="1" si="6"/>
        <v>0</v>
      </c>
      <c r="V46" s="17">
        <f t="shared" ca="1" si="7"/>
        <v>0</v>
      </c>
      <c r="W46" s="17">
        <f t="shared" ca="1" si="8"/>
        <v>60000</v>
      </c>
    </row>
    <row r="47" spans="1:23">
      <c r="A47" s="3" t="s">
        <v>56</v>
      </c>
      <c r="B47" s="4" t="s">
        <v>26</v>
      </c>
      <c r="C47" s="10">
        <v>4987</v>
      </c>
      <c r="D47" s="11">
        <v>44891</v>
      </c>
      <c r="E47" s="6">
        <f t="shared" ca="1" si="11"/>
        <v>531</v>
      </c>
      <c r="F47" s="7">
        <v>60000</v>
      </c>
      <c r="G47" s="9"/>
      <c r="H47" s="9"/>
      <c r="I47" s="9"/>
      <c r="J47" s="9"/>
      <c r="K47" s="9"/>
      <c r="L47" s="9"/>
      <c r="M47" s="9"/>
      <c r="N47" s="20"/>
      <c r="O47" s="9"/>
      <c r="P47" s="7">
        <f t="shared" si="12"/>
        <v>60000</v>
      </c>
      <c r="Q47" s="17">
        <f t="shared" ca="1" si="2"/>
        <v>0</v>
      </c>
      <c r="R47" s="17">
        <f t="shared" ca="1" si="3"/>
        <v>0</v>
      </c>
      <c r="S47" s="17">
        <f t="shared" ca="1" si="4"/>
        <v>0</v>
      </c>
      <c r="T47" s="17">
        <f t="shared" ca="1" si="5"/>
        <v>0</v>
      </c>
      <c r="U47" s="17">
        <f t="shared" ca="1" si="6"/>
        <v>0</v>
      </c>
      <c r="V47" s="17">
        <f t="shared" ca="1" si="7"/>
        <v>0</v>
      </c>
      <c r="W47" s="17">
        <f t="shared" ca="1" si="8"/>
        <v>60000</v>
      </c>
    </row>
    <row r="48" spans="1:23">
      <c r="A48" s="3" t="s">
        <v>57</v>
      </c>
      <c r="B48" s="4" t="s">
        <v>26</v>
      </c>
      <c r="C48" s="10">
        <v>4988</v>
      </c>
      <c r="D48" s="11">
        <v>44891</v>
      </c>
      <c r="E48" s="6">
        <f t="shared" ca="1" si="11"/>
        <v>531</v>
      </c>
      <c r="F48" s="7">
        <v>60000</v>
      </c>
      <c r="G48" s="9"/>
      <c r="H48" s="9"/>
      <c r="I48" s="9"/>
      <c r="J48" s="9"/>
      <c r="K48" s="9"/>
      <c r="L48" s="9"/>
      <c r="M48" s="9"/>
      <c r="N48" s="20"/>
      <c r="O48" s="9"/>
      <c r="P48" s="7">
        <f t="shared" si="12"/>
        <v>60000</v>
      </c>
      <c r="Q48" s="17">
        <f t="shared" ca="1" si="2"/>
        <v>0</v>
      </c>
      <c r="R48" s="17">
        <f t="shared" ca="1" si="3"/>
        <v>0</v>
      </c>
      <c r="S48" s="17">
        <f t="shared" ca="1" si="4"/>
        <v>0</v>
      </c>
      <c r="T48" s="17">
        <f t="shared" ca="1" si="5"/>
        <v>0</v>
      </c>
      <c r="U48" s="17">
        <f t="shared" ca="1" si="6"/>
        <v>0</v>
      </c>
      <c r="V48" s="17">
        <f t="shared" ca="1" si="7"/>
        <v>0</v>
      </c>
      <c r="W48" s="17">
        <f t="shared" ca="1" si="8"/>
        <v>60000</v>
      </c>
    </row>
    <row r="49" spans="1:23">
      <c r="A49" s="3" t="s">
        <v>58</v>
      </c>
      <c r="B49" s="4" t="s">
        <v>26</v>
      </c>
      <c r="C49" s="10">
        <v>4989</v>
      </c>
      <c r="D49" s="11">
        <v>44891</v>
      </c>
      <c r="E49" s="6">
        <f t="shared" ca="1" si="11"/>
        <v>531</v>
      </c>
      <c r="F49" s="7">
        <v>60000</v>
      </c>
      <c r="G49" s="9"/>
      <c r="H49" s="9"/>
      <c r="I49" s="9"/>
      <c r="J49" s="9"/>
      <c r="K49" s="9"/>
      <c r="L49" s="9"/>
      <c r="M49" s="9"/>
      <c r="N49" s="20"/>
      <c r="O49" s="9"/>
      <c r="P49" s="7">
        <f t="shared" si="12"/>
        <v>60000</v>
      </c>
      <c r="Q49" s="17">
        <f t="shared" ca="1" si="2"/>
        <v>0</v>
      </c>
      <c r="R49" s="17">
        <f t="shared" ca="1" si="3"/>
        <v>0</v>
      </c>
      <c r="S49" s="17">
        <f t="shared" ca="1" si="4"/>
        <v>0</v>
      </c>
      <c r="T49" s="17">
        <f t="shared" ca="1" si="5"/>
        <v>0</v>
      </c>
      <c r="U49" s="17">
        <f t="shared" ca="1" si="6"/>
        <v>0</v>
      </c>
      <c r="V49" s="17">
        <f t="shared" ca="1" si="7"/>
        <v>0</v>
      </c>
      <c r="W49" s="17">
        <f t="shared" ca="1" si="8"/>
        <v>60000</v>
      </c>
    </row>
    <row r="50" spans="1:23">
      <c r="A50" s="3" t="s">
        <v>59</v>
      </c>
      <c r="B50" s="4" t="s">
        <v>26</v>
      </c>
      <c r="C50" s="10">
        <v>4990</v>
      </c>
      <c r="D50" s="11">
        <v>44891</v>
      </c>
      <c r="E50" s="6">
        <f t="shared" ca="1" si="11"/>
        <v>531</v>
      </c>
      <c r="F50" s="7">
        <v>60000</v>
      </c>
      <c r="G50" s="9"/>
      <c r="H50" s="9"/>
      <c r="I50" s="9"/>
      <c r="J50" s="9"/>
      <c r="K50" s="9"/>
      <c r="L50" s="9"/>
      <c r="M50" s="9"/>
      <c r="N50" s="20"/>
      <c r="O50" s="9"/>
      <c r="P50" s="7">
        <f t="shared" si="12"/>
        <v>60000</v>
      </c>
      <c r="Q50" s="17">
        <f t="shared" ca="1" si="2"/>
        <v>0</v>
      </c>
      <c r="R50" s="17">
        <f t="shared" ca="1" si="3"/>
        <v>0</v>
      </c>
      <c r="S50" s="17">
        <f t="shared" ca="1" si="4"/>
        <v>0</v>
      </c>
      <c r="T50" s="17">
        <f t="shared" ca="1" si="5"/>
        <v>0</v>
      </c>
      <c r="U50" s="17">
        <f t="shared" ca="1" si="6"/>
        <v>0</v>
      </c>
      <c r="V50" s="17">
        <f t="shared" ca="1" si="7"/>
        <v>0</v>
      </c>
      <c r="W50" s="17">
        <f t="shared" ca="1" si="8"/>
        <v>60000</v>
      </c>
    </row>
    <row r="51" spans="1:23">
      <c r="A51" s="3" t="s">
        <v>60</v>
      </c>
      <c r="B51" s="4" t="s">
        <v>26</v>
      </c>
      <c r="C51" s="10">
        <v>4991</v>
      </c>
      <c r="D51" s="11">
        <v>44891</v>
      </c>
      <c r="E51" s="6">
        <f t="shared" ca="1" si="11"/>
        <v>531</v>
      </c>
      <c r="F51" s="7">
        <v>60000</v>
      </c>
      <c r="G51" s="9"/>
      <c r="H51" s="9"/>
      <c r="I51" s="9"/>
      <c r="J51" s="9"/>
      <c r="K51" s="9"/>
      <c r="L51" s="9"/>
      <c r="M51" s="9"/>
      <c r="N51" s="20"/>
      <c r="O51" s="9"/>
      <c r="P51" s="7">
        <f t="shared" si="12"/>
        <v>60000</v>
      </c>
      <c r="Q51" s="17">
        <f t="shared" ca="1" si="2"/>
        <v>0</v>
      </c>
      <c r="R51" s="17">
        <f t="shared" ca="1" si="3"/>
        <v>0</v>
      </c>
      <c r="S51" s="17">
        <f t="shared" ca="1" si="4"/>
        <v>0</v>
      </c>
      <c r="T51" s="17">
        <f t="shared" ca="1" si="5"/>
        <v>0</v>
      </c>
      <c r="U51" s="17">
        <f t="shared" ca="1" si="6"/>
        <v>0</v>
      </c>
      <c r="V51" s="17">
        <f t="shared" ca="1" si="7"/>
        <v>0</v>
      </c>
      <c r="W51" s="17">
        <f t="shared" ca="1" si="8"/>
        <v>60000</v>
      </c>
    </row>
    <row r="52" spans="1:23">
      <c r="A52" s="3" t="s">
        <v>61</v>
      </c>
      <c r="B52" s="4" t="s">
        <v>26</v>
      </c>
      <c r="C52" s="10">
        <v>4993</v>
      </c>
      <c r="D52" s="11">
        <v>44891</v>
      </c>
      <c r="E52" s="6">
        <f t="shared" ca="1" si="11"/>
        <v>531</v>
      </c>
      <c r="F52" s="7">
        <v>60000</v>
      </c>
      <c r="G52" s="9"/>
      <c r="H52" s="9"/>
      <c r="I52" s="9"/>
      <c r="J52" s="9"/>
      <c r="K52" s="9"/>
      <c r="L52" s="9"/>
      <c r="M52" s="9"/>
      <c r="N52" s="20"/>
      <c r="O52" s="9"/>
      <c r="P52" s="7">
        <f t="shared" si="12"/>
        <v>60000</v>
      </c>
      <c r="Q52" s="17">
        <f t="shared" ca="1" si="2"/>
        <v>0</v>
      </c>
      <c r="R52" s="17">
        <f t="shared" ca="1" si="3"/>
        <v>0</v>
      </c>
      <c r="S52" s="17">
        <f t="shared" ca="1" si="4"/>
        <v>0</v>
      </c>
      <c r="T52" s="17">
        <f t="shared" ca="1" si="5"/>
        <v>0</v>
      </c>
      <c r="U52" s="17">
        <f t="shared" ca="1" si="6"/>
        <v>0</v>
      </c>
      <c r="V52" s="17">
        <f t="shared" ca="1" si="7"/>
        <v>0</v>
      </c>
      <c r="W52" s="17">
        <f t="shared" ca="1" si="8"/>
        <v>60000</v>
      </c>
    </row>
    <row r="53" spans="1:23">
      <c r="A53" s="3" t="s">
        <v>62</v>
      </c>
      <c r="B53" s="4" t="s">
        <v>26</v>
      </c>
      <c r="C53" s="10">
        <v>4994</v>
      </c>
      <c r="D53" s="11">
        <v>44891</v>
      </c>
      <c r="E53" s="6">
        <f t="shared" ca="1" si="11"/>
        <v>531</v>
      </c>
      <c r="F53" s="7">
        <v>450000</v>
      </c>
      <c r="G53" s="9"/>
      <c r="H53" s="9"/>
      <c r="I53" s="9"/>
      <c r="J53" s="9"/>
      <c r="K53" s="9"/>
      <c r="L53" s="9"/>
      <c r="M53" s="9"/>
      <c r="N53" s="20"/>
      <c r="O53" s="9"/>
      <c r="P53" s="7">
        <f t="shared" si="12"/>
        <v>450000</v>
      </c>
      <c r="Q53" s="17">
        <f t="shared" ca="1" si="2"/>
        <v>0</v>
      </c>
      <c r="R53" s="17">
        <f t="shared" ca="1" si="3"/>
        <v>0</v>
      </c>
      <c r="S53" s="17">
        <f t="shared" ca="1" si="4"/>
        <v>0</v>
      </c>
      <c r="T53" s="17">
        <f t="shared" ca="1" si="5"/>
        <v>0</v>
      </c>
      <c r="U53" s="17">
        <f t="shared" ca="1" si="6"/>
        <v>0</v>
      </c>
      <c r="V53" s="17">
        <f t="shared" ca="1" si="7"/>
        <v>0</v>
      </c>
      <c r="W53" s="17">
        <f t="shared" ca="1" si="8"/>
        <v>450000</v>
      </c>
    </row>
    <row r="54" spans="1:23">
      <c r="A54" s="3" t="s">
        <v>63</v>
      </c>
      <c r="B54" s="4" t="s">
        <v>26</v>
      </c>
      <c r="C54" s="10">
        <v>4995</v>
      </c>
      <c r="D54" s="11">
        <v>44891</v>
      </c>
      <c r="E54" s="6">
        <f t="shared" ca="1" si="11"/>
        <v>531</v>
      </c>
      <c r="F54" s="7">
        <v>34000</v>
      </c>
      <c r="G54" s="9"/>
      <c r="H54" s="9"/>
      <c r="I54" s="9"/>
      <c r="J54" s="9"/>
      <c r="K54" s="9"/>
      <c r="L54" s="9"/>
      <c r="M54" s="9"/>
      <c r="N54" s="20"/>
      <c r="O54" s="9"/>
      <c r="P54" s="7">
        <f t="shared" si="12"/>
        <v>34000</v>
      </c>
      <c r="Q54" s="17">
        <f t="shared" ca="1" si="2"/>
        <v>0</v>
      </c>
      <c r="R54" s="17">
        <f t="shared" ca="1" si="3"/>
        <v>0</v>
      </c>
      <c r="S54" s="17">
        <f t="shared" ca="1" si="4"/>
        <v>0</v>
      </c>
      <c r="T54" s="17">
        <f t="shared" ca="1" si="5"/>
        <v>0</v>
      </c>
      <c r="U54" s="17">
        <f t="shared" ca="1" si="6"/>
        <v>0</v>
      </c>
      <c r="V54" s="17">
        <f t="shared" ca="1" si="7"/>
        <v>0</v>
      </c>
      <c r="W54" s="17">
        <f t="shared" ca="1" si="8"/>
        <v>34000</v>
      </c>
    </row>
    <row r="55" spans="1:23">
      <c r="A55" s="3" t="s">
        <v>64</v>
      </c>
      <c r="B55" s="4" t="s">
        <v>26</v>
      </c>
      <c r="C55" s="10">
        <v>4996</v>
      </c>
      <c r="D55" s="11">
        <v>44891</v>
      </c>
      <c r="E55" s="6">
        <f t="shared" ca="1" si="11"/>
        <v>531</v>
      </c>
      <c r="F55" s="7">
        <v>160000</v>
      </c>
      <c r="G55" s="9"/>
      <c r="H55" s="9"/>
      <c r="I55" s="9"/>
      <c r="J55" s="9"/>
      <c r="K55" s="9"/>
      <c r="L55" s="9"/>
      <c r="M55" s="9"/>
      <c r="N55" s="20"/>
      <c r="O55" s="9"/>
      <c r="P55" s="7">
        <f t="shared" si="12"/>
        <v>160000</v>
      </c>
      <c r="Q55" s="17">
        <f t="shared" ca="1" si="2"/>
        <v>0</v>
      </c>
      <c r="R55" s="17">
        <f t="shared" ca="1" si="3"/>
        <v>0</v>
      </c>
      <c r="S55" s="17">
        <f t="shared" ca="1" si="4"/>
        <v>0</v>
      </c>
      <c r="T55" s="17">
        <f t="shared" ca="1" si="5"/>
        <v>0</v>
      </c>
      <c r="U55" s="17">
        <f t="shared" ca="1" si="6"/>
        <v>0</v>
      </c>
      <c r="V55" s="17">
        <f t="shared" ca="1" si="7"/>
        <v>0</v>
      </c>
      <c r="W55" s="17">
        <f t="shared" ca="1" si="8"/>
        <v>160000</v>
      </c>
    </row>
    <row r="56" spans="1:23">
      <c r="A56" s="3" t="s">
        <v>65</v>
      </c>
      <c r="B56" s="4" t="s">
        <v>26</v>
      </c>
      <c r="C56" s="10">
        <v>5029</v>
      </c>
      <c r="D56" s="11">
        <v>44896</v>
      </c>
      <c r="E56" s="6">
        <f t="shared" ca="1" si="11"/>
        <v>526</v>
      </c>
      <c r="F56" s="7">
        <v>320000</v>
      </c>
      <c r="G56" s="9"/>
      <c r="H56" s="9"/>
      <c r="I56" s="9"/>
      <c r="J56" s="9"/>
      <c r="K56" s="9"/>
      <c r="L56" s="9"/>
      <c r="M56" s="9"/>
      <c r="N56" s="20"/>
      <c r="O56" s="9"/>
      <c r="P56" s="7">
        <f t="shared" si="12"/>
        <v>320000</v>
      </c>
      <c r="Q56" s="17">
        <f t="shared" ca="1" si="2"/>
        <v>0</v>
      </c>
      <c r="R56" s="17">
        <f t="shared" ca="1" si="3"/>
        <v>0</v>
      </c>
      <c r="S56" s="17">
        <f t="shared" ca="1" si="4"/>
        <v>0</v>
      </c>
      <c r="T56" s="17">
        <f t="shared" ca="1" si="5"/>
        <v>0</v>
      </c>
      <c r="U56" s="17">
        <f t="shared" ca="1" si="6"/>
        <v>0</v>
      </c>
      <c r="V56" s="17">
        <f t="shared" ca="1" si="7"/>
        <v>0</v>
      </c>
      <c r="W56" s="17">
        <f t="shared" ca="1" si="8"/>
        <v>320000</v>
      </c>
    </row>
    <row r="57" spans="1:23">
      <c r="A57" s="3" t="s">
        <v>66</v>
      </c>
      <c r="B57" s="4" t="s">
        <v>26</v>
      </c>
      <c r="C57" s="10">
        <v>5030</v>
      </c>
      <c r="D57" s="11">
        <v>44896</v>
      </c>
      <c r="E57" s="6">
        <f t="shared" ca="1" si="11"/>
        <v>526</v>
      </c>
      <c r="F57" s="7">
        <v>336000</v>
      </c>
      <c r="G57" s="9"/>
      <c r="H57" s="9"/>
      <c r="I57" s="9"/>
      <c r="J57" s="9"/>
      <c r="K57" s="9"/>
      <c r="L57" s="9"/>
      <c r="M57" s="9"/>
      <c r="N57" s="20"/>
      <c r="O57" s="9"/>
      <c r="P57" s="7">
        <f t="shared" si="12"/>
        <v>336000</v>
      </c>
      <c r="Q57" s="17">
        <f t="shared" ca="1" si="2"/>
        <v>0</v>
      </c>
      <c r="R57" s="17">
        <f t="shared" ca="1" si="3"/>
        <v>0</v>
      </c>
      <c r="S57" s="17">
        <f t="shared" ca="1" si="4"/>
        <v>0</v>
      </c>
      <c r="T57" s="17">
        <f t="shared" ca="1" si="5"/>
        <v>0</v>
      </c>
      <c r="U57" s="17">
        <f t="shared" ca="1" si="6"/>
        <v>0</v>
      </c>
      <c r="V57" s="17">
        <f t="shared" ca="1" si="7"/>
        <v>0</v>
      </c>
      <c r="W57" s="17">
        <f t="shared" ca="1" si="8"/>
        <v>336000</v>
      </c>
    </row>
    <row r="58" spans="1:23">
      <c r="A58" s="3" t="s">
        <v>67</v>
      </c>
      <c r="B58" s="4" t="s">
        <v>26</v>
      </c>
      <c r="C58" s="10">
        <v>5035</v>
      </c>
      <c r="D58" s="11">
        <v>44896</v>
      </c>
      <c r="E58" s="6">
        <f t="shared" ca="1" si="11"/>
        <v>526</v>
      </c>
      <c r="F58" s="7">
        <v>320000</v>
      </c>
      <c r="G58" s="9"/>
      <c r="H58" s="9"/>
      <c r="I58" s="9"/>
      <c r="J58" s="9"/>
      <c r="K58" s="9"/>
      <c r="L58" s="9"/>
      <c r="M58" s="9"/>
      <c r="N58" s="20">
        <v>320000</v>
      </c>
      <c r="O58" s="9"/>
      <c r="P58" s="7">
        <f t="shared" si="12"/>
        <v>0</v>
      </c>
      <c r="Q58" s="17">
        <f t="shared" ca="1" si="2"/>
        <v>0</v>
      </c>
      <c r="R58" s="17">
        <f t="shared" ca="1" si="3"/>
        <v>0</v>
      </c>
      <c r="S58" s="17">
        <f t="shared" ca="1" si="4"/>
        <v>0</v>
      </c>
      <c r="T58" s="17">
        <f t="shared" ca="1" si="5"/>
        <v>0</v>
      </c>
      <c r="U58" s="17">
        <f t="shared" ca="1" si="6"/>
        <v>0</v>
      </c>
      <c r="V58" s="17">
        <f t="shared" ca="1" si="7"/>
        <v>0</v>
      </c>
      <c r="W58" s="17">
        <f t="shared" ca="1" si="8"/>
        <v>0</v>
      </c>
    </row>
    <row r="59" spans="1:23">
      <c r="A59" s="3" t="s">
        <v>68</v>
      </c>
      <c r="B59" s="4" t="s">
        <v>26</v>
      </c>
      <c r="C59" s="10">
        <v>5036</v>
      </c>
      <c r="D59" s="11">
        <v>44896</v>
      </c>
      <c r="E59" s="6">
        <f t="shared" ca="1" si="11"/>
        <v>526</v>
      </c>
      <c r="F59" s="7">
        <v>336000</v>
      </c>
      <c r="G59" s="9"/>
      <c r="H59" s="9"/>
      <c r="I59" s="9"/>
      <c r="J59" s="9"/>
      <c r="K59" s="9"/>
      <c r="L59" s="9"/>
      <c r="M59" s="9"/>
      <c r="N59" s="20">
        <v>336000</v>
      </c>
      <c r="O59" s="9"/>
      <c r="P59" s="7">
        <f t="shared" si="12"/>
        <v>0</v>
      </c>
      <c r="Q59" s="17">
        <f t="shared" ca="1" si="2"/>
        <v>0</v>
      </c>
      <c r="R59" s="17">
        <f t="shared" ca="1" si="3"/>
        <v>0</v>
      </c>
      <c r="S59" s="17">
        <f t="shared" ca="1" si="4"/>
        <v>0</v>
      </c>
      <c r="T59" s="17">
        <f t="shared" ca="1" si="5"/>
        <v>0</v>
      </c>
      <c r="U59" s="17">
        <f t="shared" ca="1" si="6"/>
        <v>0</v>
      </c>
      <c r="V59" s="17">
        <f t="shared" ca="1" si="7"/>
        <v>0</v>
      </c>
      <c r="W59" s="17">
        <f t="shared" ca="1" si="8"/>
        <v>0</v>
      </c>
    </row>
    <row r="60" spans="1:23">
      <c r="A60" s="3" t="s">
        <v>69</v>
      </c>
      <c r="B60" s="4" t="s">
        <v>26</v>
      </c>
      <c r="C60" s="10">
        <v>5059</v>
      </c>
      <c r="D60" s="11">
        <v>44897</v>
      </c>
      <c r="E60" s="6">
        <f t="shared" ca="1" si="11"/>
        <v>525</v>
      </c>
      <c r="F60" s="7">
        <v>60000</v>
      </c>
      <c r="G60" s="9"/>
      <c r="H60" s="9"/>
      <c r="I60" s="9"/>
      <c r="J60" s="9"/>
      <c r="K60" s="9"/>
      <c r="L60" s="9"/>
      <c r="M60" s="9"/>
      <c r="N60" s="20">
        <v>60000</v>
      </c>
      <c r="O60" s="9"/>
      <c r="P60" s="7">
        <f t="shared" si="12"/>
        <v>0</v>
      </c>
      <c r="Q60" s="17">
        <f t="shared" ca="1" si="2"/>
        <v>0</v>
      </c>
      <c r="R60" s="17">
        <f t="shared" ca="1" si="3"/>
        <v>0</v>
      </c>
      <c r="S60" s="17">
        <f t="shared" ca="1" si="4"/>
        <v>0</v>
      </c>
      <c r="T60" s="17">
        <f t="shared" ca="1" si="5"/>
        <v>0</v>
      </c>
      <c r="U60" s="17">
        <f t="shared" ca="1" si="6"/>
        <v>0</v>
      </c>
      <c r="V60" s="17">
        <f t="shared" ca="1" si="7"/>
        <v>0</v>
      </c>
      <c r="W60" s="17">
        <f t="shared" ca="1" si="8"/>
        <v>0</v>
      </c>
    </row>
    <row r="61" spans="1:23">
      <c r="A61" s="3" t="s">
        <v>70</v>
      </c>
      <c r="B61" s="4" t="s">
        <v>26</v>
      </c>
      <c r="C61" s="10">
        <v>5060</v>
      </c>
      <c r="D61" s="11">
        <v>44897</v>
      </c>
      <c r="E61" s="6">
        <f t="shared" ca="1" si="11"/>
        <v>525</v>
      </c>
      <c r="F61" s="7">
        <v>60000</v>
      </c>
      <c r="G61" s="9"/>
      <c r="H61" s="9"/>
      <c r="I61" s="9"/>
      <c r="J61" s="9"/>
      <c r="K61" s="9"/>
      <c r="L61" s="9"/>
      <c r="M61" s="9"/>
      <c r="N61" s="20">
        <v>60000</v>
      </c>
      <c r="O61" s="9"/>
      <c r="P61" s="7">
        <f t="shared" si="12"/>
        <v>0</v>
      </c>
      <c r="Q61" s="17">
        <f t="shared" ca="1" si="2"/>
        <v>0</v>
      </c>
      <c r="R61" s="17">
        <f t="shared" ca="1" si="3"/>
        <v>0</v>
      </c>
      <c r="S61" s="17">
        <f t="shared" ca="1" si="4"/>
        <v>0</v>
      </c>
      <c r="T61" s="17">
        <f t="shared" ca="1" si="5"/>
        <v>0</v>
      </c>
      <c r="U61" s="17">
        <f t="shared" ca="1" si="6"/>
        <v>0</v>
      </c>
      <c r="V61" s="17">
        <f t="shared" ca="1" si="7"/>
        <v>0</v>
      </c>
      <c r="W61" s="17">
        <f t="shared" ca="1" si="8"/>
        <v>0</v>
      </c>
    </row>
    <row r="62" spans="1:23">
      <c r="A62" s="3" t="s">
        <v>71</v>
      </c>
      <c r="B62" s="4" t="s">
        <v>26</v>
      </c>
      <c r="C62" s="10">
        <v>5062</v>
      </c>
      <c r="D62" s="11">
        <v>44897</v>
      </c>
      <c r="E62" s="6">
        <f t="shared" ca="1" si="11"/>
        <v>525</v>
      </c>
      <c r="F62" s="7">
        <v>60000</v>
      </c>
      <c r="G62" s="9"/>
      <c r="H62" s="9"/>
      <c r="I62" s="9"/>
      <c r="J62" s="9"/>
      <c r="K62" s="9"/>
      <c r="L62" s="9"/>
      <c r="M62" s="9"/>
      <c r="N62" s="20">
        <v>60000</v>
      </c>
      <c r="O62" s="9"/>
      <c r="P62" s="7">
        <f t="shared" si="12"/>
        <v>0</v>
      </c>
      <c r="Q62" s="17">
        <f t="shared" ca="1" si="2"/>
        <v>0</v>
      </c>
      <c r="R62" s="17">
        <f t="shared" ca="1" si="3"/>
        <v>0</v>
      </c>
      <c r="S62" s="17">
        <f t="shared" ca="1" si="4"/>
        <v>0</v>
      </c>
      <c r="T62" s="17">
        <f t="shared" ca="1" si="5"/>
        <v>0</v>
      </c>
      <c r="U62" s="17">
        <f t="shared" ca="1" si="6"/>
        <v>0</v>
      </c>
      <c r="V62" s="17">
        <f t="shared" ca="1" si="7"/>
        <v>0</v>
      </c>
      <c r="W62" s="17">
        <f t="shared" ca="1" si="8"/>
        <v>0</v>
      </c>
    </row>
    <row r="63" spans="1:23">
      <c r="A63" s="3" t="s">
        <v>72</v>
      </c>
      <c r="B63" s="4" t="s">
        <v>26</v>
      </c>
      <c r="C63" s="10">
        <v>5064</v>
      </c>
      <c r="D63" s="11">
        <v>44897</v>
      </c>
      <c r="E63" s="6">
        <f t="shared" ca="1" si="11"/>
        <v>525</v>
      </c>
      <c r="F63" s="7">
        <v>60000</v>
      </c>
      <c r="G63" s="9"/>
      <c r="H63" s="9"/>
      <c r="I63" s="9"/>
      <c r="J63" s="9"/>
      <c r="K63" s="9"/>
      <c r="L63" s="9"/>
      <c r="M63" s="9"/>
      <c r="N63" s="20">
        <v>60000</v>
      </c>
      <c r="O63" s="9"/>
      <c r="P63" s="7">
        <f t="shared" si="12"/>
        <v>0</v>
      </c>
      <c r="Q63" s="17">
        <f t="shared" ca="1" si="2"/>
        <v>0</v>
      </c>
      <c r="R63" s="17">
        <f t="shared" ca="1" si="3"/>
        <v>0</v>
      </c>
      <c r="S63" s="17">
        <f t="shared" ca="1" si="4"/>
        <v>0</v>
      </c>
      <c r="T63" s="17">
        <f t="shared" ca="1" si="5"/>
        <v>0</v>
      </c>
      <c r="U63" s="17">
        <f t="shared" ca="1" si="6"/>
        <v>0</v>
      </c>
      <c r="V63" s="17">
        <f t="shared" ca="1" si="7"/>
        <v>0</v>
      </c>
      <c r="W63" s="17">
        <f t="shared" ca="1" si="8"/>
        <v>0</v>
      </c>
    </row>
    <row r="64" spans="1:23">
      <c r="A64" s="3" t="s">
        <v>73</v>
      </c>
      <c r="B64" s="4" t="s">
        <v>26</v>
      </c>
      <c r="C64" s="10">
        <v>5065</v>
      </c>
      <c r="D64" s="11">
        <v>44897</v>
      </c>
      <c r="E64" s="6">
        <f t="shared" ca="1" si="11"/>
        <v>525</v>
      </c>
      <c r="F64" s="7">
        <v>60000</v>
      </c>
      <c r="G64" s="9"/>
      <c r="H64" s="9"/>
      <c r="I64" s="9"/>
      <c r="J64" s="9"/>
      <c r="K64" s="9"/>
      <c r="L64" s="9"/>
      <c r="M64" s="9"/>
      <c r="N64" s="20">
        <v>60000</v>
      </c>
      <c r="O64" s="9"/>
      <c r="P64" s="7">
        <f t="shared" si="12"/>
        <v>0</v>
      </c>
      <c r="Q64" s="17">
        <f t="shared" ca="1" si="2"/>
        <v>0</v>
      </c>
      <c r="R64" s="17">
        <f t="shared" ca="1" si="3"/>
        <v>0</v>
      </c>
      <c r="S64" s="17">
        <f t="shared" ca="1" si="4"/>
        <v>0</v>
      </c>
      <c r="T64" s="17">
        <f t="shared" ca="1" si="5"/>
        <v>0</v>
      </c>
      <c r="U64" s="17">
        <f t="shared" ca="1" si="6"/>
        <v>0</v>
      </c>
      <c r="V64" s="17">
        <f t="shared" ca="1" si="7"/>
        <v>0</v>
      </c>
      <c r="W64" s="17">
        <f t="shared" ca="1" si="8"/>
        <v>0</v>
      </c>
    </row>
    <row r="65" spans="1:23">
      <c r="A65" s="3" t="s">
        <v>74</v>
      </c>
      <c r="B65" s="4" t="s">
        <v>26</v>
      </c>
      <c r="C65" s="10">
        <v>5069</v>
      </c>
      <c r="D65" s="11">
        <v>44897</v>
      </c>
      <c r="E65" s="6">
        <f t="shared" ca="1" si="11"/>
        <v>525</v>
      </c>
      <c r="F65" s="7">
        <v>60000</v>
      </c>
      <c r="G65" s="9"/>
      <c r="H65" s="9"/>
      <c r="I65" s="9"/>
      <c r="J65" s="9"/>
      <c r="K65" s="9"/>
      <c r="L65" s="9"/>
      <c r="M65" s="9"/>
      <c r="N65" s="20"/>
      <c r="O65" s="9"/>
      <c r="P65" s="7">
        <f t="shared" si="12"/>
        <v>60000</v>
      </c>
      <c r="Q65" s="17">
        <f t="shared" ca="1" si="2"/>
        <v>0</v>
      </c>
      <c r="R65" s="17">
        <f t="shared" ca="1" si="3"/>
        <v>0</v>
      </c>
      <c r="S65" s="17">
        <f t="shared" ca="1" si="4"/>
        <v>0</v>
      </c>
      <c r="T65" s="17">
        <f t="shared" ca="1" si="5"/>
        <v>0</v>
      </c>
      <c r="U65" s="17">
        <f t="shared" ca="1" si="6"/>
        <v>0</v>
      </c>
      <c r="V65" s="17">
        <f t="shared" ca="1" si="7"/>
        <v>0</v>
      </c>
      <c r="W65" s="17">
        <f t="shared" ca="1" si="8"/>
        <v>60000</v>
      </c>
    </row>
    <row r="66" spans="1:23">
      <c r="A66" s="3" t="s">
        <v>75</v>
      </c>
      <c r="B66" s="4" t="s">
        <v>26</v>
      </c>
      <c r="C66" s="10">
        <v>5070</v>
      </c>
      <c r="D66" s="11">
        <v>44897</v>
      </c>
      <c r="E66" s="6">
        <f t="shared" ca="1" si="11"/>
        <v>525</v>
      </c>
      <c r="F66" s="7">
        <v>60000</v>
      </c>
      <c r="G66" s="9"/>
      <c r="H66" s="9"/>
      <c r="I66" s="9"/>
      <c r="J66" s="9"/>
      <c r="K66" s="9"/>
      <c r="L66" s="9"/>
      <c r="M66" s="9"/>
      <c r="N66" s="20"/>
      <c r="O66" s="9"/>
      <c r="P66" s="7">
        <f t="shared" si="12"/>
        <v>60000</v>
      </c>
      <c r="Q66" s="17">
        <f t="shared" ca="1" si="2"/>
        <v>0</v>
      </c>
      <c r="R66" s="17">
        <f t="shared" ca="1" si="3"/>
        <v>0</v>
      </c>
      <c r="S66" s="17">
        <f t="shared" ca="1" si="4"/>
        <v>0</v>
      </c>
      <c r="T66" s="17">
        <f t="shared" ca="1" si="5"/>
        <v>0</v>
      </c>
      <c r="U66" s="17">
        <f t="shared" ca="1" si="6"/>
        <v>0</v>
      </c>
      <c r="V66" s="17">
        <f t="shared" ca="1" si="7"/>
        <v>0</v>
      </c>
      <c r="W66" s="17">
        <f t="shared" ca="1" si="8"/>
        <v>60000</v>
      </c>
    </row>
    <row r="67" spans="1:23">
      <c r="A67" s="3" t="s">
        <v>76</v>
      </c>
      <c r="B67" s="4" t="s">
        <v>26</v>
      </c>
      <c r="C67" s="10">
        <v>5071</v>
      </c>
      <c r="D67" s="11">
        <v>44897</v>
      </c>
      <c r="E67" s="6">
        <f t="shared" ca="1" si="11"/>
        <v>525</v>
      </c>
      <c r="F67" s="7">
        <v>60000</v>
      </c>
      <c r="G67" s="9"/>
      <c r="H67" s="9"/>
      <c r="I67" s="9"/>
      <c r="J67" s="9"/>
      <c r="K67" s="9"/>
      <c r="L67" s="9"/>
      <c r="M67" s="9"/>
      <c r="N67" s="20"/>
      <c r="O67" s="9"/>
      <c r="P67" s="7">
        <f t="shared" si="12"/>
        <v>60000</v>
      </c>
      <c r="Q67" s="17">
        <f t="shared" ca="1" si="2"/>
        <v>0</v>
      </c>
      <c r="R67" s="17">
        <f t="shared" ca="1" si="3"/>
        <v>0</v>
      </c>
      <c r="S67" s="17">
        <f t="shared" ca="1" si="4"/>
        <v>0</v>
      </c>
      <c r="T67" s="17">
        <f t="shared" ca="1" si="5"/>
        <v>0</v>
      </c>
      <c r="U67" s="17">
        <f t="shared" ca="1" si="6"/>
        <v>0</v>
      </c>
      <c r="V67" s="17">
        <f t="shared" ca="1" si="7"/>
        <v>0</v>
      </c>
      <c r="W67" s="17">
        <f t="shared" ca="1" si="8"/>
        <v>60000</v>
      </c>
    </row>
    <row r="68" spans="1:23">
      <c r="A68" s="3" t="s">
        <v>77</v>
      </c>
      <c r="B68" s="4" t="s">
        <v>26</v>
      </c>
      <c r="C68" s="10">
        <v>5072</v>
      </c>
      <c r="D68" s="11">
        <v>44897</v>
      </c>
      <c r="E68" s="6">
        <f t="shared" ca="1" si="11"/>
        <v>525</v>
      </c>
      <c r="F68" s="7">
        <v>60000</v>
      </c>
      <c r="G68" s="9"/>
      <c r="H68" s="9"/>
      <c r="I68" s="9"/>
      <c r="J68" s="9"/>
      <c r="K68" s="9"/>
      <c r="L68" s="9"/>
      <c r="M68" s="9"/>
      <c r="N68" s="20"/>
      <c r="O68" s="9"/>
      <c r="P68" s="7">
        <f t="shared" si="12"/>
        <v>60000</v>
      </c>
      <c r="Q68" s="17">
        <f t="shared" ref="Q68:Q99" ca="1" si="13">IF(AND(E68&gt;0,E68&lt;=30),P68,0)</f>
        <v>0</v>
      </c>
      <c r="R68" s="17">
        <f t="shared" ref="R68:R99" ca="1" si="14">IF(AND(E68&gt;30,E68&lt;=60),P68,0)</f>
        <v>0</v>
      </c>
      <c r="S68" s="17">
        <f t="shared" ref="S68:S99" ca="1" si="15">IF(AND(E68&gt;60,E68&lt;=90),P68,0)</f>
        <v>0</v>
      </c>
      <c r="T68" s="17">
        <f t="shared" ref="T68:T99" ca="1" si="16">IF(AND(E68&gt;90,E68&lt;=120),M68,0)</f>
        <v>0</v>
      </c>
      <c r="U68" s="17">
        <f t="shared" ref="U68:U99" ca="1" si="17">IF(AND(E68&gt;120,E68&lt;=180),P68,0)</f>
        <v>0</v>
      </c>
      <c r="V68" s="17">
        <f t="shared" ref="V68:V99" ca="1" si="18">IF(AND(E68&gt;180,E68&lt;=360),M68,0)</f>
        <v>0</v>
      </c>
      <c r="W68" s="17">
        <f t="shared" ref="W68:W99" ca="1" si="19">IF(E68&gt;360,P68,0)</f>
        <v>60000</v>
      </c>
    </row>
    <row r="69" spans="1:23">
      <c r="A69" s="3" t="str">
        <f>CONCATENATE(B69,C69)</f>
        <v>HSIP5577</v>
      </c>
      <c r="B69" s="4" t="s">
        <v>26</v>
      </c>
      <c r="C69" s="10">
        <v>5577</v>
      </c>
      <c r="D69" s="11">
        <v>44949</v>
      </c>
      <c r="E69" s="6">
        <f t="shared" ca="1" si="11"/>
        <v>473</v>
      </c>
      <c r="F69" s="7">
        <v>60000</v>
      </c>
      <c r="G69" s="9"/>
      <c r="H69" s="9"/>
      <c r="I69" s="9"/>
      <c r="J69" s="9"/>
      <c r="K69" s="9"/>
      <c r="L69" s="9"/>
      <c r="M69" s="9"/>
      <c r="N69" s="20"/>
      <c r="O69" s="9"/>
      <c r="P69" s="7">
        <f t="shared" si="12"/>
        <v>60000</v>
      </c>
      <c r="Q69" s="17">
        <f t="shared" ca="1" si="13"/>
        <v>0</v>
      </c>
      <c r="R69" s="17">
        <f t="shared" ca="1" si="14"/>
        <v>0</v>
      </c>
      <c r="S69" s="17">
        <f t="shared" ca="1" si="15"/>
        <v>0</v>
      </c>
      <c r="T69" s="17">
        <f t="shared" ca="1" si="16"/>
        <v>0</v>
      </c>
      <c r="U69" s="17">
        <f t="shared" ca="1" si="17"/>
        <v>0</v>
      </c>
      <c r="V69" s="17">
        <f t="shared" ca="1" si="18"/>
        <v>0</v>
      </c>
      <c r="W69" s="17">
        <f t="shared" ca="1" si="19"/>
        <v>60000</v>
      </c>
    </row>
    <row r="70" spans="1:23">
      <c r="A70" s="3" t="str">
        <f t="shared" ref="A70:A99" si="20">CONCATENATE(B70,C70)</f>
        <v>HSIP5578</v>
      </c>
      <c r="B70" s="4" t="s">
        <v>26</v>
      </c>
      <c r="C70" s="10">
        <v>5578</v>
      </c>
      <c r="D70" s="11">
        <v>44949</v>
      </c>
      <c r="E70" s="6">
        <f t="shared" ca="1" si="11"/>
        <v>473</v>
      </c>
      <c r="F70" s="7">
        <v>60000</v>
      </c>
      <c r="G70" s="9"/>
      <c r="H70" s="9"/>
      <c r="I70" s="9"/>
      <c r="J70" s="9"/>
      <c r="K70" s="9"/>
      <c r="L70" s="9"/>
      <c r="M70" s="9"/>
      <c r="N70" s="20"/>
      <c r="O70" s="9"/>
      <c r="P70" s="7">
        <f t="shared" si="12"/>
        <v>60000</v>
      </c>
      <c r="Q70" s="17">
        <f t="shared" ca="1" si="13"/>
        <v>0</v>
      </c>
      <c r="R70" s="17">
        <f t="shared" ca="1" si="14"/>
        <v>0</v>
      </c>
      <c r="S70" s="17">
        <f t="shared" ca="1" si="15"/>
        <v>0</v>
      </c>
      <c r="T70" s="17">
        <f t="shared" ca="1" si="16"/>
        <v>0</v>
      </c>
      <c r="U70" s="17">
        <f t="shared" ca="1" si="17"/>
        <v>0</v>
      </c>
      <c r="V70" s="17">
        <f t="shared" ca="1" si="18"/>
        <v>0</v>
      </c>
      <c r="W70" s="17">
        <f t="shared" ca="1" si="19"/>
        <v>60000</v>
      </c>
    </row>
    <row r="71" spans="1:23">
      <c r="A71" s="3" t="str">
        <f t="shared" si="20"/>
        <v>HSIP5579</v>
      </c>
      <c r="B71" s="4" t="s">
        <v>26</v>
      </c>
      <c r="C71" s="10">
        <v>5579</v>
      </c>
      <c r="D71" s="11">
        <v>44949</v>
      </c>
      <c r="E71" s="6">
        <f t="shared" ca="1" si="11"/>
        <v>473</v>
      </c>
      <c r="F71" s="7">
        <v>42000</v>
      </c>
      <c r="G71" s="9"/>
      <c r="H71" s="9"/>
      <c r="I71" s="9"/>
      <c r="J71" s="9"/>
      <c r="K71" s="9"/>
      <c r="L71" s="9"/>
      <c r="M71" s="9"/>
      <c r="N71" s="20">
        <v>42000</v>
      </c>
      <c r="O71" s="9"/>
      <c r="P71" s="7">
        <f t="shared" si="12"/>
        <v>0</v>
      </c>
      <c r="Q71" s="17">
        <f t="shared" ca="1" si="13"/>
        <v>0</v>
      </c>
      <c r="R71" s="17">
        <f t="shared" ca="1" si="14"/>
        <v>0</v>
      </c>
      <c r="S71" s="17">
        <f t="shared" ca="1" si="15"/>
        <v>0</v>
      </c>
      <c r="T71" s="17">
        <f t="shared" ca="1" si="16"/>
        <v>0</v>
      </c>
      <c r="U71" s="17">
        <f t="shared" ca="1" si="17"/>
        <v>0</v>
      </c>
      <c r="V71" s="17">
        <f t="shared" ca="1" si="18"/>
        <v>0</v>
      </c>
      <c r="W71" s="17">
        <f t="shared" ca="1" si="19"/>
        <v>0</v>
      </c>
    </row>
    <row r="72" spans="1:23">
      <c r="A72" s="3" t="str">
        <f t="shared" si="20"/>
        <v>HSIP5580</v>
      </c>
      <c r="B72" s="4" t="s">
        <v>26</v>
      </c>
      <c r="C72" s="10">
        <v>5580</v>
      </c>
      <c r="D72" s="11">
        <v>44949</v>
      </c>
      <c r="E72" s="6">
        <f t="shared" ca="1" si="11"/>
        <v>473</v>
      </c>
      <c r="F72" s="7">
        <v>60000</v>
      </c>
      <c r="G72" s="9"/>
      <c r="H72" s="9"/>
      <c r="I72" s="9"/>
      <c r="J72" s="9"/>
      <c r="K72" s="9"/>
      <c r="L72" s="9"/>
      <c r="M72" s="9"/>
      <c r="N72" s="20"/>
      <c r="O72" s="9"/>
      <c r="P72" s="7">
        <f t="shared" si="12"/>
        <v>60000</v>
      </c>
      <c r="Q72" s="17">
        <f t="shared" ca="1" si="13"/>
        <v>0</v>
      </c>
      <c r="R72" s="17">
        <f t="shared" ca="1" si="14"/>
        <v>0</v>
      </c>
      <c r="S72" s="17">
        <f t="shared" ca="1" si="15"/>
        <v>0</v>
      </c>
      <c r="T72" s="17">
        <f t="shared" ca="1" si="16"/>
        <v>0</v>
      </c>
      <c r="U72" s="17">
        <f t="shared" ca="1" si="17"/>
        <v>0</v>
      </c>
      <c r="V72" s="17">
        <f t="shared" ca="1" si="18"/>
        <v>0</v>
      </c>
      <c r="W72" s="17">
        <f t="shared" ca="1" si="19"/>
        <v>60000</v>
      </c>
    </row>
    <row r="73" spans="1:23">
      <c r="A73" s="3" t="str">
        <f t="shared" si="20"/>
        <v>HSIP5581</v>
      </c>
      <c r="B73" s="4" t="s">
        <v>26</v>
      </c>
      <c r="C73" s="10">
        <v>5581</v>
      </c>
      <c r="D73" s="11">
        <v>44949</v>
      </c>
      <c r="E73" s="6">
        <f t="shared" ca="1" si="11"/>
        <v>473</v>
      </c>
      <c r="F73" s="7">
        <v>60000</v>
      </c>
      <c r="G73" s="9"/>
      <c r="H73" s="9"/>
      <c r="I73" s="9"/>
      <c r="J73" s="9"/>
      <c r="K73" s="9"/>
      <c r="L73" s="9"/>
      <c r="M73" s="9"/>
      <c r="N73" s="20"/>
      <c r="O73" s="9"/>
      <c r="P73" s="7">
        <f t="shared" si="12"/>
        <v>60000</v>
      </c>
      <c r="Q73" s="17">
        <f t="shared" ca="1" si="13"/>
        <v>0</v>
      </c>
      <c r="R73" s="17">
        <f t="shared" ca="1" si="14"/>
        <v>0</v>
      </c>
      <c r="S73" s="17">
        <f t="shared" ca="1" si="15"/>
        <v>0</v>
      </c>
      <c r="T73" s="17">
        <f t="shared" ca="1" si="16"/>
        <v>0</v>
      </c>
      <c r="U73" s="17">
        <f t="shared" ca="1" si="17"/>
        <v>0</v>
      </c>
      <c r="V73" s="17">
        <f t="shared" ca="1" si="18"/>
        <v>0</v>
      </c>
      <c r="W73" s="17">
        <f t="shared" ca="1" si="19"/>
        <v>60000</v>
      </c>
    </row>
    <row r="74" spans="1:23">
      <c r="A74" s="3" t="str">
        <f t="shared" si="20"/>
        <v>HSIP5582</v>
      </c>
      <c r="B74" s="4" t="s">
        <v>26</v>
      </c>
      <c r="C74" s="10">
        <v>5582</v>
      </c>
      <c r="D74" s="11">
        <v>44949</v>
      </c>
      <c r="E74" s="6">
        <f t="shared" ca="1" si="11"/>
        <v>473</v>
      </c>
      <c r="F74" s="7">
        <v>60000</v>
      </c>
      <c r="G74" s="9"/>
      <c r="H74" s="9"/>
      <c r="I74" s="9"/>
      <c r="J74" s="9"/>
      <c r="K74" s="9"/>
      <c r="L74" s="9"/>
      <c r="M74" s="9"/>
      <c r="N74" s="20">
        <v>60000</v>
      </c>
      <c r="O74" s="9"/>
      <c r="P74" s="7">
        <f t="shared" si="12"/>
        <v>0</v>
      </c>
      <c r="Q74" s="17">
        <f t="shared" ca="1" si="13"/>
        <v>0</v>
      </c>
      <c r="R74" s="17">
        <f t="shared" ca="1" si="14"/>
        <v>0</v>
      </c>
      <c r="S74" s="17">
        <f t="shared" ca="1" si="15"/>
        <v>0</v>
      </c>
      <c r="T74" s="17">
        <f t="shared" ca="1" si="16"/>
        <v>0</v>
      </c>
      <c r="U74" s="17">
        <f t="shared" ca="1" si="17"/>
        <v>0</v>
      </c>
      <c r="V74" s="17">
        <f t="shared" ca="1" si="18"/>
        <v>0</v>
      </c>
      <c r="W74" s="17">
        <f t="shared" ca="1" si="19"/>
        <v>0</v>
      </c>
    </row>
    <row r="75" spans="1:23">
      <c r="A75" s="3" t="str">
        <f t="shared" si="20"/>
        <v>HSIP5583</v>
      </c>
      <c r="B75" s="4" t="s">
        <v>26</v>
      </c>
      <c r="C75" s="10">
        <v>5583</v>
      </c>
      <c r="D75" s="11">
        <v>44949</v>
      </c>
      <c r="E75" s="6">
        <f t="shared" ca="1" si="11"/>
        <v>473</v>
      </c>
      <c r="F75" s="7">
        <v>60000</v>
      </c>
      <c r="G75" s="9"/>
      <c r="H75" s="9"/>
      <c r="I75" s="9"/>
      <c r="J75" s="9"/>
      <c r="K75" s="9"/>
      <c r="L75" s="9"/>
      <c r="M75" s="9"/>
      <c r="N75" s="20">
        <v>60000</v>
      </c>
      <c r="O75" s="9"/>
      <c r="P75" s="7">
        <f t="shared" si="12"/>
        <v>0</v>
      </c>
      <c r="Q75" s="17">
        <f t="shared" ca="1" si="13"/>
        <v>0</v>
      </c>
      <c r="R75" s="17">
        <f t="shared" ca="1" si="14"/>
        <v>0</v>
      </c>
      <c r="S75" s="17">
        <f t="shared" ca="1" si="15"/>
        <v>0</v>
      </c>
      <c r="T75" s="17">
        <f t="shared" ca="1" si="16"/>
        <v>0</v>
      </c>
      <c r="U75" s="17">
        <f t="shared" ca="1" si="17"/>
        <v>0</v>
      </c>
      <c r="V75" s="17">
        <f t="shared" ca="1" si="18"/>
        <v>0</v>
      </c>
      <c r="W75" s="17">
        <f t="shared" ca="1" si="19"/>
        <v>0</v>
      </c>
    </row>
    <row r="76" spans="1:23">
      <c r="A76" s="3" t="str">
        <f t="shared" si="20"/>
        <v>HSIP5584</v>
      </c>
      <c r="B76" s="4" t="s">
        <v>26</v>
      </c>
      <c r="C76" s="10">
        <v>5584</v>
      </c>
      <c r="D76" s="11">
        <v>44949</v>
      </c>
      <c r="E76" s="6">
        <f t="shared" ca="1" si="11"/>
        <v>473</v>
      </c>
      <c r="F76" s="7">
        <v>60000</v>
      </c>
      <c r="G76" s="9"/>
      <c r="H76" s="9"/>
      <c r="I76" s="9"/>
      <c r="J76" s="9"/>
      <c r="K76" s="9"/>
      <c r="L76" s="9"/>
      <c r="M76" s="9"/>
      <c r="N76" s="20">
        <v>60000</v>
      </c>
      <c r="O76" s="9"/>
      <c r="P76" s="7">
        <f t="shared" si="12"/>
        <v>0</v>
      </c>
      <c r="Q76" s="17">
        <f t="shared" ca="1" si="13"/>
        <v>0</v>
      </c>
      <c r="R76" s="17">
        <f t="shared" ca="1" si="14"/>
        <v>0</v>
      </c>
      <c r="S76" s="17">
        <f t="shared" ca="1" si="15"/>
        <v>0</v>
      </c>
      <c r="T76" s="17">
        <f t="shared" ca="1" si="16"/>
        <v>0</v>
      </c>
      <c r="U76" s="17">
        <f t="shared" ca="1" si="17"/>
        <v>0</v>
      </c>
      <c r="V76" s="17">
        <f t="shared" ca="1" si="18"/>
        <v>0</v>
      </c>
      <c r="W76" s="17">
        <f t="shared" ca="1" si="19"/>
        <v>0</v>
      </c>
    </row>
    <row r="77" spans="1:23">
      <c r="A77" s="3" t="str">
        <f t="shared" si="20"/>
        <v>HSIP5585</v>
      </c>
      <c r="B77" s="4" t="s">
        <v>26</v>
      </c>
      <c r="C77" s="10">
        <v>5585</v>
      </c>
      <c r="D77" s="11">
        <v>44949</v>
      </c>
      <c r="E77" s="6">
        <f t="shared" ca="1" si="11"/>
        <v>473</v>
      </c>
      <c r="F77" s="7">
        <v>60000</v>
      </c>
      <c r="G77" s="9"/>
      <c r="H77" s="9"/>
      <c r="I77" s="9"/>
      <c r="J77" s="9"/>
      <c r="K77" s="9"/>
      <c r="L77" s="9"/>
      <c r="M77" s="9"/>
      <c r="N77" s="20">
        <v>60000</v>
      </c>
      <c r="O77" s="9"/>
      <c r="P77" s="7">
        <f t="shared" si="12"/>
        <v>0</v>
      </c>
      <c r="Q77" s="17">
        <f t="shared" ca="1" si="13"/>
        <v>0</v>
      </c>
      <c r="R77" s="17">
        <f t="shared" ca="1" si="14"/>
        <v>0</v>
      </c>
      <c r="S77" s="17">
        <f t="shared" ca="1" si="15"/>
        <v>0</v>
      </c>
      <c r="T77" s="17">
        <f t="shared" ca="1" si="16"/>
        <v>0</v>
      </c>
      <c r="U77" s="17">
        <f t="shared" ca="1" si="17"/>
        <v>0</v>
      </c>
      <c r="V77" s="17">
        <f t="shared" ca="1" si="18"/>
        <v>0</v>
      </c>
      <c r="W77" s="17">
        <f t="shared" ca="1" si="19"/>
        <v>0</v>
      </c>
    </row>
    <row r="78" spans="1:23">
      <c r="A78" s="3" t="str">
        <f t="shared" si="20"/>
        <v>HSIP5586</v>
      </c>
      <c r="B78" s="4" t="s">
        <v>26</v>
      </c>
      <c r="C78" s="10">
        <v>5586</v>
      </c>
      <c r="D78" s="11">
        <v>44949</v>
      </c>
      <c r="E78" s="6">
        <f t="shared" ca="1" si="11"/>
        <v>473</v>
      </c>
      <c r="F78" s="7">
        <v>252000</v>
      </c>
      <c r="G78" s="9"/>
      <c r="H78" s="9"/>
      <c r="I78" s="9"/>
      <c r="J78" s="9"/>
      <c r="K78" s="9"/>
      <c r="L78" s="9"/>
      <c r="M78" s="9"/>
      <c r="N78" s="20"/>
      <c r="O78" s="9"/>
      <c r="P78" s="7">
        <f t="shared" si="12"/>
        <v>252000</v>
      </c>
      <c r="Q78" s="17">
        <f t="shared" ca="1" si="13"/>
        <v>0</v>
      </c>
      <c r="R78" s="17">
        <f t="shared" ca="1" si="14"/>
        <v>0</v>
      </c>
      <c r="S78" s="17">
        <f t="shared" ca="1" si="15"/>
        <v>0</v>
      </c>
      <c r="T78" s="17">
        <f t="shared" ca="1" si="16"/>
        <v>0</v>
      </c>
      <c r="U78" s="17">
        <f t="shared" ca="1" si="17"/>
        <v>0</v>
      </c>
      <c r="V78" s="17">
        <f t="shared" ca="1" si="18"/>
        <v>0</v>
      </c>
      <c r="W78" s="17">
        <f t="shared" ca="1" si="19"/>
        <v>252000</v>
      </c>
    </row>
    <row r="79" spans="1:23" ht="13.5" customHeight="1">
      <c r="A79" s="3" t="str">
        <f t="shared" si="20"/>
        <v>HSIP5587</v>
      </c>
      <c r="B79" s="4" t="s">
        <v>26</v>
      </c>
      <c r="C79" s="10">
        <v>5587</v>
      </c>
      <c r="D79" s="11">
        <v>44949</v>
      </c>
      <c r="E79" s="6">
        <f t="shared" ca="1" si="11"/>
        <v>473</v>
      </c>
      <c r="F79" s="7">
        <v>504000</v>
      </c>
      <c r="G79" s="9"/>
      <c r="H79" s="9"/>
      <c r="I79" s="9"/>
      <c r="J79" s="9"/>
      <c r="K79" s="9"/>
      <c r="L79" s="9"/>
      <c r="M79" s="9"/>
      <c r="N79" s="20">
        <v>504000</v>
      </c>
      <c r="O79" s="9"/>
      <c r="P79" s="7">
        <f t="shared" si="12"/>
        <v>0</v>
      </c>
      <c r="Q79" s="17">
        <f t="shared" ca="1" si="13"/>
        <v>0</v>
      </c>
      <c r="R79" s="17">
        <f t="shared" ca="1" si="14"/>
        <v>0</v>
      </c>
      <c r="S79" s="17">
        <f t="shared" ca="1" si="15"/>
        <v>0</v>
      </c>
      <c r="T79" s="17">
        <f t="shared" ca="1" si="16"/>
        <v>0</v>
      </c>
      <c r="U79" s="17">
        <f t="shared" ca="1" si="17"/>
        <v>0</v>
      </c>
      <c r="V79" s="17">
        <f t="shared" ca="1" si="18"/>
        <v>0</v>
      </c>
      <c r="W79" s="17">
        <f t="shared" ca="1" si="19"/>
        <v>0</v>
      </c>
    </row>
    <row r="80" spans="1:23">
      <c r="A80" s="3" t="str">
        <f t="shared" si="20"/>
        <v>HSIP5588</v>
      </c>
      <c r="B80" s="4" t="s">
        <v>26</v>
      </c>
      <c r="C80" s="10">
        <v>5588</v>
      </c>
      <c r="D80" s="11">
        <v>44949</v>
      </c>
      <c r="E80" s="6">
        <f t="shared" ca="1" si="11"/>
        <v>473</v>
      </c>
      <c r="F80" s="7">
        <v>126000</v>
      </c>
      <c r="G80" s="9"/>
      <c r="H80" s="9"/>
      <c r="I80" s="9"/>
      <c r="J80" s="9"/>
      <c r="K80" s="9"/>
      <c r="L80" s="9"/>
      <c r="M80" s="9"/>
      <c r="N80" s="20">
        <v>126000</v>
      </c>
      <c r="O80" s="9"/>
      <c r="P80" s="7">
        <f t="shared" si="12"/>
        <v>0</v>
      </c>
      <c r="Q80" s="17">
        <f t="shared" ca="1" si="13"/>
        <v>0</v>
      </c>
      <c r="R80" s="17">
        <f t="shared" ca="1" si="14"/>
        <v>0</v>
      </c>
      <c r="S80" s="17">
        <f t="shared" ca="1" si="15"/>
        <v>0</v>
      </c>
      <c r="T80" s="17">
        <f t="shared" ca="1" si="16"/>
        <v>0</v>
      </c>
      <c r="U80" s="17">
        <f t="shared" ca="1" si="17"/>
        <v>0</v>
      </c>
      <c r="V80" s="17">
        <f t="shared" ca="1" si="18"/>
        <v>0</v>
      </c>
      <c r="W80" s="17">
        <f t="shared" ca="1" si="19"/>
        <v>0</v>
      </c>
    </row>
    <row r="81" spans="1:23">
      <c r="A81" s="3" t="str">
        <f t="shared" si="20"/>
        <v>HSIP5589</v>
      </c>
      <c r="B81" s="4" t="s">
        <v>26</v>
      </c>
      <c r="C81" s="10">
        <v>5589</v>
      </c>
      <c r="D81" s="11">
        <v>44949</v>
      </c>
      <c r="E81" s="6">
        <f t="shared" ca="1" si="11"/>
        <v>473</v>
      </c>
      <c r="F81" s="7">
        <v>60000</v>
      </c>
      <c r="G81" s="9"/>
      <c r="H81" s="9"/>
      <c r="I81" s="9"/>
      <c r="J81" s="9"/>
      <c r="K81" s="9"/>
      <c r="L81" s="9"/>
      <c r="M81" s="9"/>
      <c r="N81" s="20">
        <v>60000</v>
      </c>
      <c r="O81" s="9"/>
      <c r="P81" s="7">
        <f t="shared" si="12"/>
        <v>0</v>
      </c>
      <c r="Q81" s="17">
        <f t="shared" ca="1" si="13"/>
        <v>0</v>
      </c>
      <c r="R81" s="17">
        <f t="shared" ca="1" si="14"/>
        <v>0</v>
      </c>
      <c r="S81" s="17">
        <f t="shared" ca="1" si="15"/>
        <v>0</v>
      </c>
      <c r="T81" s="17">
        <f t="shared" ca="1" si="16"/>
        <v>0</v>
      </c>
      <c r="U81" s="17">
        <f t="shared" ca="1" si="17"/>
        <v>0</v>
      </c>
      <c r="V81" s="17">
        <f t="shared" ca="1" si="18"/>
        <v>0</v>
      </c>
      <c r="W81" s="17">
        <f t="shared" ca="1" si="19"/>
        <v>0</v>
      </c>
    </row>
    <row r="82" spans="1:23">
      <c r="A82" s="3" t="str">
        <f t="shared" si="20"/>
        <v>HSIP5590</v>
      </c>
      <c r="B82" s="4" t="s">
        <v>26</v>
      </c>
      <c r="C82" s="10">
        <v>5590</v>
      </c>
      <c r="D82" s="11">
        <v>44949</v>
      </c>
      <c r="E82" s="6">
        <f t="shared" ref="E82:E99" ca="1" si="21">_xlfn.DAYS(TODAY(),D82)</f>
        <v>473</v>
      </c>
      <c r="F82" s="7">
        <v>60000</v>
      </c>
      <c r="G82" s="9"/>
      <c r="H82" s="9"/>
      <c r="I82" s="9"/>
      <c r="J82" s="9"/>
      <c r="K82" s="9"/>
      <c r="L82" s="9"/>
      <c r="M82" s="9"/>
      <c r="N82" s="20">
        <v>60000</v>
      </c>
      <c r="O82" s="9"/>
      <c r="P82" s="7">
        <f t="shared" ref="P82:P99" si="22">F82-G82-H82-I82-J82-L82-M82-N82</f>
        <v>0</v>
      </c>
      <c r="Q82" s="17">
        <f t="shared" ca="1" si="13"/>
        <v>0</v>
      </c>
      <c r="R82" s="17">
        <f t="shared" ca="1" si="14"/>
        <v>0</v>
      </c>
      <c r="S82" s="17">
        <f t="shared" ca="1" si="15"/>
        <v>0</v>
      </c>
      <c r="T82" s="17">
        <f t="shared" ca="1" si="16"/>
        <v>0</v>
      </c>
      <c r="U82" s="17">
        <f t="shared" ca="1" si="17"/>
        <v>0</v>
      </c>
      <c r="V82" s="17">
        <f t="shared" ca="1" si="18"/>
        <v>0</v>
      </c>
      <c r="W82" s="17">
        <f t="shared" ca="1" si="19"/>
        <v>0</v>
      </c>
    </row>
    <row r="83" spans="1:23">
      <c r="A83" s="3" t="str">
        <f t="shared" si="20"/>
        <v>HSIP5591</v>
      </c>
      <c r="B83" s="4" t="s">
        <v>26</v>
      </c>
      <c r="C83" s="10">
        <v>5591</v>
      </c>
      <c r="D83" s="11">
        <v>44949</v>
      </c>
      <c r="E83" s="6">
        <f t="shared" ca="1" si="21"/>
        <v>473</v>
      </c>
      <c r="F83" s="7">
        <v>60000</v>
      </c>
      <c r="G83" s="9"/>
      <c r="H83" s="9"/>
      <c r="I83" s="9"/>
      <c r="J83" s="9"/>
      <c r="K83" s="9"/>
      <c r="L83" s="9"/>
      <c r="M83" s="9"/>
      <c r="N83" s="20">
        <v>60000</v>
      </c>
      <c r="O83" s="9"/>
      <c r="P83" s="7">
        <f t="shared" si="22"/>
        <v>0</v>
      </c>
      <c r="Q83" s="17">
        <f t="shared" ca="1" si="13"/>
        <v>0</v>
      </c>
      <c r="R83" s="17">
        <f t="shared" ca="1" si="14"/>
        <v>0</v>
      </c>
      <c r="S83" s="17">
        <f t="shared" ca="1" si="15"/>
        <v>0</v>
      </c>
      <c r="T83" s="17">
        <f t="shared" ca="1" si="16"/>
        <v>0</v>
      </c>
      <c r="U83" s="17">
        <f t="shared" ca="1" si="17"/>
        <v>0</v>
      </c>
      <c r="V83" s="17">
        <f t="shared" ca="1" si="18"/>
        <v>0</v>
      </c>
      <c r="W83" s="17">
        <f t="shared" ca="1" si="19"/>
        <v>0</v>
      </c>
    </row>
    <row r="84" spans="1:23" ht="12" customHeight="1">
      <c r="A84" s="3" t="str">
        <f t="shared" si="20"/>
        <v>HSIP5592</v>
      </c>
      <c r="B84" s="4" t="s">
        <v>26</v>
      </c>
      <c r="C84" s="10">
        <v>5592</v>
      </c>
      <c r="D84" s="11">
        <v>44949</v>
      </c>
      <c r="E84" s="6">
        <f t="shared" ca="1" si="21"/>
        <v>473</v>
      </c>
      <c r="F84" s="7">
        <v>480000</v>
      </c>
      <c r="G84" s="9"/>
      <c r="H84" s="9"/>
      <c r="I84" s="9"/>
      <c r="J84" s="9"/>
      <c r="K84" s="9"/>
      <c r="L84" s="9"/>
      <c r="M84" s="9"/>
      <c r="N84" s="20">
        <v>480000</v>
      </c>
      <c r="O84" s="9"/>
      <c r="P84" s="7">
        <f t="shared" si="22"/>
        <v>0</v>
      </c>
      <c r="Q84" s="17">
        <f t="shared" ca="1" si="13"/>
        <v>0</v>
      </c>
      <c r="R84" s="17">
        <f t="shared" ca="1" si="14"/>
        <v>0</v>
      </c>
      <c r="S84" s="17">
        <f t="shared" ca="1" si="15"/>
        <v>0</v>
      </c>
      <c r="T84" s="17">
        <f t="shared" ca="1" si="16"/>
        <v>0</v>
      </c>
      <c r="U84" s="17">
        <f t="shared" ca="1" si="17"/>
        <v>0</v>
      </c>
      <c r="V84" s="17">
        <f t="shared" ca="1" si="18"/>
        <v>0</v>
      </c>
      <c r="W84" s="17">
        <f t="shared" ca="1" si="19"/>
        <v>0</v>
      </c>
    </row>
    <row r="85" spans="1:23">
      <c r="A85" s="3" t="str">
        <f t="shared" si="20"/>
        <v>HSIP5593</v>
      </c>
      <c r="B85" s="4" t="s">
        <v>26</v>
      </c>
      <c r="C85" s="10">
        <v>5593</v>
      </c>
      <c r="D85" s="11">
        <v>44949</v>
      </c>
      <c r="E85" s="6">
        <f t="shared" ca="1" si="21"/>
        <v>473</v>
      </c>
      <c r="F85" s="7">
        <v>60000</v>
      </c>
      <c r="G85" s="9"/>
      <c r="H85" s="9"/>
      <c r="I85" s="9"/>
      <c r="J85" s="9"/>
      <c r="K85" s="9"/>
      <c r="L85" s="9"/>
      <c r="M85" s="9"/>
      <c r="N85" s="20">
        <v>60000</v>
      </c>
      <c r="O85" s="9"/>
      <c r="P85" s="7">
        <f t="shared" si="22"/>
        <v>0</v>
      </c>
      <c r="Q85" s="17">
        <f t="shared" ca="1" si="13"/>
        <v>0</v>
      </c>
      <c r="R85" s="17">
        <f t="shared" ca="1" si="14"/>
        <v>0</v>
      </c>
      <c r="S85" s="17">
        <f t="shared" ca="1" si="15"/>
        <v>0</v>
      </c>
      <c r="T85" s="17">
        <f t="shared" ca="1" si="16"/>
        <v>0</v>
      </c>
      <c r="U85" s="17">
        <f t="shared" ca="1" si="17"/>
        <v>0</v>
      </c>
      <c r="V85" s="17">
        <f t="shared" ca="1" si="18"/>
        <v>0</v>
      </c>
      <c r="W85" s="17">
        <f t="shared" ca="1" si="19"/>
        <v>0</v>
      </c>
    </row>
    <row r="86" spans="1:23">
      <c r="A86" s="3" t="str">
        <f t="shared" si="20"/>
        <v>HSIP5595</v>
      </c>
      <c r="B86" s="4" t="s">
        <v>26</v>
      </c>
      <c r="C86" s="10">
        <v>5595</v>
      </c>
      <c r="D86" s="11">
        <v>44950</v>
      </c>
      <c r="E86" s="6">
        <f t="shared" ca="1" si="21"/>
        <v>472</v>
      </c>
      <c r="F86" s="7">
        <v>60000</v>
      </c>
      <c r="G86" s="9"/>
      <c r="H86" s="9"/>
      <c r="I86" s="9"/>
      <c r="J86" s="9"/>
      <c r="K86" s="9"/>
      <c r="L86" s="9"/>
      <c r="M86" s="9"/>
      <c r="N86" s="20">
        <v>60000</v>
      </c>
      <c r="O86" s="9"/>
      <c r="P86" s="7">
        <f t="shared" si="22"/>
        <v>0</v>
      </c>
      <c r="Q86" s="17">
        <f t="shared" ca="1" si="13"/>
        <v>0</v>
      </c>
      <c r="R86" s="17">
        <f t="shared" ca="1" si="14"/>
        <v>0</v>
      </c>
      <c r="S86" s="17">
        <f t="shared" ca="1" si="15"/>
        <v>0</v>
      </c>
      <c r="T86" s="17">
        <f t="shared" ca="1" si="16"/>
        <v>0</v>
      </c>
      <c r="U86" s="17">
        <f t="shared" ca="1" si="17"/>
        <v>0</v>
      </c>
      <c r="V86" s="17">
        <f t="shared" ca="1" si="18"/>
        <v>0</v>
      </c>
      <c r="W86" s="17">
        <f t="shared" ca="1" si="19"/>
        <v>0</v>
      </c>
    </row>
    <row r="87" spans="1:23">
      <c r="A87" s="3" t="str">
        <f t="shared" si="20"/>
        <v>HSIP5596</v>
      </c>
      <c r="B87" s="4" t="s">
        <v>26</v>
      </c>
      <c r="C87" s="10">
        <v>5596</v>
      </c>
      <c r="D87" s="11">
        <v>44950</v>
      </c>
      <c r="E87" s="6">
        <f t="shared" ca="1" si="21"/>
        <v>472</v>
      </c>
      <c r="F87" s="7">
        <v>60000</v>
      </c>
      <c r="G87" s="9"/>
      <c r="H87" s="9"/>
      <c r="I87" s="9"/>
      <c r="J87" s="9"/>
      <c r="K87" s="9"/>
      <c r="L87" s="9"/>
      <c r="M87" s="9"/>
      <c r="N87" s="20"/>
      <c r="O87" s="9"/>
      <c r="P87" s="7">
        <f t="shared" si="22"/>
        <v>60000</v>
      </c>
      <c r="Q87" s="17">
        <f t="shared" ca="1" si="13"/>
        <v>0</v>
      </c>
      <c r="R87" s="17">
        <f t="shared" ca="1" si="14"/>
        <v>0</v>
      </c>
      <c r="S87" s="17">
        <f t="shared" ca="1" si="15"/>
        <v>0</v>
      </c>
      <c r="T87" s="17">
        <f t="shared" ca="1" si="16"/>
        <v>0</v>
      </c>
      <c r="U87" s="17">
        <f t="shared" ca="1" si="17"/>
        <v>0</v>
      </c>
      <c r="V87" s="17">
        <f t="shared" ca="1" si="18"/>
        <v>0</v>
      </c>
      <c r="W87" s="17">
        <f t="shared" ca="1" si="19"/>
        <v>60000</v>
      </c>
    </row>
    <row r="88" spans="1:23">
      <c r="A88" s="3" t="str">
        <f t="shared" si="20"/>
        <v>HSIP5597</v>
      </c>
      <c r="B88" s="4" t="s">
        <v>26</v>
      </c>
      <c r="C88" s="10">
        <v>5597</v>
      </c>
      <c r="D88" s="11">
        <v>44950</v>
      </c>
      <c r="E88" s="6">
        <f t="shared" ca="1" si="21"/>
        <v>472</v>
      </c>
      <c r="F88" s="7">
        <v>60000</v>
      </c>
      <c r="G88" s="9"/>
      <c r="H88" s="9"/>
      <c r="I88" s="9"/>
      <c r="J88" s="9"/>
      <c r="K88" s="9"/>
      <c r="L88" s="9"/>
      <c r="M88" s="9"/>
      <c r="N88" s="20"/>
      <c r="O88" s="9"/>
      <c r="P88" s="7">
        <f t="shared" si="22"/>
        <v>60000</v>
      </c>
      <c r="Q88" s="17">
        <f t="shared" ca="1" si="13"/>
        <v>0</v>
      </c>
      <c r="R88" s="17">
        <f t="shared" ca="1" si="14"/>
        <v>0</v>
      </c>
      <c r="S88" s="17">
        <f t="shared" ca="1" si="15"/>
        <v>0</v>
      </c>
      <c r="T88" s="17">
        <f t="shared" ca="1" si="16"/>
        <v>0</v>
      </c>
      <c r="U88" s="17">
        <f t="shared" ca="1" si="17"/>
        <v>0</v>
      </c>
      <c r="V88" s="17">
        <f t="shared" ca="1" si="18"/>
        <v>0</v>
      </c>
      <c r="W88" s="17">
        <f t="shared" ca="1" si="19"/>
        <v>60000</v>
      </c>
    </row>
    <row r="89" spans="1:23">
      <c r="A89" s="3" t="str">
        <f t="shared" si="20"/>
        <v>HSIP5598</v>
      </c>
      <c r="B89" s="4" t="s">
        <v>26</v>
      </c>
      <c r="C89" s="10">
        <v>5598</v>
      </c>
      <c r="D89" s="11">
        <v>44950</v>
      </c>
      <c r="E89" s="6">
        <f t="shared" ca="1" si="21"/>
        <v>472</v>
      </c>
      <c r="F89" s="7">
        <v>60000</v>
      </c>
      <c r="G89" s="9"/>
      <c r="H89" s="9"/>
      <c r="I89" s="9"/>
      <c r="J89" s="9"/>
      <c r="K89" s="9"/>
      <c r="L89" s="9"/>
      <c r="M89" s="9"/>
      <c r="N89" s="20">
        <v>60000</v>
      </c>
      <c r="O89" s="9"/>
      <c r="P89" s="7">
        <f t="shared" si="22"/>
        <v>0</v>
      </c>
      <c r="Q89" s="17">
        <f t="shared" ca="1" si="13"/>
        <v>0</v>
      </c>
      <c r="R89" s="17">
        <f t="shared" ca="1" si="14"/>
        <v>0</v>
      </c>
      <c r="S89" s="17">
        <f t="shared" ca="1" si="15"/>
        <v>0</v>
      </c>
      <c r="T89" s="17">
        <f t="shared" ca="1" si="16"/>
        <v>0</v>
      </c>
      <c r="U89" s="17">
        <f t="shared" ca="1" si="17"/>
        <v>0</v>
      </c>
      <c r="V89" s="17">
        <f t="shared" ca="1" si="18"/>
        <v>0</v>
      </c>
      <c r="W89" s="17">
        <f t="shared" ca="1" si="19"/>
        <v>0</v>
      </c>
    </row>
    <row r="90" spans="1:23">
      <c r="A90" s="3" t="str">
        <f t="shared" si="20"/>
        <v>HSIP5599</v>
      </c>
      <c r="B90" s="4" t="s">
        <v>26</v>
      </c>
      <c r="C90" s="10">
        <v>5599</v>
      </c>
      <c r="D90" s="11">
        <v>44950</v>
      </c>
      <c r="E90" s="6">
        <f t="shared" ca="1" si="21"/>
        <v>472</v>
      </c>
      <c r="F90" s="7">
        <v>60000</v>
      </c>
      <c r="G90" s="9"/>
      <c r="H90" s="9"/>
      <c r="I90" s="9"/>
      <c r="J90" s="9"/>
      <c r="K90" s="9"/>
      <c r="L90" s="9"/>
      <c r="M90" s="9"/>
      <c r="N90" s="20"/>
      <c r="O90" s="9"/>
      <c r="P90" s="7">
        <f t="shared" si="22"/>
        <v>60000</v>
      </c>
      <c r="Q90" s="17">
        <f t="shared" ca="1" si="13"/>
        <v>0</v>
      </c>
      <c r="R90" s="17">
        <f t="shared" ca="1" si="14"/>
        <v>0</v>
      </c>
      <c r="S90" s="17">
        <f t="shared" ca="1" si="15"/>
        <v>0</v>
      </c>
      <c r="T90" s="17">
        <f t="shared" ca="1" si="16"/>
        <v>0</v>
      </c>
      <c r="U90" s="17">
        <f t="shared" ca="1" si="17"/>
        <v>0</v>
      </c>
      <c r="V90" s="17">
        <f t="shared" ca="1" si="18"/>
        <v>0</v>
      </c>
      <c r="W90" s="17">
        <f t="shared" ca="1" si="19"/>
        <v>60000</v>
      </c>
    </row>
    <row r="91" spans="1:23">
      <c r="A91" s="3" t="str">
        <f t="shared" si="20"/>
        <v>HSIP5600</v>
      </c>
      <c r="B91" s="4" t="s">
        <v>26</v>
      </c>
      <c r="C91" s="10">
        <v>5600</v>
      </c>
      <c r="D91" s="11">
        <v>44950</v>
      </c>
      <c r="E91" s="6">
        <f t="shared" ca="1" si="21"/>
        <v>472</v>
      </c>
      <c r="F91" s="7">
        <v>60000</v>
      </c>
      <c r="G91" s="9"/>
      <c r="H91" s="9"/>
      <c r="I91" s="9"/>
      <c r="J91" s="9"/>
      <c r="K91" s="9"/>
      <c r="L91" s="9"/>
      <c r="M91" s="9"/>
      <c r="N91" s="20">
        <v>60000</v>
      </c>
      <c r="O91" s="9"/>
      <c r="P91" s="7">
        <f t="shared" si="22"/>
        <v>0</v>
      </c>
      <c r="Q91" s="17">
        <f t="shared" ca="1" si="13"/>
        <v>0</v>
      </c>
      <c r="R91" s="17">
        <f t="shared" ca="1" si="14"/>
        <v>0</v>
      </c>
      <c r="S91" s="17">
        <f t="shared" ca="1" si="15"/>
        <v>0</v>
      </c>
      <c r="T91" s="17">
        <f t="shared" ca="1" si="16"/>
        <v>0</v>
      </c>
      <c r="U91" s="17">
        <f t="shared" ca="1" si="17"/>
        <v>0</v>
      </c>
      <c r="V91" s="17">
        <f t="shared" ca="1" si="18"/>
        <v>0</v>
      </c>
      <c r="W91" s="17">
        <f t="shared" ca="1" si="19"/>
        <v>0</v>
      </c>
    </row>
    <row r="92" spans="1:23">
      <c r="A92" s="3" t="str">
        <f t="shared" si="20"/>
        <v>HSIP5601</v>
      </c>
      <c r="B92" s="4" t="s">
        <v>26</v>
      </c>
      <c r="C92" s="10">
        <v>5601</v>
      </c>
      <c r="D92" s="11">
        <v>44950</v>
      </c>
      <c r="E92" s="6">
        <f t="shared" ca="1" si="21"/>
        <v>472</v>
      </c>
      <c r="F92" s="7">
        <v>60000</v>
      </c>
      <c r="G92" s="9"/>
      <c r="H92" s="9"/>
      <c r="I92" s="9"/>
      <c r="J92" s="9"/>
      <c r="K92" s="9"/>
      <c r="L92" s="9"/>
      <c r="M92" s="9"/>
      <c r="N92" s="20">
        <v>60000</v>
      </c>
      <c r="O92" s="9"/>
      <c r="P92" s="7">
        <f t="shared" si="22"/>
        <v>0</v>
      </c>
      <c r="Q92" s="17">
        <f t="shared" ca="1" si="13"/>
        <v>0</v>
      </c>
      <c r="R92" s="17">
        <f t="shared" ca="1" si="14"/>
        <v>0</v>
      </c>
      <c r="S92" s="17">
        <f t="shared" ca="1" si="15"/>
        <v>0</v>
      </c>
      <c r="T92" s="17">
        <f t="shared" ca="1" si="16"/>
        <v>0</v>
      </c>
      <c r="U92" s="17">
        <f t="shared" ca="1" si="17"/>
        <v>0</v>
      </c>
      <c r="V92" s="17">
        <f t="shared" ca="1" si="18"/>
        <v>0</v>
      </c>
      <c r="W92" s="17">
        <f t="shared" ca="1" si="19"/>
        <v>0</v>
      </c>
    </row>
    <row r="93" spans="1:23">
      <c r="A93" s="3" t="str">
        <f t="shared" si="20"/>
        <v>HSIP5602</v>
      </c>
      <c r="B93" s="4" t="s">
        <v>26</v>
      </c>
      <c r="C93" s="10">
        <v>5602</v>
      </c>
      <c r="D93" s="11">
        <v>44950</v>
      </c>
      <c r="E93" s="6">
        <f t="shared" ca="1" si="21"/>
        <v>472</v>
      </c>
      <c r="F93" s="7">
        <v>60000</v>
      </c>
      <c r="G93" s="9"/>
      <c r="H93" s="9"/>
      <c r="I93" s="9"/>
      <c r="J93" s="9"/>
      <c r="K93" s="9"/>
      <c r="L93" s="9"/>
      <c r="M93" s="9"/>
      <c r="N93" s="20">
        <v>60000</v>
      </c>
      <c r="O93" s="9"/>
      <c r="P93" s="7">
        <f t="shared" si="22"/>
        <v>0</v>
      </c>
      <c r="Q93" s="17">
        <f t="shared" ca="1" si="13"/>
        <v>0</v>
      </c>
      <c r="R93" s="17">
        <f t="shared" ca="1" si="14"/>
        <v>0</v>
      </c>
      <c r="S93" s="17">
        <f t="shared" ca="1" si="15"/>
        <v>0</v>
      </c>
      <c r="T93" s="17">
        <f t="shared" ca="1" si="16"/>
        <v>0</v>
      </c>
      <c r="U93" s="17">
        <f t="shared" ca="1" si="17"/>
        <v>0</v>
      </c>
      <c r="V93" s="17">
        <f t="shared" ca="1" si="18"/>
        <v>0</v>
      </c>
      <c r="W93" s="17">
        <f t="shared" ca="1" si="19"/>
        <v>0</v>
      </c>
    </row>
    <row r="94" spans="1:23">
      <c r="A94" s="3" t="str">
        <f t="shared" si="20"/>
        <v>HSIP5603</v>
      </c>
      <c r="B94" s="4" t="s">
        <v>26</v>
      </c>
      <c r="C94" s="10">
        <v>5603</v>
      </c>
      <c r="D94" s="11">
        <v>44950</v>
      </c>
      <c r="E94" s="6">
        <f t="shared" ca="1" si="21"/>
        <v>472</v>
      </c>
      <c r="F94" s="7">
        <v>60000</v>
      </c>
      <c r="G94" s="9"/>
      <c r="H94" s="9"/>
      <c r="I94" s="9"/>
      <c r="J94" s="9"/>
      <c r="K94" s="9"/>
      <c r="L94" s="9"/>
      <c r="M94" s="9"/>
      <c r="N94" s="20"/>
      <c r="O94" s="9"/>
      <c r="P94" s="7">
        <f t="shared" si="22"/>
        <v>60000</v>
      </c>
      <c r="Q94" s="17">
        <f t="shared" ca="1" si="13"/>
        <v>0</v>
      </c>
      <c r="R94" s="17">
        <f t="shared" ca="1" si="14"/>
        <v>0</v>
      </c>
      <c r="S94" s="17">
        <f t="shared" ca="1" si="15"/>
        <v>0</v>
      </c>
      <c r="T94" s="17">
        <f t="shared" ca="1" si="16"/>
        <v>0</v>
      </c>
      <c r="U94" s="17">
        <f t="shared" ca="1" si="17"/>
        <v>0</v>
      </c>
      <c r="V94" s="17">
        <f t="shared" ca="1" si="18"/>
        <v>0</v>
      </c>
      <c r="W94" s="17">
        <f t="shared" ca="1" si="19"/>
        <v>60000</v>
      </c>
    </row>
    <row r="95" spans="1:23">
      <c r="A95" s="3" t="str">
        <f t="shared" si="20"/>
        <v>HSIP5604</v>
      </c>
      <c r="B95" s="4" t="s">
        <v>26</v>
      </c>
      <c r="C95" s="10">
        <v>5604</v>
      </c>
      <c r="D95" s="11">
        <v>44950</v>
      </c>
      <c r="E95" s="6">
        <f t="shared" ca="1" si="21"/>
        <v>472</v>
      </c>
      <c r="F95" s="7">
        <v>60000</v>
      </c>
      <c r="G95" s="9"/>
      <c r="H95" s="9"/>
      <c r="I95" s="9"/>
      <c r="J95" s="9"/>
      <c r="K95" s="9"/>
      <c r="L95" s="9"/>
      <c r="M95" s="9"/>
      <c r="N95" s="20">
        <v>60000</v>
      </c>
      <c r="O95" s="9"/>
      <c r="P95" s="7">
        <f t="shared" si="22"/>
        <v>0</v>
      </c>
      <c r="Q95" s="17">
        <f t="shared" ca="1" si="13"/>
        <v>0</v>
      </c>
      <c r="R95" s="17">
        <f t="shared" ca="1" si="14"/>
        <v>0</v>
      </c>
      <c r="S95" s="17">
        <f t="shared" ca="1" si="15"/>
        <v>0</v>
      </c>
      <c r="T95" s="17">
        <f t="shared" ca="1" si="16"/>
        <v>0</v>
      </c>
      <c r="U95" s="17">
        <f t="shared" ca="1" si="17"/>
        <v>0</v>
      </c>
      <c r="V95" s="17">
        <f t="shared" ca="1" si="18"/>
        <v>0</v>
      </c>
      <c r="W95" s="17">
        <f t="shared" ca="1" si="19"/>
        <v>0</v>
      </c>
    </row>
    <row r="96" spans="1:23">
      <c r="A96" s="3" t="str">
        <f t="shared" si="20"/>
        <v>HSIP5605</v>
      </c>
      <c r="B96" s="4" t="s">
        <v>26</v>
      </c>
      <c r="C96" s="10">
        <v>5605</v>
      </c>
      <c r="D96" s="11">
        <v>44950</v>
      </c>
      <c r="E96" s="6">
        <f t="shared" ca="1" si="21"/>
        <v>472</v>
      </c>
      <c r="F96" s="7">
        <v>60000</v>
      </c>
      <c r="G96" s="9"/>
      <c r="H96" s="9"/>
      <c r="I96" s="9"/>
      <c r="J96" s="9"/>
      <c r="K96" s="9"/>
      <c r="L96" s="9"/>
      <c r="M96" s="9"/>
      <c r="N96" s="20"/>
      <c r="O96" s="9"/>
      <c r="P96" s="7">
        <f t="shared" si="22"/>
        <v>60000</v>
      </c>
      <c r="Q96" s="17">
        <f t="shared" ca="1" si="13"/>
        <v>0</v>
      </c>
      <c r="R96" s="17">
        <f t="shared" ca="1" si="14"/>
        <v>0</v>
      </c>
      <c r="S96" s="17">
        <f t="shared" ca="1" si="15"/>
        <v>0</v>
      </c>
      <c r="T96" s="17">
        <f t="shared" ca="1" si="16"/>
        <v>0</v>
      </c>
      <c r="U96" s="17">
        <f t="shared" ca="1" si="17"/>
        <v>0</v>
      </c>
      <c r="V96" s="17">
        <f t="shared" ca="1" si="18"/>
        <v>0</v>
      </c>
      <c r="W96" s="17">
        <f t="shared" ca="1" si="19"/>
        <v>60000</v>
      </c>
    </row>
    <row r="97" spans="1:23">
      <c r="A97" s="3" t="str">
        <f t="shared" si="20"/>
        <v>HSIP5606</v>
      </c>
      <c r="B97" s="4" t="s">
        <v>26</v>
      </c>
      <c r="C97" s="10">
        <v>5606</v>
      </c>
      <c r="D97" s="11">
        <v>44950</v>
      </c>
      <c r="E97" s="6">
        <f t="shared" ca="1" si="21"/>
        <v>472</v>
      </c>
      <c r="F97" s="7">
        <v>60000</v>
      </c>
      <c r="G97" s="9"/>
      <c r="H97" s="9"/>
      <c r="I97" s="9"/>
      <c r="J97" s="9"/>
      <c r="K97" s="9"/>
      <c r="L97" s="9"/>
      <c r="M97" s="9"/>
      <c r="N97" s="20">
        <v>60000</v>
      </c>
      <c r="O97" s="9"/>
      <c r="P97" s="7">
        <f t="shared" si="22"/>
        <v>0</v>
      </c>
      <c r="Q97" s="17">
        <f t="shared" ca="1" si="13"/>
        <v>0</v>
      </c>
      <c r="R97" s="17">
        <f t="shared" ca="1" si="14"/>
        <v>0</v>
      </c>
      <c r="S97" s="17">
        <f t="shared" ca="1" si="15"/>
        <v>0</v>
      </c>
      <c r="T97" s="17">
        <f t="shared" ca="1" si="16"/>
        <v>0</v>
      </c>
      <c r="U97" s="17">
        <f t="shared" ca="1" si="17"/>
        <v>0</v>
      </c>
      <c r="V97" s="17">
        <f t="shared" ca="1" si="18"/>
        <v>0</v>
      </c>
      <c r="W97" s="17">
        <f t="shared" ca="1" si="19"/>
        <v>0</v>
      </c>
    </row>
    <row r="98" spans="1:23">
      <c r="A98" s="3" t="str">
        <f t="shared" si="20"/>
        <v>HSIP5607</v>
      </c>
      <c r="B98" s="4" t="s">
        <v>26</v>
      </c>
      <c r="C98" s="10">
        <v>5607</v>
      </c>
      <c r="D98" s="11">
        <v>44950</v>
      </c>
      <c r="E98" s="6">
        <f t="shared" ca="1" si="21"/>
        <v>472</v>
      </c>
      <c r="F98" s="7">
        <v>60000</v>
      </c>
      <c r="G98" s="9"/>
      <c r="H98" s="9"/>
      <c r="I98" s="9"/>
      <c r="J98" s="9"/>
      <c r="K98" s="9"/>
      <c r="L98" s="9"/>
      <c r="M98" s="9"/>
      <c r="N98" s="20">
        <v>60000</v>
      </c>
      <c r="O98" s="9"/>
      <c r="P98" s="7">
        <f t="shared" si="22"/>
        <v>0</v>
      </c>
      <c r="Q98" s="17">
        <f t="shared" ca="1" si="13"/>
        <v>0</v>
      </c>
      <c r="R98" s="17">
        <f t="shared" ca="1" si="14"/>
        <v>0</v>
      </c>
      <c r="S98" s="17">
        <f t="shared" ca="1" si="15"/>
        <v>0</v>
      </c>
      <c r="T98" s="17">
        <f t="shared" ca="1" si="16"/>
        <v>0</v>
      </c>
      <c r="U98" s="17">
        <f t="shared" ca="1" si="17"/>
        <v>0</v>
      </c>
      <c r="V98" s="17">
        <f t="shared" ca="1" si="18"/>
        <v>0</v>
      </c>
      <c r="W98" s="17">
        <f t="shared" ca="1" si="19"/>
        <v>0</v>
      </c>
    </row>
    <row r="99" spans="1:23">
      <c r="A99" s="3" t="str">
        <f t="shared" si="20"/>
        <v>HSIP5609</v>
      </c>
      <c r="B99" s="4" t="s">
        <v>26</v>
      </c>
      <c r="C99" s="10">
        <v>5609</v>
      </c>
      <c r="D99" s="11">
        <v>44951</v>
      </c>
      <c r="E99" s="6">
        <f t="shared" ca="1" si="21"/>
        <v>471</v>
      </c>
      <c r="F99" s="7">
        <v>496860</v>
      </c>
      <c r="G99" s="9"/>
      <c r="H99" s="9"/>
      <c r="I99" s="9"/>
      <c r="J99" s="9"/>
      <c r="K99" s="9"/>
      <c r="L99" s="9"/>
      <c r="M99" s="9"/>
      <c r="N99" s="20"/>
      <c r="O99" s="9"/>
      <c r="P99" s="7">
        <f t="shared" si="22"/>
        <v>496860</v>
      </c>
      <c r="Q99" s="17">
        <f t="shared" ca="1" si="13"/>
        <v>0</v>
      </c>
      <c r="R99" s="17">
        <f t="shared" ca="1" si="14"/>
        <v>0</v>
      </c>
      <c r="S99" s="17">
        <f t="shared" ca="1" si="15"/>
        <v>0</v>
      </c>
      <c r="T99" s="17">
        <f t="shared" ca="1" si="16"/>
        <v>0</v>
      </c>
      <c r="U99" s="17">
        <f t="shared" ca="1" si="17"/>
        <v>0</v>
      </c>
      <c r="V99" s="17">
        <f t="shared" ca="1" si="18"/>
        <v>0</v>
      </c>
      <c r="W99" s="17">
        <f t="shared" ca="1" si="19"/>
        <v>496860</v>
      </c>
    </row>
    <row r="100" spans="1:23">
      <c r="A100" s="22" t="s">
        <v>78</v>
      </c>
      <c r="B100" s="22"/>
      <c r="C100" s="22"/>
      <c r="D100" s="22"/>
      <c r="E100" s="22"/>
      <c r="F100" s="23">
        <f>SUM(F2:F99)</f>
        <v>10271860</v>
      </c>
      <c r="G100" s="23">
        <f t="shared" ref="G100:P100" si="23">SUM(G2:G99)</f>
        <v>0</v>
      </c>
      <c r="H100" s="23">
        <f t="shared" si="23"/>
        <v>0</v>
      </c>
      <c r="I100" s="23">
        <f t="shared" si="23"/>
        <v>0</v>
      </c>
      <c r="J100" s="23">
        <f t="shared" si="23"/>
        <v>0</v>
      </c>
      <c r="K100" s="23">
        <f t="shared" si="23"/>
        <v>0</v>
      </c>
      <c r="L100" s="23">
        <f t="shared" si="23"/>
        <v>0</v>
      </c>
      <c r="M100" s="23">
        <f t="shared" si="23"/>
        <v>300000</v>
      </c>
      <c r="N100" s="23">
        <f t="shared" si="23"/>
        <v>5935000</v>
      </c>
      <c r="O100" s="23">
        <f t="shared" si="23"/>
        <v>0</v>
      </c>
      <c r="P100" s="23">
        <f t="shared" si="23"/>
        <v>4036860</v>
      </c>
      <c r="Q100" s="18">
        <f ca="1">SUM(Q3:Q99)</f>
        <v>0</v>
      </c>
      <c r="R100" s="18">
        <f ca="1">SUM(R3:R99)</f>
        <v>0</v>
      </c>
      <c r="S100" s="18">
        <f t="shared" ref="S100:V100" ca="1" si="24">SUM(S3:S99)</f>
        <v>0</v>
      </c>
      <c r="T100" s="18">
        <f t="shared" ca="1" si="24"/>
        <v>0</v>
      </c>
      <c r="U100" s="18">
        <f t="shared" ca="1" si="24"/>
        <v>0</v>
      </c>
      <c r="V100" s="18">
        <f t="shared" ca="1" si="24"/>
        <v>0</v>
      </c>
      <c r="W100" s="18">
        <f ca="1">SUM(W3:W99)</f>
        <v>4036860</v>
      </c>
    </row>
    <row r="105" spans="1:23">
      <c r="K105" s="18"/>
    </row>
  </sheetData>
  <mergeCells count="2">
    <mergeCell ref="A1:P1"/>
    <mergeCell ref="Q1:X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showGridLines="0" zoomScale="80" zoomScaleNormal="80" workbookViewId="0">
      <selection activeCell="G8" sqref="G8"/>
    </sheetView>
  </sheetViews>
  <sheetFormatPr baseColWidth="10" defaultRowHeight="14.5"/>
  <cols>
    <col min="1" max="1" width="4.7265625" customWidth="1"/>
    <col min="2" max="2" width="71.453125" bestFit="1" customWidth="1"/>
    <col min="3" max="3" width="13.1796875" style="82" bestFit="1" customWidth="1"/>
    <col min="4" max="4" width="10.81640625" style="81" customWidth="1"/>
    <col min="5" max="5" width="19.6328125" style="81" bestFit="1" customWidth="1"/>
  </cols>
  <sheetData>
    <row r="2" spans="2:5" ht="15" thickBot="1"/>
    <row r="3" spans="2:5" ht="15" thickBot="1">
      <c r="B3" s="79" t="s">
        <v>255</v>
      </c>
      <c r="C3" s="90" t="s">
        <v>257</v>
      </c>
      <c r="D3" s="86" t="s">
        <v>258</v>
      </c>
      <c r="E3" s="86" t="s">
        <v>259</v>
      </c>
    </row>
    <row r="4" spans="2:5">
      <c r="B4" s="85" t="s">
        <v>252</v>
      </c>
      <c r="C4" s="87">
        <v>61</v>
      </c>
      <c r="D4" s="84">
        <v>1588860</v>
      </c>
      <c r="E4" s="84">
        <v>0</v>
      </c>
    </row>
    <row r="5" spans="2:5">
      <c r="B5" s="77" t="s">
        <v>250</v>
      </c>
      <c r="C5" s="88">
        <v>3</v>
      </c>
      <c r="D5" s="83">
        <v>128000</v>
      </c>
      <c r="E5" s="83">
        <v>0</v>
      </c>
    </row>
    <row r="6" spans="2:5">
      <c r="B6" s="77" t="s">
        <v>251</v>
      </c>
      <c r="C6" s="88">
        <v>6</v>
      </c>
      <c r="D6" s="83">
        <v>60000</v>
      </c>
      <c r="E6" s="83">
        <v>0</v>
      </c>
    </row>
    <row r="7" spans="2:5" ht="15" thickBot="1">
      <c r="B7" s="78" t="s">
        <v>260</v>
      </c>
      <c r="C7" s="88">
        <v>27</v>
      </c>
      <c r="D7" s="83">
        <v>2260000</v>
      </c>
      <c r="E7" s="83">
        <v>182600</v>
      </c>
    </row>
    <row r="8" spans="2:5" ht="15" thickBot="1">
      <c r="B8" s="80" t="s">
        <v>256</v>
      </c>
      <c r="C8" s="89">
        <v>97</v>
      </c>
      <c r="D8" s="86">
        <v>4036860</v>
      </c>
      <c r="E8" s="86">
        <v>182600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4"/>
  <sheetViews>
    <sheetView showGridLines="0" topLeftCell="AC1" zoomScale="80" zoomScaleNormal="80" workbookViewId="0">
      <selection activeCell="AI24" sqref="AI24"/>
    </sheetView>
  </sheetViews>
  <sheetFormatPr baseColWidth="10" defaultColWidth="9.1796875" defaultRowHeight="14.5"/>
  <cols>
    <col min="1" max="1" width="10.1796875" style="32" bestFit="1" customWidth="1"/>
    <col min="2" max="2" width="25.81640625" style="32" bestFit="1" customWidth="1"/>
    <col min="3" max="3" width="16.453125" style="32" customWidth="1"/>
    <col min="4" max="4" width="9.1796875" style="32"/>
    <col min="5" max="5" width="9.36328125" style="32" bestFit="1" customWidth="1"/>
    <col min="6" max="6" width="9.36328125" style="32" customWidth="1"/>
    <col min="7" max="7" width="19.1796875" style="32" bestFit="1" customWidth="1"/>
    <col min="8" max="8" width="10.81640625" style="59" bestFit="1" customWidth="1"/>
    <col min="9" max="9" width="10.81640625" style="59" customWidth="1"/>
    <col min="10" max="10" width="13.7265625" style="32" customWidth="1"/>
    <col min="11" max="11" width="13.36328125" style="33" bestFit="1" customWidth="1"/>
    <col min="12" max="12" width="12.36328125" style="32" customWidth="1"/>
    <col min="13" max="13" width="11.36328125" style="32" customWidth="1"/>
    <col min="14" max="14" width="9.36328125" style="32" bestFit="1" customWidth="1"/>
    <col min="15" max="15" width="12.26953125" style="32" customWidth="1"/>
    <col min="16" max="16" width="10.1796875" style="32" bestFit="1" customWidth="1"/>
    <col min="17" max="17" width="10.54296875" style="32" customWidth="1"/>
    <col min="18" max="18" width="13.81640625" style="32" customWidth="1"/>
    <col min="19" max="19" width="12.54296875" style="33" customWidth="1"/>
    <col min="20" max="21" width="11.453125" style="32" customWidth="1"/>
    <col min="22" max="22" width="17.453125" style="33" customWidth="1"/>
    <col min="23" max="26" width="9.453125" style="33" bestFit="1" customWidth="1"/>
    <col min="27" max="27" width="11.7265625" style="33" bestFit="1" customWidth="1"/>
    <col min="28" max="28" width="9.453125" style="33" bestFit="1" customWidth="1"/>
    <col min="29" max="29" width="13.54296875" style="33" customWidth="1"/>
    <col min="30" max="30" width="10.54296875" style="33" bestFit="1" customWidth="1"/>
    <col min="31" max="31" width="19.7265625" style="32" customWidth="1"/>
    <col min="32" max="32" width="9.1796875" style="32"/>
    <col min="33" max="34" width="11" style="33" customWidth="1"/>
    <col min="35" max="35" width="14.1796875" style="33" customWidth="1"/>
    <col min="36" max="36" width="11.54296875" style="33" bestFit="1" customWidth="1"/>
    <col min="37" max="37" width="10.453125" style="33" customWidth="1"/>
    <col min="38" max="38" width="11.54296875" style="33" bestFit="1" customWidth="1"/>
    <col min="39" max="39" width="14.81640625" style="32" customWidth="1"/>
    <col min="40" max="41" width="15.453125" style="32" customWidth="1"/>
    <col min="42" max="42" width="13.7265625" style="32" customWidth="1"/>
    <col min="43" max="43" width="10.81640625" style="32" bestFit="1" customWidth="1"/>
    <col min="44" max="16384" width="9.1796875" style="32"/>
  </cols>
  <sheetData>
    <row r="1" spans="1:43" s="63" customFormat="1">
      <c r="H1" s="64"/>
      <c r="I1" s="64"/>
      <c r="K1" s="65">
        <f t="shared" ref="K1:V1" si="0">SUBTOTAL(9,K3:K99)</f>
        <v>10271860</v>
      </c>
      <c r="L1" s="65">
        <f t="shared" si="0"/>
        <v>0</v>
      </c>
      <c r="M1" s="65">
        <f t="shared" si="0"/>
        <v>0</v>
      </c>
      <c r="N1" s="65">
        <f t="shared" si="0"/>
        <v>0</v>
      </c>
      <c r="O1" s="65">
        <f t="shared" si="0"/>
        <v>0</v>
      </c>
      <c r="P1" s="65">
        <f t="shared" si="0"/>
        <v>0</v>
      </c>
      <c r="Q1" s="65">
        <f t="shared" si="0"/>
        <v>0</v>
      </c>
      <c r="R1" s="65">
        <f t="shared" si="0"/>
        <v>300000</v>
      </c>
      <c r="S1" s="65">
        <f t="shared" si="0"/>
        <v>5935000</v>
      </c>
      <c r="T1" s="65">
        <f t="shared" si="0"/>
        <v>0</v>
      </c>
      <c r="U1" s="65"/>
      <c r="V1" s="65">
        <f t="shared" si="0"/>
        <v>4036860</v>
      </c>
      <c r="W1" s="65"/>
      <c r="X1" s="65"/>
      <c r="Y1" s="65"/>
      <c r="Z1" s="65"/>
      <c r="AA1" s="65"/>
      <c r="AB1" s="65"/>
      <c r="AC1" s="65"/>
      <c r="AD1" s="65">
        <f ca="1">SUBTOTAL(9,AD3:AD99)</f>
        <v>428000</v>
      </c>
      <c r="AG1" s="65">
        <f t="shared" ref="AG1:AM1" si="1">SUBTOTAL(9,AG3:AG99)</f>
        <v>9783860</v>
      </c>
      <c r="AH1" s="65"/>
      <c r="AI1" s="65"/>
      <c r="AJ1" s="65">
        <f t="shared" si="1"/>
        <v>9783860</v>
      </c>
      <c r="AK1" s="65">
        <f t="shared" si="1"/>
        <v>182600</v>
      </c>
      <c r="AL1" s="65">
        <f t="shared" si="1"/>
        <v>9593860</v>
      </c>
      <c r="AM1" s="65">
        <f t="shared" si="1"/>
        <v>9586860</v>
      </c>
    </row>
    <row r="2" spans="1:43" s="49" customFormat="1" ht="43.5">
      <c r="A2" s="50" t="s">
        <v>127</v>
      </c>
      <c r="B2" s="50" t="s">
        <v>128</v>
      </c>
      <c r="C2" s="50" t="s">
        <v>2</v>
      </c>
      <c r="D2" s="51" t="s">
        <v>3</v>
      </c>
      <c r="E2" s="51" t="s">
        <v>4</v>
      </c>
      <c r="F2" s="51" t="s">
        <v>79</v>
      </c>
      <c r="G2" s="58" t="s">
        <v>80</v>
      </c>
      <c r="H2" s="60" t="s">
        <v>5</v>
      </c>
      <c r="I2" s="61" t="s">
        <v>227</v>
      </c>
      <c r="J2" s="52" t="s">
        <v>6</v>
      </c>
      <c r="K2" s="55" t="s">
        <v>7</v>
      </c>
      <c r="L2" s="53" t="s">
        <v>8</v>
      </c>
      <c r="M2" s="53" t="s">
        <v>9</v>
      </c>
      <c r="N2" s="53" t="s">
        <v>10</v>
      </c>
      <c r="O2" s="53" t="s">
        <v>11</v>
      </c>
      <c r="P2" s="53" t="s">
        <v>12</v>
      </c>
      <c r="Q2" s="54" t="s">
        <v>13</v>
      </c>
      <c r="R2" s="53" t="s">
        <v>14</v>
      </c>
      <c r="S2" s="55" t="s">
        <v>15</v>
      </c>
      <c r="T2" s="54" t="s">
        <v>16</v>
      </c>
      <c r="U2" s="68" t="s">
        <v>231</v>
      </c>
      <c r="V2" s="66" t="s">
        <v>228</v>
      </c>
      <c r="W2" s="55" t="s">
        <v>18</v>
      </c>
      <c r="X2" s="55" t="s">
        <v>19</v>
      </c>
      <c r="Y2" s="55" t="s">
        <v>20</v>
      </c>
      <c r="Z2" s="55" t="s">
        <v>21</v>
      </c>
      <c r="AA2" s="55" t="s">
        <v>22</v>
      </c>
      <c r="AB2" s="55" t="s">
        <v>23</v>
      </c>
      <c r="AC2" s="55" t="s">
        <v>24</v>
      </c>
      <c r="AD2" s="55" t="s">
        <v>25</v>
      </c>
      <c r="AE2" s="67" t="s">
        <v>229</v>
      </c>
      <c r="AF2" s="55" t="s">
        <v>230</v>
      </c>
      <c r="AG2" s="70" t="s">
        <v>238</v>
      </c>
      <c r="AH2" s="72" t="s">
        <v>245</v>
      </c>
      <c r="AI2" s="72" t="s">
        <v>246</v>
      </c>
      <c r="AJ2" s="70" t="s">
        <v>237</v>
      </c>
      <c r="AK2" s="70" t="s">
        <v>236</v>
      </c>
      <c r="AL2" s="70" t="s">
        <v>235</v>
      </c>
      <c r="AM2" s="71" t="s">
        <v>239</v>
      </c>
      <c r="AN2" s="71" t="s">
        <v>240</v>
      </c>
      <c r="AO2" s="71" t="s">
        <v>254</v>
      </c>
      <c r="AP2" s="71" t="s">
        <v>241</v>
      </c>
      <c r="AQ2" s="70" t="s">
        <v>242</v>
      </c>
    </row>
    <row r="3" spans="1:43" s="34" customFormat="1">
      <c r="A3" s="56">
        <v>900483518</v>
      </c>
      <c r="B3" s="57" t="s">
        <v>129</v>
      </c>
      <c r="C3" s="35" t="str">
        <f>CONCATENATE(D3,E3)</f>
        <v>HSIP4513</v>
      </c>
      <c r="D3" s="36" t="s">
        <v>26</v>
      </c>
      <c r="E3" s="36">
        <v>4513</v>
      </c>
      <c r="F3" s="36" t="s">
        <v>81</v>
      </c>
      <c r="G3" s="36" t="s">
        <v>130</v>
      </c>
      <c r="H3" s="43">
        <v>44804</v>
      </c>
      <c r="I3" s="43"/>
      <c r="J3" s="37">
        <f ca="1">_xlfn.DAYS(TODAY(),H3)</f>
        <v>618</v>
      </c>
      <c r="K3" s="62">
        <v>60000</v>
      </c>
      <c r="L3" s="39"/>
      <c r="M3" s="38"/>
      <c r="N3" s="38"/>
      <c r="O3" s="38"/>
      <c r="P3" s="38"/>
      <c r="Q3" s="40"/>
      <c r="R3" s="38"/>
      <c r="S3" s="41"/>
      <c r="T3" s="42"/>
      <c r="U3" s="69">
        <v>45261.291666666664</v>
      </c>
      <c r="V3" s="62">
        <f>K3-L3-M3-N3-O3-Q3-R3-S3</f>
        <v>60000</v>
      </c>
      <c r="W3" s="41">
        <f ca="1">IF(AND(J3&gt;0,J3&lt;=30),V3,0)</f>
        <v>0</v>
      </c>
      <c r="X3" s="41">
        <f ca="1">IF(AND(J3&gt;30,J3&lt;=60),V3,0)</f>
        <v>0</v>
      </c>
      <c r="Y3" s="41">
        <f ca="1">IF(AND(J3&gt;60,J3&lt;=90),V3,0)</f>
        <v>0</v>
      </c>
      <c r="Z3" s="41">
        <f ca="1">IF(AND(J3&gt;90,J3&lt;=120),R3,0)</f>
        <v>0</v>
      </c>
      <c r="AA3" s="41">
        <f ca="1">IF(AND(J3&gt;120,J3&lt;=180),V3,0)</f>
        <v>0</v>
      </c>
      <c r="AB3" s="41">
        <f ca="1">IF(AND(J3&gt;180,J3&lt;=360),R3,0)</f>
        <v>0</v>
      </c>
      <c r="AC3" s="41">
        <f ca="1">IF(J3&gt;360,V3,0)</f>
        <v>60000</v>
      </c>
      <c r="AD3" s="41">
        <f ca="1">W3+X3+Y3+Z3+AA3+AB3+AC3</f>
        <v>60000</v>
      </c>
      <c r="AE3" s="75" t="s">
        <v>252</v>
      </c>
      <c r="AF3" s="42" t="s">
        <v>232</v>
      </c>
      <c r="AG3" s="41">
        <v>60000</v>
      </c>
      <c r="AH3" s="41"/>
      <c r="AI3" s="41"/>
      <c r="AJ3" s="41">
        <v>60000</v>
      </c>
      <c r="AK3" s="41">
        <v>0</v>
      </c>
      <c r="AL3" s="41">
        <v>60000</v>
      </c>
      <c r="AM3" s="41">
        <v>53000</v>
      </c>
      <c r="AN3" s="42">
        <v>2201491821</v>
      </c>
      <c r="AO3" s="41">
        <v>3651860</v>
      </c>
      <c r="AP3" s="42" t="s">
        <v>243</v>
      </c>
      <c r="AQ3" s="69">
        <v>45382</v>
      </c>
    </row>
    <row r="4" spans="1:43" s="34" customFormat="1">
      <c r="A4" s="56">
        <v>900483518</v>
      </c>
      <c r="B4" s="57" t="s">
        <v>129</v>
      </c>
      <c r="C4" s="35" t="str">
        <f t="shared" ref="C4:C17" si="2">CONCATENATE(D4,E4)</f>
        <v>HSIP4514</v>
      </c>
      <c r="D4" s="36" t="s">
        <v>26</v>
      </c>
      <c r="E4" s="36">
        <v>4514</v>
      </c>
      <c r="F4" s="36" t="s">
        <v>82</v>
      </c>
      <c r="G4" s="36" t="s">
        <v>131</v>
      </c>
      <c r="H4" s="43">
        <v>44804</v>
      </c>
      <c r="I4" s="43"/>
      <c r="J4" s="37">
        <f ca="1">_xlfn.DAYS(TODAY(),H4)</f>
        <v>618</v>
      </c>
      <c r="K4" s="62">
        <v>60000</v>
      </c>
      <c r="L4" s="39"/>
      <c r="M4" s="39"/>
      <c r="N4" s="39"/>
      <c r="O4" s="39"/>
      <c r="P4" s="39"/>
      <c r="Q4" s="43"/>
      <c r="R4" s="38"/>
      <c r="S4" s="41"/>
      <c r="T4" s="42"/>
      <c r="U4" s="69">
        <v>45261.291666666664</v>
      </c>
      <c r="V4" s="62">
        <f t="shared" ref="V4:V67" si="3">K4-L4-M4-N4-O4-Q4-R4-S4</f>
        <v>60000</v>
      </c>
      <c r="W4" s="41">
        <f t="shared" ref="W4:W67" ca="1" si="4">IF(AND(J4&gt;0,J4&lt;=30),V4,0)</f>
        <v>0</v>
      </c>
      <c r="X4" s="41">
        <f t="shared" ref="X4:X67" ca="1" si="5">IF(AND(J4&gt;30,J4&lt;=60),V4,0)</f>
        <v>0</v>
      </c>
      <c r="Y4" s="41">
        <f t="shared" ref="Y4:Y67" ca="1" si="6">IF(AND(J4&gt;60,J4&lt;=90),V4,0)</f>
        <v>0</v>
      </c>
      <c r="Z4" s="41">
        <f t="shared" ref="Z4:Z67" ca="1" si="7">IF(AND(J4&gt;90,J4&lt;=120),R4,0)</f>
        <v>0</v>
      </c>
      <c r="AA4" s="41">
        <f t="shared" ref="AA4:AA67" ca="1" si="8">IF(AND(J4&gt;120,J4&lt;=180),V4,0)</f>
        <v>0</v>
      </c>
      <c r="AB4" s="41">
        <f t="shared" ref="AB4:AB67" ca="1" si="9">IF(AND(J4&gt;180,J4&lt;=360),R4,0)</f>
        <v>0</v>
      </c>
      <c r="AC4" s="41">
        <f t="shared" ref="AC4:AC67" ca="1" si="10">IF(J4&gt;360,V4,0)</f>
        <v>60000</v>
      </c>
      <c r="AD4" s="41">
        <f t="shared" ref="AD4:AD17" ca="1" si="11">W4+X4+Y4+Z4+AA4+AB4+AC4</f>
        <v>60000</v>
      </c>
      <c r="AE4" s="76" t="s">
        <v>260</v>
      </c>
      <c r="AF4" s="42" t="s">
        <v>232</v>
      </c>
      <c r="AG4" s="41">
        <v>60000</v>
      </c>
      <c r="AH4" s="41"/>
      <c r="AI4" s="41"/>
      <c r="AJ4" s="41">
        <v>60000</v>
      </c>
      <c r="AK4" s="41">
        <v>14700</v>
      </c>
      <c r="AL4" s="41">
        <v>45300</v>
      </c>
      <c r="AM4" s="41">
        <v>45300</v>
      </c>
      <c r="AN4" s="42">
        <v>2201491821</v>
      </c>
      <c r="AO4" s="41">
        <v>3651860</v>
      </c>
      <c r="AP4" s="42" t="s">
        <v>243</v>
      </c>
      <c r="AQ4" s="69">
        <v>45382</v>
      </c>
    </row>
    <row r="5" spans="1:43">
      <c r="A5" s="56">
        <v>900483518</v>
      </c>
      <c r="B5" s="57" t="s">
        <v>129</v>
      </c>
      <c r="C5" s="35" t="str">
        <f t="shared" si="2"/>
        <v>HSIP4515</v>
      </c>
      <c r="D5" s="36" t="s">
        <v>26</v>
      </c>
      <c r="E5" s="36">
        <v>4515</v>
      </c>
      <c r="F5" s="36" t="s">
        <v>83</v>
      </c>
      <c r="G5" s="36" t="s">
        <v>132</v>
      </c>
      <c r="H5" s="43">
        <v>44804</v>
      </c>
      <c r="I5" s="43"/>
      <c r="J5" s="37">
        <f t="shared" ref="J5:J68" ca="1" si="12">_xlfn.DAYS(TODAY(),H5)</f>
        <v>618</v>
      </c>
      <c r="K5" s="62">
        <v>60000</v>
      </c>
      <c r="L5" s="44"/>
      <c r="M5" s="44"/>
      <c r="N5" s="44"/>
      <c r="O5" s="44"/>
      <c r="P5" s="44"/>
      <c r="Q5" s="44"/>
      <c r="R5" s="38"/>
      <c r="S5" s="45"/>
      <c r="T5" s="44"/>
      <c r="U5" s="69">
        <v>45261.291666666664</v>
      </c>
      <c r="V5" s="62">
        <f t="shared" si="3"/>
        <v>60000</v>
      </c>
      <c r="W5" s="41">
        <f t="shared" ca="1" si="4"/>
        <v>0</v>
      </c>
      <c r="X5" s="41">
        <f t="shared" ca="1" si="5"/>
        <v>0</v>
      </c>
      <c r="Y5" s="41">
        <f t="shared" ca="1" si="6"/>
        <v>0</v>
      </c>
      <c r="Z5" s="41">
        <f t="shared" ca="1" si="7"/>
        <v>0</v>
      </c>
      <c r="AA5" s="41">
        <f t="shared" ca="1" si="8"/>
        <v>0</v>
      </c>
      <c r="AB5" s="41">
        <f t="shared" ca="1" si="9"/>
        <v>0</v>
      </c>
      <c r="AC5" s="41">
        <f t="shared" ca="1" si="10"/>
        <v>60000</v>
      </c>
      <c r="AD5" s="41">
        <f t="shared" ca="1" si="11"/>
        <v>60000</v>
      </c>
      <c r="AE5" s="76" t="s">
        <v>260</v>
      </c>
      <c r="AF5" s="42" t="s">
        <v>232</v>
      </c>
      <c r="AG5" s="41">
        <v>60000</v>
      </c>
      <c r="AH5" s="41"/>
      <c r="AI5" s="41"/>
      <c r="AJ5" s="41">
        <v>60000</v>
      </c>
      <c r="AK5" s="41">
        <v>3700</v>
      </c>
      <c r="AL5" s="41">
        <v>56300</v>
      </c>
      <c r="AM5" s="41">
        <v>56300</v>
      </c>
      <c r="AN5" s="42">
        <v>2201491821</v>
      </c>
      <c r="AO5" s="41">
        <v>3651860</v>
      </c>
      <c r="AP5" s="42" t="s">
        <v>243</v>
      </c>
      <c r="AQ5" s="69">
        <v>45382</v>
      </c>
    </row>
    <row r="6" spans="1:43">
      <c r="A6" s="56">
        <v>900483518</v>
      </c>
      <c r="B6" s="57" t="s">
        <v>129</v>
      </c>
      <c r="C6" s="35" t="str">
        <f t="shared" si="2"/>
        <v>HSIP4516</v>
      </c>
      <c r="D6" s="36" t="s">
        <v>26</v>
      </c>
      <c r="E6" s="36">
        <v>4516</v>
      </c>
      <c r="F6" s="36" t="s">
        <v>84</v>
      </c>
      <c r="G6" s="36" t="s">
        <v>133</v>
      </c>
      <c r="H6" s="43">
        <v>44804</v>
      </c>
      <c r="I6" s="43"/>
      <c r="J6" s="37">
        <f t="shared" ca="1" si="12"/>
        <v>618</v>
      </c>
      <c r="K6" s="62">
        <v>60000</v>
      </c>
      <c r="L6" s="44"/>
      <c r="M6" s="44"/>
      <c r="N6" s="44"/>
      <c r="O6" s="44"/>
      <c r="P6" s="44"/>
      <c r="Q6" s="44"/>
      <c r="R6" s="38"/>
      <c r="S6" s="45"/>
      <c r="T6" s="44"/>
      <c r="U6" s="69">
        <v>45261.291666666664</v>
      </c>
      <c r="V6" s="62">
        <f t="shared" si="3"/>
        <v>60000</v>
      </c>
      <c r="W6" s="41">
        <f t="shared" ca="1" si="4"/>
        <v>0</v>
      </c>
      <c r="X6" s="41">
        <f t="shared" ca="1" si="5"/>
        <v>0</v>
      </c>
      <c r="Y6" s="41">
        <f t="shared" ca="1" si="6"/>
        <v>0</v>
      </c>
      <c r="Z6" s="41">
        <f t="shared" ca="1" si="7"/>
        <v>0</v>
      </c>
      <c r="AA6" s="41">
        <f t="shared" ca="1" si="8"/>
        <v>0</v>
      </c>
      <c r="AB6" s="41">
        <f t="shared" ca="1" si="9"/>
        <v>0</v>
      </c>
      <c r="AC6" s="41">
        <f t="shared" ca="1" si="10"/>
        <v>60000</v>
      </c>
      <c r="AD6" s="41">
        <f t="shared" ca="1" si="11"/>
        <v>60000</v>
      </c>
      <c r="AE6" s="76" t="s">
        <v>260</v>
      </c>
      <c r="AF6" s="42" t="s">
        <v>232</v>
      </c>
      <c r="AG6" s="41">
        <v>60000</v>
      </c>
      <c r="AH6" s="41"/>
      <c r="AI6" s="41"/>
      <c r="AJ6" s="41">
        <v>60000</v>
      </c>
      <c r="AK6" s="41">
        <v>3700</v>
      </c>
      <c r="AL6" s="41">
        <v>56300</v>
      </c>
      <c r="AM6" s="41">
        <v>56300</v>
      </c>
      <c r="AN6" s="42">
        <v>2201491821</v>
      </c>
      <c r="AO6" s="41">
        <v>3651860</v>
      </c>
      <c r="AP6" s="42" t="s">
        <v>243</v>
      </c>
      <c r="AQ6" s="69">
        <v>45382</v>
      </c>
    </row>
    <row r="7" spans="1:43">
      <c r="A7" s="56">
        <v>900483518</v>
      </c>
      <c r="B7" s="57" t="s">
        <v>129</v>
      </c>
      <c r="C7" s="35" t="str">
        <f t="shared" si="2"/>
        <v>HSIP4517</v>
      </c>
      <c r="D7" s="36" t="s">
        <v>26</v>
      </c>
      <c r="E7" s="36">
        <v>4517</v>
      </c>
      <c r="F7" s="36" t="s">
        <v>85</v>
      </c>
      <c r="G7" s="36" t="s">
        <v>134</v>
      </c>
      <c r="H7" s="43">
        <v>44804</v>
      </c>
      <c r="I7" s="43"/>
      <c r="J7" s="37">
        <f t="shared" ca="1" si="12"/>
        <v>618</v>
      </c>
      <c r="K7" s="62">
        <v>60000</v>
      </c>
      <c r="L7" s="44"/>
      <c r="M7" s="44"/>
      <c r="N7" s="44"/>
      <c r="O7" s="44"/>
      <c r="P7" s="44"/>
      <c r="Q7" s="44"/>
      <c r="R7" s="38"/>
      <c r="S7" s="45">
        <v>60000</v>
      </c>
      <c r="T7" s="44"/>
      <c r="U7" s="69">
        <v>45261.291666666664</v>
      </c>
      <c r="V7" s="62">
        <f t="shared" si="3"/>
        <v>0</v>
      </c>
      <c r="W7" s="41">
        <f t="shared" ca="1" si="4"/>
        <v>0</v>
      </c>
      <c r="X7" s="41">
        <f t="shared" ca="1" si="5"/>
        <v>0</v>
      </c>
      <c r="Y7" s="41">
        <f t="shared" ca="1" si="6"/>
        <v>0</v>
      </c>
      <c r="Z7" s="41">
        <f t="shared" ca="1" si="7"/>
        <v>0</v>
      </c>
      <c r="AA7" s="41">
        <f t="shared" ca="1" si="8"/>
        <v>0</v>
      </c>
      <c r="AB7" s="41">
        <f t="shared" ca="1" si="9"/>
        <v>0</v>
      </c>
      <c r="AC7" s="41">
        <f t="shared" ca="1" si="10"/>
        <v>0</v>
      </c>
      <c r="AD7" s="41">
        <f t="shared" ca="1" si="11"/>
        <v>0</v>
      </c>
      <c r="AE7" s="75" t="s">
        <v>252</v>
      </c>
      <c r="AF7" s="42" t="s">
        <v>232</v>
      </c>
      <c r="AG7" s="41">
        <v>60000</v>
      </c>
      <c r="AH7" s="41"/>
      <c r="AI7" s="41"/>
      <c r="AJ7" s="41">
        <v>60000</v>
      </c>
      <c r="AK7" s="41">
        <v>0</v>
      </c>
      <c r="AL7" s="41">
        <v>60000</v>
      </c>
      <c r="AM7" s="41">
        <v>60000</v>
      </c>
      <c r="AN7" s="42">
        <v>4800062753</v>
      </c>
      <c r="AO7" s="41">
        <v>5055000</v>
      </c>
      <c r="AP7" s="42" t="s">
        <v>244</v>
      </c>
      <c r="AQ7" s="69">
        <v>45382</v>
      </c>
    </row>
    <row r="8" spans="1:43">
      <c r="A8" s="56">
        <v>900483518</v>
      </c>
      <c r="B8" s="57" t="s">
        <v>129</v>
      </c>
      <c r="C8" s="35" t="str">
        <f t="shared" si="2"/>
        <v>HSIP4518</v>
      </c>
      <c r="D8" s="36" t="s">
        <v>26</v>
      </c>
      <c r="E8" s="36">
        <v>4518</v>
      </c>
      <c r="F8" s="36" t="s">
        <v>86</v>
      </c>
      <c r="G8" s="36" t="s">
        <v>135</v>
      </c>
      <c r="H8" s="43">
        <v>44804</v>
      </c>
      <c r="I8" s="43"/>
      <c r="J8" s="37">
        <f t="shared" ca="1" si="12"/>
        <v>618</v>
      </c>
      <c r="K8" s="62">
        <v>60000</v>
      </c>
      <c r="L8" s="44"/>
      <c r="M8" s="44"/>
      <c r="N8" s="44"/>
      <c r="O8" s="44"/>
      <c r="P8" s="44"/>
      <c r="Q8" s="44"/>
      <c r="R8" s="38"/>
      <c r="S8" s="45">
        <v>60000</v>
      </c>
      <c r="T8" s="44"/>
      <c r="U8" s="69">
        <v>45261.291666666664</v>
      </c>
      <c r="V8" s="62">
        <f t="shared" si="3"/>
        <v>0</v>
      </c>
      <c r="W8" s="41">
        <f t="shared" ca="1" si="4"/>
        <v>0</v>
      </c>
      <c r="X8" s="41">
        <f t="shared" ca="1" si="5"/>
        <v>0</v>
      </c>
      <c r="Y8" s="41">
        <f t="shared" ca="1" si="6"/>
        <v>0</v>
      </c>
      <c r="Z8" s="41">
        <f t="shared" ca="1" si="7"/>
        <v>0</v>
      </c>
      <c r="AA8" s="41">
        <f t="shared" ca="1" si="8"/>
        <v>0</v>
      </c>
      <c r="AB8" s="41">
        <f t="shared" ca="1" si="9"/>
        <v>0</v>
      </c>
      <c r="AC8" s="41">
        <f t="shared" ca="1" si="10"/>
        <v>0</v>
      </c>
      <c r="AD8" s="41">
        <f t="shared" ca="1" si="11"/>
        <v>0</v>
      </c>
      <c r="AE8" s="75" t="s">
        <v>252</v>
      </c>
      <c r="AF8" s="42" t="s">
        <v>232</v>
      </c>
      <c r="AG8" s="41">
        <v>60000</v>
      </c>
      <c r="AH8" s="41"/>
      <c r="AI8" s="41"/>
      <c r="AJ8" s="41">
        <v>60000</v>
      </c>
      <c r="AK8" s="41">
        <v>0</v>
      </c>
      <c r="AL8" s="41">
        <v>60000</v>
      </c>
      <c r="AM8" s="41">
        <v>60000</v>
      </c>
      <c r="AN8" s="42">
        <v>4800062753</v>
      </c>
      <c r="AO8" s="41">
        <v>5055000</v>
      </c>
      <c r="AP8" s="42" t="s">
        <v>244</v>
      </c>
      <c r="AQ8" s="69">
        <v>45382</v>
      </c>
    </row>
    <row r="9" spans="1:43">
      <c r="A9" s="56">
        <v>900483518</v>
      </c>
      <c r="B9" s="57" t="s">
        <v>129</v>
      </c>
      <c r="C9" s="35" t="str">
        <f t="shared" si="2"/>
        <v>HSIP4519</v>
      </c>
      <c r="D9" s="36" t="s">
        <v>26</v>
      </c>
      <c r="E9" s="36">
        <v>4519</v>
      </c>
      <c r="F9" s="36" t="s">
        <v>87</v>
      </c>
      <c r="G9" s="36" t="s">
        <v>136</v>
      </c>
      <c r="H9" s="43">
        <v>44804</v>
      </c>
      <c r="I9" s="43"/>
      <c r="J9" s="37">
        <f t="shared" ca="1" si="12"/>
        <v>618</v>
      </c>
      <c r="K9" s="62">
        <v>60000</v>
      </c>
      <c r="L9" s="44"/>
      <c r="M9" s="44"/>
      <c r="N9" s="44"/>
      <c r="O9" s="44"/>
      <c r="P9" s="44"/>
      <c r="Q9" s="44"/>
      <c r="R9" s="38"/>
      <c r="S9" s="45"/>
      <c r="T9" s="44"/>
      <c r="U9" s="69">
        <v>45261.291666666664</v>
      </c>
      <c r="V9" s="62">
        <f t="shared" si="3"/>
        <v>60000</v>
      </c>
      <c r="W9" s="41">
        <f t="shared" ca="1" si="4"/>
        <v>0</v>
      </c>
      <c r="X9" s="41">
        <f t="shared" ca="1" si="5"/>
        <v>0</v>
      </c>
      <c r="Y9" s="41">
        <f t="shared" ca="1" si="6"/>
        <v>0</v>
      </c>
      <c r="Z9" s="41">
        <f t="shared" ca="1" si="7"/>
        <v>0</v>
      </c>
      <c r="AA9" s="41">
        <f t="shared" ca="1" si="8"/>
        <v>0</v>
      </c>
      <c r="AB9" s="41">
        <f t="shared" ca="1" si="9"/>
        <v>0</v>
      </c>
      <c r="AC9" s="41">
        <f t="shared" ca="1" si="10"/>
        <v>60000</v>
      </c>
      <c r="AD9" s="41">
        <f t="shared" ca="1" si="11"/>
        <v>60000</v>
      </c>
      <c r="AE9" s="75" t="s">
        <v>250</v>
      </c>
      <c r="AF9" s="42" t="s">
        <v>233</v>
      </c>
      <c r="AG9" s="41">
        <v>0</v>
      </c>
      <c r="AH9" s="41">
        <v>60000</v>
      </c>
      <c r="AI9" s="73" t="s">
        <v>247</v>
      </c>
      <c r="AJ9" s="41">
        <v>0</v>
      </c>
      <c r="AK9" s="41">
        <v>0</v>
      </c>
      <c r="AL9" s="41">
        <v>0</v>
      </c>
      <c r="AM9" s="41">
        <v>0</v>
      </c>
      <c r="AN9" s="42"/>
      <c r="AO9" s="42"/>
      <c r="AP9" s="42"/>
      <c r="AQ9" s="69">
        <v>45382</v>
      </c>
    </row>
    <row r="10" spans="1:43">
      <c r="A10" s="56">
        <v>900483518</v>
      </c>
      <c r="B10" s="57" t="s">
        <v>129</v>
      </c>
      <c r="C10" s="35" t="str">
        <f t="shared" si="2"/>
        <v>HSIP4520</v>
      </c>
      <c r="D10" s="36" t="s">
        <v>26</v>
      </c>
      <c r="E10" s="36">
        <v>4520</v>
      </c>
      <c r="F10" s="36" t="s">
        <v>88</v>
      </c>
      <c r="G10" s="36" t="s">
        <v>137</v>
      </c>
      <c r="H10" s="43">
        <v>44804</v>
      </c>
      <c r="I10" s="43"/>
      <c r="J10" s="37">
        <f t="shared" ca="1" si="12"/>
        <v>618</v>
      </c>
      <c r="K10" s="62">
        <v>34000</v>
      </c>
      <c r="L10" s="44"/>
      <c r="M10" s="44"/>
      <c r="N10" s="44"/>
      <c r="O10" s="44"/>
      <c r="P10" s="44"/>
      <c r="Q10" s="44"/>
      <c r="R10" s="38"/>
      <c r="S10" s="45"/>
      <c r="T10" s="44"/>
      <c r="U10" s="69">
        <v>45261.291666666664</v>
      </c>
      <c r="V10" s="62">
        <f t="shared" si="3"/>
        <v>34000</v>
      </c>
      <c r="W10" s="41">
        <f t="shared" ca="1" si="4"/>
        <v>0</v>
      </c>
      <c r="X10" s="41">
        <f t="shared" ca="1" si="5"/>
        <v>0</v>
      </c>
      <c r="Y10" s="41">
        <f t="shared" ca="1" si="6"/>
        <v>0</v>
      </c>
      <c r="Z10" s="41">
        <f t="shared" ca="1" si="7"/>
        <v>0</v>
      </c>
      <c r="AA10" s="41">
        <f t="shared" ca="1" si="8"/>
        <v>0</v>
      </c>
      <c r="AB10" s="41">
        <f t="shared" ca="1" si="9"/>
        <v>0</v>
      </c>
      <c r="AC10" s="41">
        <f t="shared" ca="1" si="10"/>
        <v>34000</v>
      </c>
      <c r="AD10" s="41">
        <f t="shared" ca="1" si="11"/>
        <v>34000</v>
      </c>
      <c r="AE10" s="75" t="s">
        <v>250</v>
      </c>
      <c r="AF10" s="42" t="s">
        <v>233</v>
      </c>
      <c r="AG10" s="41">
        <v>0</v>
      </c>
      <c r="AH10" s="41">
        <v>34000</v>
      </c>
      <c r="AI10" s="74" t="s">
        <v>248</v>
      </c>
      <c r="AJ10" s="41">
        <v>0</v>
      </c>
      <c r="AK10" s="41">
        <v>0</v>
      </c>
      <c r="AL10" s="41">
        <v>0</v>
      </c>
      <c r="AM10" s="41">
        <v>0</v>
      </c>
      <c r="AN10" s="42"/>
      <c r="AO10" s="42"/>
      <c r="AP10" s="42"/>
      <c r="AQ10" s="69">
        <v>45382</v>
      </c>
    </row>
    <row r="11" spans="1:43">
      <c r="A11" s="56">
        <v>900483518</v>
      </c>
      <c r="B11" s="57" t="s">
        <v>129</v>
      </c>
      <c r="C11" s="35" t="str">
        <f t="shared" si="2"/>
        <v>HSIP4521</v>
      </c>
      <c r="D11" s="36" t="s">
        <v>26</v>
      </c>
      <c r="E11" s="36">
        <v>4521</v>
      </c>
      <c r="F11" s="36" t="s">
        <v>89</v>
      </c>
      <c r="G11" s="36" t="s">
        <v>138</v>
      </c>
      <c r="H11" s="43">
        <v>44804</v>
      </c>
      <c r="I11" s="43"/>
      <c r="J11" s="37">
        <f t="shared" ca="1" si="12"/>
        <v>618</v>
      </c>
      <c r="K11" s="62">
        <v>34000</v>
      </c>
      <c r="L11" s="44"/>
      <c r="M11" s="44"/>
      <c r="N11" s="44"/>
      <c r="O11" s="44"/>
      <c r="P11" s="44"/>
      <c r="Q11" s="44"/>
      <c r="R11" s="38"/>
      <c r="S11" s="45"/>
      <c r="T11" s="44"/>
      <c r="U11" s="69">
        <v>45261.291666666664</v>
      </c>
      <c r="V11" s="62">
        <f t="shared" si="3"/>
        <v>34000</v>
      </c>
      <c r="W11" s="41">
        <f t="shared" ca="1" si="4"/>
        <v>0</v>
      </c>
      <c r="X11" s="41">
        <f t="shared" ca="1" si="5"/>
        <v>0</v>
      </c>
      <c r="Y11" s="41">
        <f t="shared" ca="1" si="6"/>
        <v>0</v>
      </c>
      <c r="Z11" s="41">
        <f t="shared" ca="1" si="7"/>
        <v>0</v>
      </c>
      <c r="AA11" s="41">
        <f t="shared" ca="1" si="8"/>
        <v>0</v>
      </c>
      <c r="AB11" s="41">
        <f t="shared" ca="1" si="9"/>
        <v>0</v>
      </c>
      <c r="AC11" s="41">
        <f t="shared" ca="1" si="10"/>
        <v>34000</v>
      </c>
      <c r="AD11" s="41">
        <f t="shared" ca="1" si="11"/>
        <v>34000</v>
      </c>
      <c r="AE11" s="75" t="s">
        <v>250</v>
      </c>
      <c r="AF11" s="42" t="s">
        <v>233</v>
      </c>
      <c r="AG11" s="41">
        <v>0</v>
      </c>
      <c r="AH11" s="41">
        <v>34000</v>
      </c>
      <c r="AI11" s="73" t="s">
        <v>249</v>
      </c>
      <c r="AJ11" s="41">
        <v>0</v>
      </c>
      <c r="AK11" s="41">
        <v>0</v>
      </c>
      <c r="AL11" s="41">
        <v>0</v>
      </c>
      <c r="AM11" s="41">
        <v>0</v>
      </c>
      <c r="AN11" s="42"/>
      <c r="AO11" s="42"/>
      <c r="AP11" s="42"/>
      <c r="AQ11" s="69">
        <v>45382</v>
      </c>
    </row>
    <row r="12" spans="1:43">
      <c r="A12" s="56">
        <v>900483518</v>
      </c>
      <c r="B12" s="57" t="s">
        <v>129</v>
      </c>
      <c r="C12" s="35" t="str">
        <f t="shared" si="2"/>
        <v>HSIP4522</v>
      </c>
      <c r="D12" s="36" t="s">
        <v>26</v>
      </c>
      <c r="E12" s="36">
        <v>4522</v>
      </c>
      <c r="F12" s="36" t="s">
        <v>90</v>
      </c>
      <c r="G12" s="36" t="s">
        <v>139</v>
      </c>
      <c r="H12" s="43">
        <v>44804</v>
      </c>
      <c r="I12" s="43"/>
      <c r="J12" s="37">
        <f t="shared" ca="1" si="12"/>
        <v>618</v>
      </c>
      <c r="K12" s="62">
        <v>60000</v>
      </c>
      <c r="L12" s="44"/>
      <c r="M12" s="44"/>
      <c r="N12" s="44"/>
      <c r="O12" s="44"/>
      <c r="P12" s="44"/>
      <c r="Q12" s="44"/>
      <c r="R12" s="38"/>
      <c r="S12" s="45"/>
      <c r="T12" s="44"/>
      <c r="U12" s="69">
        <v>45261.291666666664</v>
      </c>
      <c r="V12" s="62">
        <f t="shared" si="3"/>
        <v>60000</v>
      </c>
      <c r="W12" s="41">
        <f t="shared" ca="1" si="4"/>
        <v>0</v>
      </c>
      <c r="X12" s="41">
        <f t="shared" ca="1" si="5"/>
        <v>0</v>
      </c>
      <c r="Y12" s="41">
        <f t="shared" ca="1" si="6"/>
        <v>0</v>
      </c>
      <c r="Z12" s="41">
        <f t="shared" ca="1" si="7"/>
        <v>0</v>
      </c>
      <c r="AA12" s="41">
        <f t="shared" ca="1" si="8"/>
        <v>0</v>
      </c>
      <c r="AB12" s="41">
        <f t="shared" ca="1" si="9"/>
        <v>0</v>
      </c>
      <c r="AC12" s="41">
        <f t="shared" ca="1" si="10"/>
        <v>60000</v>
      </c>
      <c r="AD12" s="41">
        <f t="shared" ca="1" si="11"/>
        <v>60000</v>
      </c>
      <c r="AE12" s="76" t="s">
        <v>260</v>
      </c>
      <c r="AF12" s="42" t="s">
        <v>232</v>
      </c>
      <c r="AG12" s="41">
        <v>60000</v>
      </c>
      <c r="AH12" s="41"/>
      <c r="AI12" s="41"/>
      <c r="AJ12" s="41">
        <v>60000</v>
      </c>
      <c r="AK12" s="41">
        <v>3700</v>
      </c>
      <c r="AL12" s="41">
        <v>56300</v>
      </c>
      <c r="AM12" s="41">
        <v>56300</v>
      </c>
      <c r="AN12" s="42">
        <v>2201491821</v>
      </c>
      <c r="AO12" s="41">
        <v>3651860</v>
      </c>
      <c r="AP12" s="42" t="s">
        <v>243</v>
      </c>
      <c r="AQ12" s="69">
        <v>45382</v>
      </c>
    </row>
    <row r="13" spans="1:43">
      <c r="A13" s="56">
        <v>900483518</v>
      </c>
      <c r="B13" s="57" t="s">
        <v>129</v>
      </c>
      <c r="C13" s="35" t="str">
        <f t="shared" si="2"/>
        <v>HSIP4649</v>
      </c>
      <c r="D13" s="36" t="s">
        <v>26</v>
      </c>
      <c r="E13" s="46">
        <v>4649</v>
      </c>
      <c r="F13" s="36" t="s">
        <v>91</v>
      </c>
      <c r="G13" s="36" t="s">
        <v>140</v>
      </c>
      <c r="H13" s="47">
        <v>44826</v>
      </c>
      <c r="I13" s="47"/>
      <c r="J13" s="37">
        <f t="shared" ca="1" si="12"/>
        <v>596</v>
      </c>
      <c r="K13" s="62">
        <v>60000</v>
      </c>
      <c r="L13" s="44"/>
      <c r="M13" s="44"/>
      <c r="N13" s="44"/>
      <c r="O13" s="44"/>
      <c r="P13" s="44"/>
      <c r="Q13" s="44"/>
      <c r="R13" s="44">
        <v>60000</v>
      </c>
      <c r="S13" s="45"/>
      <c r="T13" s="44"/>
      <c r="U13" s="69" t="e">
        <v>#N/A</v>
      </c>
      <c r="V13" s="62">
        <f t="shared" si="3"/>
        <v>0</v>
      </c>
      <c r="W13" s="41">
        <f t="shared" ca="1" si="4"/>
        <v>0</v>
      </c>
      <c r="X13" s="41">
        <f t="shared" ca="1" si="5"/>
        <v>0</v>
      </c>
      <c r="Y13" s="41">
        <f t="shared" ca="1" si="6"/>
        <v>0</v>
      </c>
      <c r="Z13" s="41">
        <f t="shared" ca="1" si="7"/>
        <v>0</v>
      </c>
      <c r="AA13" s="41">
        <f t="shared" ca="1" si="8"/>
        <v>0</v>
      </c>
      <c r="AB13" s="41">
        <f t="shared" ca="1" si="9"/>
        <v>0</v>
      </c>
      <c r="AC13" s="41">
        <f t="shared" ca="1" si="10"/>
        <v>0</v>
      </c>
      <c r="AD13" s="41">
        <f t="shared" ca="1" si="11"/>
        <v>0</v>
      </c>
      <c r="AE13" s="75" t="s">
        <v>251</v>
      </c>
      <c r="AF13" s="42" t="e">
        <v>#N/A</v>
      </c>
      <c r="AG13" s="41">
        <v>0</v>
      </c>
      <c r="AH13" s="41"/>
      <c r="AI13" s="41"/>
      <c r="AJ13" s="41">
        <v>0</v>
      </c>
      <c r="AK13" s="41">
        <v>0</v>
      </c>
      <c r="AL13" s="41">
        <v>0</v>
      </c>
      <c r="AM13" s="41">
        <v>0</v>
      </c>
      <c r="AN13" s="42"/>
      <c r="AO13" s="42"/>
      <c r="AP13" s="42"/>
      <c r="AQ13" s="69">
        <v>45382</v>
      </c>
    </row>
    <row r="14" spans="1:43">
      <c r="A14" s="56">
        <v>900483518</v>
      </c>
      <c r="B14" s="57" t="s">
        <v>129</v>
      </c>
      <c r="C14" s="35" t="str">
        <f t="shared" si="2"/>
        <v>HSIP4650</v>
      </c>
      <c r="D14" s="36" t="s">
        <v>26</v>
      </c>
      <c r="E14" s="46">
        <v>4650</v>
      </c>
      <c r="F14" s="36" t="s">
        <v>92</v>
      </c>
      <c r="G14" s="36" t="s">
        <v>141</v>
      </c>
      <c r="H14" s="47">
        <v>44826</v>
      </c>
      <c r="I14" s="47"/>
      <c r="J14" s="37">
        <f t="shared" ca="1" si="12"/>
        <v>596</v>
      </c>
      <c r="K14" s="62">
        <v>60000</v>
      </c>
      <c r="L14" s="44"/>
      <c r="M14" s="44"/>
      <c r="N14" s="44"/>
      <c r="O14" s="44"/>
      <c r="P14" s="44"/>
      <c r="Q14" s="44"/>
      <c r="R14" s="44">
        <v>60000</v>
      </c>
      <c r="S14" s="45"/>
      <c r="T14" s="44"/>
      <c r="U14" s="69" t="e">
        <v>#N/A</v>
      </c>
      <c r="V14" s="62">
        <f t="shared" si="3"/>
        <v>0</v>
      </c>
      <c r="W14" s="41">
        <f t="shared" ca="1" si="4"/>
        <v>0</v>
      </c>
      <c r="X14" s="41">
        <f t="shared" ca="1" si="5"/>
        <v>0</v>
      </c>
      <c r="Y14" s="41">
        <f t="shared" ca="1" si="6"/>
        <v>0</v>
      </c>
      <c r="Z14" s="41">
        <f t="shared" ca="1" si="7"/>
        <v>0</v>
      </c>
      <c r="AA14" s="41">
        <f t="shared" ca="1" si="8"/>
        <v>0</v>
      </c>
      <c r="AB14" s="41">
        <f t="shared" ca="1" si="9"/>
        <v>0</v>
      </c>
      <c r="AC14" s="41">
        <f t="shared" ca="1" si="10"/>
        <v>0</v>
      </c>
      <c r="AD14" s="41">
        <f t="shared" ca="1" si="11"/>
        <v>0</v>
      </c>
      <c r="AE14" s="75" t="s">
        <v>251</v>
      </c>
      <c r="AF14" s="42" t="e">
        <v>#N/A</v>
      </c>
      <c r="AG14" s="41">
        <v>0</v>
      </c>
      <c r="AH14" s="41"/>
      <c r="AI14" s="41"/>
      <c r="AJ14" s="41">
        <v>0</v>
      </c>
      <c r="AK14" s="41">
        <v>0</v>
      </c>
      <c r="AL14" s="41">
        <v>0</v>
      </c>
      <c r="AM14" s="41">
        <v>0</v>
      </c>
      <c r="AN14" s="42"/>
      <c r="AO14" s="42"/>
      <c r="AP14" s="42"/>
      <c r="AQ14" s="69">
        <v>45382</v>
      </c>
    </row>
    <row r="15" spans="1:43">
      <c r="A15" s="56">
        <v>900483518</v>
      </c>
      <c r="B15" s="57" t="s">
        <v>129</v>
      </c>
      <c r="C15" s="35" t="str">
        <f t="shared" si="2"/>
        <v>HSIP4651</v>
      </c>
      <c r="D15" s="36" t="s">
        <v>26</v>
      </c>
      <c r="E15" s="46">
        <v>4651</v>
      </c>
      <c r="F15" s="36" t="s">
        <v>93</v>
      </c>
      <c r="G15" s="36" t="s">
        <v>142</v>
      </c>
      <c r="H15" s="47">
        <v>44826</v>
      </c>
      <c r="I15" s="47"/>
      <c r="J15" s="37">
        <f t="shared" ca="1" si="12"/>
        <v>596</v>
      </c>
      <c r="K15" s="62">
        <v>60000</v>
      </c>
      <c r="L15" s="44"/>
      <c r="M15" s="44"/>
      <c r="N15" s="44"/>
      <c r="O15" s="44"/>
      <c r="P15" s="44"/>
      <c r="Q15" s="44"/>
      <c r="R15" s="44">
        <v>60000</v>
      </c>
      <c r="S15" s="45"/>
      <c r="T15" s="44"/>
      <c r="U15" s="69" t="e">
        <v>#N/A</v>
      </c>
      <c r="V15" s="62">
        <f t="shared" si="3"/>
        <v>0</v>
      </c>
      <c r="W15" s="41">
        <f t="shared" ca="1" si="4"/>
        <v>0</v>
      </c>
      <c r="X15" s="41">
        <f t="shared" ca="1" si="5"/>
        <v>0</v>
      </c>
      <c r="Y15" s="41">
        <f t="shared" ca="1" si="6"/>
        <v>0</v>
      </c>
      <c r="Z15" s="41">
        <f t="shared" ca="1" si="7"/>
        <v>0</v>
      </c>
      <c r="AA15" s="41">
        <f t="shared" ca="1" si="8"/>
        <v>0</v>
      </c>
      <c r="AB15" s="41">
        <f t="shared" ca="1" si="9"/>
        <v>0</v>
      </c>
      <c r="AC15" s="41">
        <f t="shared" ca="1" si="10"/>
        <v>0</v>
      </c>
      <c r="AD15" s="41">
        <f t="shared" ca="1" si="11"/>
        <v>0</v>
      </c>
      <c r="AE15" s="75" t="s">
        <v>251</v>
      </c>
      <c r="AF15" s="42" t="e">
        <v>#N/A</v>
      </c>
      <c r="AG15" s="41">
        <v>0</v>
      </c>
      <c r="AH15" s="41"/>
      <c r="AI15" s="41"/>
      <c r="AJ15" s="41">
        <v>0</v>
      </c>
      <c r="AK15" s="41">
        <v>0</v>
      </c>
      <c r="AL15" s="41">
        <v>0</v>
      </c>
      <c r="AM15" s="41">
        <v>0</v>
      </c>
      <c r="AN15" s="42"/>
      <c r="AO15" s="42"/>
      <c r="AP15" s="42"/>
      <c r="AQ15" s="69">
        <v>45382</v>
      </c>
    </row>
    <row r="16" spans="1:43">
      <c r="A16" s="56">
        <v>900483518</v>
      </c>
      <c r="B16" s="57" t="s">
        <v>129</v>
      </c>
      <c r="C16" s="35" t="str">
        <f t="shared" si="2"/>
        <v>HSIP4652</v>
      </c>
      <c r="D16" s="36" t="s">
        <v>26</v>
      </c>
      <c r="E16" s="46">
        <v>4652</v>
      </c>
      <c r="F16" s="36" t="s">
        <v>94</v>
      </c>
      <c r="G16" s="36" t="s">
        <v>143</v>
      </c>
      <c r="H16" s="47">
        <v>44826</v>
      </c>
      <c r="I16" s="47"/>
      <c r="J16" s="37">
        <f t="shared" ca="1" si="12"/>
        <v>596</v>
      </c>
      <c r="K16" s="62">
        <v>60000</v>
      </c>
      <c r="L16" s="44"/>
      <c r="M16" s="44"/>
      <c r="N16" s="44"/>
      <c r="O16" s="44"/>
      <c r="P16" s="44"/>
      <c r="Q16" s="44"/>
      <c r="R16" s="44">
        <v>60000</v>
      </c>
      <c r="S16" s="45"/>
      <c r="T16" s="44"/>
      <c r="U16" s="69" t="e">
        <v>#N/A</v>
      </c>
      <c r="V16" s="62">
        <f t="shared" si="3"/>
        <v>0</v>
      </c>
      <c r="W16" s="41">
        <f t="shared" ca="1" si="4"/>
        <v>0</v>
      </c>
      <c r="X16" s="41">
        <f t="shared" ca="1" si="5"/>
        <v>0</v>
      </c>
      <c r="Y16" s="41">
        <f t="shared" ca="1" si="6"/>
        <v>0</v>
      </c>
      <c r="Z16" s="41">
        <f t="shared" ca="1" si="7"/>
        <v>0</v>
      </c>
      <c r="AA16" s="41">
        <f t="shared" ca="1" si="8"/>
        <v>0</v>
      </c>
      <c r="AB16" s="41">
        <f t="shared" ca="1" si="9"/>
        <v>0</v>
      </c>
      <c r="AC16" s="41">
        <f t="shared" ca="1" si="10"/>
        <v>0</v>
      </c>
      <c r="AD16" s="41">
        <f t="shared" ca="1" si="11"/>
        <v>0</v>
      </c>
      <c r="AE16" s="75" t="s">
        <v>251</v>
      </c>
      <c r="AF16" s="42" t="e">
        <v>#N/A</v>
      </c>
      <c r="AG16" s="41">
        <v>0</v>
      </c>
      <c r="AH16" s="41"/>
      <c r="AI16" s="41"/>
      <c r="AJ16" s="41">
        <v>0</v>
      </c>
      <c r="AK16" s="41">
        <v>0</v>
      </c>
      <c r="AL16" s="41">
        <v>0</v>
      </c>
      <c r="AM16" s="41">
        <v>0</v>
      </c>
      <c r="AN16" s="42"/>
      <c r="AO16" s="42"/>
      <c r="AP16" s="42"/>
      <c r="AQ16" s="69">
        <v>45382</v>
      </c>
    </row>
    <row r="17" spans="1:43">
      <c r="A17" s="56">
        <v>900483518</v>
      </c>
      <c r="B17" s="57" t="s">
        <v>129</v>
      </c>
      <c r="C17" s="35" t="str">
        <f t="shared" si="2"/>
        <v>HSIP4653</v>
      </c>
      <c r="D17" s="36" t="s">
        <v>26</v>
      </c>
      <c r="E17" s="46">
        <v>4653</v>
      </c>
      <c r="F17" s="36" t="s">
        <v>95</v>
      </c>
      <c r="G17" s="36" t="s">
        <v>144</v>
      </c>
      <c r="H17" s="47">
        <v>44826</v>
      </c>
      <c r="I17" s="47"/>
      <c r="J17" s="37">
        <f t="shared" ca="1" si="12"/>
        <v>596</v>
      </c>
      <c r="K17" s="62">
        <v>60000</v>
      </c>
      <c r="L17" s="44"/>
      <c r="M17" s="44"/>
      <c r="N17" s="44"/>
      <c r="O17" s="44"/>
      <c r="P17" s="44"/>
      <c r="Q17" s="44"/>
      <c r="R17" s="44">
        <v>60000</v>
      </c>
      <c r="S17" s="45"/>
      <c r="T17" s="44"/>
      <c r="U17" s="69" t="e">
        <v>#N/A</v>
      </c>
      <c r="V17" s="62">
        <f t="shared" si="3"/>
        <v>0</v>
      </c>
      <c r="W17" s="41">
        <f t="shared" ca="1" si="4"/>
        <v>0</v>
      </c>
      <c r="X17" s="41">
        <f t="shared" ca="1" si="5"/>
        <v>0</v>
      </c>
      <c r="Y17" s="41">
        <f t="shared" ca="1" si="6"/>
        <v>0</v>
      </c>
      <c r="Z17" s="41">
        <f t="shared" ca="1" si="7"/>
        <v>0</v>
      </c>
      <c r="AA17" s="41">
        <f t="shared" ca="1" si="8"/>
        <v>0</v>
      </c>
      <c r="AB17" s="41">
        <f t="shared" ca="1" si="9"/>
        <v>0</v>
      </c>
      <c r="AC17" s="41">
        <f t="shared" ca="1" si="10"/>
        <v>0</v>
      </c>
      <c r="AD17" s="41">
        <f t="shared" ca="1" si="11"/>
        <v>0</v>
      </c>
      <c r="AE17" s="75" t="s">
        <v>251</v>
      </c>
      <c r="AF17" s="42" t="e">
        <v>#N/A</v>
      </c>
      <c r="AG17" s="41">
        <v>0</v>
      </c>
      <c r="AH17" s="41"/>
      <c r="AI17" s="41"/>
      <c r="AJ17" s="41">
        <v>0</v>
      </c>
      <c r="AK17" s="41">
        <v>0</v>
      </c>
      <c r="AL17" s="41">
        <v>0</v>
      </c>
      <c r="AM17" s="41">
        <v>0</v>
      </c>
      <c r="AN17" s="42"/>
      <c r="AO17" s="42"/>
      <c r="AP17" s="42"/>
      <c r="AQ17" s="69">
        <v>45382</v>
      </c>
    </row>
    <row r="18" spans="1:43">
      <c r="A18" s="56">
        <v>900483518</v>
      </c>
      <c r="B18" s="57" t="s">
        <v>129</v>
      </c>
      <c r="C18" s="35" t="s">
        <v>27</v>
      </c>
      <c r="D18" s="36" t="s">
        <v>26</v>
      </c>
      <c r="E18" s="46">
        <v>4957</v>
      </c>
      <c r="F18" s="36" t="s">
        <v>27</v>
      </c>
      <c r="G18" s="36" t="s">
        <v>145</v>
      </c>
      <c r="H18" s="47">
        <v>44890</v>
      </c>
      <c r="I18" s="47"/>
      <c r="J18" s="37">
        <f t="shared" ca="1" si="12"/>
        <v>532</v>
      </c>
      <c r="K18" s="62">
        <v>60000</v>
      </c>
      <c r="L18" s="44"/>
      <c r="M18" s="44"/>
      <c r="N18" s="44"/>
      <c r="O18" s="44"/>
      <c r="P18" s="44"/>
      <c r="Q18" s="44"/>
      <c r="R18" s="44"/>
      <c r="S18" s="45">
        <v>60000</v>
      </c>
      <c r="T18" s="44"/>
      <c r="U18" s="69">
        <v>45261.291666666664</v>
      </c>
      <c r="V18" s="62">
        <f t="shared" si="3"/>
        <v>0</v>
      </c>
      <c r="W18" s="41">
        <f t="shared" ca="1" si="4"/>
        <v>0</v>
      </c>
      <c r="X18" s="41">
        <f t="shared" ca="1" si="5"/>
        <v>0</v>
      </c>
      <c r="Y18" s="41">
        <f t="shared" ca="1" si="6"/>
        <v>0</v>
      </c>
      <c r="Z18" s="41">
        <f t="shared" ca="1" si="7"/>
        <v>0</v>
      </c>
      <c r="AA18" s="41">
        <f t="shared" ca="1" si="8"/>
        <v>0</v>
      </c>
      <c r="AB18" s="41">
        <f t="shared" ca="1" si="9"/>
        <v>0</v>
      </c>
      <c r="AC18" s="41">
        <f t="shared" ca="1" si="10"/>
        <v>0</v>
      </c>
      <c r="AD18" s="45"/>
      <c r="AE18" s="75" t="s">
        <v>252</v>
      </c>
      <c r="AF18" s="42" t="s">
        <v>232</v>
      </c>
      <c r="AG18" s="41">
        <v>60000</v>
      </c>
      <c r="AH18" s="41"/>
      <c r="AI18" s="41"/>
      <c r="AJ18" s="41">
        <v>60000</v>
      </c>
      <c r="AK18" s="41">
        <v>0</v>
      </c>
      <c r="AL18" s="41">
        <v>60000</v>
      </c>
      <c r="AM18" s="41">
        <v>60000</v>
      </c>
      <c r="AN18" s="42">
        <v>4800062753</v>
      </c>
      <c r="AO18" s="41">
        <v>5055000</v>
      </c>
      <c r="AP18" s="42" t="s">
        <v>244</v>
      </c>
      <c r="AQ18" s="69">
        <v>45382</v>
      </c>
    </row>
    <row r="19" spans="1:43">
      <c r="A19" s="56">
        <v>900483518</v>
      </c>
      <c r="B19" s="57" t="s">
        <v>129</v>
      </c>
      <c r="C19" s="35" t="s">
        <v>28</v>
      </c>
      <c r="D19" s="36" t="s">
        <v>26</v>
      </c>
      <c r="E19" s="46">
        <v>4958</v>
      </c>
      <c r="F19" s="36" t="s">
        <v>28</v>
      </c>
      <c r="G19" s="36" t="s">
        <v>146</v>
      </c>
      <c r="H19" s="47">
        <v>44890</v>
      </c>
      <c r="I19" s="47"/>
      <c r="J19" s="37">
        <f t="shared" ca="1" si="12"/>
        <v>532</v>
      </c>
      <c r="K19" s="62">
        <v>60000</v>
      </c>
      <c r="L19" s="44"/>
      <c r="M19" s="44"/>
      <c r="N19" s="44"/>
      <c r="O19" s="44"/>
      <c r="P19" s="44"/>
      <c r="Q19" s="44"/>
      <c r="R19" s="44"/>
      <c r="S19" s="45">
        <v>60000</v>
      </c>
      <c r="T19" s="44"/>
      <c r="U19" s="69">
        <v>45261.291666666664</v>
      </c>
      <c r="V19" s="62">
        <f t="shared" si="3"/>
        <v>0</v>
      </c>
      <c r="W19" s="41">
        <f t="shared" ca="1" si="4"/>
        <v>0</v>
      </c>
      <c r="X19" s="41">
        <f t="shared" ca="1" si="5"/>
        <v>0</v>
      </c>
      <c r="Y19" s="41">
        <f t="shared" ca="1" si="6"/>
        <v>0</v>
      </c>
      <c r="Z19" s="41">
        <f t="shared" ca="1" si="7"/>
        <v>0</v>
      </c>
      <c r="AA19" s="41">
        <f t="shared" ca="1" si="8"/>
        <v>0</v>
      </c>
      <c r="AB19" s="41">
        <f t="shared" ca="1" si="9"/>
        <v>0</v>
      </c>
      <c r="AC19" s="41">
        <f t="shared" ca="1" si="10"/>
        <v>0</v>
      </c>
      <c r="AD19" s="45"/>
      <c r="AE19" s="75" t="s">
        <v>252</v>
      </c>
      <c r="AF19" s="42" t="s">
        <v>232</v>
      </c>
      <c r="AG19" s="41">
        <v>60000</v>
      </c>
      <c r="AH19" s="41"/>
      <c r="AI19" s="41"/>
      <c r="AJ19" s="41">
        <v>60000</v>
      </c>
      <c r="AK19" s="41">
        <v>0</v>
      </c>
      <c r="AL19" s="41">
        <v>60000</v>
      </c>
      <c r="AM19" s="41">
        <v>60000</v>
      </c>
      <c r="AN19" s="42">
        <v>4800062753</v>
      </c>
      <c r="AO19" s="41">
        <v>5055000</v>
      </c>
      <c r="AP19" s="42" t="s">
        <v>244</v>
      </c>
      <c r="AQ19" s="69">
        <v>45382</v>
      </c>
    </row>
    <row r="20" spans="1:43">
      <c r="A20" s="56">
        <v>900483518</v>
      </c>
      <c r="B20" s="57" t="s">
        <v>129</v>
      </c>
      <c r="C20" s="35" t="s">
        <v>29</v>
      </c>
      <c r="D20" s="36" t="s">
        <v>26</v>
      </c>
      <c r="E20" s="46">
        <v>4959</v>
      </c>
      <c r="F20" s="36" t="s">
        <v>29</v>
      </c>
      <c r="G20" s="36" t="s">
        <v>147</v>
      </c>
      <c r="H20" s="47">
        <v>44890</v>
      </c>
      <c r="I20" s="47"/>
      <c r="J20" s="37">
        <f t="shared" ca="1" si="12"/>
        <v>532</v>
      </c>
      <c r="K20" s="62">
        <v>60000</v>
      </c>
      <c r="L20" s="44"/>
      <c r="M20" s="44"/>
      <c r="N20" s="44"/>
      <c r="O20" s="44"/>
      <c r="P20" s="44"/>
      <c r="Q20" s="44"/>
      <c r="R20" s="44"/>
      <c r="S20" s="45">
        <v>60000</v>
      </c>
      <c r="T20" s="44"/>
      <c r="U20" s="69">
        <v>45261.291666666664</v>
      </c>
      <c r="V20" s="62">
        <f t="shared" si="3"/>
        <v>0</v>
      </c>
      <c r="W20" s="41">
        <f t="shared" ca="1" si="4"/>
        <v>0</v>
      </c>
      <c r="X20" s="41">
        <f t="shared" ca="1" si="5"/>
        <v>0</v>
      </c>
      <c r="Y20" s="41">
        <f t="shared" ca="1" si="6"/>
        <v>0</v>
      </c>
      <c r="Z20" s="41">
        <f t="shared" ca="1" si="7"/>
        <v>0</v>
      </c>
      <c r="AA20" s="41">
        <f t="shared" ca="1" si="8"/>
        <v>0</v>
      </c>
      <c r="AB20" s="41">
        <f t="shared" ca="1" si="9"/>
        <v>0</v>
      </c>
      <c r="AC20" s="41">
        <f t="shared" ca="1" si="10"/>
        <v>0</v>
      </c>
      <c r="AD20" s="45"/>
      <c r="AE20" s="75" t="s">
        <v>252</v>
      </c>
      <c r="AF20" s="42" t="s">
        <v>232</v>
      </c>
      <c r="AG20" s="41">
        <v>60000</v>
      </c>
      <c r="AH20" s="41"/>
      <c r="AI20" s="41"/>
      <c r="AJ20" s="41">
        <v>60000</v>
      </c>
      <c r="AK20" s="41">
        <v>0</v>
      </c>
      <c r="AL20" s="41">
        <v>60000</v>
      </c>
      <c r="AM20" s="41">
        <v>60000</v>
      </c>
      <c r="AN20" s="42">
        <v>4800062753</v>
      </c>
      <c r="AO20" s="41">
        <v>5055000</v>
      </c>
      <c r="AP20" s="42" t="s">
        <v>244</v>
      </c>
      <c r="AQ20" s="69">
        <v>45382</v>
      </c>
    </row>
    <row r="21" spans="1:43">
      <c r="A21" s="56">
        <v>900483518</v>
      </c>
      <c r="B21" s="57" t="s">
        <v>129</v>
      </c>
      <c r="C21" s="35" t="s">
        <v>30</v>
      </c>
      <c r="D21" s="36" t="s">
        <v>26</v>
      </c>
      <c r="E21" s="46">
        <v>4960</v>
      </c>
      <c r="F21" s="36" t="s">
        <v>30</v>
      </c>
      <c r="G21" s="36" t="s">
        <v>148</v>
      </c>
      <c r="H21" s="47">
        <v>44890</v>
      </c>
      <c r="I21" s="47"/>
      <c r="J21" s="37">
        <f t="shared" ca="1" si="12"/>
        <v>532</v>
      </c>
      <c r="K21" s="62">
        <v>60000</v>
      </c>
      <c r="L21" s="44"/>
      <c r="M21" s="44"/>
      <c r="N21" s="44"/>
      <c r="O21" s="44"/>
      <c r="P21" s="44"/>
      <c r="Q21" s="44"/>
      <c r="R21" s="44"/>
      <c r="S21" s="45">
        <v>60000</v>
      </c>
      <c r="T21" s="44"/>
      <c r="U21" s="69">
        <v>45261.291666666664</v>
      </c>
      <c r="V21" s="62">
        <f t="shared" si="3"/>
        <v>0</v>
      </c>
      <c r="W21" s="41">
        <f t="shared" ca="1" si="4"/>
        <v>0</v>
      </c>
      <c r="X21" s="41">
        <f t="shared" ca="1" si="5"/>
        <v>0</v>
      </c>
      <c r="Y21" s="41">
        <f t="shared" ca="1" si="6"/>
        <v>0</v>
      </c>
      <c r="Z21" s="41">
        <f t="shared" ca="1" si="7"/>
        <v>0</v>
      </c>
      <c r="AA21" s="41">
        <f t="shared" ca="1" si="8"/>
        <v>0</v>
      </c>
      <c r="AB21" s="41">
        <f t="shared" ca="1" si="9"/>
        <v>0</v>
      </c>
      <c r="AC21" s="41">
        <f t="shared" ca="1" si="10"/>
        <v>0</v>
      </c>
      <c r="AD21" s="45"/>
      <c r="AE21" s="75" t="s">
        <v>252</v>
      </c>
      <c r="AF21" s="42" t="s">
        <v>232</v>
      </c>
      <c r="AG21" s="41">
        <v>60000</v>
      </c>
      <c r="AH21" s="41"/>
      <c r="AI21" s="41"/>
      <c r="AJ21" s="41">
        <v>60000</v>
      </c>
      <c r="AK21" s="41">
        <v>0</v>
      </c>
      <c r="AL21" s="41">
        <v>60000</v>
      </c>
      <c r="AM21" s="41">
        <v>60000</v>
      </c>
      <c r="AN21" s="42">
        <v>4800062753</v>
      </c>
      <c r="AO21" s="41">
        <v>5055000</v>
      </c>
      <c r="AP21" s="42" t="s">
        <v>244</v>
      </c>
      <c r="AQ21" s="69">
        <v>45382</v>
      </c>
    </row>
    <row r="22" spans="1:43">
      <c r="A22" s="56">
        <v>900483518</v>
      </c>
      <c r="B22" s="57" t="s">
        <v>129</v>
      </c>
      <c r="C22" s="35" t="s">
        <v>31</v>
      </c>
      <c r="D22" s="36" t="s">
        <v>26</v>
      </c>
      <c r="E22" s="46">
        <v>4961</v>
      </c>
      <c r="F22" s="36" t="s">
        <v>31</v>
      </c>
      <c r="G22" s="36" t="s">
        <v>149</v>
      </c>
      <c r="H22" s="47">
        <v>44890</v>
      </c>
      <c r="I22" s="47"/>
      <c r="J22" s="37">
        <f t="shared" ca="1" si="12"/>
        <v>532</v>
      </c>
      <c r="K22" s="62">
        <v>60000</v>
      </c>
      <c r="L22" s="44"/>
      <c r="M22" s="44"/>
      <c r="N22" s="44"/>
      <c r="O22" s="44"/>
      <c r="P22" s="44"/>
      <c r="Q22" s="44"/>
      <c r="R22" s="44"/>
      <c r="S22" s="45">
        <v>60000</v>
      </c>
      <c r="T22" s="44"/>
      <c r="U22" s="69">
        <v>45261.291666666664</v>
      </c>
      <c r="V22" s="62">
        <f t="shared" si="3"/>
        <v>0</v>
      </c>
      <c r="W22" s="41">
        <f t="shared" ca="1" si="4"/>
        <v>0</v>
      </c>
      <c r="X22" s="41">
        <f t="shared" ca="1" si="5"/>
        <v>0</v>
      </c>
      <c r="Y22" s="41">
        <f t="shared" ca="1" si="6"/>
        <v>0</v>
      </c>
      <c r="Z22" s="41">
        <f t="shared" ca="1" si="7"/>
        <v>0</v>
      </c>
      <c r="AA22" s="41">
        <f t="shared" ca="1" si="8"/>
        <v>0</v>
      </c>
      <c r="AB22" s="41">
        <f t="shared" ca="1" si="9"/>
        <v>0</v>
      </c>
      <c r="AC22" s="41">
        <f t="shared" ca="1" si="10"/>
        <v>0</v>
      </c>
      <c r="AD22" s="45"/>
      <c r="AE22" s="75" t="s">
        <v>252</v>
      </c>
      <c r="AF22" s="42" t="s">
        <v>232</v>
      </c>
      <c r="AG22" s="41">
        <v>60000</v>
      </c>
      <c r="AH22" s="41"/>
      <c r="AI22" s="41"/>
      <c r="AJ22" s="41">
        <v>60000</v>
      </c>
      <c r="AK22" s="41">
        <v>0</v>
      </c>
      <c r="AL22" s="41">
        <v>60000</v>
      </c>
      <c r="AM22" s="41">
        <v>60000</v>
      </c>
      <c r="AN22" s="42">
        <v>4800062753</v>
      </c>
      <c r="AO22" s="41">
        <v>5055000</v>
      </c>
      <c r="AP22" s="42" t="s">
        <v>244</v>
      </c>
      <c r="AQ22" s="69">
        <v>45382</v>
      </c>
    </row>
    <row r="23" spans="1:43">
      <c r="A23" s="56">
        <v>900483518</v>
      </c>
      <c r="B23" s="57" t="s">
        <v>129</v>
      </c>
      <c r="C23" s="35" t="s">
        <v>32</v>
      </c>
      <c r="D23" s="36" t="s">
        <v>26</v>
      </c>
      <c r="E23" s="46">
        <v>4962</v>
      </c>
      <c r="F23" s="36" t="s">
        <v>32</v>
      </c>
      <c r="G23" s="36" t="s">
        <v>150</v>
      </c>
      <c r="H23" s="47">
        <v>44890</v>
      </c>
      <c r="I23" s="47"/>
      <c r="J23" s="37">
        <f t="shared" ca="1" si="12"/>
        <v>532</v>
      </c>
      <c r="K23" s="62">
        <v>60000</v>
      </c>
      <c r="L23" s="44"/>
      <c r="M23" s="44"/>
      <c r="N23" s="44"/>
      <c r="O23" s="44"/>
      <c r="P23" s="44"/>
      <c r="Q23" s="44"/>
      <c r="R23" s="44"/>
      <c r="S23" s="45">
        <v>60000</v>
      </c>
      <c r="T23" s="44"/>
      <c r="U23" s="69">
        <v>45261.291666666664</v>
      </c>
      <c r="V23" s="62">
        <f t="shared" si="3"/>
        <v>0</v>
      </c>
      <c r="W23" s="41">
        <f t="shared" ca="1" si="4"/>
        <v>0</v>
      </c>
      <c r="X23" s="41">
        <f t="shared" ca="1" si="5"/>
        <v>0</v>
      </c>
      <c r="Y23" s="41">
        <f t="shared" ca="1" si="6"/>
        <v>0</v>
      </c>
      <c r="Z23" s="41">
        <f t="shared" ca="1" si="7"/>
        <v>0</v>
      </c>
      <c r="AA23" s="41">
        <f t="shared" ca="1" si="8"/>
        <v>0</v>
      </c>
      <c r="AB23" s="41">
        <f t="shared" ca="1" si="9"/>
        <v>0</v>
      </c>
      <c r="AC23" s="41">
        <f t="shared" ca="1" si="10"/>
        <v>0</v>
      </c>
      <c r="AD23" s="45"/>
      <c r="AE23" s="75" t="s">
        <v>252</v>
      </c>
      <c r="AF23" s="42" t="s">
        <v>232</v>
      </c>
      <c r="AG23" s="41">
        <v>60000</v>
      </c>
      <c r="AH23" s="41"/>
      <c r="AI23" s="41"/>
      <c r="AJ23" s="41">
        <v>60000</v>
      </c>
      <c r="AK23" s="41">
        <v>0</v>
      </c>
      <c r="AL23" s="41">
        <v>60000</v>
      </c>
      <c r="AM23" s="41">
        <v>60000</v>
      </c>
      <c r="AN23" s="42">
        <v>4800062753</v>
      </c>
      <c r="AO23" s="41">
        <v>5055000</v>
      </c>
      <c r="AP23" s="42" t="s">
        <v>244</v>
      </c>
      <c r="AQ23" s="69">
        <v>45382</v>
      </c>
    </row>
    <row r="24" spans="1:43">
      <c r="A24" s="56">
        <v>900483518</v>
      </c>
      <c r="B24" s="57" t="s">
        <v>129</v>
      </c>
      <c r="C24" s="35" t="s">
        <v>33</v>
      </c>
      <c r="D24" s="36" t="s">
        <v>26</v>
      </c>
      <c r="E24" s="46">
        <v>4963</v>
      </c>
      <c r="F24" s="36" t="s">
        <v>33</v>
      </c>
      <c r="G24" s="36" t="s">
        <v>151</v>
      </c>
      <c r="H24" s="47">
        <v>44890</v>
      </c>
      <c r="I24" s="47"/>
      <c r="J24" s="37">
        <f t="shared" ca="1" si="12"/>
        <v>532</v>
      </c>
      <c r="K24" s="62">
        <v>120000</v>
      </c>
      <c r="L24" s="44"/>
      <c r="M24" s="44"/>
      <c r="N24" s="44"/>
      <c r="O24" s="44"/>
      <c r="P24" s="44"/>
      <c r="Q24" s="44"/>
      <c r="R24" s="44"/>
      <c r="S24" s="45">
        <v>120000</v>
      </c>
      <c r="T24" s="44"/>
      <c r="U24" s="69">
        <v>45261.291666666664</v>
      </c>
      <c r="V24" s="62">
        <f t="shared" si="3"/>
        <v>0</v>
      </c>
      <c r="W24" s="41">
        <f t="shared" ca="1" si="4"/>
        <v>0</v>
      </c>
      <c r="X24" s="41">
        <f t="shared" ca="1" si="5"/>
        <v>0</v>
      </c>
      <c r="Y24" s="41">
        <f t="shared" ca="1" si="6"/>
        <v>0</v>
      </c>
      <c r="Z24" s="41">
        <f t="shared" ca="1" si="7"/>
        <v>0</v>
      </c>
      <c r="AA24" s="41">
        <f t="shared" ca="1" si="8"/>
        <v>0</v>
      </c>
      <c r="AB24" s="41">
        <f t="shared" ca="1" si="9"/>
        <v>0</v>
      </c>
      <c r="AC24" s="41">
        <f t="shared" ca="1" si="10"/>
        <v>0</v>
      </c>
      <c r="AD24" s="45"/>
      <c r="AE24" s="75" t="s">
        <v>252</v>
      </c>
      <c r="AF24" s="42" t="s">
        <v>232</v>
      </c>
      <c r="AG24" s="41">
        <v>120000</v>
      </c>
      <c r="AH24" s="41"/>
      <c r="AI24" s="41"/>
      <c r="AJ24" s="41">
        <v>120000</v>
      </c>
      <c r="AK24" s="41">
        <v>0</v>
      </c>
      <c r="AL24" s="41">
        <v>120000</v>
      </c>
      <c r="AM24" s="41">
        <v>120000</v>
      </c>
      <c r="AN24" s="42">
        <v>4800062753</v>
      </c>
      <c r="AO24" s="41">
        <v>5055000</v>
      </c>
      <c r="AP24" s="42" t="s">
        <v>244</v>
      </c>
      <c r="AQ24" s="69">
        <v>45382</v>
      </c>
    </row>
    <row r="25" spans="1:43">
      <c r="A25" s="56">
        <v>900483518</v>
      </c>
      <c r="B25" s="57" t="s">
        <v>129</v>
      </c>
      <c r="C25" s="35" t="s">
        <v>34</v>
      </c>
      <c r="D25" s="36" t="s">
        <v>26</v>
      </c>
      <c r="E25" s="46">
        <v>4964</v>
      </c>
      <c r="F25" s="36" t="s">
        <v>34</v>
      </c>
      <c r="G25" s="36" t="s">
        <v>152</v>
      </c>
      <c r="H25" s="47">
        <v>44890</v>
      </c>
      <c r="I25" s="47"/>
      <c r="J25" s="37">
        <f t="shared" ca="1" si="12"/>
        <v>532</v>
      </c>
      <c r="K25" s="62">
        <v>60000</v>
      </c>
      <c r="L25" s="44"/>
      <c r="M25" s="44"/>
      <c r="N25" s="44"/>
      <c r="O25" s="44"/>
      <c r="P25" s="44"/>
      <c r="Q25" s="44"/>
      <c r="R25" s="44"/>
      <c r="S25" s="45">
        <v>60000</v>
      </c>
      <c r="T25" s="44"/>
      <c r="U25" s="69">
        <v>45261.291666666664</v>
      </c>
      <c r="V25" s="62">
        <f t="shared" si="3"/>
        <v>0</v>
      </c>
      <c r="W25" s="41">
        <f t="shared" ca="1" si="4"/>
        <v>0</v>
      </c>
      <c r="X25" s="41">
        <f t="shared" ca="1" si="5"/>
        <v>0</v>
      </c>
      <c r="Y25" s="41">
        <f t="shared" ca="1" si="6"/>
        <v>0</v>
      </c>
      <c r="Z25" s="41">
        <f t="shared" ca="1" si="7"/>
        <v>0</v>
      </c>
      <c r="AA25" s="41">
        <f t="shared" ca="1" si="8"/>
        <v>0</v>
      </c>
      <c r="AB25" s="41">
        <f t="shared" ca="1" si="9"/>
        <v>0</v>
      </c>
      <c r="AC25" s="41">
        <f t="shared" ca="1" si="10"/>
        <v>0</v>
      </c>
      <c r="AD25" s="45"/>
      <c r="AE25" s="75" t="s">
        <v>252</v>
      </c>
      <c r="AF25" s="42" t="s">
        <v>232</v>
      </c>
      <c r="AG25" s="41">
        <v>60000</v>
      </c>
      <c r="AH25" s="41"/>
      <c r="AI25" s="41"/>
      <c r="AJ25" s="41">
        <v>60000</v>
      </c>
      <c r="AK25" s="41">
        <v>0</v>
      </c>
      <c r="AL25" s="41">
        <v>60000</v>
      </c>
      <c r="AM25" s="41">
        <v>60000</v>
      </c>
      <c r="AN25" s="42">
        <v>4800062753</v>
      </c>
      <c r="AO25" s="41">
        <v>5055000</v>
      </c>
      <c r="AP25" s="42" t="s">
        <v>244</v>
      </c>
      <c r="AQ25" s="69">
        <v>45382</v>
      </c>
    </row>
    <row r="26" spans="1:43">
      <c r="A26" s="56">
        <v>900483518</v>
      </c>
      <c r="B26" s="57" t="s">
        <v>129</v>
      </c>
      <c r="C26" s="35" t="s">
        <v>35</v>
      </c>
      <c r="D26" s="36" t="s">
        <v>26</v>
      </c>
      <c r="E26" s="46">
        <v>4965</v>
      </c>
      <c r="F26" s="36" t="s">
        <v>35</v>
      </c>
      <c r="G26" s="36" t="s">
        <v>153</v>
      </c>
      <c r="H26" s="47">
        <v>44890</v>
      </c>
      <c r="I26" s="47"/>
      <c r="J26" s="37">
        <f t="shared" ca="1" si="12"/>
        <v>532</v>
      </c>
      <c r="K26" s="62">
        <v>60000</v>
      </c>
      <c r="L26" s="44"/>
      <c r="M26" s="44"/>
      <c r="N26" s="44"/>
      <c r="O26" s="44"/>
      <c r="P26" s="44"/>
      <c r="Q26" s="44"/>
      <c r="R26" s="44"/>
      <c r="S26" s="45">
        <v>60000</v>
      </c>
      <c r="T26" s="44"/>
      <c r="U26" s="69">
        <v>45261.291666666664</v>
      </c>
      <c r="V26" s="62">
        <f t="shared" si="3"/>
        <v>0</v>
      </c>
      <c r="W26" s="41">
        <f t="shared" ca="1" si="4"/>
        <v>0</v>
      </c>
      <c r="X26" s="41">
        <f t="shared" ca="1" si="5"/>
        <v>0</v>
      </c>
      <c r="Y26" s="41">
        <f t="shared" ca="1" si="6"/>
        <v>0</v>
      </c>
      <c r="Z26" s="41">
        <f t="shared" ca="1" si="7"/>
        <v>0</v>
      </c>
      <c r="AA26" s="41">
        <f t="shared" ca="1" si="8"/>
        <v>0</v>
      </c>
      <c r="AB26" s="41">
        <f t="shared" ca="1" si="9"/>
        <v>0</v>
      </c>
      <c r="AC26" s="41">
        <f t="shared" ca="1" si="10"/>
        <v>0</v>
      </c>
      <c r="AD26" s="45"/>
      <c r="AE26" s="75" t="s">
        <v>252</v>
      </c>
      <c r="AF26" s="42" t="s">
        <v>232</v>
      </c>
      <c r="AG26" s="41">
        <v>60000</v>
      </c>
      <c r="AH26" s="41"/>
      <c r="AI26" s="41"/>
      <c r="AJ26" s="41">
        <v>60000</v>
      </c>
      <c r="AK26" s="41">
        <v>0</v>
      </c>
      <c r="AL26" s="41">
        <v>60000</v>
      </c>
      <c r="AM26" s="41">
        <v>60000</v>
      </c>
      <c r="AN26" s="42">
        <v>4800062753</v>
      </c>
      <c r="AO26" s="41">
        <v>5055000</v>
      </c>
      <c r="AP26" s="42" t="s">
        <v>244</v>
      </c>
      <c r="AQ26" s="69">
        <v>45382</v>
      </c>
    </row>
    <row r="27" spans="1:43">
      <c r="A27" s="56">
        <v>900483518</v>
      </c>
      <c r="B27" s="57" t="s">
        <v>129</v>
      </c>
      <c r="C27" s="35" t="s">
        <v>36</v>
      </c>
      <c r="D27" s="36" t="s">
        <v>26</v>
      </c>
      <c r="E27" s="46">
        <v>4966</v>
      </c>
      <c r="F27" s="36" t="s">
        <v>36</v>
      </c>
      <c r="G27" s="36" t="s">
        <v>154</v>
      </c>
      <c r="H27" s="47">
        <v>44890</v>
      </c>
      <c r="I27" s="47"/>
      <c r="J27" s="37">
        <f t="shared" ca="1" si="12"/>
        <v>532</v>
      </c>
      <c r="K27" s="62">
        <v>60000</v>
      </c>
      <c r="L27" s="44"/>
      <c r="M27" s="44"/>
      <c r="N27" s="44"/>
      <c r="O27" s="44"/>
      <c r="P27" s="44"/>
      <c r="Q27" s="44"/>
      <c r="R27" s="44"/>
      <c r="S27" s="45">
        <v>60000</v>
      </c>
      <c r="T27" s="44"/>
      <c r="U27" s="69">
        <v>45261.291666666664</v>
      </c>
      <c r="V27" s="62">
        <f t="shared" si="3"/>
        <v>0</v>
      </c>
      <c r="W27" s="41">
        <f t="shared" ca="1" si="4"/>
        <v>0</v>
      </c>
      <c r="X27" s="41">
        <f t="shared" ca="1" si="5"/>
        <v>0</v>
      </c>
      <c r="Y27" s="41">
        <f t="shared" ca="1" si="6"/>
        <v>0</v>
      </c>
      <c r="Z27" s="41">
        <f t="shared" ca="1" si="7"/>
        <v>0</v>
      </c>
      <c r="AA27" s="41">
        <f t="shared" ca="1" si="8"/>
        <v>0</v>
      </c>
      <c r="AB27" s="41">
        <f t="shared" ca="1" si="9"/>
        <v>0</v>
      </c>
      <c r="AC27" s="41">
        <f t="shared" ca="1" si="10"/>
        <v>0</v>
      </c>
      <c r="AD27" s="45"/>
      <c r="AE27" s="75" t="s">
        <v>252</v>
      </c>
      <c r="AF27" s="42" t="s">
        <v>232</v>
      </c>
      <c r="AG27" s="41">
        <v>60000</v>
      </c>
      <c r="AH27" s="41"/>
      <c r="AI27" s="41"/>
      <c r="AJ27" s="41">
        <v>60000</v>
      </c>
      <c r="AK27" s="41">
        <v>0</v>
      </c>
      <c r="AL27" s="41">
        <v>60000</v>
      </c>
      <c r="AM27" s="41">
        <v>60000</v>
      </c>
      <c r="AN27" s="42">
        <v>4800062753</v>
      </c>
      <c r="AO27" s="41">
        <v>5055000</v>
      </c>
      <c r="AP27" s="42" t="s">
        <v>244</v>
      </c>
      <c r="AQ27" s="69">
        <v>45382</v>
      </c>
    </row>
    <row r="28" spans="1:43">
      <c r="A28" s="56">
        <v>900483518</v>
      </c>
      <c r="B28" s="57" t="s">
        <v>129</v>
      </c>
      <c r="C28" s="35" t="s">
        <v>37</v>
      </c>
      <c r="D28" s="36" t="s">
        <v>26</v>
      </c>
      <c r="E28" s="46">
        <v>4967</v>
      </c>
      <c r="F28" s="36" t="s">
        <v>37</v>
      </c>
      <c r="G28" s="36" t="s">
        <v>155</v>
      </c>
      <c r="H28" s="47">
        <v>44890</v>
      </c>
      <c r="I28" s="47"/>
      <c r="J28" s="37">
        <f t="shared" ca="1" si="12"/>
        <v>532</v>
      </c>
      <c r="K28" s="62">
        <v>60000</v>
      </c>
      <c r="L28" s="44"/>
      <c r="M28" s="44"/>
      <c r="N28" s="44"/>
      <c r="O28" s="44"/>
      <c r="P28" s="44"/>
      <c r="Q28" s="44"/>
      <c r="R28" s="44"/>
      <c r="S28" s="45">
        <v>60000</v>
      </c>
      <c r="T28" s="44"/>
      <c r="U28" s="69">
        <v>45261.291666666664</v>
      </c>
      <c r="V28" s="62">
        <f t="shared" si="3"/>
        <v>0</v>
      </c>
      <c r="W28" s="41">
        <f t="shared" ca="1" si="4"/>
        <v>0</v>
      </c>
      <c r="X28" s="41">
        <f t="shared" ca="1" si="5"/>
        <v>0</v>
      </c>
      <c r="Y28" s="41">
        <f t="shared" ca="1" si="6"/>
        <v>0</v>
      </c>
      <c r="Z28" s="41">
        <f t="shared" ca="1" si="7"/>
        <v>0</v>
      </c>
      <c r="AA28" s="41">
        <f t="shared" ca="1" si="8"/>
        <v>0</v>
      </c>
      <c r="AB28" s="41">
        <f t="shared" ca="1" si="9"/>
        <v>0</v>
      </c>
      <c r="AC28" s="41">
        <f t="shared" ca="1" si="10"/>
        <v>0</v>
      </c>
      <c r="AD28" s="45"/>
      <c r="AE28" s="75" t="s">
        <v>252</v>
      </c>
      <c r="AF28" s="42" t="s">
        <v>232</v>
      </c>
      <c r="AG28" s="41">
        <v>60000</v>
      </c>
      <c r="AH28" s="41"/>
      <c r="AI28" s="41"/>
      <c r="AJ28" s="41">
        <v>60000</v>
      </c>
      <c r="AK28" s="41">
        <v>0</v>
      </c>
      <c r="AL28" s="41">
        <v>60000</v>
      </c>
      <c r="AM28" s="41">
        <v>60000</v>
      </c>
      <c r="AN28" s="42">
        <v>4800062753</v>
      </c>
      <c r="AO28" s="41">
        <v>5055000</v>
      </c>
      <c r="AP28" s="42" t="s">
        <v>244</v>
      </c>
      <c r="AQ28" s="69">
        <v>45382</v>
      </c>
    </row>
    <row r="29" spans="1:43">
      <c r="A29" s="56">
        <v>900483518</v>
      </c>
      <c r="B29" s="57" t="s">
        <v>129</v>
      </c>
      <c r="C29" s="35" t="s">
        <v>38</v>
      </c>
      <c r="D29" s="36" t="s">
        <v>26</v>
      </c>
      <c r="E29" s="46">
        <v>4968</v>
      </c>
      <c r="F29" s="36" t="s">
        <v>38</v>
      </c>
      <c r="G29" s="36" t="s">
        <v>156</v>
      </c>
      <c r="H29" s="47">
        <v>44891</v>
      </c>
      <c r="I29" s="47"/>
      <c r="J29" s="37">
        <f t="shared" ca="1" si="12"/>
        <v>531</v>
      </c>
      <c r="K29" s="62">
        <v>60000</v>
      </c>
      <c r="L29" s="44"/>
      <c r="M29" s="44"/>
      <c r="N29" s="44"/>
      <c r="O29" s="44"/>
      <c r="P29" s="44"/>
      <c r="Q29" s="44"/>
      <c r="R29" s="44"/>
      <c r="S29" s="45">
        <v>60000</v>
      </c>
      <c r="T29" s="44"/>
      <c r="U29" s="69">
        <v>45261.291666666664</v>
      </c>
      <c r="V29" s="62">
        <f t="shared" si="3"/>
        <v>0</v>
      </c>
      <c r="W29" s="41">
        <f t="shared" ca="1" si="4"/>
        <v>0</v>
      </c>
      <c r="X29" s="41">
        <f t="shared" ca="1" si="5"/>
        <v>0</v>
      </c>
      <c r="Y29" s="41">
        <f t="shared" ca="1" si="6"/>
        <v>0</v>
      </c>
      <c r="Z29" s="41">
        <f t="shared" ca="1" si="7"/>
        <v>0</v>
      </c>
      <c r="AA29" s="41">
        <f t="shared" ca="1" si="8"/>
        <v>0</v>
      </c>
      <c r="AB29" s="41">
        <f t="shared" ca="1" si="9"/>
        <v>0</v>
      </c>
      <c r="AC29" s="41">
        <f t="shared" ca="1" si="10"/>
        <v>0</v>
      </c>
      <c r="AD29" s="45"/>
      <c r="AE29" s="75" t="s">
        <v>252</v>
      </c>
      <c r="AF29" s="42" t="s">
        <v>232</v>
      </c>
      <c r="AG29" s="41">
        <v>60000</v>
      </c>
      <c r="AH29" s="41"/>
      <c r="AI29" s="41"/>
      <c r="AJ29" s="41">
        <v>60000</v>
      </c>
      <c r="AK29" s="41">
        <v>0</v>
      </c>
      <c r="AL29" s="41">
        <v>60000</v>
      </c>
      <c r="AM29" s="41">
        <v>60000</v>
      </c>
      <c r="AN29" s="42">
        <v>4800062753</v>
      </c>
      <c r="AO29" s="41">
        <v>5055000</v>
      </c>
      <c r="AP29" s="42" t="s">
        <v>244</v>
      </c>
      <c r="AQ29" s="69">
        <v>45382</v>
      </c>
    </row>
    <row r="30" spans="1:43">
      <c r="A30" s="56">
        <v>900483518</v>
      </c>
      <c r="B30" s="57" t="s">
        <v>129</v>
      </c>
      <c r="C30" s="35" t="s">
        <v>39</v>
      </c>
      <c r="D30" s="36" t="s">
        <v>26</v>
      </c>
      <c r="E30" s="46">
        <v>4969</v>
      </c>
      <c r="F30" s="36" t="s">
        <v>39</v>
      </c>
      <c r="G30" s="36" t="s">
        <v>157</v>
      </c>
      <c r="H30" s="47">
        <v>44891</v>
      </c>
      <c r="I30" s="47"/>
      <c r="J30" s="37">
        <f t="shared" ca="1" si="12"/>
        <v>531</v>
      </c>
      <c r="K30" s="62">
        <v>60000</v>
      </c>
      <c r="L30" s="44"/>
      <c r="M30" s="44"/>
      <c r="N30" s="44"/>
      <c r="O30" s="44"/>
      <c r="P30" s="44"/>
      <c r="Q30" s="44"/>
      <c r="R30" s="44"/>
      <c r="S30" s="45">
        <v>60000</v>
      </c>
      <c r="T30" s="44"/>
      <c r="U30" s="69">
        <v>45261.291666666664</v>
      </c>
      <c r="V30" s="62">
        <f t="shared" si="3"/>
        <v>0</v>
      </c>
      <c r="W30" s="41">
        <f t="shared" ca="1" si="4"/>
        <v>0</v>
      </c>
      <c r="X30" s="41">
        <f t="shared" ca="1" si="5"/>
        <v>0</v>
      </c>
      <c r="Y30" s="41">
        <f t="shared" ca="1" si="6"/>
        <v>0</v>
      </c>
      <c r="Z30" s="41">
        <f t="shared" ca="1" si="7"/>
        <v>0</v>
      </c>
      <c r="AA30" s="41">
        <f t="shared" ca="1" si="8"/>
        <v>0</v>
      </c>
      <c r="AB30" s="41">
        <f t="shared" ca="1" si="9"/>
        <v>0</v>
      </c>
      <c r="AC30" s="41">
        <f t="shared" ca="1" si="10"/>
        <v>0</v>
      </c>
      <c r="AD30" s="45"/>
      <c r="AE30" s="75" t="s">
        <v>252</v>
      </c>
      <c r="AF30" s="42" t="s">
        <v>232</v>
      </c>
      <c r="AG30" s="41">
        <v>60000</v>
      </c>
      <c r="AH30" s="41"/>
      <c r="AI30" s="41"/>
      <c r="AJ30" s="41">
        <v>60000</v>
      </c>
      <c r="AK30" s="41">
        <v>0</v>
      </c>
      <c r="AL30" s="41">
        <v>60000</v>
      </c>
      <c r="AM30" s="41">
        <v>60000</v>
      </c>
      <c r="AN30" s="42">
        <v>4800062753</v>
      </c>
      <c r="AO30" s="41">
        <v>5055000</v>
      </c>
      <c r="AP30" s="42" t="s">
        <v>244</v>
      </c>
      <c r="AQ30" s="69">
        <v>45382</v>
      </c>
    </row>
    <row r="31" spans="1:43">
      <c r="A31" s="56">
        <v>900483518</v>
      </c>
      <c r="B31" s="57" t="s">
        <v>129</v>
      </c>
      <c r="C31" s="35" t="s">
        <v>40</v>
      </c>
      <c r="D31" s="36" t="s">
        <v>26</v>
      </c>
      <c r="E31" s="46">
        <v>4971</v>
      </c>
      <c r="F31" s="36" t="s">
        <v>40</v>
      </c>
      <c r="G31" s="36" t="s">
        <v>158</v>
      </c>
      <c r="H31" s="47">
        <v>44891</v>
      </c>
      <c r="I31" s="47"/>
      <c r="J31" s="37">
        <f t="shared" ca="1" si="12"/>
        <v>531</v>
      </c>
      <c r="K31" s="62">
        <v>60000</v>
      </c>
      <c r="L31" s="44"/>
      <c r="M31" s="44"/>
      <c r="N31" s="44"/>
      <c r="O31" s="44"/>
      <c r="P31" s="44"/>
      <c r="Q31" s="44"/>
      <c r="R31" s="44"/>
      <c r="S31" s="45">
        <v>60000</v>
      </c>
      <c r="T31" s="44"/>
      <c r="U31" s="69">
        <v>45261.291666666664</v>
      </c>
      <c r="V31" s="62">
        <f t="shared" si="3"/>
        <v>0</v>
      </c>
      <c r="W31" s="41">
        <f t="shared" ca="1" si="4"/>
        <v>0</v>
      </c>
      <c r="X31" s="41">
        <f t="shared" ca="1" si="5"/>
        <v>0</v>
      </c>
      <c r="Y31" s="41">
        <f t="shared" ca="1" si="6"/>
        <v>0</v>
      </c>
      <c r="Z31" s="41">
        <f t="shared" ca="1" si="7"/>
        <v>0</v>
      </c>
      <c r="AA31" s="41">
        <f t="shared" ca="1" si="8"/>
        <v>0</v>
      </c>
      <c r="AB31" s="41">
        <f t="shared" ca="1" si="9"/>
        <v>0</v>
      </c>
      <c r="AC31" s="41">
        <f t="shared" ca="1" si="10"/>
        <v>0</v>
      </c>
      <c r="AD31" s="45"/>
      <c r="AE31" s="75" t="s">
        <v>252</v>
      </c>
      <c r="AF31" s="42" t="s">
        <v>232</v>
      </c>
      <c r="AG31" s="41">
        <v>60000</v>
      </c>
      <c r="AH31" s="41"/>
      <c r="AI31" s="41"/>
      <c r="AJ31" s="41">
        <v>60000</v>
      </c>
      <c r="AK31" s="41">
        <v>0</v>
      </c>
      <c r="AL31" s="41">
        <v>60000</v>
      </c>
      <c r="AM31" s="41">
        <v>60000</v>
      </c>
      <c r="AN31" s="42">
        <v>4800062753</v>
      </c>
      <c r="AO31" s="41">
        <v>5055000</v>
      </c>
      <c r="AP31" s="42" t="s">
        <v>244</v>
      </c>
      <c r="AQ31" s="69">
        <v>45382</v>
      </c>
    </row>
    <row r="32" spans="1:43">
      <c r="A32" s="56">
        <v>900483518</v>
      </c>
      <c r="B32" s="57" t="s">
        <v>129</v>
      </c>
      <c r="C32" s="35" t="s">
        <v>41</v>
      </c>
      <c r="D32" s="36" t="s">
        <v>26</v>
      </c>
      <c r="E32" s="46">
        <v>4972</v>
      </c>
      <c r="F32" s="36" t="s">
        <v>41</v>
      </c>
      <c r="G32" s="36" t="s">
        <v>159</v>
      </c>
      <c r="H32" s="47">
        <v>44891</v>
      </c>
      <c r="I32" s="47"/>
      <c r="J32" s="37">
        <f t="shared" ca="1" si="12"/>
        <v>531</v>
      </c>
      <c r="K32" s="62">
        <v>25000</v>
      </c>
      <c r="L32" s="44"/>
      <c r="M32" s="44"/>
      <c r="N32" s="44"/>
      <c r="O32" s="44"/>
      <c r="P32" s="44"/>
      <c r="Q32" s="44"/>
      <c r="R32" s="44"/>
      <c r="S32" s="45">
        <v>25000</v>
      </c>
      <c r="T32" s="44"/>
      <c r="U32" s="69">
        <v>45261.291666666664</v>
      </c>
      <c r="V32" s="62">
        <f t="shared" si="3"/>
        <v>0</v>
      </c>
      <c r="W32" s="41">
        <f t="shared" ca="1" si="4"/>
        <v>0</v>
      </c>
      <c r="X32" s="41">
        <f t="shared" ca="1" si="5"/>
        <v>0</v>
      </c>
      <c r="Y32" s="41">
        <f t="shared" ca="1" si="6"/>
        <v>0</v>
      </c>
      <c r="Z32" s="41">
        <f t="shared" ca="1" si="7"/>
        <v>0</v>
      </c>
      <c r="AA32" s="41">
        <f t="shared" ca="1" si="8"/>
        <v>0</v>
      </c>
      <c r="AB32" s="41">
        <f t="shared" ca="1" si="9"/>
        <v>0</v>
      </c>
      <c r="AC32" s="41">
        <f t="shared" ca="1" si="10"/>
        <v>0</v>
      </c>
      <c r="AD32" s="45"/>
      <c r="AE32" s="75" t="s">
        <v>252</v>
      </c>
      <c r="AF32" s="42" t="s">
        <v>232</v>
      </c>
      <c r="AG32" s="41">
        <v>25000</v>
      </c>
      <c r="AH32" s="41"/>
      <c r="AI32" s="41"/>
      <c r="AJ32" s="41">
        <v>25000</v>
      </c>
      <c r="AK32" s="41">
        <v>0</v>
      </c>
      <c r="AL32" s="41">
        <v>25000</v>
      </c>
      <c r="AM32" s="41">
        <v>25000</v>
      </c>
      <c r="AN32" s="42">
        <v>4800062753</v>
      </c>
      <c r="AO32" s="41">
        <v>5055000</v>
      </c>
      <c r="AP32" s="42" t="s">
        <v>244</v>
      </c>
      <c r="AQ32" s="69">
        <v>45382</v>
      </c>
    </row>
    <row r="33" spans="1:43">
      <c r="A33" s="56">
        <v>900483518</v>
      </c>
      <c r="B33" s="57" t="s">
        <v>129</v>
      </c>
      <c r="C33" s="35" t="s">
        <v>42</v>
      </c>
      <c r="D33" s="36" t="s">
        <v>26</v>
      </c>
      <c r="E33" s="46">
        <v>4973</v>
      </c>
      <c r="F33" s="36" t="s">
        <v>42</v>
      </c>
      <c r="G33" s="36" t="s">
        <v>160</v>
      </c>
      <c r="H33" s="47">
        <v>44891</v>
      </c>
      <c r="I33" s="47"/>
      <c r="J33" s="37">
        <f t="shared" ca="1" si="12"/>
        <v>531</v>
      </c>
      <c r="K33" s="62">
        <v>34000</v>
      </c>
      <c r="L33" s="44"/>
      <c r="M33" s="44"/>
      <c r="N33" s="44"/>
      <c r="O33" s="44"/>
      <c r="P33" s="44"/>
      <c r="Q33" s="44"/>
      <c r="R33" s="44"/>
      <c r="S33" s="45">
        <v>34000</v>
      </c>
      <c r="T33" s="44"/>
      <c r="U33" s="69">
        <v>45261.291666666664</v>
      </c>
      <c r="V33" s="62">
        <f t="shared" si="3"/>
        <v>0</v>
      </c>
      <c r="W33" s="41">
        <f t="shared" ca="1" si="4"/>
        <v>0</v>
      </c>
      <c r="X33" s="41">
        <f t="shared" ca="1" si="5"/>
        <v>0</v>
      </c>
      <c r="Y33" s="41">
        <f t="shared" ca="1" si="6"/>
        <v>0</v>
      </c>
      <c r="Z33" s="41">
        <f t="shared" ca="1" si="7"/>
        <v>0</v>
      </c>
      <c r="AA33" s="41">
        <f t="shared" ca="1" si="8"/>
        <v>0</v>
      </c>
      <c r="AB33" s="41">
        <f t="shared" ca="1" si="9"/>
        <v>0</v>
      </c>
      <c r="AC33" s="41">
        <f t="shared" ca="1" si="10"/>
        <v>0</v>
      </c>
      <c r="AD33" s="45"/>
      <c r="AE33" s="75" t="s">
        <v>252</v>
      </c>
      <c r="AF33" s="42" t="s">
        <v>232</v>
      </c>
      <c r="AG33" s="41">
        <v>34000</v>
      </c>
      <c r="AH33" s="41"/>
      <c r="AI33" s="41"/>
      <c r="AJ33" s="41">
        <v>34000</v>
      </c>
      <c r="AK33" s="41">
        <v>0</v>
      </c>
      <c r="AL33" s="41">
        <v>34000</v>
      </c>
      <c r="AM33" s="41">
        <v>34000</v>
      </c>
      <c r="AN33" s="42">
        <v>4800062753</v>
      </c>
      <c r="AO33" s="41">
        <v>5055000</v>
      </c>
      <c r="AP33" s="42" t="s">
        <v>244</v>
      </c>
      <c r="AQ33" s="69">
        <v>45382</v>
      </c>
    </row>
    <row r="34" spans="1:43">
      <c r="A34" s="56">
        <v>900483518</v>
      </c>
      <c r="B34" s="57" t="s">
        <v>129</v>
      </c>
      <c r="C34" s="35" t="s">
        <v>43</v>
      </c>
      <c r="D34" s="36" t="s">
        <v>26</v>
      </c>
      <c r="E34" s="46">
        <v>4974</v>
      </c>
      <c r="F34" s="36" t="s">
        <v>43</v>
      </c>
      <c r="G34" s="36" t="s">
        <v>161</v>
      </c>
      <c r="H34" s="47">
        <v>44891</v>
      </c>
      <c r="I34" s="47"/>
      <c r="J34" s="37">
        <f t="shared" ca="1" si="12"/>
        <v>531</v>
      </c>
      <c r="K34" s="62">
        <v>34000</v>
      </c>
      <c r="L34" s="44"/>
      <c r="M34" s="44"/>
      <c r="N34" s="44"/>
      <c r="O34" s="44"/>
      <c r="P34" s="44"/>
      <c r="Q34" s="44"/>
      <c r="R34" s="44"/>
      <c r="S34" s="45">
        <v>34000</v>
      </c>
      <c r="T34" s="44"/>
      <c r="U34" s="69">
        <v>45261.291666666664</v>
      </c>
      <c r="V34" s="62">
        <f t="shared" si="3"/>
        <v>0</v>
      </c>
      <c r="W34" s="41">
        <f t="shared" ca="1" si="4"/>
        <v>0</v>
      </c>
      <c r="X34" s="41">
        <f t="shared" ca="1" si="5"/>
        <v>0</v>
      </c>
      <c r="Y34" s="41">
        <f t="shared" ca="1" si="6"/>
        <v>0</v>
      </c>
      <c r="Z34" s="41">
        <f t="shared" ca="1" si="7"/>
        <v>0</v>
      </c>
      <c r="AA34" s="41">
        <f t="shared" ca="1" si="8"/>
        <v>0</v>
      </c>
      <c r="AB34" s="41">
        <f t="shared" ca="1" si="9"/>
        <v>0</v>
      </c>
      <c r="AC34" s="41">
        <f t="shared" ca="1" si="10"/>
        <v>0</v>
      </c>
      <c r="AD34" s="45"/>
      <c r="AE34" s="75" t="s">
        <v>252</v>
      </c>
      <c r="AF34" s="42" t="s">
        <v>232</v>
      </c>
      <c r="AG34" s="41">
        <v>34000</v>
      </c>
      <c r="AH34" s="41"/>
      <c r="AI34" s="41"/>
      <c r="AJ34" s="41">
        <v>34000</v>
      </c>
      <c r="AK34" s="41">
        <v>0</v>
      </c>
      <c r="AL34" s="41">
        <v>34000</v>
      </c>
      <c r="AM34" s="41">
        <v>34000</v>
      </c>
      <c r="AN34" s="42">
        <v>4800062753</v>
      </c>
      <c r="AO34" s="41">
        <v>5055000</v>
      </c>
      <c r="AP34" s="42" t="s">
        <v>244</v>
      </c>
      <c r="AQ34" s="69">
        <v>45382</v>
      </c>
    </row>
    <row r="35" spans="1:43">
      <c r="A35" s="56">
        <v>900483518</v>
      </c>
      <c r="B35" s="57" t="s">
        <v>129</v>
      </c>
      <c r="C35" s="35" t="s">
        <v>44</v>
      </c>
      <c r="D35" s="36" t="s">
        <v>26</v>
      </c>
      <c r="E35" s="46">
        <v>4975</v>
      </c>
      <c r="F35" s="36" t="s">
        <v>44</v>
      </c>
      <c r="G35" s="36" t="s">
        <v>162</v>
      </c>
      <c r="H35" s="47">
        <v>44891</v>
      </c>
      <c r="I35" s="47"/>
      <c r="J35" s="37">
        <f t="shared" ca="1" si="12"/>
        <v>531</v>
      </c>
      <c r="K35" s="62">
        <v>34000</v>
      </c>
      <c r="L35" s="44"/>
      <c r="M35" s="44"/>
      <c r="N35" s="44"/>
      <c r="O35" s="44"/>
      <c r="P35" s="44"/>
      <c r="Q35" s="44"/>
      <c r="R35" s="44"/>
      <c r="S35" s="45">
        <v>34000</v>
      </c>
      <c r="T35" s="44"/>
      <c r="U35" s="69">
        <v>45261.291666666664</v>
      </c>
      <c r="V35" s="62">
        <f t="shared" si="3"/>
        <v>0</v>
      </c>
      <c r="W35" s="41">
        <f t="shared" ca="1" si="4"/>
        <v>0</v>
      </c>
      <c r="X35" s="41">
        <f t="shared" ca="1" si="5"/>
        <v>0</v>
      </c>
      <c r="Y35" s="41">
        <f t="shared" ca="1" si="6"/>
        <v>0</v>
      </c>
      <c r="Z35" s="41">
        <f t="shared" ca="1" si="7"/>
        <v>0</v>
      </c>
      <c r="AA35" s="41">
        <f t="shared" ca="1" si="8"/>
        <v>0</v>
      </c>
      <c r="AB35" s="41">
        <f t="shared" ca="1" si="9"/>
        <v>0</v>
      </c>
      <c r="AC35" s="41">
        <f t="shared" ca="1" si="10"/>
        <v>0</v>
      </c>
      <c r="AD35" s="45"/>
      <c r="AE35" s="75" t="s">
        <v>252</v>
      </c>
      <c r="AF35" s="42" t="s">
        <v>232</v>
      </c>
      <c r="AG35" s="41">
        <v>34000</v>
      </c>
      <c r="AH35" s="41"/>
      <c r="AI35" s="41"/>
      <c r="AJ35" s="41">
        <v>34000</v>
      </c>
      <c r="AK35" s="41">
        <v>0</v>
      </c>
      <c r="AL35" s="41">
        <v>34000</v>
      </c>
      <c r="AM35" s="41">
        <v>34000</v>
      </c>
      <c r="AN35" s="42">
        <v>4800062753</v>
      </c>
      <c r="AO35" s="41">
        <v>5055000</v>
      </c>
      <c r="AP35" s="42" t="s">
        <v>244</v>
      </c>
      <c r="AQ35" s="69">
        <v>45382</v>
      </c>
    </row>
    <row r="36" spans="1:43">
      <c r="A36" s="56">
        <v>900483518</v>
      </c>
      <c r="B36" s="57" t="s">
        <v>129</v>
      </c>
      <c r="C36" s="35" t="s">
        <v>45</v>
      </c>
      <c r="D36" s="36" t="s">
        <v>26</v>
      </c>
      <c r="E36" s="46">
        <v>4976</v>
      </c>
      <c r="F36" s="36" t="s">
        <v>45</v>
      </c>
      <c r="G36" s="36" t="s">
        <v>163</v>
      </c>
      <c r="H36" s="47">
        <v>44891</v>
      </c>
      <c r="I36" s="47"/>
      <c r="J36" s="37">
        <f t="shared" ca="1" si="12"/>
        <v>531</v>
      </c>
      <c r="K36" s="62">
        <v>336000</v>
      </c>
      <c r="L36" s="44"/>
      <c r="M36" s="44"/>
      <c r="N36" s="44"/>
      <c r="O36" s="44"/>
      <c r="P36" s="44"/>
      <c r="Q36" s="44"/>
      <c r="R36" s="44"/>
      <c r="S36" s="45">
        <v>336000</v>
      </c>
      <c r="T36" s="44"/>
      <c r="U36" s="69">
        <v>45261.291666666664</v>
      </c>
      <c r="V36" s="62">
        <f t="shared" si="3"/>
        <v>0</v>
      </c>
      <c r="W36" s="41">
        <f t="shared" ca="1" si="4"/>
        <v>0</v>
      </c>
      <c r="X36" s="41">
        <f t="shared" ca="1" si="5"/>
        <v>0</v>
      </c>
      <c r="Y36" s="41">
        <f t="shared" ca="1" si="6"/>
        <v>0</v>
      </c>
      <c r="Z36" s="41">
        <f t="shared" ca="1" si="7"/>
        <v>0</v>
      </c>
      <c r="AA36" s="41">
        <f t="shared" ca="1" si="8"/>
        <v>0</v>
      </c>
      <c r="AB36" s="41">
        <f t="shared" ca="1" si="9"/>
        <v>0</v>
      </c>
      <c r="AC36" s="41">
        <f t="shared" ca="1" si="10"/>
        <v>0</v>
      </c>
      <c r="AD36" s="45"/>
      <c r="AE36" s="75" t="s">
        <v>252</v>
      </c>
      <c r="AF36" s="42" t="s">
        <v>232</v>
      </c>
      <c r="AG36" s="41">
        <v>336000</v>
      </c>
      <c r="AH36" s="41"/>
      <c r="AI36" s="41"/>
      <c r="AJ36" s="41">
        <v>336000</v>
      </c>
      <c r="AK36" s="41">
        <v>0</v>
      </c>
      <c r="AL36" s="41">
        <v>336000</v>
      </c>
      <c r="AM36" s="41">
        <v>336000</v>
      </c>
      <c r="AN36" s="42">
        <v>4800062753</v>
      </c>
      <c r="AO36" s="41">
        <v>5055000</v>
      </c>
      <c r="AP36" s="42" t="s">
        <v>244</v>
      </c>
      <c r="AQ36" s="69">
        <v>45382</v>
      </c>
    </row>
    <row r="37" spans="1:43">
      <c r="A37" s="56">
        <v>900483518</v>
      </c>
      <c r="B37" s="57" t="s">
        <v>129</v>
      </c>
      <c r="C37" s="35" t="s">
        <v>46</v>
      </c>
      <c r="D37" s="36" t="s">
        <v>26</v>
      </c>
      <c r="E37" s="46">
        <v>4977</v>
      </c>
      <c r="F37" s="36" t="s">
        <v>46</v>
      </c>
      <c r="G37" s="36" t="s">
        <v>164</v>
      </c>
      <c r="H37" s="47">
        <v>44891</v>
      </c>
      <c r="I37" s="47"/>
      <c r="J37" s="37">
        <f t="shared" ca="1" si="12"/>
        <v>531</v>
      </c>
      <c r="K37" s="62">
        <v>400000</v>
      </c>
      <c r="L37" s="44"/>
      <c r="M37" s="44"/>
      <c r="N37" s="44"/>
      <c r="O37" s="44"/>
      <c r="P37" s="44"/>
      <c r="Q37" s="44"/>
      <c r="R37" s="44"/>
      <c r="S37" s="45">
        <v>400000</v>
      </c>
      <c r="T37" s="44"/>
      <c r="U37" s="69">
        <v>45261.291666666664</v>
      </c>
      <c r="V37" s="62">
        <f t="shared" si="3"/>
        <v>0</v>
      </c>
      <c r="W37" s="41">
        <f t="shared" ca="1" si="4"/>
        <v>0</v>
      </c>
      <c r="X37" s="41">
        <f t="shared" ca="1" si="5"/>
        <v>0</v>
      </c>
      <c r="Y37" s="41">
        <f t="shared" ca="1" si="6"/>
        <v>0</v>
      </c>
      <c r="Z37" s="41">
        <f t="shared" ca="1" si="7"/>
        <v>0</v>
      </c>
      <c r="AA37" s="41">
        <f t="shared" ca="1" si="8"/>
        <v>0</v>
      </c>
      <c r="AB37" s="41">
        <f t="shared" ca="1" si="9"/>
        <v>0</v>
      </c>
      <c r="AC37" s="41">
        <f t="shared" ca="1" si="10"/>
        <v>0</v>
      </c>
      <c r="AD37" s="45"/>
      <c r="AE37" s="75" t="s">
        <v>252</v>
      </c>
      <c r="AF37" s="42" t="s">
        <v>232</v>
      </c>
      <c r="AG37" s="41">
        <v>400000</v>
      </c>
      <c r="AH37" s="41"/>
      <c r="AI37" s="41"/>
      <c r="AJ37" s="41">
        <v>400000</v>
      </c>
      <c r="AK37" s="41">
        <v>0</v>
      </c>
      <c r="AL37" s="41">
        <v>400000</v>
      </c>
      <c r="AM37" s="41">
        <v>400000</v>
      </c>
      <c r="AN37" s="42">
        <v>4800062178</v>
      </c>
      <c r="AO37" s="41">
        <v>887000</v>
      </c>
      <c r="AP37" s="42" t="s">
        <v>253</v>
      </c>
      <c r="AQ37" s="69">
        <v>45382</v>
      </c>
    </row>
    <row r="38" spans="1:43">
      <c r="A38" s="56">
        <v>900483518</v>
      </c>
      <c r="B38" s="57" t="s">
        <v>129</v>
      </c>
      <c r="C38" s="35" t="s">
        <v>47</v>
      </c>
      <c r="D38" s="36" t="s">
        <v>26</v>
      </c>
      <c r="E38" s="46">
        <v>4978</v>
      </c>
      <c r="F38" s="36" t="s">
        <v>47</v>
      </c>
      <c r="G38" s="36" t="s">
        <v>165</v>
      </c>
      <c r="H38" s="47">
        <v>44891</v>
      </c>
      <c r="I38" s="47"/>
      <c r="J38" s="37">
        <f t="shared" ca="1" si="12"/>
        <v>531</v>
      </c>
      <c r="K38" s="62">
        <v>480000</v>
      </c>
      <c r="L38" s="44"/>
      <c r="M38" s="44"/>
      <c r="N38" s="44"/>
      <c r="O38" s="44"/>
      <c r="P38" s="44"/>
      <c r="Q38" s="44"/>
      <c r="R38" s="44"/>
      <c r="S38" s="45">
        <v>480000</v>
      </c>
      <c r="T38" s="44"/>
      <c r="U38" s="69">
        <v>45261.291666666664</v>
      </c>
      <c r="V38" s="62">
        <f t="shared" si="3"/>
        <v>0</v>
      </c>
      <c r="W38" s="41">
        <f t="shared" ca="1" si="4"/>
        <v>0</v>
      </c>
      <c r="X38" s="41">
        <f t="shared" ca="1" si="5"/>
        <v>0</v>
      </c>
      <c r="Y38" s="41">
        <f t="shared" ca="1" si="6"/>
        <v>0</v>
      </c>
      <c r="Z38" s="41">
        <f t="shared" ca="1" si="7"/>
        <v>0</v>
      </c>
      <c r="AA38" s="41">
        <f t="shared" ca="1" si="8"/>
        <v>0</v>
      </c>
      <c r="AB38" s="41">
        <f t="shared" ca="1" si="9"/>
        <v>0</v>
      </c>
      <c r="AC38" s="41">
        <f t="shared" ca="1" si="10"/>
        <v>0</v>
      </c>
      <c r="AD38" s="45"/>
      <c r="AE38" s="75" t="s">
        <v>252</v>
      </c>
      <c r="AF38" s="42" t="s">
        <v>232</v>
      </c>
      <c r="AG38" s="41">
        <v>480000</v>
      </c>
      <c r="AH38" s="41"/>
      <c r="AI38" s="41"/>
      <c r="AJ38" s="41">
        <v>480000</v>
      </c>
      <c r="AK38" s="41">
        <v>0</v>
      </c>
      <c r="AL38" s="41">
        <v>480000</v>
      </c>
      <c r="AM38" s="41">
        <v>480000</v>
      </c>
      <c r="AN38" s="42">
        <v>4800062178</v>
      </c>
      <c r="AO38" s="41">
        <v>887000</v>
      </c>
      <c r="AP38" s="42" t="s">
        <v>253</v>
      </c>
      <c r="AQ38" s="69">
        <v>45382</v>
      </c>
    </row>
    <row r="39" spans="1:43">
      <c r="A39" s="56">
        <v>900483518</v>
      </c>
      <c r="B39" s="57" t="s">
        <v>129</v>
      </c>
      <c r="C39" s="35" t="s">
        <v>48</v>
      </c>
      <c r="D39" s="36" t="s">
        <v>26</v>
      </c>
      <c r="E39" s="46">
        <v>4979</v>
      </c>
      <c r="F39" s="36" t="s">
        <v>48</v>
      </c>
      <c r="G39" s="36" t="s">
        <v>166</v>
      </c>
      <c r="H39" s="47">
        <v>44891</v>
      </c>
      <c r="I39" s="47"/>
      <c r="J39" s="37">
        <f t="shared" ca="1" si="12"/>
        <v>531</v>
      </c>
      <c r="K39" s="62">
        <v>504000</v>
      </c>
      <c r="L39" s="44"/>
      <c r="M39" s="44"/>
      <c r="N39" s="44"/>
      <c r="O39" s="44"/>
      <c r="P39" s="44"/>
      <c r="Q39" s="44"/>
      <c r="R39" s="44"/>
      <c r="S39" s="45">
        <v>504000</v>
      </c>
      <c r="T39" s="44"/>
      <c r="U39" s="69">
        <v>45261.291666666664</v>
      </c>
      <c r="V39" s="62">
        <f t="shared" si="3"/>
        <v>0</v>
      </c>
      <c r="W39" s="41">
        <f t="shared" ca="1" si="4"/>
        <v>0</v>
      </c>
      <c r="X39" s="41">
        <f t="shared" ca="1" si="5"/>
        <v>0</v>
      </c>
      <c r="Y39" s="41">
        <f t="shared" ca="1" si="6"/>
        <v>0</v>
      </c>
      <c r="Z39" s="41">
        <f t="shared" ca="1" si="7"/>
        <v>0</v>
      </c>
      <c r="AA39" s="41">
        <f t="shared" ca="1" si="8"/>
        <v>0</v>
      </c>
      <c r="AB39" s="41">
        <f t="shared" ca="1" si="9"/>
        <v>0</v>
      </c>
      <c r="AC39" s="41">
        <f t="shared" ca="1" si="10"/>
        <v>0</v>
      </c>
      <c r="AD39" s="45"/>
      <c r="AE39" s="75" t="s">
        <v>252</v>
      </c>
      <c r="AF39" s="42" t="s">
        <v>232</v>
      </c>
      <c r="AG39" s="41">
        <v>504000</v>
      </c>
      <c r="AH39" s="41"/>
      <c r="AI39" s="41"/>
      <c r="AJ39" s="41">
        <v>504000</v>
      </c>
      <c r="AK39" s="41">
        <v>0</v>
      </c>
      <c r="AL39" s="41">
        <v>504000</v>
      </c>
      <c r="AM39" s="41">
        <v>504000</v>
      </c>
      <c r="AN39" s="42">
        <v>4800062753</v>
      </c>
      <c r="AO39" s="41">
        <v>5055000</v>
      </c>
      <c r="AP39" s="42" t="s">
        <v>244</v>
      </c>
      <c r="AQ39" s="69">
        <v>45382</v>
      </c>
    </row>
    <row r="40" spans="1:43">
      <c r="A40" s="56">
        <v>900483518</v>
      </c>
      <c r="B40" s="57" t="s">
        <v>129</v>
      </c>
      <c r="C40" s="35" t="s">
        <v>49</v>
      </c>
      <c r="D40" s="36" t="s">
        <v>26</v>
      </c>
      <c r="E40" s="46">
        <v>4980</v>
      </c>
      <c r="F40" s="36" t="s">
        <v>49</v>
      </c>
      <c r="G40" s="36" t="s">
        <v>167</v>
      </c>
      <c r="H40" s="47">
        <v>44891</v>
      </c>
      <c r="I40" s="47"/>
      <c r="J40" s="37">
        <f t="shared" ca="1" si="12"/>
        <v>531</v>
      </c>
      <c r="K40" s="62">
        <v>60000</v>
      </c>
      <c r="L40" s="44"/>
      <c r="M40" s="44"/>
      <c r="N40" s="44"/>
      <c r="O40" s="44"/>
      <c r="P40" s="44"/>
      <c r="Q40" s="44"/>
      <c r="R40" s="44"/>
      <c r="S40" s="45"/>
      <c r="T40" s="44"/>
      <c r="U40" s="69">
        <v>45261.291666666664</v>
      </c>
      <c r="V40" s="62">
        <f t="shared" si="3"/>
        <v>60000</v>
      </c>
      <c r="W40" s="41">
        <f t="shared" ca="1" si="4"/>
        <v>0</v>
      </c>
      <c r="X40" s="41">
        <f t="shared" ca="1" si="5"/>
        <v>0</v>
      </c>
      <c r="Y40" s="41">
        <f t="shared" ca="1" si="6"/>
        <v>0</v>
      </c>
      <c r="Z40" s="41">
        <f t="shared" ca="1" si="7"/>
        <v>0</v>
      </c>
      <c r="AA40" s="41">
        <f t="shared" ca="1" si="8"/>
        <v>0</v>
      </c>
      <c r="AB40" s="41">
        <f t="shared" ca="1" si="9"/>
        <v>0</v>
      </c>
      <c r="AC40" s="41">
        <f t="shared" ca="1" si="10"/>
        <v>60000</v>
      </c>
      <c r="AD40" s="45"/>
      <c r="AE40" s="76" t="s">
        <v>260</v>
      </c>
      <c r="AF40" s="42" t="s">
        <v>232</v>
      </c>
      <c r="AG40" s="41">
        <v>60000</v>
      </c>
      <c r="AH40" s="41"/>
      <c r="AI40" s="41"/>
      <c r="AJ40" s="41">
        <v>60000</v>
      </c>
      <c r="AK40" s="41">
        <v>14700</v>
      </c>
      <c r="AL40" s="41">
        <v>45300</v>
      </c>
      <c r="AM40" s="41">
        <v>45300</v>
      </c>
      <c r="AN40" s="42">
        <v>2201491821</v>
      </c>
      <c r="AO40" s="41">
        <v>3651860</v>
      </c>
      <c r="AP40" s="42" t="s">
        <v>243</v>
      </c>
      <c r="AQ40" s="69">
        <v>45382</v>
      </c>
    </row>
    <row r="41" spans="1:43">
      <c r="A41" s="56">
        <v>900483518</v>
      </c>
      <c r="B41" s="57" t="s">
        <v>129</v>
      </c>
      <c r="C41" s="35" t="s">
        <v>50</v>
      </c>
      <c r="D41" s="36" t="s">
        <v>26</v>
      </c>
      <c r="E41" s="46">
        <v>4981</v>
      </c>
      <c r="F41" s="36" t="s">
        <v>50</v>
      </c>
      <c r="G41" s="36" t="s">
        <v>168</v>
      </c>
      <c r="H41" s="47">
        <v>44891</v>
      </c>
      <c r="I41" s="47"/>
      <c r="J41" s="37">
        <f t="shared" ca="1" si="12"/>
        <v>531</v>
      </c>
      <c r="K41" s="62">
        <v>60000</v>
      </c>
      <c r="L41" s="44"/>
      <c r="M41" s="44"/>
      <c r="N41" s="44"/>
      <c r="O41" s="44"/>
      <c r="P41" s="44"/>
      <c r="Q41" s="44"/>
      <c r="R41" s="44"/>
      <c r="S41" s="45"/>
      <c r="T41" s="44"/>
      <c r="U41" s="69">
        <v>45261.291666666664</v>
      </c>
      <c r="V41" s="62">
        <f t="shared" si="3"/>
        <v>60000</v>
      </c>
      <c r="W41" s="41">
        <f t="shared" ca="1" si="4"/>
        <v>0</v>
      </c>
      <c r="X41" s="41">
        <f t="shared" ca="1" si="5"/>
        <v>0</v>
      </c>
      <c r="Y41" s="41">
        <f t="shared" ca="1" si="6"/>
        <v>0</v>
      </c>
      <c r="Z41" s="41">
        <f t="shared" ca="1" si="7"/>
        <v>0</v>
      </c>
      <c r="AA41" s="41">
        <f t="shared" ca="1" si="8"/>
        <v>0</v>
      </c>
      <c r="AB41" s="41">
        <f t="shared" ca="1" si="9"/>
        <v>0</v>
      </c>
      <c r="AC41" s="41">
        <f t="shared" ca="1" si="10"/>
        <v>60000</v>
      </c>
      <c r="AD41" s="45"/>
      <c r="AE41" s="76" t="s">
        <v>260</v>
      </c>
      <c r="AF41" s="42" t="s">
        <v>232</v>
      </c>
      <c r="AG41" s="41">
        <v>60000</v>
      </c>
      <c r="AH41" s="41"/>
      <c r="AI41" s="41"/>
      <c r="AJ41" s="41">
        <v>60000</v>
      </c>
      <c r="AK41" s="41">
        <v>3700</v>
      </c>
      <c r="AL41" s="41">
        <v>56300</v>
      </c>
      <c r="AM41" s="41">
        <v>56300</v>
      </c>
      <c r="AN41" s="42">
        <v>2201491821</v>
      </c>
      <c r="AO41" s="41">
        <v>3651860</v>
      </c>
      <c r="AP41" s="42" t="s">
        <v>243</v>
      </c>
      <c r="AQ41" s="69">
        <v>45382</v>
      </c>
    </row>
    <row r="42" spans="1:43">
      <c r="A42" s="56">
        <v>900483518</v>
      </c>
      <c r="B42" s="57" t="s">
        <v>129</v>
      </c>
      <c r="C42" s="35" t="s">
        <v>51</v>
      </c>
      <c r="D42" s="36" t="s">
        <v>26</v>
      </c>
      <c r="E42" s="46">
        <v>4982</v>
      </c>
      <c r="F42" s="36" t="s">
        <v>51</v>
      </c>
      <c r="G42" s="36" t="s">
        <v>169</v>
      </c>
      <c r="H42" s="47">
        <v>44891</v>
      </c>
      <c r="I42" s="47"/>
      <c r="J42" s="37">
        <f t="shared" ca="1" si="12"/>
        <v>531</v>
      </c>
      <c r="K42" s="62">
        <v>60000</v>
      </c>
      <c r="L42" s="44"/>
      <c r="M42" s="44"/>
      <c r="N42" s="44"/>
      <c r="O42" s="44"/>
      <c r="P42" s="44"/>
      <c r="Q42" s="44"/>
      <c r="R42" s="44"/>
      <c r="S42" s="45"/>
      <c r="T42" s="44"/>
      <c r="U42" s="69">
        <v>45261.291666666664</v>
      </c>
      <c r="V42" s="62">
        <f t="shared" si="3"/>
        <v>60000</v>
      </c>
      <c r="W42" s="41">
        <f t="shared" ca="1" si="4"/>
        <v>0</v>
      </c>
      <c r="X42" s="41">
        <f t="shared" ca="1" si="5"/>
        <v>0</v>
      </c>
      <c r="Y42" s="41">
        <f t="shared" ca="1" si="6"/>
        <v>0</v>
      </c>
      <c r="Z42" s="41">
        <f t="shared" ca="1" si="7"/>
        <v>0</v>
      </c>
      <c r="AA42" s="41">
        <f t="shared" ca="1" si="8"/>
        <v>0</v>
      </c>
      <c r="AB42" s="41">
        <f t="shared" ca="1" si="9"/>
        <v>0</v>
      </c>
      <c r="AC42" s="41">
        <f t="shared" ca="1" si="10"/>
        <v>60000</v>
      </c>
      <c r="AD42" s="45"/>
      <c r="AE42" s="76" t="s">
        <v>260</v>
      </c>
      <c r="AF42" s="42" t="s">
        <v>232</v>
      </c>
      <c r="AG42" s="41">
        <v>60000</v>
      </c>
      <c r="AH42" s="41"/>
      <c r="AI42" s="41"/>
      <c r="AJ42" s="41">
        <v>60000</v>
      </c>
      <c r="AK42" s="41">
        <v>3700</v>
      </c>
      <c r="AL42" s="41">
        <v>56300</v>
      </c>
      <c r="AM42" s="41">
        <v>56300</v>
      </c>
      <c r="AN42" s="42">
        <v>2201491821</v>
      </c>
      <c r="AO42" s="41">
        <v>3651860</v>
      </c>
      <c r="AP42" s="42" t="s">
        <v>243</v>
      </c>
      <c r="AQ42" s="69">
        <v>45382</v>
      </c>
    </row>
    <row r="43" spans="1:43">
      <c r="A43" s="56">
        <v>900483518</v>
      </c>
      <c r="B43" s="57" t="s">
        <v>129</v>
      </c>
      <c r="C43" s="35" t="s">
        <v>52</v>
      </c>
      <c r="D43" s="36" t="s">
        <v>26</v>
      </c>
      <c r="E43" s="46">
        <v>4983</v>
      </c>
      <c r="F43" s="36" t="s">
        <v>52</v>
      </c>
      <c r="G43" s="36" t="s">
        <v>170</v>
      </c>
      <c r="H43" s="47">
        <v>44891</v>
      </c>
      <c r="I43" s="47"/>
      <c r="J43" s="37">
        <f t="shared" ca="1" si="12"/>
        <v>531</v>
      </c>
      <c r="K43" s="62">
        <v>60000</v>
      </c>
      <c r="L43" s="44"/>
      <c r="M43" s="44"/>
      <c r="N43" s="44"/>
      <c r="O43" s="44"/>
      <c r="P43" s="44"/>
      <c r="Q43" s="44"/>
      <c r="R43" s="44"/>
      <c r="S43" s="45"/>
      <c r="T43" s="44"/>
      <c r="U43" s="69">
        <v>45261.291666666664</v>
      </c>
      <c r="V43" s="62">
        <f t="shared" si="3"/>
        <v>60000</v>
      </c>
      <c r="W43" s="41">
        <f t="shared" ca="1" si="4"/>
        <v>0</v>
      </c>
      <c r="X43" s="41">
        <f t="shared" ca="1" si="5"/>
        <v>0</v>
      </c>
      <c r="Y43" s="41">
        <f t="shared" ca="1" si="6"/>
        <v>0</v>
      </c>
      <c r="Z43" s="41">
        <f t="shared" ca="1" si="7"/>
        <v>0</v>
      </c>
      <c r="AA43" s="41">
        <f t="shared" ca="1" si="8"/>
        <v>0</v>
      </c>
      <c r="AB43" s="41">
        <f t="shared" ca="1" si="9"/>
        <v>0</v>
      </c>
      <c r="AC43" s="41">
        <f t="shared" ca="1" si="10"/>
        <v>60000</v>
      </c>
      <c r="AD43" s="45"/>
      <c r="AE43" s="75" t="s">
        <v>252</v>
      </c>
      <c r="AF43" s="42" t="s">
        <v>232</v>
      </c>
      <c r="AG43" s="41">
        <v>60000</v>
      </c>
      <c r="AH43" s="41"/>
      <c r="AI43" s="41"/>
      <c r="AJ43" s="41">
        <v>60000</v>
      </c>
      <c r="AK43" s="41">
        <v>0</v>
      </c>
      <c r="AL43" s="41">
        <v>56300</v>
      </c>
      <c r="AM43" s="41">
        <v>56300</v>
      </c>
      <c r="AN43" s="42">
        <v>2201491821</v>
      </c>
      <c r="AO43" s="41">
        <v>3651860</v>
      </c>
      <c r="AP43" s="42" t="s">
        <v>243</v>
      </c>
      <c r="AQ43" s="69">
        <v>45382</v>
      </c>
    </row>
    <row r="44" spans="1:43">
      <c r="A44" s="56">
        <v>900483518</v>
      </c>
      <c r="B44" s="57" t="s">
        <v>129</v>
      </c>
      <c r="C44" s="35" t="s">
        <v>53</v>
      </c>
      <c r="D44" s="36" t="s">
        <v>26</v>
      </c>
      <c r="E44" s="46">
        <v>4984</v>
      </c>
      <c r="F44" s="36" t="s">
        <v>53</v>
      </c>
      <c r="G44" s="36" t="s">
        <v>171</v>
      </c>
      <c r="H44" s="47">
        <v>44891</v>
      </c>
      <c r="I44" s="47"/>
      <c r="J44" s="37">
        <f t="shared" ca="1" si="12"/>
        <v>531</v>
      </c>
      <c r="K44" s="62">
        <v>60000</v>
      </c>
      <c r="L44" s="44"/>
      <c r="M44" s="44"/>
      <c r="N44" s="44"/>
      <c r="O44" s="44"/>
      <c r="P44" s="44"/>
      <c r="Q44" s="44"/>
      <c r="R44" s="44"/>
      <c r="S44" s="45"/>
      <c r="T44" s="44"/>
      <c r="U44" s="69">
        <v>45261.291666666664</v>
      </c>
      <c r="V44" s="62">
        <f t="shared" si="3"/>
        <v>60000</v>
      </c>
      <c r="W44" s="41">
        <f t="shared" ca="1" si="4"/>
        <v>0</v>
      </c>
      <c r="X44" s="41">
        <f t="shared" ca="1" si="5"/>
        <v>0</v>
      </c>
      <c r="Y44" s="41">
        <f t="shared" ca="1" si="6"/>
        <v>0</v>
      </c>
      <c r="Z44" s="41">
        <f t="shared" ca="1" si="7"/>
        <v>0</v>
      </c>
      <c r="AA44" s="41">
        <f t="shared" ca="1" si="8"/>
        <v>0</v>
      </c>
      <c r="AB44" s="41">
        <f t="shared" ca="1" si="9"/>
        <v>0</v>
      </c>
      <c r="AC44" s="41">
        <f t="shared" ca="1" si="10"/>
        <v>60000</v>
      </c>
      <c r="AD44" s="45"/>
      <c r="AE44" s="75" t="s">
        <v>252</v>
      </c>
      <c r="AF44" s="42" t="s">
        <v>232</v>
      </c>
      <c r="AG44" s="41">
        <v>60000</v>
      </c>
      <c r="AH44" s="41"/>
      <c r="AI44" s="41"/>
      <c r="AJ44" s="41">
        <v>60000</v>
      </c>
      <c r="AK44" s="41">
        <v>0</v>
      </c>
      <c r="AL44" s="41">
        <v>56300</v>
      </c>
      <c r="AM44" s="41">
        <v>56300</v>
      </c>
      <c r="AN44" s="42">
        <v>2201491821</v>
      </c>
      <c r="AO44" s="41">
        <v>3651860</v>
      </c>
      <c r="AP44" s="42" t="s">
        <v>243</v>
      </c>
      <c r="AQ44" s="69">
        <v>45382</v>
      </c>
    </row>
    <row r="45" spans="1:43">
      <c r="A45" s="56">
        <v>900483518</v>
      </c>
      <c r="B45" s="57" t="s">
        <v>129</v>
      </c>
      <c r="C45" s="35" t="s">
        <v>54</v>
      </c>
      <c r="D45" s="36" t="s">
        <v>26</v>
      </c>
      <c r="E45" s="46">
        <v>4985</v>
      </c>
      <c r="F45" s="36" t="s">
        <v>54</v>
      </c>
      <c r="G45" s="36" t="s">
        <v>172</v>
      </c>
      <c r="H45" s="47">
        <v>44891</v>
      </c>
      <c r="I45" s="47"/>
      <c r="J45" s="37">
        <f t="shared" ca="1" si="12"/>
        <v>531</v>
      </c>
      <c r="K45" s="62">
        <v>60000</v>
      </c>
      <c r="L45" s="44"/>
      <c r="M45" s="44"/>
      <c r="N45" s="44"/>
      <c r="O45" s="44"/>
      <c r="P45" s="44"/>
      <c r="Q45" s="44"/>
      <c r="R45" s="44"/>
      <c r="S45" s="45"/>
      <c r="T45" s="44"/>
      <c r="U45" s="69">
        <v>45261.291666666664</v>
      </c>
      <c r="V45" s="62">
        <f t="shared" si="3"/>
        <v>60000</v>
      </c>
      <c r="W45" s="41">
        <f t="shared" ca="1" si="4"/>
        <v>0</v>
      </c>
      <c r="X45" s="41">
        <f t="shared" ca="1" si="5"/>
        <v>0</v>
      </c>
      <c r="Y45" s="41">
        <f t="shared" ca="1" si="6"/>
        <v>0</v>
      </c>
      <c r="Z45" s="41">
        <f t="shared" ca="1" si="7"/>
        <v>0</v>
      </c>
      <c r="AA45" s="41">
        <f t="shared" ca="1" si="8"/>
        <v>0</v>
      </c>
      <c r="AB45" s="41">
        <f t="shared" ca="1" si="9"/>
        <v>0</v>
      </c>
      <c r="AC45" s="41">
        <f t="shared" ca="1" si="10"/>
        <v>60000</v>
      </c>
      <c r="AD45" s="45"/>
      <c r="AE45" s="76" t="s">
        <v>260</v>
      </c>
      <c r="AF45" s="42" t="s">
        <v>232</v>
      </c>
      <c r="AG45" s="41">
        <v>60000</v>
      </c>
      <c r="AH45" s="41"/>
      <c r="AI45" s="41"/>
      <c r="AJ45" s="41">
        <v>60000</v>
      </c>
      <c r="AK45" s="41">
        <v>3700</v>
      </c>
      <c r="AL45" s="41">
        <v>56300</v>
      </c>
      <c r="AM45" s="41">
        <v>56300</v>
      </c>
      <c r="AN45" s="42">
        <v>2201491821</v>
      </c>
      <c r="AO45" s="41">
        <v>3651860</v>
      </c>
      <c r="AP45" s="42" t="s">
        <v>243</v>
      </c>
      <c r="AQ45" s="69">
        <v>45382</v>
      </c>
    </row>
    <row r="46" spans="1:43">
      <c r="A46" s="56">
        <v>900483518</v>
      </c>
      <c r="B46" s="57" t="s">
        <v>129</v>
      </c>
      <c r="C46" s="35" t="s">
        <v>55</v>
      </c>
      <c r="D46" s="36" t="s">
        <v>26</v>
      </c>
      <c r="E46" s="46">
        <v>4986</v>
      </c>
      <c r="F46" s="36" t="s">
        <v>55</v>
      </c>
      <c r="G46" s="36" t="s">
        <v>173</v>
      </c>
      <c r="H46" s="47">
        <v>44891</v>
      </c>
      <c r="I46" s="47"/>
      <c r="J46" s="37">
        <f t="shared" ca="1" si="12"/>
        <v>531</v>
      </c>
      <c r="K46" s="62">
        <v>60000</v>
      </c>
      <c r="L46" s="44"/>
      <c r="M46" s="44"/>
      <c r="N46" s="44"/>
      <c r="O46" s="44"/>
      <c r="P46" s="44"/>
      <c r="Q46" s="44"/>
      <c r="R46" s="44"/>
      <c r="S46" s="45"/>
      <c r="T46" s="44"/>
      <c r="U46" s="69">
        <v>45261.291666666664</v>
      </c>
      <c r="V46" s="62">
        <f t="shared" si="3"/>
        <v>60000</v>
      </c>
      <c r="W46" s="41">
        <f t="shared" ca="1" si="4"/>
        <v>0</v>
      </c>
      <c r="X46" s="41">
        <f t="shared" ca="1" si="5"/>
        <v>0</v>
      </c>
      <c r="Y46" s="41">
        <f t="shared" ca="1" si="6"/>
        <v>0</v>
      </c>
      <c r="Z46" s="41">
        <f t="shared" ca="1" si="7"/>
        <v>0</v>
      </c>
      <c r="AA46" s="41">
        <f t="shared" ca="1" si="8"/>
        <v>0</v>
      </c>
      <c r="AB46" s="41">
        <f t="shared" ca="1" si="9"/>
        <v>0</v>
      </c>
      <c r="AC46" s="41">
        <f t="shared" ca="1" si="10"/>
        <v>60000</v>
      </c>
      <c r="AD46" s="45"/>
      <c r="AE46" s="76" t="s">
        <v>260</v>
      </c>
      <c r="AF46" s="42" t="s">
        <v>232</v>
      </c>
      <c r="AG46" s="41">
        <v>60000</v>
      </c>
      <c r="AH46" s="41"/>
      <c r="AI46" s="41"/>
      <c r="AJ46" s="41">
        <v>60000</v>
      </c>
      <c r="AK46" s="41">
        <v>3700</v>
      </c>
      <c r="AL46" s="41">
        <v>56300</v>
      </c>
      <c r="AM46" s="41">
        <v>56300</v>
      </c>
      <c r="AN46" s="42">
        <v>2201491821</v>
      </c>
      <c r="AO46" s="41">
        <v>3651860</v>
      </c>
      <c r="AP46" s="42" t="s">
        <v>243</v>
      </c>
      <c r="AQ46" s="69">
        <v>45382</v>
      </c>
    </row>
    <row r="47" spans="1:43">
      <c r="A47" s="56">
        <v>900483518</v>
      </c>
      <c r="B47" s="57" t="s">
        <v>129</v>
      </c>
      <c r="C47" s="35" t="s">
        <v>56</v>
      </c>
      <c r="D47" s="36" t="s">
        <v>26</v>
      </c>
      <c r="E47" s="46">
        <v>4987</v>
      </c>
      <c r="F47" s="36" t="s">
        <v>56</v>
      </c>
      <c r="G47" s="36" t="s">
        <v>174</v>
      </c>
      <c r="H47" s="47">
        <v>44891</v>
      </c>
      <c r="I47" s="47"/>
      <c r="J47" s="37">
        <f t="shared" ca="1" si="12"/>
        <v>531</v>
      </c>
      <c r="K47" s="62">
        <v>60000</v>
      </c>
      <c r="L47" s="44"/>
      <c r="M47" s="44"/>
      <c r="N47" s="44"/>
      <c r="O47" s="44"/>
      <c r="P47" s="44"/>
      <c r="Q47" s="44"/>
      <c r="R47" s="44"/>
      <c r="S47" s="45"/>
      <c r="T47" s="44"/>
      <c r="U47" s="69">
        <v>45261.291666666664</v>
      </c>
      <c r="V47" s="62">
        <f t="shared" si="3"/>
        <v>60000</v>
      </c>
      <c r="W47" s="41">
        <f t="shared" ca="1" si="4"/>
        <v>0</v>
      </c>
      <c r="X47" s="41">
        <f t="shared" ca="1" si="5"/>
        <v>0</v>
      </c>
      <c r="Y47" s="41">
        <f t="shared" ca="1" si="6"/>
        <v>0</v>
      </c>
      <c r="Z47" s="41">
        <f t="shared" ca="1" si="7"/>
        <v>0</v>
      </c>
      <c r="AA47" s="41">
        <f t="shared" ca="1" si="8"/>
        <v>0</v>
      </c>
      <c r="AB47" s="41">
        <f t="shared" ca="1" si="9"/>
        <v>0</v>
      </c>
      <c r="AC47" s="41">
        <f t="shared" ca="1" si="10"/>
        <v>60000</v>
      </c>
      <c r="AD47" s="45"/>
      <c r="AE47" s="76" t="s">
        <v>260</v>
      </c>
      <c r="AF47" s="42" t="s">
        <v>232</v>
      </c>
      <c r="AG47" s="41">
        <v>60000</v>
      </c>
      <c r="AH47" s="41"/>
      <c r="AI47" s="41"/>
      <c r="AJ47" s="41">
        <v>60000</v>
      </c>
      <c r="AK47" s="41">
        <v>3700</v>
      </c>
      <c r="AL47" s="41">
        <v>56300</v>
      </c>
      <c r="AM47" s="41">
        <v>56300</v>
      </c>
      <c r="AN47" s="42">
        <v>2201491821</v>
      </c>
      <c r="AO47" s="41">
        <v>3651860</v>
      </c>
      <c r="AP47" s="42" t="s">
        <v>243</v>
      </c>
      <c r="AQ47" s="69">
        <v>45382</v>
      </c>
    </row>
    <row r="48" spans="1:43">
      <c r="A48" s="56">
        <v>900483518</v>
      </c>
      <c r="B48" s="57" t="s">
        <v>129</v>
      </c>
      <c r="C48" s="35" t="s">
        <v>57</v>
      </c>
      <c r="D48" s="36" t="s">
        <v>26</v>
      </c>
      <c r="E48" s="46">
        <v>4988</v>
      </c>
      <c r="F48" s="36" t="s">
        <v>57</v>
      </c>
      <c r="G48" s="36" t="s">
        <v>175</v>
      </c>
      <c r="H48" s="47">
        <v>44891</v>
      </c>
      <c r="I48" s="47"/>
      <c r="J48" s="37">
        <f t="shared" ca="1" si="12"/>
        <v>531</v>
      </c>
      <c r="K48" s="62">
        <v>60000</v>
      </c>
      <c r="L48" s="44"/>
      <c r="M48" s="44"/>
      <c r="N48" s="44"/>
      <c r="O48" s="44"/>
      <c r="P48" s="44"/>
      <c r="Q48" s="44"/>
      <c r="R48" s="44"/>
      <c r="S48" s="45"/>
      <c r="T48" s="44"/>
      <c r="U48" s="69">
        <v>45261.291666666664</v>
      </c>
      <c r="V48" s="62">
        <f t="shared" si="3"/>
        <v>60000</v>
      </c>
      <c r="W48" s="41">
        <f t="shared" ca="1" si="4"/>
        <v>0</v>
      </c>
      <c r="X48" s="41">
        <f t="shared" ca="1" si="5"/>
        <v>0</v>
      </c>
      <c r="Y48" s="41">
        <f t="shared" ca="1" si="6"/>
        <v>0</v>
      </c>
      <c r="Z48" s="41">
        <f t="shared" ca="1" si="7"/>
        <v>0</v>
      </c>
      <c r="AA48" s="41">
        <f t="shared" ca="1" si="8"/>
        <v>0</v>
      </c>
      <c r="AB48" s="41">
        <f t="shared" ca="1" si="9"/>
        <v>0</v>
      </c>
      <c r="AC48" s="41">
        <f t="shared" ca="1" si="10"/>
        <v>60000</v>
      </c>
      <c r="AD48" s="45"/>
      <c r="AE48" s="76" t="s">
        <v>260</v>
      </c>
      <c r="AF48" s="42" t="s">
        <v>232</v>
      </c>
      <c r="AG48" s="41">
        <v>60000</v>
      </c>
      <c r="AH48" s="41"/>
      <c r="AI48" s="41"/>
      <c r="AJ48" s="41">
        <v>60000</v>
      </c>
      <c r="AK48" s="41">
        <v>3700</v>
      </c>
      <c r="AL48" s="41">
        <v>56300</v>
      </c>
      <c r="AM48" s="41">
        <v>56300</v>
      </c>
      <c r="AN48" s="42">
        <v>2201491821</v>
      </c>
      <c r="AO48" s="41">
        <v>3651860</v>
      </c>
      <c r="AP48" s="42" t="s">
        <v>243</v>
      </c>
      <c r="AQ48" s="69">
        <v>45382</v>
      </c>
    </row>
    <row r="49" spans="1:43">
      <c r="A49" s="56">
        <v>900483518</v>
      </c>
      <c r="B49" s="57" t="s">
        <v>129</v>
      </c>
      <c r="C49" s="35" t="s">
        <v>58</v>
      </c>
      <c r="D49" s="36" t="s">
        <v>26</v>
      </c>
      <c r="E49" s="46">
        <v>4989</v>
      </c>
      <c r="F49" s="36" t="s">
        <v>58</v>
      </c>
      <c r="G49" s="36" t="s">
        <v>176</v>
      </c>
      <c r="H49" s="47">
        <v>44891</v>
      </c>
      <c r="I49" s="47"/>
      <c r="J49" s="37">
        <f t="shared" ca="1" si="12"/>
        <v>531</v>
      </c>
      <c r="K49" s="62">
        <v>60000</v>
      </c>
      <c r="L49" s="44"/>
      <c r="M49" s="44"/>
      <c r="N49" s="44"/>
      <c r="O49" s="44"/>
      <c r="P49" s="44"/>
      <c r="Q49" s="44"/>
      <c r="R49" s="44"/>
      <c r="S49" s="45"/>
      <c r="T49" s="44"/>
      <c r="U49" s="69">
        <v>45261.291666666664</v>
      </c>
      <c r="V49" s="62">
        <f t="shared" si="3"/>
        <v>60000</v>
      </c>
      <c r="W49" s="41">
        <f t="shared" ca="1" si="4"/>
        <v>0</v>
      </c>
      <c r="X49" s="41">
        <f t="shared" ca="1" si="5"/>
        <v>0</v>
      </c>
      <c r="Y49" s="41">
        <f t="shared" ca="1" si="6"/>
        <v>0</v>
      </c>
      <c r="Z49" s="41">
        <f t="shared" ca="1" si="7"/>
        <v>0</v>
      </c>
      <c r="AA49" s="41">
        <f t="shared" ca="1" si="8"/>
        <v>0</v>
      </c>
      <c r="AB49" s="41">
        <f t="shared" ca="1" si="9"/>
        <v>0</v>
      </c>
      <c r="AC49" s="41">
        <f t="shared" ca="1" si="10"/>
        <v>60000</v>
      </c>
      <c r="AD49" s="45"/>
      <c r="AE49" s="76" t="s">
        <v>260</v>
      </c>
      <c r="AF49" s="42" t="s">
        <v>232</v>
      </c>
      <c r="AG49" s="41">
        <v>60000</v>
      </c>
      <c r="AH49" s="41"/>
      <c r="AI49" s="41"/>
      <c r="AJ49" s="41">
        <v>60000</v>
      </c>
      <c r="AK49" s="41">
        <v>14700</v>
      </c>
      <c r="AL49" s="41">
        <v>45300</v>
      </c>
      <c r="AM49" s="41">
        <v>45300</v>
      </c>
      <c r="AN49" s="42">
        <v>2201491821</v>
      </c>
      <c r="AO49" s="41">
        <v>3651860</v>
      </c>
      <c r="AP49" s="42" t="s">
        <v>243</v>
      </c>
      <c r="AQ49" s="69">
        <v>45382</v>
      </c>
    </row>
    <row r="50" spans="1:43">
      <c r="A50" s="56">
        <v>900483518</v>
      </c>
      <c r="B50" s="57" t="s">
        <v>129</v>
      </c>
      <c r="C50" s="35" t="s">
        <v>59</v>
      </c>
      <c r="D50" s="36" t="s">
        <v>26</v>
      </c>
      <c r="E50" s="46">
        <v>4990</v>
      </c>
      <c r="F50" s="36" t="s">
        <v>59</v>
      </c>
      <c r="G50" s="36" t="s">
        <v>177</v>
      </c>
      <c r="H50" s="47">
        <v>44891</v>
      </c>
      <c r="I50" s="47"/>
      <c r="J50" s="37">
        <f t="shared" ca="1" si="12"/>
        <v>531</v>
      </c>
      <c r="K50" s="62">
        <v>60000</v>
      </c>
      <c r="L50" s="44"/>
      <c r="M50" s="44"/>
      <c r="N50" s="44"/>
      <c r="O50" s="44"/>
      <c r="P50" s="44"/>
      <c r="Q50" s="44"/>
      <c r="R50" s="44"/>
      <c r="S50" s="45"/>
      <c r="T50" s="44"/>
      <c r="U50" s="69">
        <v>45261.291666666664</v>
      </c>
      <c r="V50" s="62">
        <f t="shared" si="3"/>
        <v>60000</v>
      </c>
      <c r="W50" s="41">
        <f t="shared" ca="1" si="4"/>
        <v>0</v>
      </c>
      <c r="X50" s="41">
        <f t="shared" ca="1" si="5"/>
        <v>0</v>
      </c>
      <c r="Y50" s="41">
        <f t="shared" ca="1" si="6"/>
        <v>0</v>
      </c>
      <c r="Z50" s="41">
        <f t="shared" ca="1" si="7"/>
        <v>0</v>
      </c>
      <c r="AA50" s="41">
        <f t="shared" ca="1" si="8"/>
        <v>0</v>
      </c>
      <c r="AB50" s="41">
        <f t="shared" ca="1" si="9"/>
        <v>0</v>
      </c>
      <c r="AC50" s="41">
        <f t="shared" ca="1" si="10"/>
        <v>60000</v>
      </c>
      <c r="AD50" s="45"/>
      <c r="AE50" s="76" t="s">
        <v>260</v>
      </c>
      <c r="AF50" s="42" t="s">
        <v>232</v>
      </c>
      <c r="AG50" s="41">
        <v>60000</v>
      </c>
      <c r="AH50" s="41"/>
      <c r="AI50" s="41"/>
      <c r="AJ50" s="41">
        <v>60000</v>
      </c>
      <c r="AK50" s="41">
        <v>3700</v>
      </c>
      <c r="AL50" s="41">
        <v>56300</v>
      </c>
      <c r="AM50" s="41">
        <v>56300</v>
      </c>
      <c r="AN50" s="42">
        <v>2201491821</v>
      </c>
      <c r="AO50" s="41">
        <v>3651860</v>
      </c>
      <c r="AP50" s="42" t="s">
        <v>243</v>
      </c>
      <c r="AQ50" s="69">
        <v>45382</v>
      </c>
    </row>
    <row r="51" spans="1:43">
      <c r="A51" s="56">
        <v>900483518</v>
      </c>
      <c r="B51" s="57" t="s">
        <v>129</v>
      </c>
      <c r="C51" s="35" t="s">
        <v>60</v>
      </c>
      <c r="D51" s="36" t="s">
        <v>26</v>
      </c>
      <c r="E51" s="46">
        <v>4991</v>
      </c>
      <c r="F51" s="36" t="s">
        <v>60</v>
      </c>
      <c r="G51" s="36" t="s">
        <v>178</v>
      </c>
      <c r="H51" s="47">
        <v>44891</v>
      </c>
      <c r="I51" s="47"/>
      <c r="J51" s="37">
        <f t="shared" ca="1" si="12"/>
        <v>531</v>
      </c>
      <c r="K51" s="62">
        <v>60000</v>
      </c>
      <c r="L51" s="44"/>
      <c r="M51" s="44"/>
      <c r="N51" s="44"/>
      <c r="O51" s="44"/>
      <c r="P51" s="44"/>
      <c r="Q51" s="44"/>
      <c r="R51" s="44"/>
      <c r="S51" s="45"/>
      <c r="T51" s="44"/>
      <c r="U51" s="69">
        <v>45261.291666666664</v>
      </c>
      <c r="V51" s="62">
        <f t="shared" si="3"/>
        <v>60000</v>
      </c>
      <c r="W51" s="41">
        <f t="shared" ca="1" si="4"/>
        <v>0</v>
      </c>
      <c r="X51" s="41">
        <f t="shared" ca="1" si="5"/>
        <v>0</v>
      </c>
      <c r="Y51" s="41">
        <f t="shared" ca="1" si="6"/>
        <v>0</v>
      </c>
      <c r="Z51" s="41">
        <f t="shared" ca="1" si="7"/>
        <v>0</v>
      </c>
      <c r="AA51" s="41">
        <f t="shared" ca="1" si="8"/>
        <v>0</v>
      </c>
      <c r="AB51" s="41">
        <f t="shared" ca="1" si="9"/>
        <v>0</v>
      </c>
      <c r="AC51" s="41">
        <f t="shared" ca="1" si="10"/>
        <v>60000</v>
      </c>
      <c r="AD51" s="45"/>
      <c r="AE51" s="76" t="s">
        <v>260</v>
      </c>
      <c r="AF51" s="42" t="s">
        <v>232</v>
      </c>
      <c r="AG51" s="41">
        <v>60000</v>
      </c>
      <c r="AH51" s="41"/>
      <c r="AI51" s="41"/>
      <c r="AJ51" s="41">
        <v>60000</v>
      </c>
      <c r="AK51" s="41">
        <v>3700</v>
      </c>
      <c r="AL51" s="41">
        <v>56300</v>
      </c>
      <c r="AM51" s="41">
        <v>56300</v>
      </c>
      <c r="AN51" s="42">
        <v>2201491821</v>
      </c>
      <c r="AO51" s="41">
        <v>3651860</v>
      </c>
      <c r="AP51" s="42" t="s">
        <v>243</v>
      </c>
      <c r="AQ51" s="69">
        <v>45382</v>
      </c>
    </row>
    <row r="52" spans="1:43">
      <c r="A52" s="56">
        <v>900483518</v>
      </c>
      <c r="B52" s="57" t="s">
        <v>129</v>
      </c>
      <c r="C52" s="35" t="s">
        <v>61</v>
      </c>
      <c r="D52" s="36" t="s">
        <v>26</v>
      </c>
      <c r="E52" s="46">
        <v>4993</v>
      </c>
      <c r="F52" s="36" t="s">
        <v>61</v>
      </c>
      <c r="G52" s="36" t="s">
        <v>179</v>
      </c>
      <c r="H52" s="47">
        <v>44891</v>
      </c>
      <c r="I52" s="47"/>
      <c r="J52" s="37">
        <f t="shared" ca="1" si="12"/>
        <v>531</v>
      </c>
      <c r="K52" s="62">
        <v>60000</v>
      </c>
      <c r="L52" s="44"/>
      <c r="M52" s="44"/>
      <c r="N52" s="44"/>
      <c r="O52" s="44"/>
      <c r="P52" s="44"/>
      <c r="Q52" s="44"/>
      <c r="R52" s="44"/>
      <c r="S52" s="45"/>
      <c r="T52" s="44"/>
      <c r="U52" s="69">
        <v>45261.291666666664</v>
      </c>
      <c r="V52" s="62">
        <f t="shared" si="3"/>
        <v>60000</v>
      </c>
      <c r="W52" s="41">
        <f t="shared" ca="1" si="4"/>
        <v>0</v>
      </c>
      <c r="X52" s="41">
        <f t="shared" ca="1" si="5"/>
        <v>0</v>
      </c>
      <c r="Y52" s="41">
        <f t="shared" ca="1" si="6"/>
        <v>0</v>
      </c>
      <c r="Z52" s="41">
        <f t="shared" ca="1" si="7"/>
        <v>0</v>
      </c>
      <c r="AA52" s="41">
        <f t="shared" ca="1" si="8"/>
        <v>0</v>
      </c>
      <c r="AB52" s="41">
        <f t="shared" ca="1" si="9"/>
        <v>0</v>
      </c>
      <c r="AC52" s="41">
        <f t="shared" ca="1" si="10"/>
        <v>60000</v>
      </c>
      <c r="AD52" s="45"/>
      <c r="AE52" s="75" t="s">
        <v>252</v>
      </c>
      <c r="AF52" s="42" t="s">
        <v>232</v>
      </c>
      <c r="AG52" s="41">
        <v>60000</v>
      </c>
      <c r="AH52" s="41"/>
      <c r="AI52" s="41"/>
      <c r="AJ52" s="41">
        <v>60000</v>
      </c>
      <c r="AK52" s="41">
        <v>0</v>
      </c>
      <c r="AL52" s="41">
        <v>60000</v>
      </c>
      <c r="AM52" s="41">
        <v>60000</v>
      </c>
      <c r="AN52" s="42">
        <v>2201491821</v>
      </c>
      <c r="AO52" s="41">
        <v>3651860</v>
      </c>
      <c r="AP52" s="42" t="s">
        <v>243</v>
      </c>
      <c r="AQ52" s="69">
        <v>45382</v>
      </c>
    </row>
    <row r="53" spans="1:43">
      <c r="A53" s="56">
        <v>900483518</v>
      </c>
      <c r="B53" s="57" t="s">
        <v>129</v>
      </c>
      <c r="C53" s="35" t="s">
        <v>62</v>
      </c>
      <c r="D53" s="36" t="s">
        <v>26</v>
      </c>
      <c r="E53" s="46">
        <v>4994</v>
      </c>
      <c r="F53" s="36" t="s">
        <v>62</v>
      </c>
      <c r="G53" s="36" t="s">
        <v>180</v>
      </c>
      <c r="H53" s="47">
        <v>44891</v>
      </c>
      <c r="I53" s="47"/>
      <c r="J53" s="37">
        <f t="shared" ca="1" si="12"/>
        <v>531</v>
      </c>
      <c r="K53" s="62">
        <v>450000</v>
      </c>
      <c r="L53" s="44"/>
      <c r="M53" s="44"/>
      <c r="N53" s="44"/>
      <c r="O53" s="44"/>
      <c r="P53" s="44"/>
      <c r="Q53" s="44"/>
      <c r="R53" s="44"/>
      <c r="S53" s="45"/>
      <c r="T53" s="44"/>
      <c r="U53" s="69">
        <v>45261.291666666664</v>
      </c>
      <c r="V53" s="62">
        <f t="shared" si="3"/>
        <v>450000</v>
      </c>
      <c r="W53" s="41">
        <f t="shared" ca="1" si="4"/>
        <v>0</v>
      </c>
      <c r="X53" s="41">
        <f t="shared" ca="1" si="5"/>
        <v>0</v>
      </c>
      <c r="Y53" s="41">
        <f t="shared" ca="1" si="6"/>
        <v>0</v>
      </c>
      <c r="Z53" s="41">
        <f t="shared" ca="1" si="7"/>
        <v>0</v>
      </c>
      <c r="AA53" s="41">
        <f t="shared" ca="1" si="8"/>
        <v>0</v>
      </c>
      <c r="AB53" s="41">
        <f t="shared" ca="1" si="9"/>
        <v>0</v>
      </c>
      <c r="AC53" s="41">
        <f t="shared" ca="1" si="10"/>
        <v>450000</v>
      </c>
      <c r="AD53" s="45"/>
      <c r="AE53" s="76" t="s">
        <v>260</v>
      </c>
      <c r="AF53" s="42" t="s">
        <v>232</v>
      </c>
      <c r="AG53" s="41">
        <v>450000</v>
      </c>
      <c r="AH53" s="41"/>
      <c r="AI53" s="41"/>
      <c r="AJ53" s="41">
        <v>450000</v>
      </c>
      <c r="AK53" s="41">
        <v>6100</v>
      </c>
      <c r="AL53" s="41">
        <v>443900</v>
      </c>
      <c r="AM53" s="41">
        <v>443900</v>
      </c>
      <c r="AN53" s="42">
        <v>2201491821</v>
      </c>
      <c r="AO53" s="41">
        <v>3651860</v>
      </c>
      <c r="AP53" s="42" t="s">
        <v>243</v>
      </c>
      <c r="AQ53" s="69">
        <v>45382</v>
      </c>
    </row>
    <row r="54" spans="1:43">
      <c r="A54" s="56">
        <v>900483518</v>
      </c>
      <c r="B54" s="57" t="s">
        <v>129</v>
      </c>
      <c r="C54" s="35" t="s">
        <v>63</v>
      </c>
      <c r="D54" s="36" t="s">
        <v>26</v>
      </c>
      <c r="E54" s="46">
        <v>4995</v>
      </c>
      <c r="F54" s="36" t="s">
        <v>63</v>
      </c>
      <c r="G54" s="36" t="s">
        <v>181</v>
      </c>
      <c r="H54" s="47">
        <v>44891</v>
      </c>
      <c r="I54" s="47"/>
      <c r="J54" s="37">
        <f t="shared" ca="1" si="12"/>
        <v>531</v>
      </c>
      <c r="K54" s="62">
        <v>34000</v>
      </c>
      <c r="L54" s="44"/>
      <c r="M54" s="44"/>
      <c r="N54" s="44"/>
      <c r="O54" s="44"/>
      <c r="P54" s="44"/>
      <c r="Q54" s="44"/>
      <c r="R54" s="44"/>
      <c r="S54" s="45"/>
      <c r="T54" s="44"/>
      <c r="U54" s="69">
        <v>45261.291666666664</v>
      </c>
      <c r="V54" s="62">
        <f t="shared" si="3"/>
        <v>34000</v>
      </c>
      <c r="W54" s="41">
        <f t="shared" ca="1" si="4"/>
        <v>0</v>
      </c>
      <c r="X54" s="41">
        <f t="shared" ca="1" si="5"/>
        <v>0</v>
      </c>
      <c r="Y54" s="41">
        <f t="shared" ca="1" si="6"/>
        <v>0</v>
      </c>
      <c r="Z54" s="41">
        <f t="shared" ca="1" si="7"/>
        <v>0</v>
      </c>
      <c r="AA54" s="41">
        <f t="shared" ca="1" si="8"/>
        <v>0</v>
      </c>
      <c r="AB54" s="41">
        <f t="shared" ca="1" si="9"/>
        <v>0</v>
      </c>
      <c r="AC54" s="41">
        <f t="shared" ca="1" si="10"/>
        <v>34000</v>
      </c>
      <c r="AD54" s="45"/>
      <c r="AE54" s="76" t="s">
        <v>260</v>
      </c>
      <c r="AF54" s="42" t="s">
        <v>232</v>
      </c>
      <c r="AG54" s="41">
        <v>34000</v>
      </c>
      <c r="AH54" s="41"/>
      <c r="AI54" s="41"/>
      <c r="AJ54" s="41">
        <v>34000</v>
      </c>
      <c r="AK54" s="41">
        <v>14700</v>
      </c>
      <c r="AL54" s="41">
        <v>19300</v>
      </c>
      <c r="AM54" s="41">
        <v>19300</v>
      </c>
      <c r="AN54" s="42">
        <v>2201491821</v>
      </c>
      <c r="AO54" s="41">
        <v>3651860</v>
      </c>
      <c r="AP54" s="42" t="s">
        <v>243</v>
      </c>
      <c r="AQ54" s="69">
        <v>45382</v>
      </c>
    </row>
    <row r="55" spans="1:43">
      <c r="A55" s="56">
        <v>900483518</v>
      </c>
      <c r="B55" s="57" t="s">
        <v>129</v>
      </c>
      <c r="C55" s="35" t="s">
        <v>64</v>
      </c>
      <c r="D55" s="36" t="s">
        <v>26</v>
      </c>
      <c r="E55" s="46">
        <v>4996</v>
      </c>
      <c r="F55" s="36" t="s">
        <v>64</v>
      </c>
      <c r="G55" s="36" t="s">
        <v>182</v>
      </c>
      <c r="H55" s="47">
        <v>44891</v>
      </c>
      <c r="I55" s="47"/>
      <c r="J55" s="37">
        <f t="shared" ca="1" si="12"/>
        <v>531</v>
      </c>
      <c r="K55" s="62">
        <v>160000</v>
      </c>
      <c r="L55" s="44"/>
      <c r="M55" s="44"/>
      <c r="N55" s="44"/>
      <c r="O55" s="44"/>
      <c r="P55" s="44"/>
      <c r="Q55" s="44"/>
      <c r="R55" s="44"/>
      <c r="S55" s="45"/>
      <c r="T55" s="44"/>
      <c r="U55" s="69">
        <v>45261.291666666664</v>
      </c>
      <c r="V55" s="62">
        <f t="shared" si="3"/>
        <v>160000</v>
      </c>
      <c r="W55" s="41">
        <f t="shared" ca="1" si="4"/>
        <v>0</v>
      </c>
      <c r="X55" s="41">
        <f t="shared" ca="1" si="5"/>
        <v>0</v>
      </c>
      <c r="Y55" s="41">
        <f t="shared" ca="1" si="6"/>
        <v>0</v>
      </c>
      <c r="Z55" s="41">
        <f t="shared" ca="1" si="7"/>
        <v>0</v>
      </c>
      <c r="AA55" s="41">
        <f t="shared" ca="1" si="8"/>
        <v>0</v>
      </c>
      <c r="AB55" s="41">
        <f t="shared" ca="1" si="9"/>
        <v>0</v>
      </c>
      <c r="AC55" s="41">
        <f t="shared" ca="1" si="10"/>
        <v>160000</v>
      </c>
      <c r="AD55" s="45"/>
      <c r="AE55" s="75" t="s">
        <v>252</v>
      </c>
      <c r="AF55" s="42" t="s">
        <v>232</v>
      </c>
      <c r="AG55" s="41">
        <v>160000</v>
      </c>
      <c r="AH55" s="41"/>
      <c r="AI55" s="41"/>
      <c r="AJ55" s="41">
        <v>160000</v>
      </c>
      <c r="AK55" s="41">
        <v>0</v>
      </c>
      <c r="AL55" s="41">
        <v>160000</v>
      </c>
      <c r="AM55" s="41">
        <v>160000</v>
      </c>
      <c r="AN55" s="42">
        <v>2201491821</v>
      </c>
      <c r="AO55" s="41">
        <v>3651860</v>
      </c>
      <c r="AP55" s="42" t="s">
        <v>243</v>
      </c>
      <c r="AQ55" s="69">
        <v>45382</v>
      </c>
    </row>
    <row r="56" spans="1:43">
      <c r="A56" s="56">
        <v>900483518</v>
      </c>
      <c r="B56" s="57" t="s">
        <v>129</v>
      </c>
      <c r="C56" s="35" t="s">
        <v>65</v>
      </c>
      <c r="D56" s="36" t="s">
        <v>26</v>
      </c>
      <c r="E56" s="46">
        <v>5029</v>
      </c>
      <c r="F56" s="36" t="s">
        <v>65</v>
      </c>
      <c r="G56" s="36" t="s">
        <v>183</v>
      </c>
      <c r="H56" s="47">
        <v>44896</v>
      </c>
      <c r="I56" s="47"/>
      <c r="J56" s="37">
        <f t="shared" ca="1" si="12"/>
        <v>526</v>
      </c>
      <c r="K56" s="62">
        <v>320000</v>
      </c>
      <c r="L56" s="44"/>
      <c r="M56" s="44"/>
      <c r="N56" s="44"/>
      <c r="O56" s="44"/>
      <c r="P56" s="44"/>
      <c r="Q56" s="44"/>
      <c r="R56" s="44"/>
      <c r="S56" s="45"/>
      <c r="T56" s="44"/>
      <c r="U56" s="69">
        <v>45261.291666666664</v>
      </c>
      <c r="V56" s="62">
        <f t="shared" si="3"/>
        <v>320000</v>
      </c>
      <c r="W56" s="41">
        <f t="shared" ca="1" si="4"/>
        <v>0</v>
      </c>
      <c r="X56" s="41">
        <f t="shared" ca="1" si="5"/>
        <v>0</v>
      </c>
      <c r="Y56" s="41">
        <f t="shared" ca="1" si="6"/>
        <v>0</v>
      </c>
      <c r="Z56" s="41">
        <f t="shared" ca="1" si="7"/>
        <v>0</v>
      </c>
      <c r="AA56" s="41">
        <f t="shared" ca="1" si="8"/>
        <v>0</v>
      </c>
      <c r="AB56" s="41">
        <f t="shared" ca="1" si="9"/>
        <v>0</v>
      </c>
      <c r="AC56" s="41">
        <f t="shared" ca="1" si="10"/>
        <v>320000</v>
      </c>
      <c r="AD56" s="45"/>
      <c r="AE56" s="75" t="s">
        <v>252</v>
      </c>
      <c r="AF56" s="42" t="s">
        <v>232</v>
      </c>
      <c r="AG56" s="41">
        <v>320000</v>
      </c>
      <c r="AH56" s="41"/>
      <c r="AI56" s="41"/>
      <c r="AJ56" s="41">
        <v>320000</v>
      </c>
      <c r="AK56" s="41">
        <v>0</v>
      </c>
      <c r="AL56" s="41">
        <v>320000</v>
      </c>
      <c r="AM56" s="41">
        <v>320000</v>
      </c>
      <c r="AN56" s="42">
        <v>2201491821</v>
      </c>
      <c r="AO56" s="41">
        <v>3651860</v>
      </c>
      <c r="AP56" s="42" t="s">
        <v>243</v>
      </c>
      <c r="AQ56" s="69">
        <v>45382</v>
      </c>
    </row>
    <row r="57" spans="1:43">
      <c r="A57" s="56">
        <v>900483518</v>
      </c>
      <c r="B57" s="57" t="s">
        <v>129</v>
      </c>
      <c r="C57" s="35" t="s">
        <v>66</v>
      </c>
      <c r="D57" s="36" t="s">
        <v>26</v>
      </c>
      <c r="E57" s="46">
        <v>5030</v>
      </c>
      <c r="F57" s="36" t="s">
        <v>66</v>
      </c>
      <c r="G57" s="36" t="s">
        <v>184</v>
      </c>
      <c r="H57" s="47">
        <v>44896</v>
      </c>
      <c r="I57" s="47"/>
      <c r="J57" s="37">
        <f t="shared" ca="1" si="12"/>
        <v>526</v>
      </c>
      <c r="K57" s="62">
        <v>336000</v>
      </c>
      <c r="L57" s="44"/>
      <c r="M57" s="44"/>
      <c r="N57" s="44"/>
      <c r="O57" s="44"/>
      <c r="P57" s="44"/>
      <c r="Q57" s="44"/>
      <c r="R57" s="44"/>
      <c r="S57" s="45"/>
      <c r="T57" s="44"/>
      <c r="U57" s="69">
        <v>45261.291666666664</v>
      </c>
      <c r="V57" s="62">
        <f t="shared" si="3"/>
        <v>336000</v>
      </c>
      <c r="W57" s="41">
        <f t="shared" ca="1" si="4"/>
        <v>0</v>
      </c>
      <c r="X57" s="41">
        <f t="shared" ca="1" si="5"/>
        <v>0</v>
      </c>
      <c r="Y57" s="41">
        <f t="shared" ca="1" si="6"/>
        <v>0</v>
      </c>
      <c r="Z57" s="41">
        <f t="shared" ca="1" si="7"/>
        <v>0</v>
      </c>
      <c r="AA57" s="41">
        <f t="shared" ca="1" si="8"/>
        <v>0</v>
      </c>
      <c r="AB57" s="41">
        <f t="shared" ca="1" si="9"/>
        <v>0</v>
      </c>
      <c r="AC57" s="41">
        <f t="shared" ca="1" si="10"/>
        <v>336000</v>
      </c>
      <c r="AD57" s="45"/>
      <c r="AE57" s="76" t="s">
        <v>260</v>
      </c>
      <c r="AF57" s="42" t="s">
        <v>232</v>
      </c>
      <c r="AG57" s="41">
        <v>336000</v>
      </c>
      <c r="AH57" s="41"/>
      <c r="AI57" s="41"/>
      <c r="AJ57" s="41">
        <v>336000</v>
      </c>
      <c r="AK57" s="41">
        <v>3700</v>
      </c>
      <c r="AL57" s="41">
        <v>332300</v>
      </c>
      <c r="AM57" s="41">
        <v>332300</v>
      </c>
      <c r="AN57" s="42">
        <v>2201491821</v>
      </c>
      <c r="AO57" s="41">
        <v>3651860</v>
      </c>
      <c r="AP57" s="42" t="s">
        <v>243</v>
      </c>
      <c r="AQ57" s="69">
        <v>45382</v>
      </c>
    </row>
    <row r="58" spans="1:43">
      <c r="A58" s="56">
        <v>900483518</v>
      </c>
      <c r="B58" s="57" t="s">
        <v>129</v>
      </c>
      <c r="C58" s="35" t="s">
        <v>67</v>
      </c>
      <c r="D58" s="36" t="s">
        <v>26</v>
      </c>
      <c r="E58" s="46">
        <v>5035</v>
      </c>
      <c r="F58" s="36" t="s">
        <v>67</v>
      </c>
      <c r="G58" s="36" t="s">
        <v>185</v>
      </c>
      <c r="H58" s="47">
        <v>44896</v>
      </c>
      <c r="I58" s="47"/>
      <c r="J58" s="37">
        <f t="shared" ca="1" si="12"/>
        <v>526</v>
      </c>
      <c r="K58" s="62">
        <v>320000</v>
      </c>
      <c r="L58" s="44"/>
      <c r="M58" s="44"/>
      <c r="N58" s="44"/>
      <c r="O58" s="44"/>
      <c r="P58" s="44"/>
      <c r="Q58" s="44"/>
      <c r="R58" s="44"/>
      <c r="S58" s="45">
        <v>320000</v>
      </c>
      <c r="T58" s="44"/>
      <c r="U58" s="69">
        <v>45261.291666666664</v>
      </c>
      <c r="V58" s="62">
        <f t="shared" si="3"/>
        <v>0</v>
      </c>
      <c r="W58" s="41">
        <f t="shared" ca="1" si="4"/>
        <v>0</v>
      </c>
      <c r="X58" s="41">
        <f t="shared" ca="1" si="5"/>
        <v>0</v>
      </c>
      <c r="Y58" s="41">
        <f t="shared" ca="1" si="6"/>
        <v>0</v>
      </c>
      <c r="Z58" s="41">
        <f t="shared" ca="1" si="7"/>
        <v>0</v>
      </c>
      <c r="AA58" s="41">
        <f t="shared" ca="1" si="8"/>
        <v>0</v>
      </c>
      <c r="AB58" s="41">
        <f t="shared" ca="1" si="9"/>
        <v>0</v>
      </c>
      <c r="AC58" s="41">
        <f t="shared" ca="1" si="10"/>
        <v>0</v>
      </c>
      <c r="AD58" s="45"/>
      <c r="AE58" s="75" t="s">
        <v>252</v>
      </c>
      <c r="AF58" s="42" t="s">
        <v>232</v>
      </c>
      <c r="AG58" s="41">
        <v>320000</v>
      </c>
      <c r="AH58" s="41"/>
      <c r="AI58" s="41"/>
      <c r="AJ58" s="41">
        <v>320000</v>
      </c>
      <c r="AK58" s="41">
        <v>0</v>
      </c>
      <c r="AL58" s="41">
        <v>320000</v>
      </c>
      <c r="AM58" s="41">
        <v>320000</v>
      </c>
      <c r="AN58" s="42">
        <v>4800062753</v>
      </c>
      <c r="AO58" s="41">
        <v>5055000</v>
      </c>
      <c r="AP58" s="42" t="s">
        <v>244</v>
      </c>
      <c r="AQ58" s="69">
        <v>45382</v>
      </c>
    </row>
    <row r="59" spans="1:43">
      <c r="A59" s="56">
        <v>900483518</v>
      </c>
      <c r="B59" s="57" t="s">
        <v>129</v>
      </c>
      <c r="C59" s="35" t="s">
        <v>68</v>
      </c>
      <c r="D59" s="36" t="s">
        <v>26</v>
      </c>
      <c r="E59" s="46">
        <v>5036</v>
      </c>
      <c r="F59" s="36" t="s">
        <v>68</v>
      </c>
      <c r="G59" s="36" t="s">
        <v>186</v>
      </c>
      <c r="H59" s="47">
        <v>44896</v>
      </c>
      <c r="I59" s="47"/>
      <c r="J59" s="37">
        <f t="shared" ca="1" si="12"/>
        <v>526</v>
      </c>
      <c r="K59" s="62">
        <v>336000</v>
      </c>
      <c r="L59" s="44"/>
      <c r="M59" s="44"/>
      <c r="N59" s="44"/>
      <c r="O59" s="44"/>
      <c r="P59" s="44"/>
      <c r="Q59" s="44"/>
      <c r="R59" s="44"/>
      <c r="S59" s="45">
        <v>336000</v>
      </c>
      <c r="T59" s="44"/>
      <c r="U59" s="69">
        <v>45261.291666666664</v>
      </c>
      <c r="V59" s="62">
        <f t="shared" si="3"/>
        <v>0</v>
      </c>
      <c r="W59" s="41">
        <f t="shared" ca="1" si="4"/>
        <v>0</v>
      </c>
      <c r="X59" s="41">
        <f t="shared" ca="1" si="5"/>
        <v>0</v>
      </c>
      <c r="Y59" s="41">
        <f t="shared" ca="1" si="6"/>
        <v>0</v>
      </c>
      <c r="Z59" s="41">
        <f t="shared" ca="1" si="7"/>
        <v>0</v>
      </c>
      <c r="AA59" s="41">
        <f t="shared" ca="1" si="8"/>
        <v>0</v>
      </c>
      <c r="AB59" s="41">
        <f t="shared" ca="1" si="9"/>
        <v>0</v>
      </c>
      <c r="AC59" s="41">
        <f t="shared" ca="1" si="10"/>
        <v>0</v>
      </c>
      <c r="AD59" s="45"/>
      <c r="AE59" s="75" t="s">
        <v>252</v>
      </c>
      <c r="AF59" s="42" t="s">
        <v>232</v>
      </c>
      <c r="AG59" s="41">
        <v>336000</v>
      </c>
      <c r="AH59" s="41"/>
      <c r="AI59" s="41"/>
      <c r="AJ59" s="41">
        <v>336000</v>
      </c>
      <c r="AK59" s="41">
        <v>0</v>
      </c>
      <c r="AL59" s="41">
        <v>336000</v>
      </c>
      <c r="AM59" s="41">
        <v>336000</v>
      </c>
      <c r="AN59" s="42">
        <v>4800062753</v>
      </c>
      <c r="AO59" s="41">
        <v>5055000</v>
      </c>
      <c r="AP59" s="42" t="s">
        <v>244</v>
      </c>
      <c r="AQ59" s="69">
        <v>45382</v>
      </c>
    </row>
    <row r="60" spans="1:43">
      <c r="A60" s="56">
        <v>900483518</v>
      </c>
      <c r="B60" s="57" t="s">
        <v>129</v>
      </c>
      <c r="C60" s="35" t="s">
        <v>69</v>
      </c>
      <c r="D60" s="36" t="s">
        <v>26</v>
      </c>
      <c r="E60" s="46">
        <v>5059</v>
      </c>
      <c r="F60" s="36" t="s">
        <v>69</v>
      </c>
      <c r="G60" s="36" t="s">
        <v>187</v>
      </c>
      <c r="H60" s="47">
        <v>44897</v>
      </c>
      <c r="I60" s="47"/>
      <c r="J60" s="37">
        <f t="shared" ca="1" si="12"/>
        <v>525</v>
      </c>
      <c r="K60" s="62">
        <v>60000</v>
      </c>
      <c r="L60" s="44"/>
      <c r="M60" s="44"/>
      <c r="N60" s="44"/>
      <c r="O60" s="44"/>
      <c r="P60" s="44"/>
      <c r="Q60" s="44"/>
      <c r="R60" s="44"/>
      <c r="S60" s="45">
        <v>60000</v>
      </c>
      <c r="T60" s="44"/>
      <c r="U60" s="69">
        <v>45261.291666666664</v>
      </c>
      <c r="V60" s="62">
        <f t="shared" si="3"/>
        <v>0</v>
      </c>
      <c r="W60" s="41">
        <f t="shared" ca="1" si="4"/>
        <v>0</v>
      </c>
      <c r="X60" s="41">
        <f t="shared" ca="1" si="5"/>
        <v>0</v>
      </c>
      <c r="Y60" s="41">
        <f t="shared" ca="1" si="6"/>
        <v>0</v>
      </c>
      <c r="Z60" s="41">
        <f t="shared" ca="1" si="7"/>
        <v>0</v>
      </c>
      <c r="AA60" s="41">
        <f t="shared" ca="1" si="8"/>
        <v>0</v>
      </c>
      <c r="AB60" s="41">
        <f t="shared" ca="1" si="9"/>
        <v>0</v>
      </c>
      <c r="AC60" s="41">
        <f t="shared" ca="1" si="10"/>
        <v>0</v>
      </c>
      <c r="AD60" s="45"/>
      <c r="AE60" s="75" t="s">
        <v>252</v>
      </c>
      <c r="AF60" s="42" t="s">
        <v>232</v>
      </c>
      <c r="AG60" s="41">
        <v>60000</v>
      </c>
      <c r="AH60" s="41"/>
      <c r="AI60" s="41"/>
      <c r="AJ60" s="41">
        <v>60000</v>
      </c>
      <c r="AK60" s="41">
        <v>0</v>
      </c>
      <c r="AL60" s="41">
        <v>60000</v>
      </c>
      <c r="AM60" s="41">
        <v>60000</v>
      </c>
      <c r="AN60" s="42">
        <v>4800062753</v>
      </c>
      <c r="AO60" s="41">
        <v>5055000</v>
      </c>
      <c r="AP60" s="42" t="s">
        <v>244</v>
      </c>
      <c r="AQ60" s="69">
        <v>45382</v>
      </c>
    </row>
    <row r="61" spans="1:43">
      <c r="A61" s="56">
        <v>900483518</v>
      </c>
      <c r="B61" s="57" t="s">
        <v>129</v>
      </c>
      <c r="C61" s="35" t="s">
        <v>70</v>
      </c>
      <c r="D61" s="36" t="s">
        <v>26</v>
      </c>
      <c r="E61" s="46">
        <v>5060</v>
      </c>
      <c r="F61" s="36" t="s">
        <v>70</v>
      </c>
      <c r="G61" s="36" t="s">
        <v>188</v>
      </c>
      <c r="H61" s="47">
        <v>44897</v>
      </c>
      <c r="I61" s="47"/>
      <c r="J61" s="37">
        <f t="shared" ca="1" si="12"/>
        <v>525</v>
      </c>
      <c r="K61" s="62">
        <v>60000</v>
      </c>
      <c r="L61" s="44"/>
      <c r="M61" s="44"/>
      <c r="N61" s="44"/>
      <c r="O61" s="44"/>
      <c r="P61" s="44"/>
      <c r="Q61" s="44"/>
      <c r="R61" s="44"/>
      <c r="S61" s="45">
        <v>60000</v>
      </c>
      <c r="T61" s="44"/>
      <c r="U61" s="69">
        <v>45261.291666666664</v>
      </c>
      <c r="V61" s="62">
        <f t="shared" si="3"/>
        <v>0</v>
      </c>
      <c r="W61" s="41">
        <f t="shared" ca="1" si="4"/>
        <v>0</v>
      </c>
      <c r="X61" s="41">
        <f t="shared" ca="1" si="5"/>
        <v>0</v>
      </c>
      <c r="Y61" s="41">
        <f t="shared" ca="1" si="6"/>
        <v>0</v>
      </c>
      <c r="Z61" s="41">
        <f t="shared" ca="1" si="7"/>
        <v>0</v>
      </c>
      <c r="AA61" s="41">
        <f t="shared" ca="1" si="8"/>
        <v>0</v>
      </c>
      <c r="AB61" s="41">
        <f t="shared" ca="1" si="9"/>
        <v>0</v>
      </c>
      <c r="AC61" s="41">
        <f t="shared" ca="1" si="10"/>
        <v>0</v>
      </c>
      <c r="AD61" s="45"/>
      <c r="AE61" s="75" t="s">
        <v>252</v>
      </c>
      <c r="AF61" s="42" t="s">
        <v>232</v>
      </c>
      <c r="AG61" s="41">
        <v>60000</v>
      </c>
      <c r="AH61" s="41"/>
      <c r="AI61" s="41"/>
      <c r="AJ61" s="41">
        <v>60000</v>
      </c>
      <c r="AK61" s="41">
        <v>0</v>
      </c>
      <c r="AL61" s="41">
        <v>60000</v>
      </c>
      <c r="AM61" s="41">
        <v>60000</v>
      </c>
      <c r="AN61" s="42">
        <v>4800062753</v>
      </c>
      <c r="AO61" s="41">
        <v>5055000</v>
      </c>
      <c r="AP61" s="42" t="s">
        <v>244</v>
      </c>
      <c r="AQ61" s="69">
        <v>45382</v>
      </c>
    </row>
    <row r="62" spans="1:43">
      <c r="A62" s="56">
        <v>900483518</v>
      </c>
      <c r="B62" s="57" t="s">
        <v>129</v>
      </c>
      <c r="C62" s="35" t="s">
        <v>71</v>
      </c>
      <c r="D62" s="36" t="s">
        <v>26</v>
      </c>
      <c r="E62" s="46">
        <v>5062</v>
      </c>
      <c r="F62" s="36" t="s">
        <v>71</v>
      </c>
      <c r="G62" s="36" t="s">
        <v>189</v>
      </c>
      <c r="H62" s="47">
        <v>44897</v>
      </c>
      <c r="I62" s="47"/>
      <c r="J62" s="37">
        <f t="shared" ca="1" si="12"/>
        <v>525</v>
      </c>
      <c r="K62" s="62">
        <v>60000</v>
      </c>
      <c r="L62" s="44"/>
      <c r="M62" s="44"/>
      <c r="N62" s="44"/>
      <c r="O62" s="44"/>
      <c r="P62" s="44"/>
      <c r="Q62" s="44"/>
      <c r="R62" s="44"/>
      <c r="S62" s="45">
        <v>60000</v>
      </c>
      <c r="T62" s="44"/>
      <c r="U62" s="69">
        <v>45261.291666666664</v>
      </c>
      <c r="V62" s="62">
        <f t="shared" si="3"/>
        <v>0</v>
      </c>
      <c r="W62" s="41">
        <f t="shared" ca="1" si="4"/>
        <v>0</v>
      </c>
      <c r="X62" s="41">
        <f t="shared" ca="1" si="5"/>
        <v>0</v>
      </c>
      <c r="Y62" s="41">
        <f t="shared" ca="1" si="6"/>
        <v>0</v>
      </c>
      <c r="Z62" s="41">
        <f t="shared" ca="1" si="7"/>
        <v>0</v>
      </c>
      <c r="AA62" s="41">
        <f t="shared" ca="1" si="8"/>
        <v>0</v>
      </c>
      <c r="AB62" s="41">
        <f t="shared" ca="1" si="9"/>
        <v>0</v>
      </c>
      <c r="AC62" s="41">
        <f t="shared" ca="1" si="10"/>
        <v>0</v>
      </c>
      <c r="AD62" s="45"/>
      <c r="AE62" s="75" t="s">
        <v>252</v>
      </c>
      <c r="AF62" s="42" t="s">
        <v>232</v>
      </c>
      <c r="AG62" s="41">
        <v>60000</v>
      </c>
      <c r="AH62" s="41"/>
      <c r="AI62" s="41"/>
      <c r="AJ62" s="41">
        <v>60000</v>
      </c>
      <c r="AK62" s="41">
        <v>0</v>
      </c>
      <c r="AL62" s="41">
        <v>60000</v>
      </c>
      <c r="AM62" s="41">
        <v>60000</v>
      </c>
      <c r="AN62" s="42">
        <v>4800062753</v>
      </c>
      <c r="AO62" s="41">
        <v>5055000</v>
      </c>
      <c r="AP62" s="42" t="s">
        <v>244</v>
      </c>
      <c r="AQ62" s="69">
        <v>45382</v>
      </c>
    </row>
    <row r="63" spans="1:43">
      <c r="A63" s="56">
        <v>900483518</v>
      </c>
      <c r="B63" s="57" t="s">
        <v>129</v>
      </c>
      <c r="C63" s="35" t="s">
        <v>72</v>
      </c>
      <c r="D63" s="36" t="s">
        <v>26</v>
      </c>
      <c r="E63" s="46">
        <v>5064</v>
      </c>
      <c r="F63" s="36" t="s">
        <v>72</v>
      </c>
      <c r="G63" s="36" t="s">
        <v>190</v>
      </c>
      <c r="H63" s="47">
        <v>44897</v>
      </c>
      <c r="I63" s="47"/>
      <c r="J63" s="37">
        <f t="shared" ca="1" si="12"/>
        <v>525</v>
      </c>
      <c r="K63" s="62">
        <v>60000</v>
      </c>
      <c r="L63" s="44"/>
      <c r="M63" s="44"/>
      <c r="N63" s="44"/>
      <c r="O63" s="44"/>
      <c r="P63" s="44"/>
      <c r="Q63" s="44"/>
      <c r="R63" s="44"/>
      <c r="S63" s="45">
        <v>60000</v>
      </c>
      <c r="T63" s="44"/>
      <c r="U63" s="69">
        <v>45261.291666666664</v>
      </c>
      <c r="V63" s="62">
        <f t="shared" si="3"/>
        <v>0</v>
      </c>
      <c r="W63" s="41">
        <f t="shared" ca="1" si="4"/>
        <v>0</v>
      </c>
      <c r="X63" s="41">
        <f t="shared" ca="1" si="5"/>
        <v>0</v>
      </c>
      <c r="Y63" s="41">
        <f t="shared" ca="1" si="6"/>
        <v>0</v>
      </c>
      <c r="Z63" s="41">
        <f t="shared" ca="1" si="7"/>
        <v>0</v>
      </c>
      <c r="AA63" s="41">
        <f t="shared" ca="1" si="8"/>
        <v>0</v>
      </c>
      <c r="AB63" s="41">
        <f t="shared" ca="1" si="9"/>
        <v>0</v>
      </c>
      <c r="AC63" s="41">
        <f t="shared" ca="1" si="10"/>
        <v>0</v>
      </c>
      <c r="AD63" s="45"/>
      <c r="AE63" s="75" t="s">
        <v>252</v>
      </c>
      <c r="AF63" s="42" t="s">
        <v>232</v>
      </c>
      <c r="AG63" s="41">
        <v>60000</v>
      </c>
      <c r="AH63" s="41"/>
      <c r="AI63" s="41"/>
      <c r="AJ63" s="41">
        <v>60000</v>
      </c>
      <c r="AK63" s="41">
        <v>0</v>
      </c>
      <c r="AL63" s="41">
        <v>60000</v>
      </c>
      <c r="AM63" s="41">
        <v>60000</v>
      </c>
      <c r="AN63" s="42">
        <v>4800062753</v>
      </c>
      <c r="AO63" s="41">
        <v>5055000</v>
      </c>
      <c r="AP63" s="42" t="s">
        <v>244</v>
      </c>
      <c r="AQ63" s="69">
        <v>45382</v>
      </c>
    </row>
    <row r="64" spans="1:43">
      <c r="A64" s="56">
        <v>900483518</v>
      </c>
      <c r="B64" s="57" t="s">
        <v>129</v>
      </c>
      <c r="C64" s="35" t="s">
        <v>73</v>
      </c>
      <c r="D64" s="36" t="s">
        <v>26</v>
      </c>
      <c r="E64" s="46">
        <v>5065</v>
      </c>
      <c r="F64" s="36" t="s">
        <v>73</v>
      </c>
      <c r="G64" s="36" t="s">
        <v>191</v>
      </c>
      <c r="H64" s="47">
        <v>44897</v>
      </c>
      <c r="I64" s="47"/>
      <c r="J64" s="37">
        <f t="shared" ca="1" si="12"/>
        <v>525</v>
      </c>
      <c r="K64" s="62">
        <v>60000</v>
      </c>
      <c r="L64" s="44"/>
      <c r="M64" s="44"/>
      <c r="N64" s="44"/>
      <c r="O64" s="44"/>
      <c r="P64" s="44"/>
      <c r="Q64" s="44"/>
      <c r="R64" s="44"/>
      <c r="S64" s="45">
        <v>60000</v>
      </c>
      <c r="T64" s="44"/>
      <c r="U64" s="69">
        <v>45261.291666666664</v>
      </c>
      <c r="V64" s="62">
        <f t="shared" si="3"/>
        <v>0</v>
      </c>
      <c r="W64" s="41">
        <f t="shared" ca="1" si="4"/>
        <v>0</v>
      </c>
      <c r="X64" s="41">
        <f t="shared" ca="1" si="5"/>
        <v>0</v>
      </c>
      <c r="Y64" s="41">
        <f t="shared" ca="1" si="6"/>
        <v>0</v>
      </c>
      <c r="Z64" s="41">
        <f t="shared" ca="1" si="7"/>
        <v>0</v>
      </c>
      <c r="AA64" s="41">
        <f t="shared" ca="1" si="8"/>
        <v>0</v>
      </c>
      <c r="AB64" s="41">
        <f t="shared" ca="1" si="9"/>
        <v>0</v>
      </c>
      <c r="AC64" s="41">
        <f t="shared" ca="1" si="10"/>
        <v>0</v>
      </c>
      <c r="AD64" s="45"/>
      <c r="AE64" s="75" t="s">
        <v>252</v>
      </c>
      <c r="AF64" s="42" t="s">
        <v>232</v>
      </c>
      <c r="AG64" s="41">
        <v>60000</v>
      </c>
      <c r="AH64" s="41"/>
      <c r="AI64" s="41"/>
      <c r="AJ64" s="41">
        <v>60000</v>
      </c>
      <c r="AK64" s="41">
        <v>0</v>
      </c>
      <c r="AL64" s="41">
        <v>60000</v>
      </c>
      <c r="AM64" s="41">
        <v>60000</v>
      </c>
      <c r="AN64" s="42">
        <v>4800062753</v>
      </c>
      <c r="AO64" s="41">
        <v>5055000</v>
      </c>
      <c r="AP64" s="42" t="s">
        <v>244</v>
      </c>
      <c r="AQ64" s="69">
        <v>45382</v>
      </c>
    </row>
    <row r="65" spans="1:43">
      <c r="A65" s="56">
        <v>900483518</v>
      </c>
      <c r="B65" s="57" t="s">
        <v>129</v>
      </c>
      <c r="C65" s="35" t="s">
        <v>74</v>
      </c>
      <c r="D65" s="36" t="s">
        <v>26</v>
      </c>
      <c r="E65" s="46">
        <v>5069</v>
      </c>
      <c r="F65" s="36" t="s">
        <v>74</v>
      </c>
      <c r="G65" s="36" t="s">
        <v>192</v>
      </c>
      <c r="H65" s="47">
        <v>44897</v>
      </c>
      <c r="I65" s="47"/>
      <c r="J65" s="37">
        <f t="shared" ca="1" si="12"/>
        <v>525</v>
      </c>
      <c r="K65" s="62">
        <v>60000</v>
      </c>
      <c r="L65" s="44"/>
      <c r="M65" s="44"/>
      <c r="N65" s="44"/>
      <c r="O65" s="44"/>
      <c r="P65" s="44"/>
      <c r="Q65" s="44"/>
      <c r="R65" s="44"/>
      <c r="S65" s="45"/>
      <c r="T65" s="44"/>
      <c r="U65" s="69">
        <v>45261.291666666664</v>
      </c>
      <c r="V65" s="62">
        <f t="shared" si="3"/>
        <v>60000</v>
      </c>
      <c r="W65" s="41">
        <f t="shared" ca="1" si="4"/>
        <v>0</v>
      </c>
      <c r="X65" s="41">
        <f t="shared" ca="1" si="5"/>
        <v>0</v>
      </c>
      <c r="Y65" s="41">
        <f t="shared" ca="1" si="6"/>
        <v>0</v>
      </c>
      <c r="Z65" s="41">
        <f t="shared" ca="1" si="7"/>
        <v>0</v>
      </c>
      <c r="AA65" s="41">
        <f t="shared" ca="1" si="8"/>
        <v>0</v>
      </c>
      <c r="AB65" s="41">
        <f t="shared" ca="1" si="9"/>
        <v>0</v>
      </c>
      <c r="AC65" s="41">
        <f t="shared" ca="1" si="10"/>
        <v>60000</v>
      </c>
      <c r="AD65" s="45"/>
      <c r="AE65" s="76" t="s">
        <v>260</v>
      </c>
      <c r="AF65" s="42" t="s">
        <v>232</v>
      </c>
      <c r="AG65" s="41">
        <v>60000</v>
      </c>
      <c r="AH65" s="41"/>
      <c r="AI65" s="41"/>
      <c r="AJ65" s="41">
        <v>60000</v>
      </c>
      <c r="AK65" s="41">
        <v>3700</v>
      </c>
      <c r="AL65" s="41">
        <v>56300</v>
      </c>
      <c r="AM65" s="41">
        <v>56300</v>
      </c>
      <c r="AN65" s="42">
        <v>2201491821</v>
      </c>
      <c r="AO65" s="41">
        <v>3651860</v>
      </c>
      <c r="AP65" s="42" t="s">
        <v>243</v>
      </c>
      <c r="AQ65" s="69">
        <v>45382</v>
      </c>
    </row>
    <row r="66" spans="1:43">
      <c r="A66" s="56">
        <v>900483518</v>
      </c>
      <c r="B66" s="57" t="s">
        <v>129</v>
      </c>
      <c r="C66" s="35" t="s">
        <v>75</v>
      </c>
      <c r="D66" s="36" t="s">
        <v>26</v>
      </c>
      <c r="E66" s="46">
        <v>5070</v>
      </c>
      <c r="F66" s="36" t="s">
        <v>75</v>
      </c>
      <c r="G66" s="36" t="s">
        <v>193</v>
      </c>
      <c r="H66" s="47">
        <v>44897</v>
      </c>
      <c r="I66" s="47"/>
      <c r="J66" s="37">
        <f t="shared" ca="1" si="12"/>
        <v>525</v>
      </c>
      <c r="K66" s="62">
        <v>60000</v>
      </c>
      <c r="L66" s="44"/>
      <c r="M66" s="44"/>
      <c r="N66" s="44"/>
      <c r="O66" s="44"/>
      <c r="P66" s="44"/>
      <c r="Q66" s="44"/>
      <c r="R66" s="44"/>
      <c r="S66" s="45"/>
      <c r="T66" s="44"/>
      <c r="U66" s="69">
        <v>45261.291666666664</v>
      </c>
      <c r="V66" s="62">
        <f t="shared" si="3"/>
        <v>60000</v>
      </c>
      <c r="W66" s="41">
        <f t="shared" ca="1" si="4"/>
        <v>0</v>
      </c>
      <c r="X66" s="41">
        <f t="shared" ca="1" si="5"/>
        <v>0</v>
      </c>
      <c r="Y66" s="41">
        <f t="shared" ca="1" si="6"/>
        <v>0</v>
      </c>
      <c r="Z66" s="41">
        <f t="shared" ca="1" si="7"/>
        <v>0</v>
      </c>
      <c r="AA66" s="41">
        <f t="shared" ca="1" si="8"/>
        <v>0</v>
      </c>
      <c r="AB66" s="41">
        <f t="shared" ca="1" si="9"/>
        <v>0</v>
      </c>
      <c r="AC66" s="41">
        <f t="shared" ca="1" si="10"/>
        <v>60000</v>
      </c>
      <c r="AD66" s="45"/>
      <c r="AE66" s="75" t="s">
        <v>252</v>
      </c>
      <c r="AF66" s="42" t="s">
        <v>232</v>
      </c>
      <c r="AG66" s="41">
        <v>60000</v>
      </c>
      <c r="AH66" s="41"/>
      <c r="AI66" s="41"/>
      <c r="AJ66" s="41">
        <v>60000</v>
      </c>
      <c r="AK66" s="41">
        <v>0</v>
      </c>
      <c r="AL66" s="41">
        <v>60000</v>
      </c>
      <c r="AM66" s="41">
        <v>60000</v>
      </c>
      <c r="AN66" s="42">
        <v>2201491821</v>
      </c>
      <c r="AO66" s="41">
        <v>3651860</v>
      </c>
      <c r="AP66" s="42" t="s">
        <v>243</v>
      </c>
      <c r="AQ66" s="69">
        <v>45382</v>
      </c>
    </row>
    <row r="67" spans="1:43">
      <c r="A67" s="56">
        <v>900483518</v>
      </c>
      <c r="B67" s="57" t="s">
        <v>129</v>
      </c>
      <c r="C67" s="35" t="s">
        <v>76</v>
      </c>
      <c r="D67" s="36" t="s">
        <v>26</v>
      </c>
      <c r="E67" s="46">
        <v>5071</v>
      </c>
      <c r="F67" s="36" t="s">
        <v>76</v>
      </c>
      <c r="G67" s="36" t="s">
        <v>194</v>
      </c>
      <c r="H67" s="47">
        <v>44897</v>
      </c>
      <c r="I67" s="47"/>
      <c r="J67" s="37">
        <f t="shared" ca="1" si="12"/>
        <v>525</v>
      </c>
      <c r="K67" s="62">
        <v>60000</v>
      </c>
      <c r="L67" s="44"/>
      <c r="M67" s="44"/>
      <c r="N67" s="44"/>
      <c r="O67" s="44"/>
      <c r="P67" s="44"/>
      <c r="Q67" s="44"/>
      <c r="R67" s="44"/>
      <c r="S67" s="45"/>
      <c r="T67" s="44"/>
      <c r="U67" s="69">
        <v>45261.291666666664</v>
      </c>
      <c r="V67" s="62">
        <f t="shared" si="3"/>
        <v>60000</v>
      </c>
      <c r="W67" s="41">
        <f t="shared" ca="1" si="4"/>
        <v>0</v>
      </c>
      <c r="X67" s="41">
        <f t="shared" ca="1" si="5"/>
        <v>0</v>
      </c>
      <c r="Y67" s="41">
        <f t="shared" ca="1" si="6"/>
        <v>0</v>
      </c>
      <c r="Z67" s="41">
        <f t="shared" ca="1" si="7"/>
        <v>0</v>
      </c>
      <c r="AA67" s="41">
        <f t="shared" ca="1" si="8"/>
        <v>0</v>
      </c>
      <c r="AB67" s="41">
        <f t="shared" ca="1" si="9"/>
        <v>0</v>
      </c>
      <c r="AC67" s="41">
        <f t="shared" ca="1" si="10"/>
        <v>60000</v>
      </c>
      <c r="AD67" s="45"/>
      <c r="AE67" s="76" t="s">
        <v>260</v>
      </c>
      <c r="AF67" s="42" t="s">
        <v>232</v>
      </c>
      <c r="AG67" s="41">
        <v>60000</v>
      </c>
      <c r="AH67" s="41"/>
      <c r="AI67" s="41"/>
      <c r="AJ67" s="41">
        <v>60000</v>
      </c>
      <c r="AK67" s="41">
        <v>14700</v>
      </c>
      <c r="AL67" s="41">
        <v>45300</v>
      </c>
      <c r="AM67" s="41">
        <v>45300</v>
      </c>
      <c r="AN67" s="42">
        <v>2201491821</v>
      </c>
      <c r="AO67" s="41">
        <v>3651860</v>
      </c>
      <c r="AP67" s="42" t="s">
        <v>243</v>
      </c>
      <c r="AQ67" s="69">
        <v>45382</v>
      </c>
    </row>
    <row r="68" spans="1:43">
      <c r="A68" s="56">
        <v>900483518</v>
      </c>
      <c r="B68" s="57" t="s">
        <v>129</v>
      </c>
      <c r="C68" s="35" t="s">
        <v>77</v>
      </c>
      <c r="D68" s="36" t="s">
        <v>26</v>
      </c>
      <c r="E68" s="46">
        <v>5072</v>
      </c>
      <c r="F68" s="36" t="s">
        <v>77</v>
      </c>
      <c r="G68" s="36" t="s">
        <v>195</v>
      </c>
      <c r="H68" s="47">
        <v>44897</v>
      </c>
      <c r="I68" s="47"/>
      <c r="J68" s="37">
        <f t="shared" ca="1" si="12"/>
        <v>525</v>
      </c>
      <c r="K68" s="62">
        <v>60000</v>
      </c>
      <c r="L68" s="44"/>
      <c r="M68" s="44"/>
      <c r="N68" s="44"/>
      <c r="O68" s="44"/>
      <c r="P68" s="44"/>
      <c r="Q68" s="44"/>
      <c r="R68" s="44"/>
      <c r="S68" s="45"/>
      <c r="T68" s="44"/>
      <c r="U68" s="69">
        <v>45261.291666666664</v>
      </c>
      <c r="V68" s="62">
        <f t="shared" ref="V68:V99" si="13">K68-L68-M68-N68-O68-Q68-R68-S68</f>
        <v>60000</v>
      </c>
      <c r="W68" s="41">
        <f t="shared" ref="W68:W99" ca="1" si="14">IF(AND(J68&gt;0,J68&lt;=30),V68,0)</f>
        <v>0</v>
      </c>
      <c r="X68" s="41">
        <f t="shared" ref="X68:X99" ca="1" si="15">IF(AND(J68&gt;30,J68&lt;=60),V68,0)</f>
        <v>0</v>
      </c>
      <c r="Y68" s="41">
        <f t="shared" ref="Y68:Y99" ca="1" si="16">IF(AND(J68&gt;60,J68&lt;=90),V68,0)</f>
        <v>0</v>
      </c>
      <c r="Z68" s="41">
        <f t="shared" ref="Z68:Z99" ca="1" si="17">IF(AND(J68&gt;90,J68&lt;=120),R68,0)</f>
        <v>0</v>
      </c>
      <c r="AA68" s="41">
        <f t="shared" ref="AA68:AA99" ca="1" si="18">IF(AND(J68&gt;120,J68&lt;=180),V68,0)</f>
        <v>0</v>
      </c>
      <c r="AB68" s="41">
        <f t="shared" ref="AB68:AB99" ca="1" si="19">IF(AND(J68&gt;180,J68&lt;=360),R68,0)</f>
        <v>0</v>
      </c>
      <c r="AC68" s="41">
        <f t="shared" ref="AC68:AC99" ca="1" si="20">IF(J68&gt;360,V68,0)</f>
        <v>60000</v>
      </c>
      <c r="AD68" s="45"/>
      <c r="AE68" s="75" t="s">
        <v>252</v>
      </c>
      <c r="AF68" s="42" t="s">
        <v>232</v>
      </c>
      <c r="AG68" s="41">
        <v>60000</v>
      </c>
      <c r="AH68" s="41"/>
      <c r="AI68" s="41"/>
      <c r="AJ68" s="41">
        <v>60000</v>
      </c>
      <c r="AK68" s="41">
        <v>0</v>
      </c>
      <c r="AL68" s="41">
        <v>60000</v>
      </c>
      <c r="AM68" s="41">
        <v>60000</v>
      </c>
      <c r="AN68" s="42">
        <v>2201491821</v>
      </c>
      <c r="AO68" s="41">
        <v>3651860</v>
      </c>
      <c r="AP68" s="42" t="s">
        <v>243</v>
      </c>
      <c r="AQ68" s="69">
        <v>45382</v>
      </c>
    </row>
    <row r="69" spans="1:43">
      <c r="A69" s="56">
        <v>900483518</v>
      </c>
      <c r="B69" s="57" t="s">
        <v>129</v>
      </c>
      <c r="C69" s="35" t="str">
        <f>CONCATENATE(D69,E69)</f>
        <v>HSIP5577</v>
      </c>
      <c r="D69" s="36" t="s">
        <v>26</v>
      </c>
      <c r="E69" s="46">
        <v>5577</v>
      </c>
      <c r="F69" s="36" t="s">
        <v>96</v>
      </c>
      <c r="G69" s="36" t="s">
        <v>196</v>
      </c>
      <c r="H69" s="47">
        <v>44949</v>
      </c>
      <c r="I69" s="47"/>
      <c r="J69" s="37">
        <f t="shared" ref="J69:J99" ca="1" si="21">_xlfn.DAYS(TODAY(),H69)</f>
        <v>473</v>
      </c>
      <c r="K69" s="62">
        <v>60000</v>
      </c>
      <c r="L69" s="44"/>
      <c r="M69" s="44"/>
      <c r="N69" s="44"/>
      <c r="O69" s="44"/>
      <c r="P69" s="44"/>
      <c r="Q69" s="44"/>
      <c r="R69" s="44"/>
      <c r="S69" s="45"/>
      <c r="T69" s="44"/>
      <c r="U69" s="69">
        <v>45261.291666666664</v>
      </c>
      <c r="V69" s="62">
        <f t="shared" si="13"/>
        <v>60000</v>
      </c>
      <c r="W69" s="41">
        <f t="shared" ca="1" si="14"/>
        <v>0</v>
      </c>
      <c r="X69" s="41">
        <f t="shared" ca="1" si="15"/>
        <v>0</v>
      </c>
      <c r="Y69" s="41">
        <f t="shared" ca="1" si="16"/>
        <v>0</v>
      </c>
      <c r="Z69" s="41">
        <f t="shared" ca="1" si="17"/>
        <v>0</v>
      </c>
      <c r="AA69" s="41">
        <f t="shared" ca="1" si="18"/>
        <v>0</v>
      </c>
      <c r="AB69" s="41">
        <f t="shared" ca="1" si="19"/>
        <v>0</v>
      </c>
      <c r="AC69" s="41">
        <f t="shared" ca="1" si="20"/>
        <v>60000</v>
      </c>
      <c r="AD69" s="45"/>
      <c r="AE69" s="76" t="s">
        <v>260</v>
      </c>
      <c r="AF69" s="42" t="s">
        <v>232</v>
      </c>
      <c r="AG69" s="41">
        <v>60000</v>
      </c>
      <c r="AH69" s="41"/>
      <c r="AI69" s="41"/>
      <c r="AJ69" s="41">
        <v>60000</v>
      </c>
      <c r="AK69" s="41">
        <v>14700</v>
      </c>
      <c r="AL69" s="41">
        <v>45300</v>
      </c>
      <c r="AM69" s="41">
        <v>45300</v>
      </c>
      <c r="AN69" s="42">
        <v>2201491821</v>
      </c>
      <c r="AO69" s="41">
        <v>3651860</v>
      </c>
      <c r="AP69" s="42" t="s">
        <v>243</v>
      </c>
      <c r="AQ69" s="69">
        <v>45382</v>
      </c>
    </row>
    <row r="70" spans="1:43">
      <c r="A70" s="56">
        <v>900483518</v>
      </c>
      <c r="B70" s="57" t="s">
        <v>129</v>
      </c>
      <c r="C70" s="35" t="str">
        <f t="shared" ref="C70:C99" si="22">CONCATENATE(D70,E70)</f>
        <v>HSIP5578</v>
      </c>
      <c r="D70" s="36" t="s">
        <v>26</v>
      </c>
      <c r="E70" s="46">
        <v>5578</v>
      </c>
      <c r="F70" s="36" t="s">
        <v>97</v>
      </c>
      <c r="G70" s="36" t="s">
        <v>197</v>
      </c>
      <c r="H70" s="47">
        <v>44949</v>
      </c>
      <c r="I70" s="47"/>
      <c r="J70" s="37">
        <f t="shared" ca="1" si="21"/>
        <v>473</v>
      </c>
      <c r="K70" s="62">
        <v>60000</v>
      </c>
      <c r="L70" s="44"/>
      <c r="M70" s="44"/>
      <c r="N70" s="44"/>
      <c r="O70" s="44"/>
      <c r="P70" s="44"/>
      <c r="Q70" s="44"/>
      <c r="R70" s="44"/>
      <c r="S70" s="45"/>
      <c r="T70" s="44"/>
      <c r="U70" s="69">
        <v>0</v>
      </c>
      <c r="V70" s="62">
        <f t="shared" si="13"/>
        <v>60000</v>
      </c>
      <c r="W70" s="41">
        <f t="shared" ca="1" si="14"/>
        <v>0</v>
      </c>
      <c r="X70" s="41">
        <f t="shared" ca="1" si="15"/>
        <v>0</v>
      </c>
      <c r="Y70" s="41">
        <f t="shared" ca="1" si="16"/>
        <v>0</v>
      </c>
      <c r="Z70" s="41">
        <f t="shared" ca="1" si="17"/>
        <v>0</v>
      </c>
      <c r="AA70" s="41">
        <f t="shared" ca="1" si="18"/>
        <v>0</v>
      </c>
      <c r="AB70" s="41">
        <f t="shared" ca="1" si="19"/>
        <v>0</v>
      </c>
      <c r="AC70" s="41">
        <f t="shared" ca="1" si="20"/>
        <v>60000</v>
      </c>
      <c r="AD70" s="45"/>
      <c r="AE70" s="75" t="s">
        <v>251</v>
      </c>
      <c r="AF70" s="42" t="s">
        <v>234</v>
      </c>
      <c r="AG70" s="41">
        <v>0</v>
      </c>
      <c r="AH70" s="41"/>
      <c r="AI70" s="41"/>
      <c r="AJ70" s="41">
        <v>0</v>
      </c>
      <c r="AK70" s="41">
        <v>0</v>
      </c>
      <c r="AL70" s="41">
        <v>0</v>
      </c>
      <c r="AM70" s="41">
        <v>0</v>
      </c>
      <c r="AN70" s="42"/>
      <c r="AO70" s="42"/>
      <c r="AP70" s="42"/>
      <c r="AQ70" s="69">
        <v>45382</v>
      </c>
    </row>
    <row r="71" spans="1:43">
      <c r="A71" s="56">
        <v>900483518</v>
      </c>
      <c r="B71" s="57" t="s">
        <v>129</v>
      </c>
      <c r="C71" s="35" t="str">
        <f t="shared" si="22"/>
        <v>HSIP5579</v>
      </c>
      <c r="D71" s="36" t="s">
        <v>26</v>
      </c>
      <c r="E71" s="46">
        <v>5579</v>
      </c>
      <c r="F71" s="36" t="s">
        <v>98</v>
      </c>
      <c r="G71" s="36" t="s">
        <v>198</v>
      </c>
      <c r="H71" s="47">
        <v>44949</v>
      </c>
      <c r="I71" s="47"/>
      <c r="J71" s="37">
        <f t="shared" ca="1" si="21"/>
        <v>473</v>
      </c>
      <c r="K71" s="62">
        <v>42000</v>
      </c>
      <c r="L71" s="44"/>
      <c r="M71" s="44"/>
      <c r="N71" s="44"/>
      <c r="O71" s="44"/>
      <c r="P71" s="44"/>
      <c r="Q71" s="44"/>
      <c r="R71" s="44"/>
      <c r="S71" s="45">
        <v>42000</v>
      </c>
      <c r="T71" s="44"/>
      <c r="U71" s="69">
        <v>45261.291666666664</v>
      </c>
      <c r="V71" s="62">
        <f t="shared" si="13"/>
        <v>0</v>
      </c>
      <c r="W71" s="41">
        <f t="shared" ca="1" si="14"/>
        <v>0</v>
      </c>
      <c r="X71" s="41">
        <f t="shared" ca="1" si="15"/>
        <v>0</v>
      </c>
      <c r="Y71" s="41">
        <f t="shared" ca="1" si="16"/>
        <v>0</v>
      </c>
      <c r="Z71" s="41">
        <f t="shared" ca="1" si="17"/>
        <v>0</v>
      </c>
      <c r="AA71" s="41">
        <f t="shared" ca="1" si="18"/>
        <v>0</v>
      </c>
      <c r="AB71" s="41">
        <f t="shared" ca="1" si="19"/>
        <v>0</v>
      </c>
      <c r="AC71" s="41">
        <f t="shared" ca="1" si="20"/>
        <v>0</v>
      </c>
      <c r="AD71" s="45"/>
      <c r="AE71" s="75" t="s">
        <v>252</v>
      </c>
      <c r="AF71" s="42" t="s">
        <v>232</v>
      </c>
      <c r="AG71" s="41">
        <v>42000</v>
      </c>
      <c r="AH71" s="41"/>
      <c r="AI71" s="41"/>
      <c r="AJ71" s="41">
        <v>42000</v>
      </c>
      <c r="AK71" s="41">
        <v>0</v>
      </c>
      <c r="AL71" s="41">
        <v>42000</v>
      </c>
      <c r="AM71" s="41">
        <v>42000</v>
      </c>
      <c r="AN71" s="42">
        <v>4800062753</v>
      </c>
      <c r="AO71" s="41">
        <v>5055000</v>
      </c>
      <c r="AP71" s="42" t="s">
        <v>244</v>
      </c>
      <c r="AQ71" s="69">
        <v>45382</v>
      </c>
    </row>
    <row r="72" spans="1:43">
      <c r="A72" s="56">
        <v>900483518</v>
      </c>
      <c r="B72" s="57" t="s">
        <v>129</v>
      </c>
      <c r="C72" s="35" t="str">
        <f t="shared" si="22"/>
        <v>HSIP5580</v>
      </c>
      <c r="D72" s="36" t="s">
        <v>26</v>
      </c>
      <c r="E72" s="46">
        <v>5580</v>
      </c>
      <c r="F72" s="36" t="s">
        <v>99</v>
      </c>
      <c r="G72" s="36" t="s">
        <v>199</v>
      </c>
      <c r="H72" s="47">
        <v>44949</v>
      </c>
      <c r="I72" s="47"/>
      <c r="J72" s="37">
        <f t="shared" ca="1" si="21"/>
        <v>473</v>
      </c>
      <c r="K72" s="62">
        <v>60000</v>
      </c>
      <c r="L72" s="44"/>
      <c r="M72" s="44"/>
      <c r="N72" s="44"/>
      <c r="O72" s="44"/>
      <c r="P72" s="44"/>
      <c r="Q72" s="44"/>
      <c r="R72" s="44"/>
      <c r="S72" s="45"/>
      <c r="T72" s="44"/>
      <c r="U72" s="69">
        <v>45261.291666666664</v>
      </c>
      <c r="V72" s="62">
        <f t="shared" si="13"/>
        <v>60000</v>
      </c>
      <c r="W72" s="41">
        <f t="shared" ca="1" si="14"/>
        <v>0</v>
      </c>
      <c r="X72" s="41">
        <f t="shared" ca="1" si="15"/>
        <v>0</v>
      </c>
      <c r="Y72" s="41">
        <f t="shared" ca="1" si="16"/>
        <v>0</v>
      </c>
      <c r="Z72" s="41">
        <f t="shared" ca="1" si="17"/>
        <v>0</v>
      </c>
      <c r="AA72" s="41">
        <f t="shared" ca="1" si="18"/>
        <v>0</v>
      </c>
      <c r="AB72" s="41">
        <f t="shared" ca="1" si="19"/>
        <v>0</v>
      </c>
      <c r="AC72" s="41">
        <f t="shared" ca="1" si="20"/>
        <v>60000</v>
      </c>
      <c r="AD72" s="45"/>
      <c r="AE72" s="76" t="s">
        <v>260</v>
      </c>
      <c r="AF72" s="42" t="s">
        <v>232</v>
      </c>
      <c r="AG72" s="41">
        <v>60000</v>
      </c>
      <c r="AH72" s="41"/>
      <c r="AI72" s="41"/>
      <c r="AJ72" s="41">
        <v>60000</v>
      </c>
      <c r="AK72" s="41">
        <v>3700</v>
      </c>
      <c r="AL72" s="41">
        <v>56300</v>
      </c>
      <c r="AM72" s="41">
        <v>56300</v>
      </c>
      <c r="AN72" s="42">
        <v>2201491821</v>
      </c>
      <c r="AO72" s="41">
        <v>3651860</v>
      </c>
      <c r="AP72" s="42" t="s">
        <v>243</v>
      </c>
      <c r="AQ72" s="69">
        <v>45382</v>
      </c>
    </row>
    <row r="73" spans="1:43">
      <c r="A73" s="56">
        <v>900483518</v>
      </c>
      <c r="B73" s="57" t="s">
        <v>129</v>
      </c>
      <c r="C73" s="35" t="str">
        <f t="shared" si="22"/>
        <v>HSIP5581</v>
      </c>
      <c r="D73" s="36" t="s">
        <v>26</v>
      </c>
      <c r="E73" s="46">
        <v>5581</v>
      </c>
      <c r="F73" s="36" t="s">
        <v>100</v>
      </c>
      <c r="G73" s="36" t="s">
        <v>200</v>
      </c>
      <c r="H73" s="47">
        <v>44949</v>
      </c>
      <c r="I73" s="47"/>
      <c r="J73" s="37">
        <f t="shared" ca="1" si="21"/>
        <v>473</v>
      </c>
      <c r="K73" s="62">
        <v>60000</v>
      </c>
      <c r="L73" s="44"/>
      <c r="M73" s="44"/>
      <c r="N73" s="44"/>
      <c r="O73" s="44"/>
      <c r="P73" s="44"/>
      <c r="Q73" s="44"/>
      <c r="R73" s="44"/>
      <c r="S73" s="45"/>
      <c r="T73" s="44"/>
      <c r="U73" s="69">
        <v>45261.291666666664</v>
      </c>
      <c r="V73" s="62">
        <f t="shared" si="13"/>
        <v>60000</v>
      </c>
      <c r="W73" s="41">
        <f t="shared" ca="1" si="14"/>
        <v>0</v>
      </c>
      <c r="X73" s="41">
        <f t="shared" ca="1" si="15"/>
        <v>0</v>
      </c>
      <c r="Y73" s="41">
        <f t="shared" ca="1" si="16"/>
        <v>0</v>
      </c>
      <c r="Z73" s="41">
        <f t="shared" ca="1" si="17"/>
        <v>0</v>
      </c>
      <c r="AA73" s="41">
        <f t="shared" ca="1" si="18"/>
        <v>0</v>
      </c>
      <c r="AB73" s="41">
        <f t="shared" ca="1" si="19"/>
        <v>0</v>
      </c>
      <c r="AC73" s="41">
        <f t="shared" ca="1" si="20"/>
        <v>60000</v>
      </c>
      <c r="AD73" s="45"/>
      <c r="AE73" s="76" t="s">
        <v>260</v>
      </c>
      <c r="AF73" s="42" t="s">
        <v>232</v>
      </c>
      <c r="AG73" s="41">
        <v>60000</v>
      </c>
      <c r="AH73" s="41"/>
      <c r="AI73" s="41"/>
      <c r="AJ73" s="41">
        <v>60000</v>
      </c>
      <c r="AK73" s="41">
        <v>3700</v>
      </c>
      <c r="AL73" s="41">
        <v>56300</v>
      </c>
      <c r="AM73" s="41">
        <v>56300</v>
      </c>
      <c r="AN73" s="42">
        <v>2201491821</v>
      </c>
      <c r="AO73" s="41">
        <v>3651860</v>
      </c>
      <c r="AP73" s="42" t="s">
        <v>243</v>
      </c>
      <c r="AQ73" s="69">
        <v>45382</v>
      </c>
    </row>
    <row r="74" spans="1:43">
      <c r="A74" s="56">
        <v>900483518</v>
      </c>
      <c r="B74" s="57" t="s">
        <v>129</v>
      </c>
      <c r="C74" s="35" t="str">
        <f t="shared" si="22"/>
        <v>HSIP5582</v>
      </c>
      <c r="D74" s="36" t="s">
        <v>26</v>
      </c>
      <c r="E74" s="46">
        <v>5582</v>
      </c>
      <c r="F74" s="36" t="s">
        <v>101</v>
      </c>
      <c r="G74" s="36" t="s">
        <v>201</v>
      </c>
      <c r="H74" s="47">
        <v>44949</v>
      </c>
      <c r="I74" s="47"/>
      <c r="J74" s="37">
        <f t="shared" ca="1" si="21"/>
        <v>473</v>
      </c>
      <c r="K74" s="62">
        <v>60000</v>
      </c>
      <c r="L74" s="44"/>
      <c r="M74" s="44"/>
      <c r="N74" s="44"/>
      <c r="O74" s="44"/>
      <c r="P74" s="44"/>
      <c r="Q74" s="44"/>
      <c r="R74" s="44"/>
      <c r="S74" s="45">
        <v>60000</v>
      </c>
      <c r="T74" s="44"/>
      <c r="U74" s="69">
        <v>45261.291666666664</v>
      </c>
      <c r="V74" s="62">
        <f t="shared" si="13"/>
        <v>0</v>
      </c>
      <c r="W74" s="41">
        <f t="shared" ca="1" si="14"/>
        <v>0</v>
      </c>
      <c r="X74" s="41">
        <f t="shared" ca="1" si="15"/>
        <v>0</v>
      </c>
      <c r="Y74" s="41">
        <f t="shared" ca="1" si="16"/>
        <v>0</v>
      </c>
      <c r="Z74" s="41">
        <f t="shared" ca="1" si="17"/>
        <v>0</v>
      </c>
      <c r="AA74" s="41">
        <f t="shared" ca="1" si="18"/>
        <v>0</v>
      </c>
      <c r="AB74" s="41">
        <f t="shared" ca="1" si="19"/>
        <v>0</v>
      </c>
      <c r="AC74" s="41">
        <f t="shared" ca="1" si="20"/>
        <v>0</v>
      </c>
      <c r="AD74" s="45"/>
      <c r="AE74" s="75" t="s">
        <v>252</v>
      </c>
      <c r="AF74" s="42" t="s">
        <v>232</v>
      </c>
      <c r="AG74" s="41">
        <v>60000</v>
      </c>
      <c r="AH74" s="41"/>
      <c r="AI74" s="41"/>
      <c r="AJ74" s="41">
        <v>60000</v>
      </c>
      <c r="AK74" s="41">
        <v>0</v>
      </c>
      <c r="AL74" s="41">
        <v>60000</v>
      </c>
      <c r="AM74" s="41">
        <v>60000</v>
      </c>
      <c r="AN74" s="42">
        <v>4800062753</v>
      </c>
      <c r="AO74" s="41">
        <v>5055000</v>
      </c>
      <c r="AP74" s="42" t="s">
        <v>244</v>
      </c>
      <c r="AQ74" s="69">
        <v>45382</v>
      </c>
    </row>
    <row r="75" spans="1:43">
      <c r="A75" s="56">
        <v>900483518</v>
      </c>
      <c r="B75" s="57" t="s">
        <v>129</v>
      </c>
      <c r="C75" s="35" t="str">
        <f t="shared" si="22"/>
        <v>HSIP5583</v>
      </c>
      <c r="D75" s="36" t="s">
        <v>26</v>
      </c>
      <c r="E75" s="46">
        <v>5583</v>
      </c>
      <c r="F75" s="36" t="s">
        <v>102</v>
      </c>
      <c r="G75" s="36" t="s">
        <v>202</v>
      </c>
      <c r="H75" s="47">
        <v>44949</v>
      </c>
      <c r="I75" s="47"/>
      <c r="J75" s="37">
        <f t="shared" ca="1" si="21"/>
        <v>473</v>
      </c>
      <c r="K75" s="62">
        <v>60000</v>
      </c>
      <c r="L75" s="44"/>
      <c r="M75" s="44"/>
      <c r="N75" s="44"/>
      <c r="O75" s="44"/>
      <c r="P75" s="44"/>
      <c r="Q75" s="44"/>
      <c r="R75" s="44"/>
      <c r="S75" s="45">
        <v>60000</v>
      </c>
      <c r="T75" s="44"/>
      <c r="U75" s="69">
        <v>45261.291666666664</v>
      </c>
      <c r="V75" s="62">
        <f t="shared" si="13"/>
        <v>0</v>
      </c>
      <c r="W75" s="41">
        <f t="shared" ca="1" si="14"/>
        <v>0</v>
      </c>
      <c r="X75" s="41">
        <f t="shared" ca="1" si="15"/>
        <v>0</v>
      </c>
      <c r="Y75" s="41">
        <f t="shared" ca="1" si="16"/>
        <v>0</v>
      </c>
      <c r="Z75" s="41">
        <f t="shared" ca="1" si="17"/>
        <v>0</v>
      </c>
      <c r="AA75" s="41">
        <f t="shared" ca="1" si="18"/>
        <v>0</v>
      </c>
      <c r="AB75" s="41">
        <f t="shared" ca="1" si="19"/>
        <v>0</v>
      </c>
      <c r="AC75" s="41">
        <f t="shared" ca="1" si="20"/>
        <v>0</v>
      </c>
      <c r="AD75" s="45"/>
      <c r="AE75" s="75" t="s">
        <v>252</v>
      </c>
      <c r="AF75" s="42" t="s">
        <v>232</v>
      </c>
      <c r="AG75" s="41">
        <v>60000</v>
      </c>
      <c r="AH75" s="41"/>
      <c r="AI75" s="41"/>
      <c r="AJ75" s="41">
        <v>60000</v>
      </c>
      <c r="AK75" s="41">
        <v>0</v>
      </c>
      <c r="AL75" s="41">
        <v>60000</v>
      </c>
      <c r="AM75" s="41">
        <v>60000</v>
      </c>
      <c r="AN75" s="42">
        <v>4800062753</v>
      </c>
      <c r="AO75" s="41">
        <v>5055000</v>
      </c>
      <c r="AP75" s="42" t="s">
        <v>244</v>
      </c>
      <c r="AQ75" s="69">
        <v>45382</v>
      </c>
    </row>
    <row r="76" spans="1:43">
      <c r="A76" s="56">
        <v>900483518</v>
      </c>
      <c r="B76" s="57" t="s">
        <v>129</v>
      </c>
      <c r="C76" s="35" t="str">
        <f t="shared" si="22"/>
        <v>HSIP5584</v>
      </c>
      <c r="D76" s="36" t="s">
        <v>26</v>
      </c>
      <c r="E76" s="46">
        <v>5584</v>
      </c>
      <c r="F76" s="36" t="s">
        <v>103</v>
      </c>
      <c r="G76" s="36" t="s">
        <v>203</v>
      </c>
      <c r="H76" s="47">
        <v>44949</v>
      </c>
      <c r="I76" s="47"/>
      <c r="J76" s="37">
        <f t="shared" ca="1" si="21"/>
        <v>473</v>
      </c>
      <c r="K76" s="62">
        <v>60000</v>
      </c>
      <c r="L76" s="44"/>
      <c r="M76" s="44"/>
      <c r="N76" s="44"/>
      <c r="O76" s="44"/>
      <c r="P76" s="44"/>
      <c r="Q76" s="44"/>
      <c r="R76" s="44"/>
      <c r="S76" s="45">
        <v>60000</v>
      </c>
      <c r="T76" s="44"/>
      <c r="U76" s="69">
        <v>45261.291666666664</v>
      </c>
      <c r="V76" s="62">
        <f t="shared" si="13"/>
        <v>0</v>
      </c>
      <c r="W76" s="41">
        <f t="shared" ca="1" si="14"/>
        <v>0</v>
      </c>
      <c r="X76" s="41">
        <f t="shared" ca="1" si="15"/>
        <v>0</v>
      </c>
      <c r="Y76" s="41">
        <f t="shared" ca="1" si="16"/>
        <v>0</v>
      </c>
      <c r="Z76" s="41">
        <f t="shared" ca="1" si="17"/>
        <v>0</v>
      </c>
      <c r="AA76" s="41">
        <f t="shared" ca="1" si="18"/>
        <v>0</v>
      </c>
      <c r="AB76" s="41">
        <f t="shared" ca="1" si="19"/>
        <v>0</v>
      </c>
      <c r="AC76" s="41">
        <f t="shared" ca="1" si="20"/>
        <v>0</v>
      </c>
      <c r="AD76" s="45"/>
      <c r="AE76" s="75" t="s">
        <v>252</v>
      </c>
      <c r="AF76" s="42" t="s">
        <v>232</v>
      </c>
      <c r="AG76" s="41">
        <v>60000</v>
      </c>
      <c r="AH76" s="41"/>
      <c r="AI76" s="41"/>
      <c r="AJ76" s="41">
        <v>60000</v>
      </c>
      <c r="AK76" s="41">
        <v>0</v>
      </c>
      <c r="AL76" s="41">
        <v>60000</v>
      </c>
      <c r="AM76" s="41">
        <v>60000</v>
      </c>
      <c r="AN76" s="42">
        <v>4800062753</v>
      </c>
      <c r="AO76" s="41">
        <v>5055000</v>
      </c>
      <c r="AP76" s="42" t="s">
        <v>244</v>
      </c>
      <c r="AQ76" s="69">
        <v>45382</v>
      </c>
    </row>
    <row r="77" spans="1:43">
      <c r="A77" s="56">
        <v>900483518</v>
      </c>
      <c r="B77" s="57" t="s">
        <v>129</v>
      </c>
      <c r="C77" s="35" t="str">
        <f t="shared" si="22"/>
        <v>HSIP5585</v>
      </c>
      <c r="D77" s="36" t="s">
        <v>26</v>
      </c>
      <c r="E77" s="46">
        <v>5585</v>
      </c>
      <c r="F77" s="36" t="s">
        <v>104</v>
      </c>
      <c r="G77" s="36" t="s">
        <v>204</v>
      </c>
      <c r="H77" s="47">
        <v>44949</v>
      </c>
      <c r="I77" s="47"/>
      <c r="J77" s="37">
        <f t="shared" ca="1" si="21"/>
        <v>473</v>
      </c>
      <c r="K77" s="62">
        <v>60000</v>
      </c>
      <c r="L77" s="44"/>
      <c r="M77" s="44"/>
      <c r="N77" s="44"/>
      <c r="O77" s="44"/>
      <c r="P77" s="44"/>
      <c r="Q77" s="44"/>
      <c r="R77" s="44"/>
      <c r="S77" s="45">
        <v>60000</v>
      </c>
      <c r="T77" s="44"/>
      <c r="U77" s="69">
        <v>45261.291666666664</v>
      </c>
      <c r="V77" s="62">
        <f t="shared" si="13"/>
        <v>0</v>
      </c>
      <c r="W77" s="41">
        <f t="shared" ca="1" si="14"/>
        <v>0</v>
      </c>
      <c r="X77" s="41">
        <f t="shared" ca="1" si="15"/>
        <v>0</v>
      </c>
      <c r="Y77" s="41">
        <f t="shared" ca="1" si="16"/>
        <v>0</v>
      </c>
      <c r="Z77" s="41">
        <f t="shared" ca="1" si="17"/>
        <v>0</v>
      </c>
      <c r="AA77" s="41">
        <f t="shared" ca="1" si="18"/>
        <v>0</v>
      </c>
      <c r="AB77" s="41">
        <f t="shared" ca="1" si="19"/>
        <v>0</v>
      </c>
      <c r="AC77" s="41">
        <f t="shared" ca="1" si="20"/>
        <v>0</v>
      </c>
      <c r="AD77" s="45"/>
      <c r="AE77" s="75" t="s">
        <v>252</v>
      </c>
      <c r="AF77" s="42" t="s">
        <v>232</v>
      </c>
      <c r="AG77" s="41">
        <v>60000</v>
      </c>
      <c r="AH77" s="41"/>
      <c r="AI77" s="41"/>
      <c r="AJ77" s="41">
        <v>60000</v>
      </c>
      <c r="AK77" s="41">
        <v>0</v>
      </c>
      <c r="AL77" s="41">
        <v>60000</v>
      </c>
      <c r="AM77" s="41">
        <v>60000</v>
      </c>
      <c r="AN77" s="42">
        <v>4800062753</v>
      </c>
      <c r="AO77" s="41">
        <v>5055000</v>
      </c>
      <c r="AP77" s="42" t="s">
        <v>244</v>
      </c>
      <c r="AQ77" s="69">
        <v>45382</v>
      </c>
    </row>
    <row r="78" spans="1:43">
      <c r="A78" s="56">
        <v>900483518</v>
      </c>
      <c r="B78" s="57" t="s">
        <v>129</v>
      </c>
      <c r="C78" s="35" t="str">
        <f t="shared" si="22"/>
        <v>HSIP5586</v>
      </c>
      <c r="D78" s="36" t="s">
        <v>26</v>
      </c>
      <c r="E78" s="46">
        <v>5586</v>
      </c>
      <c r="F78" s="36" t="s">
        <v>105</v>
      </c>
      <c r="G78" s="36" t="s">
        <v>205</v>
      </c>
      <c r="H78" s="47">
        <v>44949</v>
      </c>
      <c r="I78" s="47"/>
      <c r="J78" s="37">
        <f t="shared" ca="1" si="21"/>
        <v>473</v>
      </c>
      <c r="K78" s="62">
        <v>252000</v>
      </c>
      <c r="L78" s="44"/>
      <c r="M78" s="44"/>
      <c r="N78" s="44"/>
      <c r="O78" s="44"/>
      <c r="P78" s="44"/>
      <c r="Q78" s="44"/>
      <c r="R78" s="44"/>
      <c r="S78" s="45"/>
      <c r="T78" s="44"/>
      <c r="U78" s="69">
        <v>45261.291666666664</v>
      </c>
      <c r="V78" s="62">
        <f t="shared" si="13"/>
        <v>252000</v>
      </c>
      <c r="W78" s="41">
        <f t="shared" ca="1" si="14"/>
        <v>0</v>
      </c>
      <c r="X78" s="41">
        <f t="shared" ca="1" si="15"/>
        <v>0</v>
      </c>
      <c r="Y78" s="41">
        <f t="shared" ca="1" si="16"/>
        <v>0</v>
      </c>
      <c r="Z78" s="41">
        <f t="shared" ca="1" si="17"/>
        <v>0</v>
      </c>
      <c r="AA78" s="41">
        <f t="shared" ca="1" si="18"/>
        <v>0</v>
      </c>
      <c r="AB78" s="41">
        <f t="shared" ca="1" si="19"/>
        <v>0</v>
      </c>
      <c r="AC78" s="41">
        <f t="shared" ca="1" si="20"/>
        <v>252000</v>
      </c>
      <c r="AD78" s="45"/>
      <c r="AE78" s="75" t="s">
        <v>252</v>
      </c>
      <c r="AF78" s="42" t="s">
        <v>232</v>
      </c>
      <c r="AG78" s="41">
        <v>252000</v>
      </c>
      <c r="AH78" s="41"/>
      <c r="AI78" s="41"/>
      <c r="AJ78" s="41">
        <v>252000</v>
      </c>
      <c r="AK78" s="41">
        <v>0</v>
      </c>
      <c r="AL78" s="41">
        <v>252000</v>
      </c>
      <c r="AM78" s="41">
        <v>252000</v>
      </c>
      <c r="AN78" s="42">
        <v>2201491821</v>
      </c>
      <c r="AO78" s="41">
        <v>3651860</v>
      </c>
      <c r="AP78" s="42" t="s">
        <v>243</v>
      </c>
      <c r="AQ78" s="69">
        <v>45382</v>
      </c>
    </row>
    <row r="79" spans="1:43" ht="13.5" customHeight="1">
      <c r="A79" s="56">
        <v>900483518</v>
      </c>
      <c r="B79" s="57" t="s">
        <v>129</v>
      </c>
      <c r="C79" s="35" t="str">
        <f t="shared" si="22"/>
        <v>HSIP5587</v>
      </c>
      <c r="D79" s="36" t="s">
        <v>26</v>
      </c>
      <c r="E79" s="46">
        <v>5587</v>
      </c>
      <c r="F79" s="36" t="s">
        <v>106</v>
      </c>
      <c r="G79" s="36" t="s">
        <v>206</v>
      </c>
      <c r="H79" s="47">
        <v>44949</v>
      </c>
      <c r="I79" s="47"/>
      <c r="J79" s="37">
        <f t="shared" ca="1" si="21"/>
        <v>473</v>
      </c>
      <c r="K79" s="62">
        <v>504000</v>
      </c>
      <c r="L79" s="44"/>
      <c r="M79" s="44"/>
      <c r="N79" s="44"/>
      <c r="O79" s="44"/>
      <c r="P79" s="44"/>
      <c r="Q79" s="44"/>
      <c r="R79" s="44"/>
      <c r="S79" s="45">
        <v>504000</v>
      </c>
      <c r="T79" s="44"/>
      <c r="U79" s="69">
        <v>45261.291666666664</v>
      </c>
      <c r="V79" s="62">
        <f t="shared" si="13"/>
        <v>0</v>
      </c>
      <c r="W79" s="41">
        <f t="shared" ca="1" si="14"/>
        <v>0</v>
      </c>
      <c r="X79" s="41">
        <f t="shared" ca="1" si="15"/>
        <v>0</v>
      </c>
      <c r="Y79" s="41">
        <f t="shared" ca="1" si="16"/>
        <v>0</v>
      </c>
      <c r="Z79" s="41">
        <f t="shared" ca="1" si="17"/>
        <v>0</v>
      </c>
      <c r="AA79" s="41">
        <f t="shared" ca="1" si="18"/>
        <v>0</v>
      </c>
      <c r="AB79" s="41">
        <f t="shared" ca="1" si="19"/>
        <v>0</v>
      </c>
      <c r="AC79" s="41">
        <f t="shared" ca="1" si="20"/>
        <v>0</v>
      </c>
      <c r="AD79" s="45"/>
      <c r="AE79" s="75" t="s">
        <v>252</v>
      </c>
      <c r="AF79" s="42" t="s">
        <v>232</v>
      </c>
      <c r="AG79" s="41">
        <v>504000</v>
      </c>
      <c r="AH79" s="41"/>
      <c r="AI79" s="41"/>
      <c r="AJ79" s="41">
        <v>504000</v>
      </c>
      <c r="AK79" s="41">
        <v>0</v>
      </c>
      <c r="AL79" s="41">
        <v>504000</v>
      </c>
      <c r="AM79" s="41">
        <v>504000</v>
      </c>
      <c r="AN79" s="42">
        <v>4800062753</v>
      </c>
      <c r="AO79" s="41">
        <v>5055000</v>
      </c>
      <c r="AP79" s="42" t="s">
        <v>244</v>
      </c>
      <c r="AQ79" s="69">
        <v>45382</v>
      </c>
    </row>
    <row r="80" spans="1:43">
      <c r="A80" s="56">
        <v>900483518</v>
      </c>
      <c r="B80" s="57" t="s">
        <v>129</v>
      </c>
      <c r="C80" s="35" t="str">
        <f t="shared" si="22"/>
        <v>HSIP5588</v>
      </c>
      <c r="D80" s="36" t="s">
        <v>26</v>
      </c>
      <c r="E80" s="46">
        <v>5588</v>
      </c>
      <c r="F80" s="36" t="s">
        <v>107</v>
      </c>
      <c r="G80" s="36" t="s">
        <v>207</v>
      </c>
      <c r="H80" s="47">
        <v>44949</v>
      </c>
      <c r="I80" s="47"/>
      <c r="J80" s="37">
        <f t="shared" ca="1" si="21"/>
        <v>473</v>
      </c>
      <c r="K80" s="62">
        <v>126000</v>
      </c>
      <c r="L80" s="44"/>
      <c r="M80" s="44"/>
      <c r="N80" s="44"/>
      <c r="O80" s="44"/>
      <c r="P80" s="44"/>
      <c r="Q80" s="44"/>
      <c r="R80" s="44"/>
      <c r="S80" s="45">
        <v>126000</v>
      </c>
      <c r="T80" s="44"/>
      <c r="U80" s="69">
        <v>45261.291666666664</v>
      </c>
      <c r="V80" s="62">
        <f t="shared" si="13"/>
        <v>0</v>
      </c>
      <c r="W80" s="41">
        <f t="shared" ca="1" si="14"/>
        <v>0</v>
      </c>
      <c r="X80" s="41">
        <f t="shared" ca="1" si="15"/>
        <v>0</v>
      </c>
      <c r="Y80" s="41">
        <f t="shared" ca="1" si="16"/>
        <v>0</v>
      </c>
      <c r="Z80" s="41">
        <f t="shared" ca="1" si="17"/>
        <v>0</v>
      </c>
      <c r="AA80" s="41">
        <f t="shared" ca="1" si="18"/>
        <v>0</v>
      </c>
      <c r="AB80" s="41">
        <f t="shared" ca="1" si="19"/>
        <v>0</v>
      </c>
      <c r="AC80" s="41">
        <f t="shared" ca="1" si="20"/>
        <v>0</v>
      </c>
      <c r="AD80" s="45"/>
      <c r="AE80" s="75" t="s">
        <v>252</v>
      </c>
      <c r="AF80" s="42" t="s">
        <v>232</v>
      </c>
      <c r="AG80" s="41">
        <v>126000</v>
      </c>
      <c r="AH80" s="41"/>
      <c r="AI80" s="41"/>
      <c r="AJ80" s="41">
        <v>126000</v>
      </c>
      <c r="AK80" s="41">
        <v>0</v>
      </c>
      <c r="AL80" s="41">
        <v>126000</v>
      </c>
      <c r="AM80" s="41">
        <v>126000</v>
      </c>
      <c r="AN80" s="42">
        <v>4800062753</v>
      </c>
      <c r="AO80" s="41">
        <v>5055000</v>
      </c>
      <c r="AP80" s="42" t="s">
        <v>244</v>
      </c>
      <c r="AQ80" s="69">
        <v>45382</v>
      </c>
    </row>
    <row r="81" spans="1:43">
      <c r="A81" s="56">
        <v>900483518</v>
      </c>
      <c r="B81" s="57" t="s">
        <v>129</v>
      </c>
      <c r="C81" s="35" t="str">
        <f t="shared" si="22"/>
        <v>HSIP5589</v>
      </c>
      <c r="D81" s="36" t="s">
        <v>26</v>
      </c>
      <c r="E81" s="46">
        <v>5589</v>
      </c>
      <c r="F81" s="36" t="s">
        <v>108</v>
      </c>
      <c r="G81" s="36" t="s">
        <v>208</v>
      </c>
      <c r="H81" s="47">
        <v>44949</v>
      </c>
      <c r="I81" s="47"/>
      <c r="J81" s="37">
        <f t="shared" ca="1" si="21"/>
        <v>473</v>
      </c>
      <c r="K81" s="62">
        <v>60000</v>
      </c>
      <c r="L81" s="44"/>
      <c r="M81" s="44"/>
      <c r="N81" s="44"/>
      <c r="O81" s="44"/>
      <c r="P81" s="44"/>
      <c r="Q81" s="44"/>
      <c r="R81" s="44"/>
      <c r="S81" s="45">
        <v>60000</v>
      </c>
      <c r="T81" s="44"/>
      <c r="U81" s="69">
        <v>45261.291666666664</v>
      </c>
      <c r="V81" s="62">
        <f t="shared" si="13"/>
        <v>0</v>
      </c>
      <c r="W81" s="41">
        <f t="shared" ca="1" si="14"/>
        <v>0</v>
      </c>
      <c r="X81" s="41">
        <f t="shared" ca="1" si="15"/>
        <v>0</v>
      </c>
      <c r="Y81" s="41">
        <f t="shared" ca="1" si="16"/>
        <v>0</v>
      </c>
      <c r="Z81" s="41">
        <f t="shared" ca="1" si="17"/>
        <v>0</v>
      </c>
      <c r="AA81" s="41">
        <f t="shared" ca="1" si="18"/>
        <v>0</v>
      </c>
      <c r="AB81" s="41">
        <f t="shared" ca="1" si="19"/>
        <v>0</v>
      </c>
      <c r="AC81" s="41">
        <f t="shared" ca="1" si="20"/>
        <v>0</v>
      </c>
      <c r="AD81" s="45"/>
      <c r="AE81" s="75" t="s">
        <v>252</v>
      </c>
      <c r="AF81" s="42" t="s">
        <v>232</v>
      </c>
      <c r="AG81" s="41">
        <v>60000</v>
      </c>
      <c r="AH81" s="41"/>
      <c r="AI81" s="41"/>
      <c r="AJ81" s="41">
        <v>60000</v>
      </c>
      <c r="AK81" s="41">
        <v>0</v>
      </c>
      <c r="AL81" s="41">
        <v>60000</v>
      </c>
      <c r="AM81" s="41">
        <v>60000</v>
      </c>
      <c r="AN81" s="42">
        <v>4800062753</v>
      </c>
      <c r="AO81" s="41">
        <v>5055000</v>
      </c>
      <c r="AP81" s="42" t="s">
        <v>244</v>
      </c>
      <c r="AQ81" s="69">
        <v>45382</v>
      </c>
    </row>
    <row r="82" spans="1:43">
      <c r="A82" s="56">
        <v>900483518</v>
      </c>
      <c r="B82" s="57" t="s">
        <v>129</v>
      </c>
      <c r="C82" s="35" t="str">
        <f t="shared" si="22"/>
        <v>HSIP5590</v>
      </c>
      <c r="D82" s="36" t="s">
        <v>26</v>
      </c>
      <c r="E82" s="46">
        <v>5590</v>
      </c>
      <c r="F82" s="36" t="s">
        <v>109</v>
      </c>
      <c r="G82" s="36" t="s">
        <v>209</v>
      </c>
      <c r="H82" s="47">
        <v>44949</v>
      </c>
      <c r="I82" s="47"/>
      <c r="J82" s="37">
        <f t="shared" ca="1" si="21"/>
        <v>473</v>
      </c>
      <c r="K82" s="62">
        <v>60000</v>
      </c>
      <c r="L82" s="44"/>
      <c r="M82" s="44"/>
      <c r="N82" s="44"/>
      <c r="O82" s="44"/>
      <c r="P82" s="44"/>
      <c r="Q82" s="44"/>
      <c r="R82" s="44"/>
      <c r="S82" s="45">
        <v>60000</v>
      </c>
      <c r="T82" s="44"/>
      <c r="U82" s="69">
        <v>45261.291666666664</v>
      </c>
      <c r="V82" s="62">
        <f t="shared" si="13"/>
        <v>0</v>
      </c>
      <c r="W82" s="41">
        <f t="shared" ca="1" si="14"/>
        <v>0</v>
      </c>
      <c r="X82" s="41">
        <f t="shared" ca="1" si="15"/>
        <v>0</v>
      </c>
      <c r="Y82" s="41">
        <f t="shared" ca="1" si="16"/>
        <v>0</v>
      </c>
      <c r="Z82" s="41">
        <f t="shared" ca="1" si="17"/>
        <v>0</v>
      </c>
      <c r="AA82" s="41">
        <f t="shared" ca="1" si="18"/>
        <v>0</v>
      </c>
      <c r="AB82" s="41">
        <f t="shared" ca="1" si="19"/>
        <v>0</v>
      </c>
      <c r="AC82" s="41">
        <f t="shared" ca="1" si="20"/>
        <v>0</v>
      </c>
      <c r="AD82" s="45"/>
      <c r="AE82" s="75" t="s">
        <v>252</v>
      </c>
      <c r="AF82" s="42" t="s">
        <v>232</v>
      </c>
      <c r="AG82" s="41">
        <v>60000</v>
      </c>
      <c r="AH82" s="41"/>
      <c r="AI82" s="41"/>
      <c r="AJ82" s="41">
        <v>60000</v>
      </c>
      <c r="AK82" s="41">
        <v>0</v>
      </c>
      <c r="AL82" s="41">
        <v>60000</v>
      </c>
      <c r="AM82" s="41">
        <v>60000</v>
      </c>
      <c r="AN82" s="42">
        <v>4800062753</v>
      </c>
      <c r="AO82" s="41">
        <v>5055000</v>
      </c>
      <c r="AP82" s="42" t="s">
        <v>244</v>
      </c>
      <c r="AQ82" s="69">
        <v>45382</v>
      </c>
    </row>
    <row r="83" spans="1:43">
      <c r="A83" s="56">
        <v>900483518</v>
      </c>
      <c r="B83" s="57" t="s">
        <v>129</v>
      </c>
      <c r="C83" s="35" t="str">
        <f t="shared" si="22"/>
        <v>HSIP5591</v>
      </c>
      <c r="D83" s="36" t="s">
        <v>26</v>
      </c>
      <c r="E83" s="46">
        <v>5591</v>
      </c>
      <c r="F83" s="36" t="s">
        <v>110</v>
      </c>
      <c r="G83" s="36" t="s">
        <v>210</v>
      </c>
      <c r="H83" s="47">
        <v>44949</v>
      </c>
      <c r="I83" s="47"/>
      <c r="J83" s="37">
        <f t="shared" ca="1" si="21"/>
        <v>473</v>
      </c>
      <c r="K83" s="62">
        <v>60000</v>
      </c>
      <c r="L83" s="44"/>
      <c r="M83" s="44"/>
      <c r="N83" s="44"/>
      <c r="O83" s="44"/>
      <c r="P83" s="44"/>
      <c r="Q83" s="44"/>
      <c r="R83" s="44"/>
      <c r="S83" s="45">
        <v>60000</v>
      </c>
      <c r="T83" s="44"/>
      <c r="U83" s="69">
        <v>45261.291666666664</v>
      </c>
      <c r="V83" s="62">
        <f t="shared" si="13"/>
        <v>0</v>
      </c>
      <c r="W83" s="41">
        <f t="shared" ca="1" si="14"/>
        <v>0</v>
      </c>
      <c r="X83" s="41">
        <f t="shared" ca="1" si="15"/>
        <v>0</v>
      </c>
      <c r="Y83" s="41">
        <f t="shared" ca="1" si="16"/>
        <v>0</v>
      </c>
      <c r="Z83" s="41">
        <f t="shared" ca="1" si="17"/>
        <v>0</v>
      </c>
      <c r="AA83" s="41">
        <f t="shared" ca="1" si="18"/>
        <v>0</v>
      </c>
      <c r="AB83" s="41">
        <f t="shared" ca="1" si="19"/>
        <v>0</v>
      </c>
      <c r="AC83" s="41">
        <f t="shared" ca="1" si="20"/>
        <v>0</v>
      </c>
      <c r="AD83" s="45"/>
      <c r="AE83" s="75" t="s">
        <v>252</v>
      </c>
      <c r="AF83" s="42" t="s">
        <v>232</v>
      </c>
      <c r="AG83" s="41">
        <v>60000</v>
      </c>
      <c r="AH83" s="41"/>
      <c r="AI83" s="41"/>
      <c r="AJ83" s="41">
        <v>60000</v>
      </c>
      <c r="AK83" s="41">
        <v>0</v>
      </c>
      <c r="AL83" s="41">
        <v>60000</v>
      </c>
      <c r="AM83" s="41">
        <v>60000</v>
      </c>
      <c r="AN83" s="42">
        <v>4800062753</v>
      </c>
      <c r="AO83" s="41">
        <v>5055000</v>
      </c>
      <c r="AP83" s="42" t="s">
        <v>244</v>
      </c>
      <c r="AQ83" s="69">
        <v>45382</v>
      </c>
    </row>
    <row r="84" spans="1:43" ht="12" customHeight="1">
      <c r="A84" s="56">
        <v>900483518</v>
      </c>
      <c r="B84" s="57" t="s">
        <v>129</v>
      </c>
      <c r="C84" s="35" t="str">
        <f t="shared" si="22"/>
        <v>HSIP5592</v>
      </c>
      <c r="D84" s="36" t="s">
        <v>26</v>
      </c>
      <c r="E84" s="46">
        <v>5592</v>
      </c>
      <c r="F84" s="36" t="s">
        <v>111</v>
      </c>
      <c r="G84" s="36" t="s">
        <v>211</v>
      </c>
      <c r="H84" s="47">
        <v>44949</v>
      </c>
      <c r="I84" s="47"/>
      <c r="J84" s="37">
        <f t="shared" ca="1" si="21"/>
        <v>473</v>
      </c>
      <c r="K84" s="62">
        <v>480000</v>
      </c>
      <c r="L84" s="44"/>
      <c r="M84" s="44"/>
      <c r="N84" s="44"/>
      <c r="O84" s="44"/>
      <c r="P84" s="44"/>
      <c r="Q84" s="44"/>
      <c r="R84" s="44"/>
      <c r="S84" s="45">
        <v>480000</v>
      </c>
      <c r="T84" s="44"/>
      <c r="U84" s="69">
        <v>45261.291666666664</v>
      </c>
      <c r="V84" s="62">
        <f t="shared" si="13"/>
        <v>0</v>
      </c>
      <c r="W84" s="41">
        <f t="shared" ca="1" si="14"/>
        <v>0</v>
      </c>
      <c r="X84" s="41">
        <f t="shared" ca="1" si="15"/>
        <v>0</v>
      </c>
      <c r="Y84" s="41">
        <f t="shared" ca="1" si="16"/>
        <v>0</v>
      </c>
      <c r="Z84" s="41">
        <f t="shared" ca="1" si="17"/>
        <v>0</v>
      </c>
      <c r="AA84" s="41">
        <f t="shared" ca="1" si="18"/>
        <v>0</v>
      </c>
      <c r="AB84" s="41">
        <f t="shared" ca="1" si="19"/>
        <v>0</v>
      </c>
      <c r="AC84" s="41">
        <f t="shared" ca="1" si="20"/>
        <v>0</v>
      </c>
      <c r="AD84" s="45"/>
      <c r="AE84" s="75" t="s">
        <v>252</v>
      </c>
      <c r="AF84" s="42" t="s">
        <v>232</v>
      </c>
      <c r="AG84" s="41">
        <v>480000</v>
      </c>
      <c r="AH84" s="41"/>
      <c r="AI84" s="41"/>
      <c r="AJ84" s="41">
        <v>480000</v>
      </c>
      <c r="AK84" s="41">
        <v>0</v>
      </c>
      <c r="AL84" s="41">
        <v>480000</v>
      </c>
      <c r="AM84" s="41">
        <v>480000</v>
      </c>
      <c r="AN84" s="42">
        <v>4800062753</v>
      </c>
      <c r="AO84" s="41">
        <v>5055000</v>
      </c>
      <c r="AP84" s="42" t="s">
        <v>244</v>
      </c>
      <c r="AQ84" s="69">
        <v>45382</v>
      </c>
    </row>
    <row r="85" spans="1:43">
      <c r="A85" s="56">
        <v>900483518</v>
      </c>
      <c r="B85" s="57" t="s">
        <v>129</v>
      </c>
      <c r="C85" s="35" t="str">
        <f t="shared" si="22"/>
        <v>HSIP5593</v>
      </c>
      <c r="D85" s="36" t="s">
        <v>26</v>
      </c>
      <c r="E85" s="46">
        <v>5593</v>
      </c>
      <c r="F85" s="36" t="s">
        <v>112</v>
      </c>
      <c r="G85" s="36" t="s">
        <v>212</v>
      </c>
      <c r="H85" s="47">
        <v>44949</v>
      </c>
      <c r="I85" s="47"/>
      <c r="J85" s="37">
        <f t="shared" ca="1" si="21"/>
        <v>473</v>
      </c>
      <c r="K85" s="62">
        <v>60000</v>
      </c>
      <c r="L85" s="44"/>
      <c r="M85" s="44"/>
      <c r="N85" s="44"/>
      <c r="O85" s="44"/>
      <c r="P85" s="44"/>
      <c r="Q85" s="44"/>
      <c r="R85" s="44"/>
      <c r="S85" s="45">
        <v>60000</v>
      </c>
      <c r="T85" s="44"/>
      <c r="U85" s="69">
        <v>45261.291666666664</v>
      </c>
      <c r="V85" s="62">
        <f t="shared" si="13"/>
        <v>0</v>
      </c>
      <c r="W85" s="41">
        <f t="shared" ca="1" si="14"/>
        <v>0</v>
      </c>
      <c r="X85" s="41">
        <f t="shared" ca="1" si="15"/>
        <v>0</v>
      </c>
      <c r="Y85" s="41">
        <f t="shared" ca="1" si="16"/>
        <v>0</v>
      </c>
      <c r="Z85" s="41">
        <f t="shared" ca="1" si="17"/>
        <v>0</v>
      </c>
      <c r="AA85" s="41">
        <f t="shared" ca="1" si="18"/>
        <v>0</v>
      </c>
      <c r="AB85" s="41">
        <f t="shared" ca="1" si="19"/>
        <v>0</v>
      </c>
      <c r="AC85" s="41">
        <f t="shared" ca="1" si="20"/>
        <v>0</v>
      </c>
      <c r="AD85" s="45"/>
      <c r="AE85" s="75" t="s">
        <v>252</v>
      </c>
      <c r="AF85" s="42" t="s">
        <v>232</v>
      </c>
      <c r="AG85" s="41">
        <v>60000</v>
      </c>
      <c r="AH85" s="41"/>
      <c r="AI85" s="41"/>
      <c r="AJ85" s="41">
        <v>60000</v>
      </c>
      <c r="AK85" s="41">
        <v>0</v>
      </c>
      <c r="AL85" s="41">
        <v>60000</v>
      </c>
      <c r="AM85" s="41">
        <v>60000</v>
      </c>
      <c r="AN85" s="42">
        <v>4800062753</v>
      </c>
      <c r="AO85" s="41">
        <v>5055000</v>
      </c>
      <c r="AP85" s="42" t="s">
        <v>244</v>
      </c>
      <c r="AQ85" s="69">
        <v>45382</v>
      </c>
    </row>
    <row r="86" spans="1:43">
      <c r="A86" s="56">
        <v>900483518</v>
      </c>
      <c r="B86" s="57" t="s">
        <v>129</v>
      </c>
      <c r="C86" s="35" t="str">
        <f t="shared" si="22"/>
        <v>HSIP5595</v>
      </c>
      <c r="D86" s="36" t="s">
        <v>26</v>
      </c>
      <c r="E86" s="46">
        <v>5595</v>
      </c>
      <c r="F86" s="36" t="s">
        <v>113</v>
      </c>
      <c r="G86" s="36" t="s">
        <v>213</v>
      </c>
      <c r="H86" s="47">
        <v>44950</v>
      </c>
      <c r="I86" s="47"/>
      <c r="J86" s="37">
        <f t="shared" ca="1" si="21"/>
        <v>472</v>
      </c>
      <c r="K86" s="62">
        <v>60000</v>
      </c>
      <c r="L86" s="44"/>
      <c r="M86" s="44"/>
      <c r="N86" s="44"/>
      <c r="O86" s="44"/>
      <c r="P86" s="44"/>
      <c r="Q86" s="44"/>
      <c r="R86" s="44"/>
      <c r="S86" s="45">
        <v>60000</v>
      </c>
      <c r="T86" s="44"/>
      <c r="U86" s="69">
        <v>45261.291666666664</v>
      </c>
      <c r="V86" s="62">
        <f t="shared" si="13"/>
        <v>0</v>
      </c>
      <c r="W86" s="41">
        <f t="shared" ca="1" si="14"/>
        <v>0</v>
      </c>
      <c r="X86" s="41">
        <f t="shared" ca="1" si="15"/>
        <v>0</v>
      </c>
      <c r="Y86" s="41">
        <f t="shared" ca="1" si="16"/>
        <v>0</v>
      </c>
      <c r="Z86" s="41">
        <f t="shared" ca="1" si="17"/>
        <v>0</v>
      </c>
      <c r="AA86" s="41">
        <f t="shared" ca="1" si="18"/>
        <v>0</v>
      </c>
      <c r="AB86" s="41">
        <f t="shared" ca="1" si="19"/>
        <v>0</v>
      </c>
      <c r="AC86" s="41">
        <f t="shared" ca="1" si="20"/>
        <v>0</v>
      </c>
      <c r="AD86" s="45"/>
      <c r="AE86" s="75" t="s">
        <v>252</v>
      </c>
      <c r="AF86" s="42" t="s">
        <v>232</v>
      </c>
      <c r="AG86" s="41">
        <v>60000</v>
      </c>
      <c r="AH86" s="41"/>
      <c r="AI86" s="41"/>
      <c r="AJ86" s="41">
        <v>60000</v>
      </c>
      <c r="AK86" s="41">
        <v>0</v>
      </c>
      <c r="AL86" s="41">
        <v>60000</v>
      </c>
      <c r="AM86" s="41">
        <v>60000</v>
      </c>
      <c r="AN86" s="42">
        <v>4800062753</v>
      </c>
      <c r="AO86" s="41">
        <v>5055000</v>
      </c>
      <c r="AP86" s="42" t="s">
        <v>244</v>
      </c>
      <c r="AQ86" s="69">
        <v>45382</v>
      </c>
    </row>
    <row r="87" spans="1:43">
      <c r="A87" s="56">
        <v>900483518</v>
      </c>
      <c r="B87" s="57" t="s">
        <v>129</v>
      </c>
      <c r="C87" s="35" t="str">
        <f t="shared" si="22"/>
        <v>HSIP5596</v>
      </c>
      <c r="D87" s="36" t="s">
        <v>26</v>
      </c>
      <c r="E87" s="46">
        <v>5596</v>
      </c>
      <c r="F87" s="36" t="s">
        <v>114</v>
      </c>
      <c r="G87" s="36" t="s">
        <v>214</v>
      </c>
      <c r="H87" s="47">
        <v>44950</v>
      </c>
      <c r="I87" s="47"/>
      <c r="J87" s="37">
        <f t="shared" ca="1" si="21"/>
        <v>472</v>
      </c>
      <c r="K87" s="62">
        <v>60000</v>
      </c>
      <c r="L87" s="44"/>
      <c r="M87" s="44"/>
      <c r="N87" s="44"/>
      <c r="O87" s="44"/>
      <c r="P87" s="44"/>
      <c r="Q87" s="44"/>
      <c r="R87" s="44"/>
      <c r="S87" s="45"/>
      <c r="T87" s="44"/>
      <c r="U87" s="69">
        <v>45261.291666666664</v>
      </c>
      <c r="V87" s="62">
        <f t="shared" si="13"/>
        <v>60000</v>
      </c>
      <c r="W87" s="41">
        <f t="shared" ca="1" si="14"/>
        <v>0</v>
      </c>
      <c r="X87" s="41">
        <f t="shared" ca="1" si="15"/>
        <v>0</v>
      </c>
      <c r="Y87" s="41">
        <f t="shared" ca="1" si="16"/>
        <v>0</v>
      </c>
      <c r="Z87" s="41">
        <f t="shared" ca="1" si="17"/>
        <v>0</v>
      </c>
      <c r="AA87" s="41">
        <f t="shared" ca="1" si="18"/>
        <v>0</v>
      </c>
      <c r="AB87" s="41">
        <f t="shared" ca="1" si="19"/>
        <v>0</v>
      </c>
      <c r="AC87" s="41">
        <f t="shared" ca="1" si="20"/>
        <v>60000</v>
      </c>
      <c r="AD87" s="45"/>
      <c r="AE87" s="76" t="s">
        <v>260</v>
      </c>
      <c r="AF87" s="42" t="s">
        <v>232</v>
      </c>
      <c r="AG87" s="41">
        <v>60000</v>
      </c>
      <c r="AH87" s="41"/>
      <c r="AI87" s="41"/>
      <c r="AJ87" s="41">
        <v>60000</v>
      </c>
      <c r="AK87" s="41">
        <v>4100</v>
      </c>
      <c r="AL87" s="41">
        <v>55900</v>
      </c>
      <c r="AM87" s="41">
        <v>55900</v>
      </c>
      <c r="AN87" s="42">
        <v>2201491821</v>
      </c>
      <c r="AO87" s="41">
        <v>3651860</v>
      </c>
      <c r="AP87" s="42" t="s">
        <v>243</v>
      </c>
      <c r="AQ87" s="69">
        <v>45382</v>
      </c>
    </row>
    <row r="88" spans="1:43">
      <c r="A88" s="56">
        <v>900483518</v>
      </c>
      <c r="B88" s="57" t="s">
        <v>129</v>
      </c>
      <c r="C88" s="35" t="str">
        <f t="shared" si="22"/>
        <v>HSIP5597</v>
      </c>
      <c r="D88" s="36" t="s">
        <v>26</v>
      </c>
      <c r="E88" s="46">
        <v>5597</v>
      </c>
      <c r="F88" s="36" t="s">
        <v>115</v>
      </c>
      <c r="G88" s="36" t="s">
        <v>215</v>
      </c>
      <c r="H88" s="47">
        <v>44950</v>
      </c>
      <c r="I88" s="47"/>
      <c r="J88" s="37">
        <f t="shared" ca="1" si="21"/>
        <v>472</v>
      </c>
      <c r="K88" s="62">
        <v>60000</v>
      </c>
      <c r="L88" s="44"/>
      <c r="M88" s="44"/>
      <c r="N88" s="44"/>
      <c r="O88" s="44"/>
      <c r="P88" s="44"/>
      <c r="Q88" s="44"/>
      <c r="R88" s="44"/>
      <c r="S88" s="45"/>
      <c r="T88" s="44"/>
      <c r="U88" s="69">
        <v>45261.291666666664</v>
      </c>
      <c r="V88" s="62">
        <f t="shared" si="13"/>
        <v>60000</v>
      </c>
      <c r="W88" s="41">
        <f t="shared" ca="1" si="14"/>
        <v>0</v>
      </c>
      <c r="X88" s="41">
        <f t="shared" ca="1" si="15"/>
        <v>0</v>
      </c>
      <c r="Y88" s="41">
        <f t="shared" ca="1" si="16"/>
        <v>0</v>
      </c>
      <c r="Z88" s="41">
        <f t="shared" ca="1" si="17"/>
        <v>0</v>
      </c>
      <c r="AA88" s="41">
        <f t="shared" ca="1" si="18"/>
        <v>0</v>
      </c>
      <c r="AB88" s="41">
        <f t="shared" ca="1" si="19"/>
        <v>0</v>
      </c>
      <c r="AC88" s="41">
        <f t="shared" ca="1" si="20"/>
        <v>60000</v>
      </c>
      <c r="AD88" s="45"/>
      <c r="AE88" s="76" t="s">
        <v>260</v>
      </c>
      <c r="AF88" s="42" t="s">
        <v>232</v>
      </c>
      <c r="AG88" s="41">
        <v>60000</v>
      </c>
      <c r="AH88" s="41"/>
      <c r="AI88" s="41"/>
      <c r="AJ88" s="41">
        <v>60000</v>
      </c>
      <c r="AK88" s="41">
        <v>4100</v>
      </c>
      <c r="AL88" s="41">
        <v>55900</v>
      </c>
      <c r="AM88" s="41">
        <v>55900</v>
      </c>
      <c r="AN88" s="42">
        <v>2201491821</v>
      </c>
      <c r="AO88" s="41">
        <v>3651860</v>
      </c>
      <c r="AP88" s="42" t="s">
        <v>243</v>
      </c>
      <c r="AQ88" s="69">
        <v>45382</v>
      </c>
    </row>
    <row r="89" spans="1:43">
      <c r="A89" s="56">
        <v>900483518</v>
      </c>
      <c r="B89" s="57" t="s">
        <v>129</v>
      </c>
      <c r="C89" s="35" t="str">
        <f t="shared" si="22"/>
        <v>HSIP5598</v>
      </c>
      <c r="D89" s="36" t="s">
        <v>26</v>
      </c>
      <c r="E89" s="46">
        <v>5598</v>
      </c>
      <c r="F89" s="36" t="s">
        <v>116</v>
      </c>
      <c r="G89" s="36" t="s">
        <v>216</v>
      </c>
      <c r="H89" s="47">
        <v>44950</v>
      </c>
      <c r="I89" s="47"/>
      <c r="J89" s="37">
        <f t="shared" ca="1" si="21"/>
        <v>472</v>
      </c>
      <c r="K89" s="62">
        <v>60000</v>
      </c>
      <c r="L89" s="44"/>
      <c r="M89" s="44"/>
      <c r="N89" s="44"/>
      <c r="O89" s="44"/>
      <c r="P89" s="44"/>
      <c r="Q89" s="44"/>
      <c r="R89" s="44"/>
      <c r="S89" s="45">
        <v>60000</v>
      </c>
      <c r="T89" s="44"/>
      <c r="U89" s="69">
        <v>45261.291666666664</v>
      </c>
      <c r="V89" s="62">
        <f t="shared" si="13"/>
        <v>0</v>
      </c>
      <c r="W89" s="41">
        <f t="shared" ca="1" si="14"/>
        <v>0</v>
      </c>
      <c r="X89" s="41">
        <f t="shared" ca="1" si="15"/>
        <v>0</v>
      </c>
      <c r="Y89" s="41">
        <f t="shared" ca="1" si="16"/>
        <v>0</v>
      </c>
      <c r="Z89" s="41">
        <f t="shared" ca="1" si="17"/>
        <v>0</v>
      </c>
      <c r="AA89" s="41">
        <f t="shared" ca="1" si="18"/>
        <v>0</v>
      </c>
      <c r="AB89" s="41">
        <f t="shared" ca="1" si="19"/>
        <v>0</v>
      </c>
      <c r="AC89" s="41">
        <f t="shared" ca="1" si="20"/>
        <v>0</v>
      </c>
      <c r="AD89" s="45"/>
      <c r="AE89" s="75" t="s">
        <v>252</v>
      </c>
      <c r="AF89" s="42" t="s">
        <v>232</v>
      </c>
      <c r="AG89" s="41">
        <v>60000</v>
      </c>
      <c r="AH89" s="41"/>
      <c r="AI89" s="41"/>
      <c r="AJ89" s="41">
        <v>60000</v>
      </c>
      <c r="AK89" s="41">
        <v>0</v>
      </c>
      <c r="AL89" s="41">
        <v>60000</v>
      </c>
      <c r="AM89" s="41">
        <v>60000</v>
      </c>
      <c r="AN89" s="42">
        <v>4800062753</v>
      </c>
      <c r="AO89" s="41">
        <v>5055000</v>
      </c>
      <c r="AP89" s="42" t="s">
        <v>244</v>
      </c>
      <c r="AQ89" s="69">
        <v>45382</v>
      </c>
    </row>
    <row r="90" spans="1:43">
      <c r="A90" s="56">
        <v>900483518</v>
      </c>
      <c r="B90" s="57" t="s">
        <v>129</v>
      </c>
      <c r="C90" s="35" t="str">
        <f t="shared" si="22"/>
        <v>HSIP5599</v>
      </c>
      <c r="D90" s="36" t="s">
        <v>26</v>
      </c>
      <c r="E90" s="46">
        <v>5599</v>
      </c>
      <c r="F90" s="36" t="s">
        <v>117</v>
      </c>
      <c r="G90" s="36" t="s">
        <v>217</v>
      </c>
      <c r="H90" s="47">
        <v>44950</v>
      </c>
      <c r="I90" s="47"/>
      <c r="J90" s="37">
        <f t="shared" ca="1" si="21"/>
        <v>472</v>
      </c>
      <c r="K90" s="62">
        <v>60000</v>
      </c>
      <c r="L90" s="44"/>
      <c r="M90" s="44"/>
      <c r="N90" s="44"/>
      <c r="O90" s="44"/>
      <c r="P90" s="44"/>
      <c r="Q90" s="44"/>
      <c r="R90" s="44"/>
      <c r="S90" s="45"/>
      <c r="T90" s="44"/>
      <c r="U90" s="69">
        <v>45261.291666666664</v>
      </c>
      <c r="V90" s="62">
        <f t="shared" si="13"/>
        <v>60000</v>
      </c>
      <c r="W90" s="41">
        <f t="shared" ca="1" si="14"/>
        <v>0</v>
      </c>
      <c r="X90" s="41">
        <f t="shared" ca="1" si="15"/>
        <v>0</v>
      </c>
      <c r="Y90" s="41">
        <f t="shared" ca="1" si="16"/>
        <v>0</v>
      </c>
      <c r="Z90" s="41">
        <f t="shared" ca="1" si="17"/>
        <v>0</v>
      </c>
      <c r="AA90" s="41">
        <f t="shared" ca="1" si="18"/>
        <v>0</v>
      </c>
      <c r="AB90" s="41">
        <f t="shared" ca="1" si="19"/>
        <v>0</v>
      </c>
      <c r="AC90" s="41">
        <f t="shared" ca="1" si="20"/>
        <v>60000</v>
      </c>
      <c r="AD90" s="45"/>
      <c r="AE90" s="76" t="s">
        <v>260</v>
      </c>
      <c r="AF90" s="42" t="s">
        <v>232</v>
      </c>
      <c r="AG90" s="41">
        <v>60000</v>
      </c>
      <c r="AH90" s="41"/>
      <c r="AI90" s="41"/>
      <c r="AJ90" s="41">
        <v>60000</v>
      </c>
      <c r="AK90" s="41">
        <v>4100</v>
      </c>
      <c r="AL90" s="41">
        <v>55900</v>
      </c>
      <c r="AM90" s="41">
        <v>55900</v>
      </c>
      <c r="AN90" s="42">
        <v>2201491821</v>
      </c>
      <c r="AO90" s="41">
        <v>3651860</v>
      </c>
      <c r="AP90" s="42" t="s">
        <v>243</v>
      </c>
      <c r="AQ90" s="69">
        <v>45382</v>
      </c>
    </row>
    <row r="91" spans="1:43">
      <c r="A91" s="56">
        <v>900483518</v>
      </c>
      <c r="B91" s="57" t="s">
        <v>129</v>
      </c>
      <c r="C91" s="35" t="str">
        <f t="shared" si="22"/>
        <v>HSIP5600</v>
      </c>
      <c r="D91" s="36" t="s">
        <v>26</v>
      </c>
      <c r="E91" s="46">
        <v>5600</v>
      </c>
      <c r="F91" s="36" t="s">
        <v>118</v>
      </c>
      <c r="G91" s="36" t="s">
        <v>218</v>
      </c>
      <c r="H91" s="47">
        <v>44950</v>
      </c>
      <c r="I91" s="47"/>
      <c r="J91" s="37">
        <f t="shared" ca="1" si="21"/>
        <v>472</v>
      </c>
      <c r="K91" s="62">
        <v>60000</v>
      </c>
      <c r="L91" s="44"/>
      <c r="M91" s="44"/>
      <c r="N91" s="44"/>
      <c r="O91" s="44"/>
      <c r="P91" s="44"/>
      <c r="Q91" s="44"/>
      <c r="R91" s="44"/>
      <c r="S91" s="45">
        <v>60000</v>
      </c>
      <c r="T91" s="44"/>
      <c r="U91" s="69">
        <v>45261.291666666664</v>
      </c>
      <c r="V91" s="62">
        <f t="shared" si="13"/>
        <v>0</v>
      </c>
      <c r="W91" s="41">
        <f t="shared" ca="1" si="14"/>
        <v>0</v>
      </c>
      <c r="X91" s="41">
        <f t="shared" ca="1" si="15"/>
        <v>0</v>
      </c>
      <c r="Y91" s="41">
        <f t="shared" ca="1" si="16"/>
        <v>0</v>
      </c>
      <c r="Z91" s="41">
        <f t="shared" ca="1" si="17"/>
        <v>0</v>
      </c>
      <c r="AA91" s="41">
        <f t="shared" ca="1" si="18"/>
        <v>0</v>
      </c>
      <c r="AB91" s="41">
        <f t="shared" ca="1" si="19"/>
        <v>0</v>
      </c>
      <c r="AC91" s="41">
        <f t="shared" ca="1" si="20"/>
        <v>0</v>
      </c>
      <c r="AD91" s="45"/>
      <c r="AE91" s="75" t="s">
        <v>252</v>
      </c>
      <c r="AF91" s="42" t="s">
        <v>232</v>
      </c>
      <c r="AG91" s="41">
        <v>60000</v>
      </c>
      <c r="AH91" s="41"/>
      <c r="AI91" s="41"/>
      <c r="AJ91" s="41">
        <v>60000</v>
      </c>
      <c r="AK91" s="41">
        <v>0</v>
      </c>
      <c r="AL91" s="41">
        <v>60000</v>
      </c>
      <c r="AM91" s="41">
        <v>60000</v>
      </c>
      <c r="AN91" s="42">
        <v>4800062753</v>
      </c>
      <c r="AO91" s="41">
        <v>5055000</v>
      </c>
      <c r="AP91" s="42" t="s">
        <v>244</v>
      </c>
      <c r="AQ91" s="69">
        <v>45382</v>
      </c>
    </row>
    <row r="92" spans="1:43">
      <c r="A92" s="56">
        <v>900483518</v>
      </c>
      <c r="B92" s="57" t="s">
        <v>129</v>
      </c>
      <c r="C92" s="35" t="str">
        <f t="shared" si="22"/>
        <v>HSIP5601</v>
      </c>
      <c r="D92" s="36" t="s">
        <v>26</v>
      </c>
      <c r="E92" s="46">
        <v>5601</v>
      </c>
      <c r="F92" s="36" t="s">
        <v>119</v>
      </c>
      <c r="G92" s="36" t="s">
        <v>219</v>
      </c>
      <c r="H92" s="47">
        <v>44950</v>
      </c>
      <c r="I92" s="47"/>
      <c r="J92" s="37">
        <f t="shared" ca="1" si="21"/>
        <v>472</v>
      </c>
      <c r="K92" s="62">
        <v>60000</v>
      </c>
      <c r="L92" s="44"/>
      <c r="M92" s="44"/>
      <c r="N92" s="44"/>
      <c r="O92" s="44"/>
      <c r="P92" s="44"/>
      <c r="Q92" s="44"/>
      <c r="R92" s="44"/>
      <c r="S92" s="45">
        <v>60000</v>
      </c>
      <c r="T92" s="44"/>
      <c r="U92" s="69">
        <v>45261.291666666664</v>
      </c>
      <c r="V92" s="62">
        <f t="shared" si="13"/>
        <v>0</v>
      </c>
      <c r="W92" s="41">
        <f t="shared" ca="1" si="14"/>
        <v>0</v>
      </c>
      <c r="X92" s="41">
        <f t="shared" ca="1" si="15"/>
        <v>0</v>
      </c>
      <c r="Y92" s="41">
        <f t="shared" ca="1" si="16"/>
        <v>0</v>
      </c>
      <c r="Z92" s="41">
        <f t="shared" ca="1" si="17"/>
        <v>0</v>
      </c>
      <c r="AA92" s="41">
        <f t="shared" ca="1" si="18"/>
        <v>0</v>
      </c>
      <c r="AB92" s="41">
        <f t="shared" ca="1" si="19"/>
        <v>0</v>
      </c>
      <c r="AC92" s="41">
        <f t="shared" ca="1" si="20"/>
        <v>0</v>
      </c>
      <c r="AD92" s="45"/>
      <c r="AE92" s="75" t="s">
        <v>252</v>
      </c>
      <c r="AF92" s="42" t="s">
        <v>232</v>
      </c>
      <c r="AG92" s="41">
        <v>60000</v>
      </c>
      <c r="AH92" s="41"/>
      <c r="AI92" s="41"/>
      <c r="AJ92" s="41">
        <v>60000</v>
      </c>
      <c r="AK92" s="41">
        <v>0</v>
      </c>
      <c r="AL92" s="41">
        <v>60000</v>
      </c>
      <c r="AM92" s="41">
        <v>60000</v>
      </c>
      <c r="AN92" s="42">
        <v>4800062753</v>
      </c>
      <c r="AO92" s="41">
        <v>5055000</v>
      </c>
      <c r="AP92" s="42" t="s">
        <v>244</v>
      </c>
      <c r="AQ92" s="69">
        <v>45382</v>
      </c>
    </row>
    <row r="93" spans="1:43">
      <c r="A93" s="56">
        <v>900483518</v>
      </c>
      <c r="B93" s="57" t="s">
        <v>129</v>
      </c>
      <c r="C93" s="35" t="str">
        <f t="shared" si="22"/>
        <v>HSIP5602</v>
      </c>
      <c r="D93" s="36" t="s">
        <v>26</v>
      </c>
      <c r="E93" s="46">
        <v>5602</v>
      </c>
      <c r="F93" s="36" t="s">
        <v>120</v>
      </c>
      <c r="G93" s="36" t="s">
        <v>220</v>
      </c>
      <c r="H93" s="47">
        <v>44950</v>
      </c>
      <c r="I93" s="47"/>
      <c r="J93" s="37">
        <f t="shared" ca="1" si="21"/>
        <v>472</v>
      </c>
      <c r="K93" s="62">
        <v>60000</v>
      </c>
      <c r="L93" s="44"/>
      <c r="M93" s="44"/>
      <c r="N93" s="44"/>
      <c r="O93" s="44"/>
      <c r="P93" s="44"/>
      <c r="Q93" s="44"/>
      <c r="R93" s="44"/>
      <c r="S93" s="45">
        <v>60000</v>
      </c>
      <c r="T93" s="44"/>
      <c r="U93" s="69">
        <v>45261.291666666664</v>
      </c>
      <c r="V93" s="62">
        <f t="shared" si="13"/>
        <v>0</v>
      </c>
      <c r="W93" s="41">
        <f t="shared" ca="1" si="14"/>
        <v>0</v>
      </c>
      <c r="X93" s="41">
        <f t="shared" ca="1" si="15"/>
        <v>0</v>
      </c>
      <c r="Y93" s="41">
        <f t="shared" ca="1" si="16"/>
        <v>0</v>
      </c>
      <c r="Z93" s="41">
        <f t="shared" ca="1" si="17"/>
        <v>0</v>
      </c>
      <c r="AA93" s="41">
        <f t="shared" ca="1" si="18"/>
        <v>0</v>
      </c>
      <c r="AB93" s="41">
        <f t="shared" ca="1" si="19"/>
        <v>0</v>
      </c>
      <c r="AC93" s="41">
        <f t="shared" ca="1" si="20"/>
        <v>0</v>
      </c>
      <c r="AD93" s="45"/>
      <c r="AE93" s="75" t="s">
        <v>252</v>
      </c>
      <c r="AF93" s="42" t="s">
        <v>232</v>
      </c>
      <c r="AG93" s="41">
        <v>60000</v>
      </c>
      <c r="AH93" s="41"/>
      <c r="AI93" s="41"/>
      <c r="AJ93" s="41">
        <v>60000</v>
      </c>
      <c r="AK93" s="41">
        <v>0</v>
      </c>
      <c r="AL93" s="41">
        <v>60000</v>
      </c>
      <c r="AM93" s="41">
        <v>60000</v>
      </c>
      <c r="AN93" s="42">
        <v>4800062753</v>
      </c>
      <c r="AO93" s="41">
        <v>5055000</v>
      </c>
      <c r="AP93" s="42" t="s">
        <v>244</v>
      </c>
      <c r="AQ93" s="69">
        <v>45382</v>
      </c>
    </row>
    <row r="94" spans="1:43">
      <c r="A94" s="56">
        <v>900483518</v>
      </c>
      <c r="B94" s="57" t="s">
        <v>129</v>
      </c>
      <c r="C94" s="35" t="str">
        <f t="shared" si="22"/>
        <v>HSIP5603</v>
      </c>
      <c r="D94" s="36" t="s">
        <v>26</v>
      </c>
      <c r="E94" s="46">
        <v>5603</v>
      </c>
      <c r="F94" s="36" t="s">
        <v>121</v>
      </c>
      <c r="G94" s="36" t="s">
        <v>221</v>
      </c>
      <c r="H94" s="47">
        <v>44950</v>
      </c>
      <c r="I94" s="47"/>
      <c r="J94" s="37">
        <f t="shared" ca="1" si="21"/>
        <v>472</v>
      </c>
      <c r="K94" s="62">
        <v>60000</v>
      </c>
      <c r="L94" s="44"/>
      <c r="M94" s="44"/>
      <c r="N94" s="44"/>
      <c r="O94" s="44"/>
      <c r="P94" s="44"/>
      <c r="Q94" s="44"/>
      <c r="R94" s="44"/>
      <c r="S94" s="45"/>
      <c r="T94" s="44"/>
      <c r="U94" s="69">
        <v>45261.291666666664</v>
      </c>
      <c r="V94" s="62">
        <f t="shared" si="13"/>
        <v>60000</v>
      </c>
      <c r="W94" s="41">
        <f t="shared" ca="1" si="14"/>
        <v>0</v>
      </c>
      <c r="X94" s="41">
        <f t="shared" ca="1" si="15"/>
        <v>0</v>
      </c>
      <c r="Y94" s="41">
        <f t="shared" ca="1" si="16"/>
        <v>0</v>
      </c>
      <c r="Z94" s="41">
        <f t="shared" ca="1" si="17"/>
        <v>0</v>
      </c>
      <c r="AA94" s="41">
        <f t="shared" ca="1" si="18"/>
        <v>0</v>
      </c>
      <c r="AB94" s="41">
        <f t="shared" ca="1" si="19"/>
        <v>0</v>
      </c>
      <c r="AC94" s="41">
        <f t="shared" ca="1" si="20"/>
        <v>60000</v>
      </c>
      <c r="AD94" s="45"/>
      <c r="AE94" s="76" t="s">
        <v>260</v>
      </c>
      <c r="AF94" s="42" t="s">
        <v>232</v>
      </c>
      <c r="AG94" s="41">
        <v>60000</v>
      </c>
      <c r="AH94" s="41"/>
      <c r="AI94" s="41"/>
      <c r="AJ94" s="41">
        <v>60000</v>
      </c>
      <c r="AK94" s="41">
        <v>4100</v>
      </c>
      <c r="AL94" s="41">
        <v>55900</v>
      </c>
      <c r="AM94" s="41">
        <v>55900</v>
      </c>
      <c r="AN94" s="42">
        <v>2201491821</v>
      </c>
      <c r="AO94" s="41">
        <v>3651860</v>
      </c>
      <c r="AP94" s="42" t="s">
        <v>243</v>
      </c>
      <c r="AQ94" s="69">
        <v>45382</v>
      </c>
    </row>
    <row r="95" spans="1:43">
      <c r="A95" s="56">
        <v>900483518</v>
      </c>
      <c r="B95" s="57" t="s">
        <v>129</v>
      </c>
      <c r="C95" s="35" t="str">
        <f t="shared" si="22"/>
        <v>HSIP5604</v>
      </c>
      <c r="D95" s="36" t="s">
        <v>26</v>
      </c>
      <c r="E95" s="46">
        <v>5604</v>
      </c>
      <c r="F95" s="36" t="s">
        <v>122</v>
      </c>
      <c r="G95" s="36" t="s">
        <v>222</v>
      </c>
      <c r="H95" s="47">
        <v>44950</v>
      </c>
      <c r="I95" s="47"/>
      <c r="J95" s="37">
        <f t="shared" ca="1" si="21"/>
        <v>472</v>
      </c>
      <c r="K95" s="62">
        <v>60000</v>
      </c>
      <c r="L95" s="44"/>
      <c r="M95" s="44"/>
      <c r="N95" s="44"/>
      <c r="O95" s="44"/>
      <c r="P95" s="44"/>
      <c r="Q95" s="44"/>
      <c r="R95" s="44"/>
      <c r="S95" s="45">
        <v>60000</v>
      </c>
      <c r="T95" s="44"/>
      <c r="U95" s="69">
        <v>45261.291666666664</v>
      </c>
      <c r="V95" s="62">
        <f t="shared" si="13"/>
        <v>0</v>
      </c>
      <c r="W95" s="41">
        <f t="shared" ca="1" si="14"/>
        <v>0</v>
      </c>
      <c r="X95" s="41">
        <f t="shared" ca="1" si="15"/>
        <v>0</v>
      </c>
      <c r="Y95" s="41">
        <f t="shared" ca="1" si="16"/>
        <v>0</v>
      </c>
      <c r="Z95" s="41">
        <f t="shared" ca="1" si="17"/>
        <v>0</v>
      </c>
      <c r="AA95" s="41">
        <f t="shared" ca="1" si="18"/>
        <v>0</v>
      </c>
      <c r="AB95" s="41">
        <f t="shared" ca="1" si="19"/>
        <v>0</v>
      </c>
      <c r="AC95" s="41">
        <f t="shared" ca="1" si="20"/>
        <v>0</v>
      </c>
      <c r="AD95" s="45"/>
      <c r="AE95" s="75" t="s">
        <v>252</v>
      </c>
      <c r="AF95" s="42" t="s">
        <v>232</v>
      </c>
      <c r="AG95" s="41">
        <v>60000</v>
      </c>
      <c r="AH95" s="41"/>
      <c r="AI95" s="41"/>
      <c r="AJ95" s="41">
        <v>60000</v>
      </c>
      <c r="AK95" s="41">
        <v>0</v>
      </c>
      <c r="AL95" s="41">
        <v>60000</v>
      </c>
      <c r="AM95" s="41">
        <v>60000</v>
      </c>
      <c r="AN95" s="42">
        <v>4800062753</v>
      </c>
      <c r="AO95" s="41">
        <v>5055000</v>
      </c>
      <c r="AP95" s="42" t="s">
        <v>244</v>
      </c>
      <c r="AQ95" s="69">
        <v>45382</v>
      </c>
    </row>
    <row r="96" spans="1:43">
      <c r="A96" s="56">
        <v>900483518</v>
      </c>
      <c r="B96" s="57" t="s">
        <v>129</v>
      </c>
      <c r="C96" s="35" t="str">
        <f t="shared" si="22"/>
        <v>HSIP5605</v>
      </c>
      <c r="D96" s="36" t="s">
        <v>26</v>
      </c>
      <c r="E96" s="46">
        <v>5605</v>
      </c>
      <c r="F96" s="36" t="s">
        <v>123</v>
      </c>
      <c r="G96" s="36" t="s">
        <v>223</v>
      </c>
      <c r="H96" s="47">
        <v>44950</v>
      </c>
      <c r="I96" s="47"/>
      <c r="J96" s="37">
        <f t="shared" ca="1" si="21"/>
        <v>472</v>
      </c>
      <c r="K96" s="62">
        <v>60000</v>
      </c>
      <c r="L96" s="44"/>
      <c r="M96" s="44"/>
      <c r="N96" s="44"/>
      <c r="O96" s="44"/>
      <c r="P96" s="44"/>
      <c r="Q96" s="44"/>
      <c r="R96" s="44"/>
      <c r="S96" s="45"/>
      <c r="T96" s="44"/>
      <c r="U96" s="69">
        <v>45261.291666666664</v>
      </c>
      <c r="V96" s="62">
        <f t="shared" si="13"/>
        <v>60000</v>
      </c>
      <c r="W96" s="41">
        <f t="shared" ca="1" si="14"/>
        <v>0</v>
      </c>
      <c r="X96" s="41">
        <f t="shared" ca="1" si="15"/>
        <v>0</v>
      </c>
      <c r="Y96" s="41">
        <f t="shared" ca="1" si="16"/>
        <v>0</v>
      </c>
      <c r="Z96" s="41">
        <f t="shared" ca="1" si="17"/>
        <v>0</v>
      </c>
      <c r="AA96" s="41">
        <f t="shared" ca="1" si="18"/>
        <v>0</v>
      </c>
      <c r="AB96" s="41">
        <f t="shared" ca="1" si="19"/>
        <v>0</v>
      </c>
      <c r="AC96" s="41">
        <f t="shared" ca="1" si="20"/>
        <v>60000</v>
      </c>
      <c r="AD96" s="45"/>
      <c r="AE96" s="76" t="s">
        <v>260</v>
      </c>
      <c r="AF96" s="42" t="s">
        <v>232</v>
      </c>
      <c r="AG96" s="41">
        <v>60000</v>
      </c>
      <c r="AH96" s="41"/>
      <c r="AI96" s="41"/>
      <c r="AJ96" s="41">
        <v>60000</v>
      </c>
      <c r="AK96" s="41">
        <v>16400</v>
      </c>
      <c r="AL96" s="41">
        <v>43600</v>
      </c>
      <c r="AM96" s="41">
        <v>43600</v>
      </c>
      <c r="AN96" s="42">
        <v>2201491821</v>
      </c>
      <c r="AO96" s="41">
        <v>3651860</v>
      </c>
      <c r="AP96" s="42" t="s">
        <v>243</v>
      </c>
      <c r="AQ96" s="69">
        <v>45382</v>
      </c>
    </row>
    <row r="97" spans="1:43">
      <c r="A97" s="56">
        <v>900483518</v>
      </c>
      <c r="B97" s="57" t="s">
        <v>129</v>
      </c>
      <c r="C97" s="35" t="str">
        <f t="shared" si="22"/>
        <v>HSIP5606</v>
      </c>
      <c r="D97" s="36" t="s">
        <v>26</v>
      </c>
      <c r="E97" s="46">
        <v>5606</v>
      </c>
      <c r="F97" s="36" t="s">
        <v>124</v>
      </c>
      <c r="G97" s="36" t="s">
        <v>224</v>
      </c>
      <c r="H97" s="47">
        <v>44950</v>
      </c>
      <c r="I97" s="47"/>
      <c r="J97" s="37">
        <f t="shared" ca="1" si="21"/>
        <v>472</v>
      </c>
      <c r="K97" s="62">
        <v>60000</v>
      </c>
      <c r="L97" s="44"/>
      <c r="M97" s="44"/>
      <c r="N97" s="44"/>
      <c r="O97" s="44"/>
      <c r="P97" s="44"/>
      <c r="Q97" s="44"/>
      <c r="R97" s="44"/>
      <c r="S97" s="45">
        <v>60000</v>
      </c>
      <c r="T97" s="44"/>
      <c r="U97" s="69">
        <v>45261.291666666664</v>
      </c>
      <c r="V97" s="62">
        <f t="shared" si="13"/>
        <v>0</v>
      </c>
      <c r="W97" s="41">
        <f t="shared" ca="1" si="14"/>
        <v>0</v>
      </c>
      <c r="X97" s="41">
        <f t="shared" ca="1" si="15"/>
        <v>0</v>
      </c>
      <c r="Y97" s="41">
        <f t="shared" ca="1" si="16"/>
        <v>0</v>
      </c>
      <c r="Z97" s="41">
        <f t="shared" ca="1" si="17"/>
        <v>0</v>
      </c>
      <c r="AA97" s="41">
        <f t="shared" ca="1" si="18"/>
        <v>0</v>
      </c>
      <c r="AB97" s="41">
        <f t="shared" ca="1" si="19"/>
        <v>0</v>
      </c>
      <c r="AC97" s="41">
        <f t="shared" ca="1" si="20"/>
        <v>0</v>
      </c>
      <c r="AD97" s="45"/>
      <c r="AE97" s="75" t="s">
        <v>252</v>
      </c>
      <c r="AF97" s="42" t="s">
        <v>232</v>
      </c>
      <c r="AG97" s="41">
        <v>60000</v>
      </c>
      <c r="AH97" s="41"/>
      <c r="AI97" s="41"/>
      <c r="AJ97" s="41">
        <v>60000</v>
      </c>
      <c r="AK97" s="41">
        <v>0</v>
      </c>
      <c r="AL97" s="41">
        <v>60000</v>
      </c>
      <c r="AM97" s="41">
        <v>60000</v>
      </c>
      <c r="AN97" s="42">
        <v>4800062753</v>
      </c>
      <c r="AO97" s="41">
        <v>5055000</v>
      </c>
      <c r="AP97" s="42" t="s">
        <v>244</v>
      </c>
      <c r="AQ97" s="69">
        <v>45382</v>
      </c>
    </row>
    <row r="98" spans="1:43">
      <c r="A98" s="56">
        <v>900483518</v>
      </c>
      <c r="B98" s="57" t="s">
        <v>129</v>
      </c>
      <c r="C98" s="35" t="str">
        <f t="shared" si="22"/>
        <v>HSIP5607</v>
      </c>
      <c r="D98" s="36" t="s">
        <v>26</v>
      </c>
      <c r="E98" s="46">
        <v>5607</v>
      </c>
      <c r="F98" s="36" t="s">
        <v>125</v>
      </c>
      <c r="G98" s="36" t="s">
        <v>225</v>
      </c>
      <c r="H98" s="47">
        <v>44950</v>
      </c>
      <c r="I98" s="47"/>
      <c r="J98" s="37">
        <f t="shared" ca="1" si="21"/>
        <v>472</v>
      </c>
      <c r="K98" s="62">
        <v>60000</v>
      </c>
      <c r="L98" s="44"/>
      <c r="M98" s="44"/>
      <c r="N98" s="44"/>
      <c r="O98" s="44"/>
      <c r="P98" s="44"/>
      <c r="Q98" s="44"/>
      <c r="R98" s="44"/>
      <c r="S98" s="45">
        <v>60000</v>
      </c>
      <c r="T98" s="44"/>
      <c r="U98" s="69">
        <v>45261.291666666664</v>
      </c>
      <c r="V98" s="62">
        <f t="shared" si="13"/>
        <v>0</v>
      </c>
      <c r="W98" s="41">
        <f t="shared" ca="1" si="14"/>
        <v>0</v>
      </c>
      <c r="X98" s="41">
        <f t="shared" ca="1" si="15"/>
        <v>0</v>
      </c>
      <c r="Y98" s="41">
        <f t="shared" ca="1" si="16"/>
        <v>0</v>
      </c>
      <c r="Z98" s="41">
        <f t="shared" ca="1" si="17"/>
        <v>0</v>
      </c>
      <c r="AA98" s="41">
        <f t="shared" ca="1" si="18"/>
        <v>0</v>
      </c>
      <c r="AB98" s="41">
        <f t="shared" ca="1" si="19"/>
        <v>0</v>
      </c>
      <c r="AC98" s="41">
        <f t="shared" ca="1" si="20"/>
        <v>0</v>
      </c>
      <c r="AD98" s="45"/>
      <c r="AE98" s="75" t="s">
        <v>252</v>
      </c>
      <c r="AF98" s="42" t="s">
        <v>232</v>
      </c>
      <c r="AG98" s="41">
        <v>60000</v>
      </c>
      <c r="AH98" s="41"/>
      <c r="AI98" s="41"/>
      <c r="AJ98" s="41">
        <v>60000</v>
      </c>
      <c r="AK98" s="41">
        <v>0</v>
      </c>
      <c r="AL98" s="41">
        <v>60000</v>
      </c>
      <c r="AM98" s="41">
        <v>60000</v>
      </c>
      <c r="AN98" s="42">
        <v>4800062753</v>
      </c>
      <c r="AO98" s="41">
        <v>5055000</v>
      </c>
      <c r="AP98" s="42" t="s">
        <v>244</v>
      </c>
      <c r="AQ98" s="69">
        <v>45382</v>
      </c>
    </row>
    <row r="99" spans="1:43">
      <c r="A99" s="56">
        <v>900483518</v>
      </c>
      <c r="B99" s="57" t="s">
        <v>129</v>
      </c>
      <c r="C99" s="35" t="str">
        <f t="shared" si="22"/>
        <v>HSIP5609</v>
      </c>
      <c r="D99" s="36" t="s">
        <v>26</v>
      </c>
      <c r="E99" s="46">
        <v>5609</v>
      </c>
      <c r="F99" s="36" t="s">
        <v>126</v>
      </c>
      <c r="G99" s="36" t="s">
        <v>226</v>
      </c>
      <c r="H99" s="47">
        <v>44951</v>
      </c>
      <c r="I99" s="47"/>
      <c r="J99" s="37">
        <f t="shared" ca="1" si="21"/>
        <v>471</v>
      </c>
      <c r="K99" s="62">
        <v>496860</v>
      </c>
      <c r="L99" s="44"/>
      <c r="M99" s="44"/>
      <c r="N99" s="44"/>
      <c r="O99" s="44"/>
      <c r="P99" s="44"/>
      <c r="Q99" s="44"/>
      <c r="R99" s="44"/>
      <c r="S99" s="45"/>
      <c r="T99" s="44"/>
      <c r="U99" s="69">
        <v>45261.291666666664</v>
      </c>
      <c r="V99" s="62">
        <f t="shared" si="13"/>
        <v>496860</v>
      </c>
      <c r="W99" s="41">
        <f t="shared" ca="1" si="14"/>
        <v>0</v>
      </c>
      <c r="X99" s="41">
        <f t="shared" ca="1" si="15"/>
        <v>0</v>
      </c>
      <c r="Y99" s="41">
        <f t="shared" ca="1" si="16"/>
        <v>0</v>
      </c>
      <c r="Z99" s="41">
        <f t="shared" ca="1" si="17"/>
        <v>0</v>
      </c>
      <c r="AA99" s="41">
        <f t="shared" ca="1" si="18"/>
        <v>0</v>
      </c>
      <c r="AB99" s="41">
        <f t="shared" ca="1" si="19"/>
        <v>0</v>
      </c>
      <c r="AC99" s="41">
        <f t="shared" ca="1" si="20"/>
        <v>496860</v>
      </c>
      <c r="AD99" s="45"/>
      <c r="AE99" s="75" t="s">
        <v>252</v>
      </c>
      <c r="AF99" s="42" t="s">
        <v>232</v>
      </c>
      <c r="AG99" s="41">
        <v>496860</v>
      </c>
      <c r="AH99" s="41"/>
      <c r="AI99" s="41"/>
      <c r="AJ99" s="41">
        <v>496860</v>
      </c>
      <c r="AK99" s="41">
        <v>0</v>
      </c>
      <c r="AL99" s="41">
        <v>496860</v>
      </c>
      <c r="AM99" s="41">
        <v>496860</v>
      </c>
      <c r="AN99" s="42">
        <v>2201491821</v>
      </c>
      <c r="AO99" s="41">
        <v>3651860</v>
      </c>
      <c r="AP99" s="42" t="s">
        <v>243</v>
      </c>
      <c r="AQ99" s="69">
        <v>45382</v>
      </c>
    </row>
    <row r="104" spans="1:43">
      <c r="P104" s="48"/>
    </row>
  </sheetData>
  <protectedRanges>
    <protectedRange algorithmName="SHA-512" hashValue="9+ah9tJAD1d4FIK7boMSAp9ZhkqWOsKcliwsS35JSOsk0Aea+c/2yFVjBeVDsv7trYxT+iUP9dPVCIbjcjaMoQ==" saltValue="Z7GArlXd1BdcXotzmJqK/w==" spinCount="100000" sqref="A3:B99" name="Rango1_42"/>
  </protectedRanges>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4"/>
  <sheetViews>
    <sheetView showGridLines="0" tabSelected="1" zoomScale="80" zoomScaleNormal="80" workbookViewId="0">
      <selection activeCell="I25" sqref="I25"/>
    </sheetView>
  </sheetViews>
  <sheetFormatPr baseColWidth="10" defaultRowHeight="12.5"/>
  <cols>
    <col min="1" max="1" width="1" style="91" customWidth="1"/>
    <col min="2" max="2" width="7.81640625" style="91" customWidth="1"/>
    <col min="3" max="3" width="17.54296875" style="91" customWidth="1"/>
    <col min="4" max="4" width="11.54296875" style="91" customWidth="1"/>
    <col min="5" max="6" width="11.453125" style="91" customWidth="1"/>
    <col min="7" max="7" width="8.1796875" style="91" customWidth="1"/>
    <col min="8" max="8" width="20.81640625" style="91" customWidth="1"/>
    <col min="9" max="9" width="25.453125" style="91" customWidth="1"/>
    <col min="10" max="10" width="12.453125" style="91" customWidth="1"/>
    <col min="11" max="11" width="1.7265625" style="91" customWidth="1"/>
    <col min="12" max="12" width="8.7265625" style="91" customWidth="1"/>
    <col min="13" max="13" width="16.54296875" style="120" bestFit="1" customWidth="1"/>
    <col min="14" max="14" width="13.81640625" style="91" bestFit="1" customWidth="1"/>
    <col min="15" max="15" width="7.453125" style="91" bestFit="1" customWidth="1"/>
    <col min="16" max="16" width="13.26953125" style="91" bestFit="1" customWidth="1"/>
    <col min="17" max="225" width="10.90625" style="91"/>
    <col min="226" max="226" width="4.453125" style="91" customWidth="1"/>
    <col min="227" max="227" width="10.90625" style="91"/>
    <col min="228" max="228" width="17.54296875" style="91" customWidth="1"/>
    <col min="229" max="229" width="11.54296875" style="91" customWidth="1"/>
    <col min="230" max="233" width="10.90625" style="91"/>
    <col min="234" max="234" width="22.54296875" style="91" customWidth="1"/>
    <col min="235" max="235" width="14" style="91" customWidth="1"/>
    <col min="236" max="236" width="1.7265625" style="91" customWidth="1"/>
    <col min="237" max="481" width="10.90625" style="91"/>
    <col min="482" max="482" width="4.453125" style="91" customWidth="1"/>
    <col min="483" max="483" width="10.90625" style="91"/>
    <col min="484" max="484" width="17.54296875" style="91" customWidth="1"/>
    <col min="485" max="485" width="11.54296875" style="91" customWidth="1"/>
    <col min="486" max="489" width="10.90625" style="91"/>
    <col min="490" max="490" width="22.54296875" style="91" customWidth="1"/>
    <col min="491" max="491" width="14" style="91" customWidth="1"/>
    <col min="492" max="492" width="1.7265625" style="91" customWidth="1"/>
    <col min="493" max="737" width="10.90625" style="91"/>
    <col min="738" max="738" width="4.453125" style="91" customWidth="1"/>
    <col min="739" max="739" width="10.90625" style="91"/>
    <col min="740" max="740" width="17.54296875" style="91" customWidth="1"/>
    <col min="741" max="741" width="11.54296875" style="91" customWidth="1"/>
    <col min="742" max="745" width="10.90625" style="91"/>
    <col min="746" max="746" width="22.54296875" style="91" customWidth="1"/>
    <col min="747" max="747" width="14" style="91" customWidth="1"/>
    <col min="748" max="748" width="1.7265625" style="91" customWidth="1"/>
    <col min="749" max="993" width="10.90625" style="91"/>
    <col min="994" max="994" width="4.453125" style="91" customWidth="1"/>
    <col min="995" max="995" width="10.90625" style="91"/>
    <col min="996" max="996" width="17.54296875" style="91" customWidth="1"/>
    <col min="997" max="997" width="11.54296875" style="91" customWidth="1"/>
    <col min="998" max="1001" width="10.90625" style="91"/>
    <col min="1002" max="1002" width="22.54296875" style="91" customWidth="1"/>
    <col min="1003" max="1003" width="14" style="91" customWidth="1"/>
    <col min="1004" max="1004" width="1.7265625" style="91" customWidth="1"/>
    <col min="1005" max="1249" width="10.90625" style="91"/>
    <col min="1250" max="1250" width="4.453125" style="91" customWidth="1"/>
    <col min="1251" max="1251" width="10.90625" style="91"/>
    <col min="1252" max="1252" width="17.54296875" style="91" customWidth="1"/>
    <col min="1253" max="1253" width="11.54296875" style="91" customWidth="1"/>
    <col min="1254" max="1257" width="10.90625" style="91"/>
    <col min="1258" max="1258" width="22.54296875" style="91" customWidth="1"/>
    <col min="1259" max="1259" width="14" style="91" customWidth="1"/>
    <col min="1260" max="1260" width="1.7265625" style="91" customWidth="1"/>
    <col min="1261" max="1505" width="10.90625" style="91"/>
    <col min="1506" max="1506" width="4.453125" style="91" customWidth="1"/>
    <col min="1507" max="1507" width="10.90625" style="91"/>
    <col min="1508" max="1508" width="17.54296875" style="91" customWidth="1"/>
    <col min="1509" max="1509" width="11.54296875" style="91" customWidth="1"/>
    <col min="1510" max="1513" width="10.90625" style="91"/>
    <col min="1514" max="1514" width="22.54296875" style="91" customWidth="1"/>
    <col min="1515" max="1515" width="14" style="91" customWidth="1"/>
    <col min="1516" max="1516" width="1.7265625" style="91" customWidth="1"/>
    <col min="1517" max="1761" width="10.90625" style="91"/>
    <col min="1762" max="1762" width="4.453125" style="91" customWidth="1"/>
    <col min="1763" max="1763" width="10.90625" style="91"/>
    <col min="1764" max="1764" width="17.54296875" style="91" customWidth="1"/>
    <col min="1765" max="1765" width="11.54296875" style="91" customWidth="1"/>
    <col min="1766" max="1769" width="10.90625" style="91"/>
    <col min="1770" max="1770" width="22.54296875" style="91" customWidth="1"/>
    <col min="1771" max="1771" width="14" style="91" customWidth="1"/>
    <col min="1772" max="1772" width="1.7265625" style="91" customWidth="1"/>
    <col min="1773" max="2017" width="10.90625" style="91"/>
    <col min="2018" max="2018" width="4.453125" style="91" customWidth="1"/>
    <col min="2019" max="2019" width="10.90625" style="91"/>
    <col min="2020" max="2020" width="17.54296875" style="91" customWidth="1"/>
    <col min="2021" max="2021" width="11.54296875" style="91" customWidth="1"/>
    <col min="2022" max="2025" width="10.90625" style="91"/>
    <col min="2026" max="2026" width="22.54296875" style="91" customWidth="1"/>
    <col min="2027" max="2027" width="14" style="91" customWidth="1"/>
    <col min="2028" max="2028" width="1.7265625" style="91" customWidth="1"/>
    <col min="2029" max="2273" width="10.90625" style="91"/>
    <col min="2274" max="2274" width="4.453125" style="91" customWidth="1"/>
    <col min="2275" max="2275" width="10.90625" style="91"/>
    <col min="2276" max="2276" width="17.54296875" style="91" customWidth="1"/>
    <col min="2277" max="2277" width="11.54296875" style="91" customWidth="1"/>
    <col min="2278" max="2281" width="10.90625" style="91"/>
    <col min="2282" max="2282" width="22.54296875" style="91" customWidth="1"/>
    <col min="2283" max="2283" width="14" style="91" customWidth="1"/>
    <col min="2284" max="2284" width="1.7265625" style="91" customWidth="1"/>
    <col min="2285" max="2529" width="10.90625" style="91"/>
    <col min="2530" max="2530" width="4.453125" style="91" customWidth="1"/>
    <col min="2531" max="2531" width="10.90625" style="91"/>
    <col min="2532" max="2532" width="17.54296875" style="91" customWidth="1"/>
    <col min="2533" max="2533" width="11.54296875" style="91" customWidth="1"/>
    <col min="2534" max="2537" width="10.90625" style="91"/>
    <col min="2538" max="2538" width="22.54296875" style="91" customWidth="1"/>
    <col min="2539" max="2539" width="14" style="91" customWidth="1"/>
    <col min="2540" max="2540" width="1.7265625" style="91" customWidth="1"/>
    <col min="2541" max="2785" width="10.90625" style="91"/>
    <col min="2786" max="2786" width="4.453125" style="91" customWidth="1"/>
    <col min="2787" max="2787" width="10.90625" style="91"/>
    <col min="2788" max="2788" width="17.54296875" style="91" customWidth="1"/>
    <col min="2789" max="2789" width="11.54296875" style="91" customWidth="1"/>
    <col min="2790" max="2793" width="10.90625" style="91"/>
    <col min="2794" max="2794" width="22.54296875" style="91" customWidth="1"/>
    <col min="2795" max="2795" width="14" style="91" customWidth="1"/>
    <col min="2796" max="2796" width="1.7265625" style="91" customWidth="1"/>
    <col min="2797" max="3041" width="10.90625" style="91"/>
    <col min="3042" max="3042" width="4.453125" style="91" customWidth="1"/>
    <col min="3043" max="3043" width="10.90625" style="91"/>
    <col min="3044" max="3044" width="17.54296875" style="91" customWidth="1"/>
    <col min="3045" max="3045" width="11.54296875" style="91" customWidth="1"/>
    <col min="3046" max="3049" width="10.90625" style="91"/>
    <col min="3050" max="3050" width="22.54296875" style="91" customWidth="1"/>
    <col min="3051" max="3051" width="14" style="91" customWidth="1"/>
    <col min="3052" max="3052" width="1.7265625" style="91" customWidth="1"/>
    <col min="3053" max="3297" width="10.90625" style="91"/>
    <col min="3298" max="3298" width="4.453125" style="91" customWidth="1"/>
    <col min="3299" max="3299" width="10.90625" style="91"/>
    <col min="3300" max="3300" width="17.54296875" style="91" customWidth="1"/>
    <col min="3301" max="3301" width="11.54296875" style="91" customWidth="1"/>
    <col min="3302" max="3305" width="10.90625" style="91"/>
    <col min="3306" max="3306" width="22.54296875" style="91" customWidth="1"/>
    <col min="3307" max="3307" width="14" style="91" customWidth="1"/>
    <col min="3308" max="3308" width="1.7265625" style="91" customWidth="1"/>
    <col min="3309" max="3553" width="10.90625" style="91"/>
    <col min="3554" max="3554" width="4.453125" style="91" customWidth="1"/>
    <col min="3555" max="3555" width="10.90625" style="91"/>
    <col min="3556" max="3556" width="17.54296875" style="91" customWidth="1"/>
    <col min="3557" max="3557" width="11.54296875" style="91" customWidth="1"/>
    <col min="3558" max="3561" width="10.90625" style="91"/>
    <col min="3562" max="3562" width="22.54296875" style="91" customWidth="1"/>
    <col min="3563" max="3563" width="14" style="91" customWidth="1"/>
    <col min="3564" max="3564" width="1.7265625" style="91" customWidth="1"/>
    <col min="3565" max="3809" width="10.90625" style="91"/>
    <col min="3810" max="3810" width="4.453125" style="91" customWidth="1"/>
    <col min="3811" max="3811" width="10.90625" style="91"/>
    <col min="3812" max="3812" width="17.54296875" style="91" customWidth="1"/>
    <col min="3813" max="3813" width="11.54296875" style="91" customWidth="1"/>
    <col min="3814" max="3817" width="10.90625" style="91"/>
    <col min="3818" max="3818" width="22.54296875" style="91" customWidth="1"/>
    <col min="3819" max="3819" width="14" style="91" customWidth="1"/>
    <col min="3820" max="3820" width="1.7265625" style="91" customWidth="1"/>
    <col min="3821" max="4065" width="10.90625" style="91"/>
    <col min="4066" max="4066" width="4.453125" style="91" customWidth="1"/>
    <col min="4067" max="4067" width="10.90625" style="91"/>
    <col min="4068" max="4068" width="17.54296875" style="91" customWidth="1"/>
    <col min="4069" max="4069" width="11.54296875" style="91" customWidth="1"/>
    <col min="4070" max="4073" width="10.90625" style="91"/>
    <col min="4074" max="4074" width="22.54296875" style="91" customWidth="1"/>
    <col min="4075" max="4075" width="14" style="91" customWidth="1"/>
    <col min="4076" max="4076" width="1.7265625" style="91" customWidth="1"/>
    <col min="4077" max="4321" width="10.90625" style="91"/>
    <col min="4322" max="4322" width="4.453125" style="91" customWidth="1"/>
    <col min="4323" max="4323" width="10.90625" style="91"/>
    <col min="4324" max="4324" width="17.54296875" style="91" customWidth="1"/>
    <col min="4325" max="4325" width="11.54296875" style="91" customWidth="1"/>
    <col min="4326" max="4329" width="10.90625" style="91"/>
    <col min="4330" max="4330" width="22.54296875" style="91" customWidth="1"/>
    <col min="4331" max="4331" width="14" style="91" customWidth="1"/>
    <col min="4332" max="4332" width="1.7265625" style="91" customWidth="1"/>
    <col min="4333" max="4577" width="10.90625" style="91"/>
    <col min="4578" max="4578" width="4.453125" style="91" customWidth="1"/>
    <col min="4579" max="4579" width="10.90625" style="91"/>
    <col min="4580" max="4580" width="17.54296875" style="91" customWidth="1"/>
    <col min="4581" max="4581" width="11.54296875" style="91" customWidth="1"/>
    <col min="4582" max="4585" width="10.90625" style="91"/>
    <col min="4586" max="4586" width="22.54296875" style="91" customWidth="1"/>
    <col min="4587" max="4587" width="14" style="91" customWidth="1"/>
    <col min="4588" max="4588" width="1.7265625" style="91" customWidth="1"/>
    <col min="4589" max="4833" width="10.90625" style="91"/>
    <col min="4834" max="4834" width="4.453125" style="91" customWidth="1"/>
    <col min="4835" max="4835" width="10.90625" style="91"/>
    <col min="4836" max="4836" width="17.54296875" style="91" customWidth="1"/>
    <col min="4837" max="4837" width="11.54296875" style="91" customWidth="1"/>
    <col min="4838" max="4841" width="10.90625" style="91"/>
    <col min="4842" max="4842" width="22.54296875" style="91" customWidth="1"/>
    <col min="4843" max="4843" width="14" style="91" customWidth="1"/>
    <col min="4844" max="4844" width="1.7265625" style="91" customWidth="1"/>
    <col min="4845" max="5089" width="10.90625" style="91"/>
    <col min="5090" max="5090" width="4.453125" style="91" customWidth="1"/>
    <col min="5091" max="5091" width="10.90625" style="91"/>
    <col min="5092" max="5092" width="17.54296875" style="91" customWidth="1"/>
    <col min="5093" max="5093" width="11.54296875" style="91" customWidth="1"/>
    <col min="5094" max="5097" width="10.90625" style="91"/>
    <col min="5098" max="5098" width="22.54296875" style="91" customWidth="1"/>
    <col min="5099" max="5099" width="14" style="91" customWidth="1"/>
    <col min="5100" max="5100" width="1.7265625" style="91" customWidth="1"/>
    <col min="5101" max="5345" width="10.90625" style="91"/>
    <col min="5346" max="5346" width="4.453125" style="91" customWidth="1"/>
    <col min="5347" max="5347" width="10.90625" style="91"/>
    <col min="5348" max="5348" width="17.54296875" style="91" customWidth="1"/>
    <col min="5349" max="5349" width="11.54296875" style="91" customWidth="1"/>
    <col min="5350" max="5353" width="10.90625" style="91"/>
    <col min="5354" max="5354" width="22.54296875" style="91" customWidth="1"/>
    <col min="5355" max="5355" width="14" style="91" customWidth="1"/>
    <col min="5356" max="5356" width="1.7265625" style="91" customWidth="1"/>
    <col min="5357" max="5601" width="10.90625" style="91"/>
    <col min="5602" max="5602" width="4.453125" style="91" customWidth="1"/>
    <col min="5603" max="5603" width="10.90625" style="91"/>
    <col min="5604" max="5604" width="17.54296875" style="91" customWidth="1"/>
    <col min="5605" max="5605" width="11.54296875" style="91" customWidth="1"/>
    <col min="5606" max="5609" width="10.90625" style="91"/>
    <col min="5610" max="5610" width="22.54296875" style="91" customWidth="1"/>
    <col min="5611" max="5611" width="14" style="91" customWidth="1"/>
    <col min="5612" max="5612" width="1.7265625" style="91" customWidth="1"/>
    <col min="5613" max="5857" width="10.90625" style="91"/>
    <col min="5858" max="5858" width="4.453125" style="91" customWidth="1"/>
    <col min="5859" max="5859" width="10.90625" style="91"/>
    <col min="5860" max="5860" width="17.54296875" style="91" customWidth="1"/>
    <col min="5861" max="5861" width="11.54296875" style="91" customWidth="1"/>
    <col min="5862" max="5865" width="10.90625" style="91"/>
    <col min="5866" max="5866" width="22.54296875" style="91" customWidth="1"/>
    <col min="5867" max="5867" width="14" style="91" customWidth="1"/>
    <col min="5868" max="5868" width="1.7265625" style="91" customWidth="1"/>
    <col min="5869" max="6113" width="10.90625" style="91"/>
    <col min="6114" max="6114" width="4.453125" style="91" customWidth="1"/>
    <col min="6115" max="6115" width="10.90625" style="91"/>
    <col min="6116" max="6116" width="17.54296875" style="91" customWidth="1"/>
    <col min="6117" max="6117" width="11.54296875" style="91" customWidth="1"/>
    <col min="6118" max="6121" width="10.90625" style="91"/>
    <col min="6122" max="6122" width="22.54296875" style="91" customWidth="1"/>
    <col min="6123" max="6123" width="14" style="91" customWidth="1"/>
    <col min="6124" max="6124" width="1.7265625" style="91" customWidth="1"/>
    <col min="6125" max="6369" width="10.90625" style="91"/>
    <col min="6370" max="6370" width="4.453125" style="91" customWidth="1"/>
    <col min="6371" max="6371" width="10.90625" style="91"/>
    <col min="6372" max="6372" width="17.54296875" style="91" customWidth="1"/>
    <col min="6373" max="6373" width="11.54296875" style="91" customWidth="1"/>
    <col min="6374" max="6377" width="10.90625" style="91"/>
    <col min="6378" max="6378" width="22.54296875" style="91" customWidth="1"/>
    <col min="6379" max="6379" width="14" style="91" customWidth="1"/>
    <col min="6380" max="6380" width="1.7265625" style="91" customWidth="1"/>
    <col min="6381" max="6625" width="10.90625" style="91"/>
    <col min="6626" max="6626" width="4.453125" style="91" customWidth="1"/>
    <col min="6627" max="6627" width="10.90625" style="91"/>
    <col min="6628" max="6628" width="17.54296875" style="91" customWidth="1"/>
    <col min="6629" max="6629" width="11.54296875" style="91" customWidth="1"/>
    <col min="6630" max="6633" width="10.90625" style="91"/>
    <col min="6634" max="6634" width="22.54296875" style="91" customWidth="1"/>
    <col min="6635" max="6635" width="14" style="91" customWidth="1"/>
    <col min="6636" max="6636" width="1.7265625" style="91" customWidth="1"/>
    <col min="6637" max="6881" width="10.90625" style="91"/>
    <col min="6882" max="6882" width="4.453125" style="91" customWidth="1"/>
    <col min="6883" max="6883" width="10.90625" style="91"/>
    <col min="6884" max="6884" width="17.54296875" style="91" customWidth="1"/>
    <col min="6885" max="6885" width="11.54296875" style="91" customWidth="1"/>
    <col min="6886" max="6889" width="10.90625" style="91"/>
    <col min="6890" max="6890" width="22.54296875" style="91" customWidth="1"/>
    <col min="6891" max="6891" width="14" style="91" customWidth="1"/>
    <col min="6892" max="6892" width="1.7265625" style="91" customWidth="1"/>
    <col min="6893" max="7137" width="10.90625" style="91"/>
    <col min="7138" max="7138" width="4.453125" style="91" customWidth="1"/>
    <col min="7139" max="7139" width="10.90625" style="91"/>
    <col min="7140" max="7140" width="17.54296875" style="91" customWidth="1"/>
    <col min="7141" max="7141" width="11.54296875" style="91" customWidth="1"/>
    <col min="7142" max="7145" width="10.90625" style="91"/>
    <col min="7146" max="7146" width="22.54296875" style="91" customWidth="1"/>
    <col min="7147" max="7147" width="14" style="91" customWidth="1"/>
    <col min="7148" max="7148" width="1.7265625" style="91" customWidth="1"/>
    <col min="7149" max="7393" width="10.90625" style="91"/>
    <col min="7394" max="7394" width="4.453125" style="91" customWidth="1"/>
    <col min="7395" max="7395" width="10.90625" style="91"/>
    <col min="7396" max="7396" width="17.54296875" style="91" customWidth="1"/>
    <col min="7397" max="7397" width="11.54296875" style="91" customWidth="1"/>
    <col min="7398" max="7401" width="10.90625" style="91"/>
    <col min="7402" max="7402" width="22.54296875" style="91" customWidth="1"/>
    <col min="7403" max="7403" width="14" style="91" customWidth="1"/>
    <col min="7404" max="7404" width="1.7265625" style="91" customWidth="1"/>
    <col min="7405" max="7649" width="10.90625" style="91"/>
    <col min="7650" max="7650" width="4.453125" style="91" customWidth="1"/>
    <col min="7651" max="7651" width="10.90625" style="91"/>
    <col min="7652" max="7652" width="17.54296875" style="91" customWidth="1"/>
    <col min="7653" max="7653" width="11.54296875" style="91" customWidth="1"/>
    <col min="7654" max="7657" width="10.90625" style="91"/>
    <col min="7658" max="7658" width="22.54296875" style="91" customWidth="1"/>
    <col min="7659" max="7659" width="14" style="91" customWidth="1"/>
    <col min="7660" max="7660" width="1.7265625" style="91" customWidth="1"/>
    <col min="7661" max="7905" width="10.90625" style="91"/>
    <col min="7906" max="7906" width="4.453125" style="91" customWidth="1"/>
    <col min="7907" max="7907" width="10.90625" style="91"/>
    <col min="7908" max="7908" width="17.54296875" style="91" customWidth="1"/>
    <col min="7909" max="7909" width="11.54296875" style="91" customWidth="1"/>
    <col min="7910" max="7913" width="10.90625" style="91"/>
    <col min="7914" max="7914" width="22.54296875" style="91" customWidth="1"/>
    <col min="7915" max="7915" width="14" style="91" customWidth="1"/>
    <col min="7916" max="7916" width="1.7265625" style="91" customWidth="1"/>
    <col min="7917" max="8161" width="10.90625" style="91"/>
    <col min="8162" max="8162" width="4.453125" style="91" customWidth="1"/>
    <col min="8163" max="8163" width="10.90625" style="91"/>
    <col min="8164" max="8164" width="17.54296875" style="91" customWidth="1"/>
    <col min="8165" max="8165" width="11.54296875" style="91" customWidth="1"/>
    <col min="8166" max="8169" width="10.90625" style="91"/>
    <col min="8170" max="8170" width="22.54296875" style="91" customWidth="1"/>
    <col min="8171" max="8171" width="14" style="91" customWidth="1"/>
    <col min="8172" max="8172" width="1.7265625" style="91" customWidth="1"/>
    <col min="8173" max="8417" width="10.90625" style="91"/>
    <col min="8418" max="8418" width="4.453125" style="91" customWidth="1"/>
    <col min="8419" max="8419" width="10.90625" style="91"/>
    <col min="8420" max="8420" width="17.54296875" style="91" customWidth="1"/>
    <col min="8421" max="8421" width="11.54296875" style="91" customWidth="1"/>
    <col min="8422" max="8425" width="10.90625" style="91"/>
    <col min="8426" max="8426" width="22.54296875" style="91" customWidth="1"/>
    <col min="8427" max="8427" width="14" style="91" customWidth="1"/>
    <col min="8428" max="8428" width="1.7265625" style="91" customWidth="1"/>
    <col min="8429" max="8673" width="10.90625" style="91"/>
    <col min="8674" max="8674" width="4.453125" style="91" customWidth="1"/>
    <col min="8675" max="8675" width="10.90625" style="91"/>
    <col min="8676" max="8676" width="17.54296875" style="91" customWidth="1"/>
    <col min="8677" max="8677" width="11.54296875" style="91" customWidth="1"/>
    <col min="8678" max="8681" width="10.90625" style="91"/>
    <col min="8682" max="8682" width="22.54296875" style="91" customWidth="1"/>
    <col min="8683" max="8683" width="14" style="91" customWidth="1"/>
    <col min="8684" max="8684" width="1.7265625" style="91" customWidth="1"/>
    <col min="8685" max="8929" width="10.90625" style="91"/>
    <col min="8930" max="8930" width="4.453125" style="91" customWidth="1"/>
    <col min="8931" max="8931" width="10.90625" style="91"/>
    <col min="8932" max="8932" width="17.54296875" style="91" customWidth="1"/>
    <col min="8933" max="8933" width="11.54296875" style="91" customWidth="1"/>
    <col min="8934" max="8937" width="10.90625" style="91"/>
    <col min="8938" max="8938" width="22.54296875" style="91" customWidth="1"/>
    <col min="8939" max="8939" width="14" style="91" customWidth="1"/>
    <col min="8940" max="8940" width="1.7265625" style="91" customWidth="1"/>
    <col min="8941" max="9185" width="10.90625" style="91"/>
    <col min="9186" max="9186" width="4.453125" style="91" customWidth="1"/>
    <col min="9187" max="9187" width="10.90625" style="91"/>
    <col min="9188" max="9188" width="17.54296875" style="91" customWidth="1"/>
    <col min="9189" max="9189" width="11.54296875" style="91" customWidth="1"/>
    <col min="9190" max="9193" width="10.90625" style="91"/>
    <col min="9194" max="9194" width="22.54296875" style="91" customWidth="1"/>
    <col min="9195" max="9195" width="14" style="91" customWidth="1"/>
    <col min="9196" max="9196" width="1.7265625" style="91" customWidth="1"/>
    <col min="9197" max="9441" width="10.90625" style="91"/>
    <col min="9442" max="9442" width="4.453125" style="91" customWidth="1"/>
    <col min="9443" max="9443" width="10.90625" style="91"/>
    <col min="9444" max="9444" width="17.54296875" style="91" customWidth="1"/>
    <col min="9445" max="9445" width="11.54296875" style="91" customWidth="1"/>
    <col min="9446" max="9449" width="10.90625" style="91"/>
    <col min="9450" max="9450" width="22.54296875" style="91" customWidth="1"/>
    <col min="9451" max="9451" width="14" style="91" customWidth="1"/>
    <col min="9452" max="9452" width="1.7265625" style="91" customWidth="1"/>
    <col min="9453" max="9697" width="10.90625" style="91"/>
    <col min="9698" max="9698" width="4.453125" style="91" customWidth="1"/>
    <col min="9699" max="9699" width="10.90625" style="91"/>
    <col min="9700" max="9700" width="17.54296875" style="91" customWidth="1"/>
    <col min="9701" max="9701" width="11.54296875" style="91" customWidth="1"/>
    <col min="9702" max="9705" width="10.90625" style="91"/>
    <col min="9706" max="9706" width="22.54296875" style="91" customWidth="1"/>
    <col min="9707" max="9707" width="14" style="91" customWidth="1"/>
    <col min="9708" max="9708" width="1.7265625" style="91" customWidth="1"/>
    <col min="9709" max="9953" width="10.90625" style="91"/>
    <col min="9954" max="9954" width="4.453125" style="91" customWidth="1"/>
    <col min="9955" max="9955" width="10.90625" style="91"/>
    <col min="9956" max="9956" width="17.54296875" style="91" customWidth="1"/>
    <col min="9957" max="9957" width="11.54296875" style="91" customWidth="1"/>
    <col min="9958" max="9961" width="10.90625" style="91"/>
    <col min="9962" max="9962" width="22.54296875" style="91" customWidth="1"/>
    <col min="9963" max="9963" width="14" style="91" customWidth="1"/>
    <col min="9964" max="9964" width="1.7265625" style="91" customWidth="1"/>
    <col min="9965" max="10209" width="10.90625" style="91"/>
    <col min="10210" max="10210" width="4.453125" style="91" customWidth="1"/>
    <col min="10211" max="10211" width="10.90625" style="91"/>
    <col min="10212" max="10212" width="17.54296875" style="91" customWidth="1"/>
    <col min="10213" max="10213" width="11.54296875" style="91" customWidth="1"/>
    <col min="10214" max="10217" width="10.90625" style="91"/>
    <col min="10218" max="10218" width="22.54296875" style="91" customWidth="1"/>
    <col min="10219" max="10219" width="14" style="91" customWidth="1"/>
    <col min="10220" max="10220" width="1.7265625" style="91" customWidth="1"/>
    <col min="10221" max="10465" width="10.90625" style="91"/>
    <col min="10466" max="10466" width="4.453125" style="91" customWidth="1"/>
    <col min="10467" max="10467" width="10.90625" style="91"/>
    <col min="10468" max="10468" width="17.54296875" style="91" customWidth="1"/>
    <col min="10469" max="10469" width="11.54296875" style="91" customWidth="1"/>
    <col min="10470" max="10473" width="10.90625" style="91"/>
    <col min="10474" max="10474" width="22.54296875" style="91" customWidth="1"/>
    <col min="10475" max="10475" width="14" style="91" customWidth="1"/>
    <col min="10476" max="10476" width="1.7265625" style="91" customWidth="1"/>
    <col min="10477" max="10721" width="10.90625" style="91"/>
    <col min="10722" max="10722" width="4.453125" style="91" customWidth="1"/>
    <col min="10723" max="10723" width="10.90625" style="91"/>
    <col min="10724" max="10724" width="17.54296875" style="91" customWidth="1"/>
    <col min="10725" max="10725" width="11.54296875" style="91" customWidth="1"/>
    <col min="10726" max="10729" width="10.90625" style="91"/>
    <col min="10730" max="10730" width="22.54296875" style="91" customWidth="1"/>
    <col min="10731" max="10731" width="14" style="91" customWidth="1"/>
    <col min="10732" max="10732" width="1.7265625" style="91" customWidth="1"/>
    <col min="10733" max="10977" width="10.90625" style="91"/>
    <col min="10978" max="10978" width="4.453125" style="91" customWidth="1"/>
    <col min="10979" max="10979" width="10.90625" style="91"/>
    <col min="10980" max="10980" width="17.54296875" style="91" customWidth="1"/>
    <col min="10981" max="10981" width="11.54296875" style="91" customWidth="1"/>
    <col min="10982" max="10985" width="10.90625" style="91"/>
    <col min="10986" max="10986" width="22.54296875" style="91" customWidth="1"/>
    <col min="10987" max="10987" width="14" style="91" customWidth="1"/>
    <col min="10988" max="10988" width="1.7265625" style="91" customWidth="1"/>
    <col min="10989" max="11233" width="10.90625" style="91"/>
    <col min="11234" max="11234" width="4.453125" style="91" customWidth="1"/>
    <col min="11235" max="11235" width="10.90625" style="91"/>
    <col min="11236" max="11236" width="17.54296875" style="91" customWidth="1"/>
    <col min="11237" max="11237" width="11.54296875" style="91" customWidth="1"/>
    <col min="11238" max="11241" width="10.90625" style="91"/>
    <col min="11242" max="11242" width="22.54296875" style="91" customWidth="1"/>
    <col min="11243" max="11243" width="14" style="91" customWidth="1"/>
    <col min="11244" max="11244" width="1.7265625" style="91" customWidth="1"/>
    <col min="11245" max="11489" width="10.90625" style="91"/>
    <col min="11490" max="11490" width="4.453125" style="91" customWidth="1"/>
    <col min="11491" max="11491" width="10.90625" style="91"/>
    <col min="11492" max="11492" width="17.54296875" style="91" customWidth="1"/>
    <col min="11493" max="11493" width="11.54296875" style="91" customWidth="1"/>
    <col min="11494" max="11497" width="10.90625" style="91"/>
    <col min="11498" max="11498" width="22.54296875" style="91" customWidth="1"/>
    <col min="11499" max="11499" width="14" style="91" customWidth="1"/>
    <col min="11500" max="11500" width="1.7265625" style="91" customWidth="1"/>
    <col min="11501" max="11745" width="10.90625" style="91"/>
    <col min="11746" max="11746" width="4.453125" style="91" customWidth="1"/>
    <col min="11747" max="11747" width="10.90625" style="91"/>
    <col min="11748" max="11748" width="17.54296875" style="91" customWidth="1"/>
    <col min="11749" max="11749" width="11.54296875" style="91" customWidth="1"/>
    <col min="11750" max="11753" width="10.90625" style="91"/>
    <col min="11754" max="11754" width="22.54296875" style="91" customWidth="1"/>
    <col min="11755" max="11755" width="14" style="91" customWidth="1"/>
    <col min="11756" max="11756" width="1.7265625" style="91" customWidth="1"/>
    <col min="11757" max="12001" width="10.90625" style="91"/>
    <col min="12002" max="12002" width="4.453125" style="91" customWidth="1"/>
    <col min="12003" max="12003" width="10.90625" style="91"/>
    <col min="12004" max="12004" width="17.54296875" style="91" customWidth="1"/>
    <col min="12005" max="12005" width="11.54296875" style="91" customWidth="1"/>
    <col min="12006" max="12009" width="10.90625" style="91"/>
    <col min="12010" max="12010" width="22.54296875" style="91" customWidth="1"/>
    <col min="12011" max="12011" width="14" style="91" customWidth="1"/>
    <col min="12012" max="12012" width="1.7265625" style="91" customWidth="1"/>
    <col min="12013" max="12257" width="10.90625" style="91"/>
    <col min="12258" max="12258" width="4.453125" style="91" customWidth="1"/>
    <col min="12259" max="12259" width="10.90625" style="91"/>
    <col min="12260" max="12260" width="17.54296875" style="91" customWidth="1"/>
    <col min="12261" max="12261" width="11.54296875" style="91" customWidth="1"/>
    <col min="12262" max="12265" width="10.90625" style="91"/>
    <col min="12266" max="12266" width="22.54296875" style="91" customWidth="1"/>
    <col min="12267" max="12267" width="14" style="91" customWidth="1"/>
    <col min="12268" max="12268" width="1.7265625" style="91" customWidth="1"/>
    <col min="12269" max="12513" width="10.90625" style="91"/>
    <col min="12514" max="12514" width="4.453125" style="91" customWidth="1"/>
    <col min="12515" max="12515" width="10.90625" style="91"/>
    <col min="12516" max="12516" width="17.54296875" style="91" customWidth="1"/>
    <col min="12517" max="12517" width="11.54296875" style="91" customWidth="1"/>
    <col min="12518" max="12521" width="10.90625" style="91"/>
    <col min="12522" max="12522" width="22.54296875" style="91" customWidth="1"/>
    <col min="12523" max="12523" width="14" style="91" customWidth="1"/>
    <col min="12524" max="12524" width="1.7265625" style="91" customWidth="1"/>
    <col min="12525" max="12769" width="10.90625" style="91"/>
    <col min="12770" max="12770" width="4.453125" style="91" customWidth="1"/>
    <col min="12771" max="12771" width="10.90625" style="91"/>
    <col min="12772" max="12772" width="17.54296875" style="91" customWidth="1"/>
    <col min="12773" max="12773" width="11.54296875" style="91" customWidth="1"/>
    <col min="12774" max="12777" width="10.90625" style="91"/>
    <col min="12778" max="12778" width="22.54296875" style="91" customWidth="1"/>
    <col min="12779" max="12779" width="14" style="91" customWidth="1"/>
    <col min="12780" max="12780" width="1.7265625" style="91" customWidth="1"/>
    <col min="12781" max="13025" width="10.90625" style="91"/>
    <col min="13026" max="13026" width="4.453125" style="91" customWidth="1"/>
    <col min="13027" max="13027" width="10.90625" style="91"/>
    <col min="13028" max="13028" width="17.54296875" style="91" customWidth="1"/>
    <col min="13029" max="13029" width="11.54296875" style="91" customWidth="1"/>
    <col min="13030" max="13033" width="10.90625" style="91"/>
    <col min="13034" max="13034" width="22.54296875" style="91" customWidth="1"/>
    <col min="13035" max="13035" width="14" style="91" customWidth="1"/>
    <col min="13036" max="13036" width="1.7265625" style="91" customWidth="1"/>
    <col min="13037" max="13281" width="10.90625" style="91"/>
    <col min="13282" max="13282" width="4.453125" style="91" customWidth="1"/>
    <col min="13283" max="13283" width="10.90625" style="91"/>
    <col min="13284" max="13284" width="17.54296875" style="91" customWidth="1"/>
    <col min="13285" max="13285" width="11.54296875" style="91" customWidth="1"/>
    <col min="13286" max="13289" width="10.90625" style="91"/>
    <col min="13290" max="13290" width="22.54296875" style="91" customWidth="1"/>
    <col min="13291" max="13291" width="14" style="91" customWidth="1"/>
    <col min="13292" max="13292" width="1.7265625" style="91" customWidth="1"/>
    <col min="13293" max="13537" width="10.90625" style="91"/>
    <col min="13538" max="13538" width="4.453125" style="91" customWidth="1"/>
    <col min="13539" max="13539" width="10.90625" style="91"/>
    <col min="13540" max="13540" width="17.54296875" style="91" customWidth="1"/>
    <col min="13541" max="13541" width="11.54296875" style="91" customWidth="1"/>
    <col min="13542" max="13545" width="10.90625" style="91"/>
    <col min="13546" max="13546" width="22.54296875" style="91" customWidth="1"/>
    <col min="13547" max="13547" width="14" style="91" customWidth="1"/>
    <col min="13548" max="13548" width="1.7265625" style="91" customWidth="1"/>
    <col min="13549" max="13793" width="10.90625" style="91"/>
    <col min="13794" max="13794" width="4.453125" style="91" customWidth="1"/>
    <col min="13795" max="13795" width="10.90625" style="91"/>
    <col min="13796" max="13796" width="17.54296875" style="91" customWidth="1"/>
    <col min="13797" max="13797" width="11.54296875" style="91" customWidth="1"/>
    <col min="13798" max="13801" width="10.90625" style="91"/>
    <col min="13802" max="13802" width="22.54296875" style="91" customWidth="1"/>
    <col min="13803" max="13803" width="14" style="91" customWidth="1"/>
    <col min="13804" max="13804" width="1.7265625" style="91" customWidth="1"/>
    <col min="13805" max="14049" width="10.90625" style="91"/>
    <col min="14050" max="14050" width="4.453125" style="91" customWidth="1"/>
    <col min="14051" max="14051" width="10.90625" style="91"/>
    <col min="14052" max="14052" width="17.54296875" style="91" customWidth="1"/>
    <col min="14053" max="14053" width="11.54296875" style="91" customWidth="1"/>
    <col min="14054" max="14057" width="10.90625" style="91"/>
    <col min="14058" max="14058" width="22.54296875" style="91" customWidth="1"/>
    <col min="14059" max="14059" width="14" style="91" customWidth="1"/>
    <col min="14060" max="14060" width="1.7265625" style="91" customWidth="1"/>
    <col min="14061" max="14305" width="10.90625" style="91"/>
    <col min="14306" max="14306" width="4.453125" style="91" customWidth="1"/>
    <col min="14307" max="14307" width="10.90625" style="91"/>
    <col min="14308" max="14308" width="17.54296875" style="91" customWidth="1"/>
    <col min="14309" max="14309" width="11.54296875" style="91" customWidth="1"/>
    <col min="14310" max="14313" width="10.90625" style="91"/>
    <col min="14314" max="14314" width="22.54296875" style="91" customWidth="1"/>
    <col min="14315" max="14315" width="14" style="91" customWidth="1"/>
    <col min="14316" max="14316" width="1.7265625" style="91" customWidth="1"/>
    <col min="14317" max="14561" width="10.90625" style="91"/>
    <col min="14562" max="14562" width="4.453125" style="91" customWidth="1"/>
    <col min="14563" max="14563" width="10.90625" style="91"/>
    <col min="14564" max="14564" width="17.54296875" style="91" customWidth="1"/>
    <col min="14565" max="14565" width="11.54296875" style="91" customWidth="1"/>
    <col min="14566" max="14569" width="10.90625" style="91"/>
    <col min="14570" max="14570" width="22.54296875" style="91" customWidth="1"/>
    <col min="14571" max="14571" width="14" style="91" customWidth="1"/>
    <col min="14572" max="14572" width="1.7265625" style="91" customWidth="1"/>
    <col min="14573" max="14817" width="10.90625" style="91"/>
    <col min="14818" max="14818" width="4.453125" style="91" customWidth="1"/>
    <col min="14819" max="14819" width="10.90625" style="91"/>
    <col min="14820" max="14820" width="17.54296875" style="91" customWidth="1"/>
    <col min="14821" max="14821" width="11.54296875" style="91" customWidth="1"/>
    <col min="14822" max="14825" width="10.90625" style="91"/>
    <col min="14826" max="14826" width="22.54296875" style="91" customWidth="1"/>
    <col min="14827" max="14827" width="14" style="91" customWidth="1"/>
    <col min="14828" max="14828" width="1.7265625" style="91" customWidth="1"/>
    <col min="14829" max="15073" width="10.90625" style="91"/>
    <col min="15074" max="15074" width="4.453125" style="91" customWidth="1"/>
    <col min="15075" max="15075" width="10.90625" style="91"/>
    <col min="15076" max="15076" width="17.54296875" style="91" customWidth="1"/>
    <col min="15077" max="15077" width="11.54296875" style="91" customWidth="1"/>
    <col min="15078" max="15081" width="10.90625" style="91"/>
    <col min="15082" max="15082" width="22.54296875" style="91" customWidth="1"/>
    <col min="15083" max="15083" width="14" style="91" customWidth="1"/>
    <col min="15084" max="15084" width="1.7265625" style="91" customWidth="1"/>
    <col min="15085" max="15329" width="10.90625" style="91"/>
    <col min="15330" max="15330" width="4.453125" style="91" customWidth="1"/>
    <col min="15331" max="15331" width="10.90625" style="91"/>
    <col min="15332" max="15332" width="17.54296875" style="91" customWidth="1"/>
    <col min="15333" max="15333" width="11.54296875" style="91" customWidth="1"/>
    <col min="15334" max="15337" width="10.90625" style="91"/>
    <col min="15338" max="15338" width="22.54296875" style="91" customWidth="1"/>
    <col min="15339" max="15339" width="14" style="91" customWidth="1"/>
    <col min="15340" max="15340" width="1.7265625" style="91" customWidth="1"/>
    <col min="15341" max="15585" width="10.90625" style="91"/>
    <col min="15586" max="15586" width="4.453125" style="91" customWidth="1"/>
    <col min="15587" max="15587" width="10.90625" style="91"/>
    <col min="15588" max="15588" width="17.54296875" style="91" customWidth="1"/>
    <col min="15589" max="15589" width="11.54296875" style="91" customWidth="1"/>
    <col min="15590" max="15593" width="10.90625" style="91"/>
    <col min="15594" max="15594" width="22.54296875" style="91" customWidth="1"/>
    <col min="15595" max="15595" width="14" style="91" customWidth="1"/>
    <col min="15596" max="15596" width="1.7265625" style="91" customWidth="1"/>
    <col min="15597" max="15841" width="10.90625" style="91"/>
    <col min="15842" max="15842" width="4.453125" style="91" customWidth="1"/>
    <col min="15843" max="15843" width="10.90625" style="91"/>
    <col min="15844" max="15844" width="17.54296875" style="91" customWidth="1"/>
    <col min="15845" max="15845" width="11.54296875" style="91" customWidth="1"/>
    <col min="15846" max="15849" width="10.90625" style="91"/>
    <col min="15850" max="15850" width="22.54296875" style="91" customWidth="1"/>
    <col min="15851" max="15851" width="14" style="91" customWidth="1"/>
    <col min="15852" max="15852" width="1.7265625" style="91" customWidth="1"/>
    <col min="15853" max="16097" width="10.90625" style="91"/>
    <col min="16098" max="16098" width="4.453125" style="91" customWidth="1"/>
    <col min="16099" max="16099" width="10.90625" style="91"/>
    <col min="16100" max="16100" width="17.54296875" style="91" customWidth="1"/>
    <col min="16101" max="16101" width="11.54296875" style="91" customWidth="1"/>
    <col min="16102" max="16105" width="10.90625" style="91"/>
    <col min="16106" max="16106" width="22.54296875" style="91" customWidth="1"/>
    <col min="16107" max="16107" width="14" style="91" customWidth="1"/>
    <col min="16108" max="16108" width="1.7265625" style="91" customWidth="1"/>
    <col min="16109" max="16384" width="10.90625" style="91"/>
  </cols>
  <sheetData>
    <row r="1" spans="2:10" ht="6" customHeight="1" thickBot="1"/>
    <row r="2" spans="2:10" ht="19.5" customHeight="1">
      <c r="B2" s="92"/>
      <c r="C2" s="93"/>
      <c r="D2" s="94" t="s">
        <v>261</v>
      </c>
      <c r="E2" s="95"/>
      <c r="F2" s="95"/>
      <c r="G2" s="95"/>
      <c r="H2" s="95"/>
      <c r="I2" s="96"/>
      <c r="J2" s="97" t="s">
        <v>262</v>
      </c>
    </row>
    <row r="3" spans="2:10" ht="4.5" customHeight="1" thickBot="1">
      <c r="B3" s="98"/>
      <c r="C3" s="99"/>
      <c r="D3" s="100"/>
      <c r="E3" s="101"/>
      <c r="F3" s="101"/>
      <c r="G3" s="101"/>
      <c r="H3" s="101"/>
      <c r="I3" s="102"/>
      <c r="J3" s="103"/>
    </row>
    <row r="4" spans="2:10" ht="13">
      <c r="B4" s="98"/>
      <c r="C4" s="99"/>
      <c r="D4" s="94" t="s">
        <v>263</v>
      </c>
      <c r="E4" s="95"/>
      <c r="F4" s="95"/>
      <c r="G4" s="95"/>
      <c r="H4" s="95"/>
      <c r="I4" s="96"/>
      <c r="J4" s="97" t="s">
        <v>264</v>
      </c>
    </row>
    <row r="5" spans="2:10" ht="5.25" customHeight="1">
      <c r="B5" s="98"/>
      <c r="C5" s="99"/>
      <c r="D5" s="104"/>
      <c r="E5" s="105"/>
      <c r="F5" s="105"/>
      <c r="G5" s="105"/>
      <c r="H5" s="105"/>
      <c r="I5" s="106"/>
      <c r="J5" s="107"/>
    </row>
    <row r="6" spans="2:10" ht="4.5" customHeight="1" thickBot="1">
      <c r="B6" s="108"/>
      <c r="C6" s="109"/>
      <c r="D6" s="100"/>
      <c r="E6" s="101"/>
      <c r="F6" s="101"/>
      <c r="G6" s="101"/>
      <c r="H6" s="101"/>
      <c r="I6" s="102"/>
      <c r="J6" s="103"/>
    </row>
    <row r="7" spans="2:10" ht="6" customHeight="1">
      <c r="B7" s="110"/>
      <c r="J7" s="111"/>
    </row>
    <row r="8" spans="2:10" ht="9" customHeight="1">
      <c r="B8" s="110"/>
      <c r="J8" s="111"/>
    </row>
    <row r="9" spans="2:10" ht="13">
      <c r="B9" s="110"/>
      <c r="C9" s="112" t="s">
        <v>296</v>
      </c>
      <c r="E9" s="113"/>
      <c r="H9" s="114"/>
      <c r="J9" s="111"/>
    </row>
    <row r="10" spans="2:10" ht="8.25" customHeight="1">
      <c r="B10" s="110"/>
      <c r="J10" s="111"/>
    </row>
    <row r="11" spans="2:10" ht="13">
      <c r="B11" s="110"/>
      <c r="C11" s="112" t="s">
        <v>295</v>
      </c>
      <c r="J11" s="111"/>
    </row>
    <row r="12" spans="2:10" ht="13">
      <c r="B12" s="110"/>
      <c r="C12" s="112" t="s">
        <v>297</v>
      </c>
      <c r="J12" s="111"/>
    </row>
    <row r="13" spans="2:10">
      <c r="B13" s="110"/>
      <c r="J13" s="111"/>
    </row>
    <row r="14" spans="2:10">
      <c r="B14" s="110"/>
      <c r="C14" s="91" t="s">
        <v>301</v>
      </c>
      <c r="G14" s="115"/>
      <c r="H14" s="115"/>
      <c r="I14" s="115"/>
      <c r="J14" s="111"/>
    </row>
    <row r="15" spans="2:10" ht="9" customHeight="1">
      <c r="B15" s="110"/>
      <c r="C15" s="116"/>
      <c r="G15" s="115"/>
      <c r="H15" s="115"/>
      <c r="I15" s="115"/>
      <c r="J15" s="111"/>
    </row>
    <row r="16" spans="2:10" ht="13">
      <c r="B16" s="110"/>
      <c r="C16" s="91" t="s">
        <v>298</v>
      </c>
      <c r="D16" s="113"/>
      <c r="G16" s="115"/>
      <c r="H16" s="117" t="s">
        <v>265</v>
      </c>
      <c r="I16" s="117" t="s">
        <v>266</v>
      </c>
      <c r="J16" s="111"/>
    </row>
    <row r="17" spans="2:13" ht="13">
      <c r="B17" s="110"/>
      <c r="C17" s="112" t="s">
        <v>267</v>
      </c>
      <c r="D17" s="112"/>
      <c r="E17" s="112"/>
      <c r="F17" s="112"/>
      <c r="G17" s="115"/>
      <c r="H17" s="118">
        <v>97</v>
      </c>
      <c r="I17" s="119">
        <v>4036860</v>
      </c>
      <c r="J17" s="111"/>
    </row>
    <row r="18" spans="2:13">
      <c r="B18" s="110"/>
      <c r="C18" s="91" t="s">
        <v>268</v>
      </c>
      <c r="G18" s="115"/>
      <c r="H18" s="121">
        <v>61</v>
      </c>
      <c r="I18" s="122">
        <v>3666260</v>
      </c>
      <c r="J18" s="111"/>
    </row>
    <row r="19" spans="2:13">
      <c r="B19" s="110"/>
      <c r="C19" s="91" t="s">
        <v>269</v>
      </c>
      <c r="G19" s="115"/>
      <c r="H19" s="121">
        <v>3</v>
      </c>
      <c r="I19" s="122">
        <v>128000</v>
      </c>
      <c r="J19" s="111"/>
    </row>
    <row r="20" spans="2:13">
      <c r="B20" s="110"/>
      <c r="C20" s="91" t="s">
        <v>270</v>
      </c>
      <c r="H20" s="123">
        <v>6</v>
      </c>
      <c r="I20" s="124">
        <v>60000</v>
      </c>
      <c r="J20" s="111"/>
    </row>
    <row r="21" spans="2:13">
      <c r="B21" s="110"/>
      <c r="C21" s="91" t="s">
        <v>294</v>
      </c>
      <c r="H21" s="123">
        <v>27</v>
      </c>
      <c r="I21" s="124">
        <v>182600</v>
      </c>
      <c r="J21" s="111"/>
      <c r="M21" s="91"/>
    </row>
    <row r="22" spans="2:13" ht="13" thickBot="1">
      <c r="B22" s="110"/>
      <c r="C22" s="91" t="s">
        <v>271</v>
      </c>
      <c r="H22" s="125">
        <v>0</v>
      </c>
      <c r="I22" s="126">
        <v>0</v>
      </c>
      <c r="J22" s="111"/>
      <c r="M22" s="91"/>
    </row>
    <row r="23" spans="2:13" ht="13">
      <c r="B23" s="110"/>
      <c r="C23" s="112" t="s">
        <v>272</v>
      </c>
      <c r="D23" s="112"/>
      <c r="E23" s="112"/>
      <c r="F23" s="112"/>
      <c r="H23" s="127">
        <f>H18+H19+H20+H21+H22</f>
        <v>97</v>
      </c>
      <c r="I23" s="128">
        <f>I18+I19+I20+I21+I22</f>
        <v>4036860</v>
      </c>
      <c r="J23" s="111"/>
      <c r="M23" s="91"/>
    </row>
    <row r="24" spans="2:13">
      <c r="B24" s="110"/>
      <c r="C24" s="91" t="s">
        <v>273</v>
      </c>
      <c r="H24" s="123">
        <v>0</v>
      </c>
      <c r="I24" s="124">
        <v>0</v>
      </c>
      <c r="J24" s="111"/>
    </row>
    <row r="25" spans="2:13" ht="13" thickBot="1">
      <c r="B25" s="110"/>
      <c r="C25" s="91" t="s">
        <v>274</v>
      </c>
      <c r="H25" s="125">
        <v>0</v>
      </c>
      <c r="I25" s="126">
        <v>0</v>
      </c>
      <c r="J25" s="111"/>
    </row>
    <row r="26" spans="2:13" ht="13">
      <c r="B26" s="110"/>
      <c r="C26" s="112" t="s">
        <v>275</v>
      </c>
      <c r="D26" s="112"/>
      <c r="E26" s="112"/>
      <c r="F26" s="112"/>
      <c r="H26" s="127">
        <f>H24+H25</f>
        <v>0</v>
      </c>
      <c r="I26" s="128">
        <f>I24+I25</f>
        <v>0</v>
      </c>
      <c r="J26" s="111"/>
    </row>
    <row r="27" spans="2:13" ht="13.5" thickBot="1">
      <c r="B27" s="110"/>
      <c r="C27" s="115" t="s">
        <v>276</v>
      </c>
      <c r="D27" s="129"/>
      <c r="E27" s="129"/>
      <c r="F27" s="129"/>
      <c r="G27" s="115"/>
      <c r="H27" s="130">
        <v>0</v>
      </c>
      <c r="I27" s="131">
        <v>0</v>
      </c>
      <c r="J27" s="132"/>
    </row>
    <row r="28" spans="2:13" ht="13">
      <c r="B28" s="110"/>
      <c r="C28" s="129" t="s">
        <v>277</v>
      </c>
      <c r="D28" s="129"/>
      <c r="E28" s="129"/>
      <c r="F28" s="129"/>
      <c r="G28" s="115"/>
      <c r="H28" s="133">
        <f>H27</f>
        <v>0</v>
      </c>
      <c r="I28" s="122">
        <f>I27</f>
        <v>0</v>
      </c>
      <c r="J28" s="132"/>
    </row>
    <row r="29" spans="2:13" ht="13">
      <c r="B29" s="110"/>
      <c r="C29" s="129"/>
      <c r="D29" s="129"/>
      <c r="E29" s="129"/>
      <c r="F29" s="129"/>
      <c r="G29" s="115"/>
      <c r="H29" s="121"/>
      <c r="I29" s="119"/>
      <c r="J29" s="132"/>
    </row>
    <row r="30" spans="2:13" ht="13.5" thickBot="1">
      <c r="B30" s="110"/>
      <c r="C30" s="129" t="s">
        <v>278</v>
      </c>
      <c r="D30" s="129"/>
      <c r="E30" s="115"/>
      <c r="F30" s="115"/>
      <c r="G30" s="115"/>
      <c r="H30" s="134"/>
      <c r="I30" s="135"/>
      <c r="J30" s="132"/>
    </row>
    <row r="31" spans="2:13" ht="13.5" thickTop="1">
      <c r="B31" s="110"/>
      <c r="C31" s="129"/>
      <c r="D31" s="129"/>
      <c r="E31" s="115"/>
      <c r="F31" s="115"/>
      <c r="G31" s="115"/>
      <c r="H31" s="122">
        <f>H23+H26+H28</f>
        <v>97</v>
      </c>
      <c r="I31" s="122">
        <f>I23+I26+I28</f>
        <v>4036860</v>
      </c>
      <c r="J31" s="132"/>
    </row>
    <row r="32" spans="2:13" ht="9.75" customHeight="1">
      <c r="B32" s="110"/>
      <c r="C32" s="115"/>
      <c r="D32" s="115"/>
      <c r="E32" s="115"/>
      <c r="F32" s="115"/>
      <c r="G32" s="136"/>
      <c r="H32" s="137"/>
      <c r="I32" s="138"/>
      <c r="J32" s="132"/>
    </row>
    <row r="33" spans="2:10" ht="9.75" customHeight="1">
      <c r="B33" s="110"/>
      <c r="C33" s="115"/>
      <c r="D33" s="115"/>
      <c r="E33" s="115"/>
      <c r="F33" s="115"/>
      <c r="G33" s="136"/>
      <c r="H33" s="137"/>
      <c r="I33" s="138"/>
      <c r="J33" s="132"/>
    </row>
    <row r="34" spans="2:10" ht="9.75" customHeight="1">
      <c r="B34" s="110"/>
      <c r="C34" s="115"/>
      <c r="D34" s="115"/>
      <c r="E34" s="115"/>
      <c r="F34" s="115"/>
      <c r="G34" s="136"/>
      <c r="H34" s="137"/>
      <c r="I34" s="138"/>
      <c r="J34" s="132"/>
    </row>
    <row r="35" spans="2:10" ht="9.75" customHeight="1">
      <c r="B35" s="110"/>
      <c r="C35" s="115"/>
      <c r="D35" s="115"/>
      <c r="E35" s="115"/>
      <c r="F35" s="115"/>
      <c r="G35" s="136"/>
      <c r="H35" s="137"/>
      <c r="I35" s="138"/>
      <c r="J35" s="132"/>
    </row>
    <row r="36" spans="2:10" ht="9.75" customHeight="1">
      <c r="B36" s="110"/>
      <c r="C36" s="115"/>
      <c r="D36" s="115"/>
      <c r="E36" s="115"/>
      <c r="F36" s="115"/>
      <c r="G36" s="136"/>
      <c r="H36" s="137"/>
      <c r="I36" s="138"/>
      <c r="J36" s="132"/>
    </row>
    <row r="37" spans="2:10" ht="13.5" thickBot="1">
      <c r="B37" s="110"/>
      <c r="C37" s="139"/>
      <c r="D37" s="140"/>
      <c r="E37" s="115"/>
      <c r="F37" s="115"/>
      <c r="G37" s="115"/>
      <c r="H37" s="141"/>
      <c r="I37" s="142"/>
      <c r="J37" s="132"/>
    </row>
    <row r="38" spans="2:10" ht="13">
      <c r="B38" s="110"/>
      <c r="C38" s="129" t="s">
        <v>299</v>
      </c>
      <c r="D38" s="136"/>
      <c r="E38" s="115"/>
      <c r="F38" s="115"/>
      <c r="G38" s="115"/>
      <c r="H38" s="143" t="s">
        <v>279</v>
      </c>
      <c r="I38" s="136"/>
      <c r="J38" s="132"/>
    </row>
    <row r="39" spans="2:10" ht="13">
      <c r="B39" s="110"/>
      <c r="C39" s="129" t="s">
        <v>300</v>
      </c>
      <c r="D39" s="115"/>
      <c r="E39" s="115"/>
      <c r="F39" s="115"/>
      <c r="G39" s="115"/>
      <c r="H39" s="129" t="s">
        <v>280</v>
      </c>
      <c r="I39" s="136"/>
      <c r="J39" s="132"/>
    </row>
    <row r="40" spans="2:10" ht="13">
      <c r="B40" s="110"/>
      <c r="C40" s="115"/>
      <c r="D40" s="115"/>
      <c r="E40" s="115"/>
      <c r="F40" s="115"/>
      <c r="G40" s="115"/>
      <c r="H40" s="129" t="s">
        <v>281</v>
      </c>
      <c r="I40" s="136"/>
      <c r="J40" s="132"/>
    </row>
    <row r="41" spans="2:10" ht="13">
      <c r="B41" s="110"/>
      <c r="C41" s="115"/>
      <c r="D41" s="115"/>
      <c r="E41" s="115"/>
      <c r="F41" s="115"/>
      <c r="G41" s="129"/>
      <c r="H41" s="136"/>
      <c r="I41" s="136"/>
      <c r="J41" s="132"/>
    </row>
    <row r="42" spans="2:10">
      <c r="B42" s="110"/>
      <c r="C42" s="170" t="s">
        <v>282</v>
      </c>
      <c r="D42" s="170"/>
      <c r="E42" s="170"/>
      <c r="F42" s="170"/>
      <c r="G42" s="170"/>
      <c r="H42" s="170"/>
      <c r="I42" s="170"/>
      <c r="J42" s="132"/>
    </row>
    <row r="43" spans="2:10">
      <c r="B43" s="110"/>
      <c r="C43" s="170"/>
      <c r="D43" s="170"/>
      <c r="E43" s="170"/>
      <c r="F43" s="170"/>
      <c r="G43" s="170"/>
      <c r="H43" s="170"/>
      <c r="I43" s="170"/>
      <c r="J43" s="132"/>
    </row>
    <row r="44" spans="2:10" ht="7.5" customHeight="1" thickBot="1">
      <c r="B44" s="144"/>
      <c r="C44" s="145"/>
      <c r="D44" s="145"/>
      <c r="E44" s="145"/>
      <c r="F44" s="145"/>
      <c r="G44" s="146"/>
      <c r="H44" s="146"/>
      <c r="I44" s="146"/>
      <c r="J44" s="14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7" zoomScale="80" zoomScaleNormal="80" workbookViewId="0">
      <selection activeCell="F20" sqref="F20"/>
    </sheetView>
  </sheetViews>
  <sheetFormatPr baseColWidth="10" defaultRowHeight="14.5"/>
  <cols>
    <col min="1" max="8" width="10.90625" style="149"/>
    <col min="9" max="9" width="25.81640625" style="149" customWidth="1"/>
    <col min="10" max="16384" width="10.90625" style="149"/>
  </cols>
  <sheetData>
    <row r="1" spans="1:9" ht="15" thickBot="1">
      <c r="A1" s="171"/>
      <c r="B1" s="172"/>
      <c r="C1" s="175" t="s">
        <v>283</v>
      </c>
      <c r="D1" s="176"/>
      <c r="E1" s="176"/>
      <c r="F1" s="176"/>
      <c r="G1" s="176"/>
      <c r="H1" s="177"/>
      <c r="I1" s="148" t="s">
        <v>262</v>
      </c>
    </row>
    <row r="2" spans="1:9" ht="53.5" customHeight="1" thickBot="1">
      <c r="A2" s="173"/>
      <c r="B2" s="174"/>
      <c r="C2" s="178" t="s">
        <v>284</v>
      </c>
      <c r="D2" s="179"/>
      <c r="E2" s="179"/>
      <c r="F2" s="179"/>
      <c r="G2" s="179"/>
      <c r="H2" s="180"/>
      <c r="I2" s="150" t="s">
        <v>285</v>
      </c>
    </row>
    <row r="3" spans="1:9">
      <c r="A3" s="151"/>
      <c r="B3" s="115"/>
      <c r="C3" s="115"/>
      <c r="D3" s="115"/>
      <c r="E3" s="115"/>
      <c r="F3" s="115"/>
      <c r="G3" s="115"/>
      <c r="H3" s="115"/>
      <c r="I3" s="132"/>
    </row>
    <row r="4" spans="1:9">
      <c r="A4" s="151"/>
      <c r="B4" s="115"/>
      <c r="C4" s="115"/>
      <c r="D4" s="115"/>
      <c r="E4" s="115"/>
      <c r="F4" s="115"/>
      <c r="G4" s="115"/>
      <c r="H4" s="115"/>
      <c r="I4" s="132"/>
    </row>
    <row r="5" spans="1:9">
      <c r="A5" s="151"/>
      <c r="B5" s="112" t="s">
        <v>296</v>
      </c>
      <c r="C5" s="152"/>
      <c r="D5" s="153"/>
      <c r="E5" s="115"/>
      <c r="F5" s="115"/>
      <c r="G5" s="115"/>
      <c r="H5" s="115"/>
      <c r="I5" s="132"/>
    </row>
    <row r="6" spans="1:9">
      <c r="A6" s="151"/>
      <c r="B6" s="91"/>
      <c r="C6" s="115"/>
      <c r="D6" s="115"/>
      <c r="E6" s="115"/>
      <c r="F6" s="115"/>
      <c r="G6" s="115"/>
      <c r="H6" s="115"/>
      <c r="I6" s="132"/>
    </row>
    <row r="7" spans="1:9">
      <c r="A7" s="151"/>
      <c r="B7" s="112" t="s">
        <v>295</v>
      </c>
      <c r="C7" s="115"/>
      <c r="D7" s="115"/>
      <c r="E7" s="115"/>
      <c r="F7" s="115"/>
      <c r="G7" s="115"/>
      <c r="H7" s="115"/>
      <c r="I7" s="132"/>
    </row>
    <row r="8" spans="1:9">
      <c r="A8" s="151"/>
      <c r="B8" s="112" t="s">
        <v>297</v>
      </c>
      <c r="C8" s="115"/>
      <c r="D8" s="115"/>
      <c r="E8" s="115"/>
      <c r="F8" s="115"/>
      <c r="G8" s="115"/>
      <c r="H8" s="115"/>
      <c r="I8" s="132"/>
    </row>
    <row r="9" spans="1:9">
      <c r="A9" s="151"/>
      <c r="B9" s="115"/>
      <c r="C9" s="115"/>
      <c r="D9" s="115"/>
      <c r="E9" s="115"/>
      <c r="F9" s="115"/>
      <c r="G9" s="115"/>
      <c r="H9" s="115"/>
      <c r="I9" s="132"/>
    </row>
    <row r="10" spans="1:9">
      <c r="A10" s="151"/>
      <c r="B10" s="115" t="s">
        <v>286</v>
      </c>
      <c r="C10" s="115"/>
      <c r="D10" s="115"/>
      <c r="E10" s="115"/>
      <c r="F10" s="115"/>
      <c r="G10" s="115"/>
      <c r="H10" s="115"/>
      <c r="I10" s="132"/>
    </row>
    <row r="11" spans="1:9">
      <c r="A11" s="151"/>
      <c r="B11" s="154"/>
      <c r="C11" s="115"/>
      <c r="D11" s="115"/>
      <c r="E11" s="115"/>
      <c r="F11" s="115"/>
      <c r="G11" s="115"/>
      <c r="H11" s="115"/>
      <c r="I11" s="132"/>
    </row>
    <row r="12" spans="1:9">
      <c r="A12" s="151"/>
      <c r="B12" s="91" t="s">
        <v>298</v>
      </c>
      <c r="C12" s="153"/>
      <c r="D12" s="115"/>
      <c r="E12" s="115"/>
      <c r="F12" s="115"/>
      <c r="G12" s="117" t="s">
        <v>287</v>
      </c>
      <c r="H12" s="117" t="s">
        <v>288</v>
      </c>
      <c r="I12" s="132"/>
    </row>
    <row r="13" spans="1:9">
      <c r="A13" s="151"/>
      <c r="B13" s="129" t="s">
        <v>267</v>
      </c>
      <c r="C13" s="129"/>
      <c r="D13" s="129"/>
      <c r="E13" s="129"/>
      <c r="F13" s="115"/>
      <c r="G13" s="155">
        <f>G19</f>
        <v>97</v>
      </c>
      <c r="H13" s="156">
        <f>H19</f>
        <v>4036860</v>
      </c>
      <c r="I13" s="132"/>
    </row>
    <row r="14" spans="1:9">
      <c r="A14" s="151"/>
      <c r="B14" s="115" t="s">
        <v>268</v>
      </c>
      <c r="C14" s="115"/>
      <c r="D14" s="115"/>
      <c r="E14" s="115"/>
      <c r="F14" s="115"/>
      <c r="G14" s="157">
        <v>61</v>
      </c>
      <c r="H14" s="158">
        <v>3666260</v>
      </c>
      <c r="I14" s="132"/>
    </row>
    <row r="15" spans="1:9">
      <c r="A15" s="151"/>
      <c r="B15" s="115" t="s">
        <v>269</v>
      </c>
      <c r="C15" s="115"/>
      <c r="D15" s="115"/>
      <c r="E15" s="115"/>
      <c r="F15" s="115"/>
      <c r="G15" s="157">
        <v>3</v>
      </c>
      <c r="H15" s="158">
        <v>128000</v>
      </c>
      <c r="I15" s="132"/>
    </row>
    <row r="16" spans="1:9">
      <c r="A16" s="151"/>
      <c r="B16" s="115" t="s">
        <v>270</v>
      </c>
      <c r="C16" s="115"/>
      <c r="D16" s="115"/>
      <c r="E16" s="115"/>
      <c r="F16" s="115"/>
      <c r="G16" s="157">
        <v>6</v>
      </c>
      <c r="H16" s="158">
        <v>60000</v>
      </c>
      <c r="I16" s="132"/>
    </row>
    <row r="17" spans="1:9">
      <c r="A17" s="151"/>
      <c r="B17" s="91" t="s">
        <v>294</v>
      </c>
      <c r="C17" s="115"/>
      <c r="D17" s="115"/>
      <c r="E17" s="115"/>
      <c r="F17" s="115"/>
      <c r="G17" s="157">
        <v>27</v>
      </c>
      <c r="H17" s="158">
        <v>182600</v>
      </c>
      <c r="I17" s="132"/>
    </row>
    <row r="18" spans="1:9">
      <c r="A18" s="151"/>
      <c r="B18" s="115" t="s">
        <v>289</v>
      </c>
      <c r="C18" s="115"/>
      <c r="D18" s="115"/>
      <c r="E18" s="115"/>
      <c r="F18" s="115"/>
      <c r="G18" s="159">
        <v>0</v>
      </c>
      <c r="H18" s="160">
        <v>0</v>
      </c>
      <c r="I18" s="132"/>
    </row>
    <row r="19" spans="1:9">
      <c r="A19" s="151"/>
      <c r="B19" s="129" t="s">
        <v>290</v>
      </c>
      <c r="C19" s="129"/>
      <c r="D19" s="129"/>
      <c r="E19" s="129"/>
      <c r="F19" s="115"/>
      <c r="G19" s="157">
        <f>SUM(G14:G18)</f>
        <v>97</v>
      </c>
      <c r="H19" s="156">
        <f>(H14+H15+H16+H17+H18)</f>
        <v>4036860</v>
      </c>
      <c r="I19" s="132"/>
    </row>
    <row r="20" spans="1:9" ht="15" thickBot="1">
      <c r="A20" s="151"/>
      <c r="B20" s="129"/>
      <c r="C20" s="129"/>
      <c r="D20" s="115"/>
      <c r="E20" s="115"/>
      <c r="F20" s="115"/>
      <c r="G20" s="161"/>
      <c r="H20" s="162"/>
      <c r="I20" s="132"/>
    </row>
    <row r="21" spans="1:9" ht="15" thickTop="1">
      <c r="A21" s="151"/>
      <c r="B21" s="129"/>
      <c r="C21" s="129"/>
      <c r="D21" s="115"/>
      <c r="E21" s="115"/>
      <c r="F21" s="115"/>
      <c r="G21" s="136"/>
      <c r="H21" s="163"/>
      <c r="I21" s="132"/>
    </row>
    <row r="22" spans="1:9">
      <c r="A22" s="151"/>
      <c r="B22" s="115"/>
      <c r="C22" s="115"/>
      <c r="D22" s="115"/>
      <c r="E22" s="115"/>
      <c r="F22" s="136"/>
      <c r="G22" s="136"/>
      <c r="H22" s="136"/>
      <c r="I22" s="132"/>
    </row>
    <row r="23" spans="1:9" ht="15" thickBot="1">
      <c r="A23" s="151"/>
      <c r="B23" s="140"/>
      <c r="C23" s="140"/>
      <c r="D23" s="115"/>
      <c r="E23" s="115"/>
      <c r="F23" s="140"/>
      <c r="G23" s="140"/>
      <c r="H23" s="136"/>
      <c r="I23" s="132"/>
    </row>
    <row r="24" spans="1:9">
      <c r="A24" s="151"/>
      <c r="B24" s="136"/>
      <c r="C24" s="136"/>
      <c r="D24" s="115"/>
      <c r="E24" s="115"/>
      <c r="F24" s="136"/>
      <c r="G24" s="136"/>
      <c r="H24" s="136"/>
      <c r="I24" s="132"/>
    </row>
    <row r="25" spans="1:9">
      <c r="A25" s="151"/>
      <c r="B25" s="115" t="s">
        <v>299</v>
      </c>
      <c r="C25" s="136"/>
      <c r="D25" s="115"/>
      <c r="E25" s="115"/>
      <c r="F25" s="136" t="s">
        <v>291</v>
      </c>
      <c r="G25" s="136"/>
      <c r="H25" s="136"/>
      <c r="I25" s="132"/>
    </row>
    <row r="26" spans="1:9">
      <c r="A26" s="151"/>
      <c r="B26" s="115" t="s">
        <v>300</v>
      </c>
      <c r="C26" s="136"/>
      <c r="D26" s="115"/>
      <c r="E26" s="115"/>
      <c r="F26" s="136" t="s">
        <v>292</v>
      </c>
      <c r="G26" s="136"/>
      <c r="H26" s="136"/>
      <c r="I26" s="132"/>
    </row>
    <row r="27" spans="1:9">
      <c r="A27" s="151"/>
      <c r="B27" s="136"/>
      <c r="C27" s="136"/>
      <c r="D27" s="115"/>
      <c r="E27" s="115"/>
      <c r="F27" s="136"/>
      <c r="G27" s="136"/>
      <c r="H27" s="136"/>
      <c r="I27" s="132"/>
    </row>
    <row r="28" spans="1:9" ht="18.5" customHeight="1">
      <c r="A28" s="151"/>
      <c r="B28" s="181" t="s">
        <v>293</v>
      </c>
      <c r="C28" s="181"/>
      <c r="D28" s="181"/>
      <c r="E28" s="181"/>
      <c r="F28" s="181"/>
      <c r="G28" s="181"/>
      <c r="H28" s="181"/>
      <c r="I28" s="132"/>
    </row>
    <row r="29" spans="1:9" ht="15" thickBot="1">
      <c r="A29" s="164"/>
      <c r="B29" s="165"/>
      <c r="C29" s="165"/>
      <c r="D29" s="165"/>
      <c r="E29" s="165"/>
      <c r="F29" s="140"/>
      <c r="G29" s="140"/>
      <c r="H29" s="140"/>
      <c r="I29" s="166"/>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AUX CUENTAS MEDICAS</dc:creator>
  <cp:lastModifiedBy>Paola Andrea Jimenez Prado</cp:lastModifiedBy>
  <cp:lastPrinted>2024-05-10T16:55:02Z</cp:lastPrinted>
  <dcterms:created xsi:type="dcterms:W3CDTF">2022-09-06T19:10:00Z</dcterms:created>
  <dcterms:modified xsi:type="dcterms:W3CDTF">2024-05-10T18:28:14Z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7B9E8DAEBF3D45C99978A5317EAB36AC</vt:lpwstr>
  </property>
  <property fmtid="{D5CDD505-2E9C-101B-9397-08002B2CF9AE}" pid="3" name="KSOProductBuildVer">
    <vt:lpwstr>2058-11.2.0.11417</vt:lpwstr>
  </property>
</Properties>
</file>