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5. MAYO\NIT 891900887 HOSP SANTA CATALINA (EL CAIRO)\"/>
    </mc:Choice>
  </mc:AlternateContent>
  <xr:revisionPtr revIDLastSave="0" documentId="13_ncr:1_{D80310B1-67B3-4C1D-B57E-8F16403E8A24}" xr6:coauthVersionLast="47" xr6:coauthVersionMax="47" xr10:uidLastSave="{00000000-0000-0000-0000-000000000000}"/>
  <bookViews>
    <workbookView xWindow="28680" yWindow="-15" windowWidth="20730" windowHeight="11160" activeTab="3" xr2:uid="{00000000-000D-0000-FFFF-FFFF00000000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  <externalReference r:id="rId7"/>
  </externalReferences>
  <definedNames>
    <definedName name="_xlnm._FilterDatabase" localSheetId="1" hidden="1">'ESTADO CADA FACT'!$A$2:$BI$30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2" i="1" l="1"/>
  <c r="BI3" i="2"/>
  <c r="BH3" i="2"/>
  <c r="C11" i="4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17" i="4" s="1"/>
  <c r="H18" i="4"/>
  <c r="H17" i="4" s="1"/>
  <c r="C17" i="4"/>
  <c r="I30" i="3"/>
  <c r="H30" i="3"/>
  <c r="I28" i="3"/>
  <c r="H28" i="3"/>
  <c r="I25" i="3"/>
  <c r="H25" i="3"/>
  <c r="H32" i="3" s="1"/>
  <c r="H33" i="3" s="1"/>
  <c r="C12" i="4"/>
  <c r="C9" i="4"/>
  <c r="I32" i="3" l="1"/>
  <c r="I33" i="3" s="1"/>
  <c r="H24" i="4"/>
  <c r="I24" i="4"/>
  <c r="P2" i="2"/>
  <c r="BD1" i="2"/>
  <c r="BC1" i="2"/>
  <c r="BB1" i="2"/>
  <c r="BA1" i="2"/>
  <c r="AZ1" i="2"/>
  <c r="AY1" i="2"/>
  <c r="AX1" i="2"/>
  <c r="AW1" i="2"/>
  <c r="AV1" i="2"/>
  <c r="AU1" i="2"/>
  <c r="AN1" i="2"/>
  <c r="AM1" i="2"/>
  <c r="AL1" i="2"/>
  <c r="AG1" i="2"/>
  <c r="AF1" i="2"/>
  <c r="AE1" i="2"/>
  <c r="AD1" i="2"/>
  <c r="AC1" i="2"/>
  <c r="AB1" i="2"/>
  <c r="AA1" i="2"/>
  <c r="Z1" i="2"/>
  <c r="Q1" i="2"/>
  <c r="K1" i="2"/>
  <c r="J1" i="2"/>
  <c r="H32" i="1"/>
  <c r="O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3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EMISION DE LA FACTURA
</t>
        </r>
      </text>
    </comment>
    <comment ref="G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ANTE LA EPS</t>
        </r>
      </text>
    </comment>
  </commentList>
</comments>
</file>

<file path=xl/sharedStrings.xml><?xml version="1.0" encoding="utf-8"?>
<sst xmlns="http://schemas.openxmlformats.org/spreadsheetml/2006/main" count="596" uniqueCount="210">
  <si>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</si>
  <si>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</si>
  <si>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</si>
  <si>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</si>
  <si>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</si>
  <si>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</si>
  <si>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</si>
  <si>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</si>
  <si>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</si>
  <si>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</si>
  <si>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</si>
  <si>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</si>
  <si>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</si>
  <si>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HOJA 1 DE 1</t>
  </si>
  <si>
    <t>VERSION 0</t>
  </si>
  <si>
    <t>FOR-CSA-001</t>
  </si>
  <si>
    <t>REPORTE CARTERA DETALLADA IPS</t>
  </si>
  <si>
    <t>Hospital Santa Catalina</t>
  </si>
  <si>
    <t xml:space="preserve">FEE       </t>
  </si>
  <si>
    <t>EVENTO</t>
  </si>
  <si>
    <t>EL CAIRO</t>
  </si>
  <si>
    <t>URGENCIA</t>
  </si>
  <si>
    <t>AMBULATORIO</t>
  </si>
  <si>
    <t>FEEX</t>
  </si>
  <si>
    <t>FEVE</t>
  </si>
  <si>
    <t xml:space="preserve">05/03/2022                    </t>
  </si>
  <si>
    <t xml:space="preserve">14/04/2022                    </t>
  </si>
  <si>
    <t xml:space="preserve">20/05/2022                    </t>
  </si>
  <si>
    <t xml:space="preserve">28/06/2022                    </t>
  </si>
  <si>
    <t xml:space="preserve">29/09/2022                    </t>
  </si>
  <si>
    <t xml:space="preserve">06/02/2023                    </t>
  </si>
  <si>
    <t xml:space="preserve">20/05/2023                    </t>
  </si>
  <si>
    <t xml:space="preserve">11/06/2023                    </t>
  </si>
  <si>
    <t>TOTAL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</si>
  <si>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</si>
  <si>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</si>
  <si>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</si>
  <si>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</si>
  <si>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</si>
  <si>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</si>
  <si>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</si>
  <si>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</si>
  <si>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</si>
  <si>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</si>
  <si>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</si>
  <si>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</si>
  <si>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</si>
  <si>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</si>
  <si>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COPAGO/CM REAL</t>
  </si>
  <si>
    <t>COPAGO/CM BOX</t>
  </si>
  <si>
    <t>NOTA CREDITO</t>
  </si>
  <si>
    <t>GLOSA PDTE</t>
  </si>
  <si>
    <t>GLOSA ACEPTADA</t>
  </si>
  <si>
    <t>DEVOLUCION</t>
  </si>
  <si>
    <t>Devolucion Aceptada</t>
  </si>
  <si>
    <t>Observacion Devolucion</t>
  </si>
  <si>
    <t>Observacion glosa</t>
  </si>
  <si>
    <t>USUARIO LIQ</t>
  </si>
  <si>
    <t>Rete Fuente</t>
  </si>
  <si>
    <t>VALOR A PAGAR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</si>
  <si>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</si>
  <si>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</si>
  <si>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</si>
  <si>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</si>
  <si>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</si>
  <si>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</si>
  <si>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</si>
  <si>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</si>
  <si>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</si>
  <si>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</si>
  <si>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</si>
  <si>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</si>
  <si>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</si>
  <si>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</si>
  <si>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</si>
  <si>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</si>
  <si>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</si>
  <si>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</si>
  <si>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</si>
  <si>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</si>
  <si>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HOSP SANTA CATALINA (EL CAIRO)</t>
  </si>
  <si>
    <t>FEE</t>
  </si>
  <si>
    <t>FEE6370</t>
  </si>
  <si>
    <t>891900887_FEE6370</t>
  </si>
  <si>
    <t>Finalizada</t>
  </si>
  <si>
    <t>Más de 360</t>
  </si>
  <si>
    <t>MIG-891900887</t>
  </si>
  <si>
    <t>FEE12414</t>
  </si>
  <si>
    <t>891900887_FEE12414</t>
  </si>
  <si>
    <t>Factura No Radicada</t>
  </si>
  <si>
    <t>Para Cargar RIPS</t>
  </si>
  <si>
    <t>No radicada</t>
  </si>
  <si>
    <t>FEEX207</t>
  </si>
  <si>
    <t>891900887_FEEX207</t>
  </si>
  <si>
    <t>FEVE486</t>
  </si>
  <si>
    <t>891900887_FEVE486</t>
  </si>
  <si>
    <t>FEVE2563</t>
  </si>
  <si>
    <t>891900887_FEVE2563</t>
  </si>
  <si>
    <t>FEE4122</t>
  </si>
  <si>
    <t>891900887_FEE4122</t>
  </si>
  <si>
    <t>FEE4945</t>
  </si>
  <si>
    <t>891900887_FEE4945</t>
  </si>
  <si>
    <t>FEE5689</t>
  </si>
  <si>
    <t>891900887_FEE5689</t>
  </si>
  <si>
    <t>FEE7200</t>
  </si>
  <si>
    <t>891900887_FEE7200</t>
  </si>
  <si>
    <t>FEE8201</t>
  </si>
  <si>
    <t>891900887_FEE8201</t>
  </si>
  <si>
    <t>FEE9158</t>
  </si>
  <si>
    <t>891900887_FEE9158</t>
  </si>
  <si>
    <t>FEE9383</t>
  </si>
  <si>
    <t>891900887_FEE9383</t>
  </si>
  <si>
    <t>FEE11847</t>
  </si>
  <si>
    <t>891900887_FEE11847</t>
  </si>
  <si>
    <t>FEVE2554</t>
  </si>
  <si>
    <t>891900887_FEVE2554</t>
  </si>
  <si>
    <t>FEVE2555</t>
  </si>
  <si>
    <t>891900887_FEVE2555</t>
  </si>
  <si>
    <t>FEVE2562</t>
  </si>
  <si>
    <t>891900887_FEVE2562</t>
  </si>
  <si>
    <t>FEVE2588</t>
  </si>
  <si>
    <t>891900887_FEVE2588</t>
  </si>
  <si>
    <t>FEVE2590</t>
  </si>
  <si>
    <t>891900887_FEVE2590</t>
  </si>
  <si>
    <t>FEVE2594</t>
  </si>
  <si>
    <t>891900887_FEVE2594</t>
  </si>
  <si>
    <t>FEVE2597</t>
  </si>
  <si>
    <t>891900887_FEVE2597</t>
  </si>
  <si>
    <t>FEVE2604</t>
  </si>
  <si>
    <t>891900887_FEVE2604</t>
  </si>
  <si>
    <t>FEVE2556</t>
  </si>
  <si>
    <t>891900887_FEVE2556</t>
  </si>
  <si>
    <t>FEVE2558</t>
  </si>
  <si>
    <t>891900887_FEVE2558</t>
  </si>
  <si>
    <t>FEVE2591</t>
  </si>
  <si>
    <t>891900887_FEVE2591</t>
  </si>
  <si>
    <t>FEVE2592</t>
  </si>
  <si>
    <t>891900887_FEVE2592</t>
  </si>
  <si>
    <t>FEVE2593</t>
  </si>
  <si>
    <t>891900887_FEVE2593</t>
  </si>
  <si>
    <t>FEVE2595</t>
  </si>
  <si>
    <t>891900887_FEVE2595</t>
  </si>
  <si>
    <t>FEVE2605</t>
  </si>
  <si>
    <t>891900887_FEVE2605</t>
  </si>
  <si>
    <t>Factura no radicada</t>
  </si>
  <si>
    <t>FOR-CSA-018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</si>
  <si>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</si>
  <si>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</si>
  <si>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</si>
  <si>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</si>
  <si>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</si>
  <si>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</si>
  <si>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</si>
  <si>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</si>
  <si>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</si>
  <si>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</si>
  <si>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</si>
  <si>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</si>
  <si>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</si>
  <si>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</si>
  <si>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</si>
  <si>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</si>
  <si>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</si>
  <si>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</si>
  <si>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</si>
  <si>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</si>
  <si>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</si>
  <si>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</si>
  <si>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</si>
  <si>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</si>
  <si>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</si>
  <si>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</si>
  <si>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</si>
  <si>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HOSP SANTA CATALINA (EL CAIRO)</t>
  </si>
  <si>
    <t>NIT: 891900887</t>
  </si>
  <si>
    <t>A continuacion me permito remitir nuestra respuesta al estado de cartera presentado en la fecha: 13/05/2025</t>
  </si>
  <si>
    <t>Con Corte al dia: 30/04/2025</t>
  </si>
  <si>
    <t>Factura Cancelada</t>
  </si>
  <si>
    <t>A</t>
  </si>
  <si>
    <t xml:space="preserve">'FEE6370', </t>
  </si>
  <si>
    <t xml:space="preserve">'FEE12414', </t>
  </si>
  <si>
    <t xml:space="preserve">'FEEX207', </t>
  </si>
  <si>
    <t xml:space="preserve">'FEVE486', </t>
  </si>
  <si>
    <t xml:space="preserve">'FEVE2563', </t>
  </si>
  <si>
    <t xml:space="preserve">'FEE4122', </t>
  </si>
  <si>
    <t xml:space="preserve">'FEE4945', </t>
  </si>
  <si>
    <t xml:space="preserve">'FEE5689', </t>
  </si>
  <si>
    <t xml:space="preserve">'FEE7200', </t>
  </si>
  <si>
    <t xml:space="preserve">'FEE8201', </t>
  </si>
  <si>
    <t xml:space="preserve">'FEE9158', </t>
  </si>
  <si>
    <t xml:space="preserve">'FEE9383', </t>
  </si>
  <si>
    <t xml:space="preserve">'FEE11847', </t>
  </si>
  <si>
    <t xml:space="preserve">'FEVE2554', </t>
  </si>
  <si>
    <t xml:space="preserve">'FEVE2555', </t>
  </si>
  <si>
    <t xml:space="preserve">'FEVE2562', </t>
  </si>
  <si>
    <t xml:space="preserve">'FEVE2588', </t>
  </si>
  <si>
    <t xml:space="preserve">'FEVE2590', </t>
  </si>
  <si>
    <t xml:space="preserve">'FEVE2594', </t>
  </si>
  <si>
    <t xml:space="preserve">'FEVE2597', </t>
  </si>
  <si>
    <t xml:space="preserve">'FEVE2604', </t>
  </si>
  <si>
    <t xml:space="preserve">'FEVE2556', </t>
  </si>
  <si>
    <t xml:space="preserve">'FEVE2558', </t>
  </si>
  <si>
    <t xml:space="preserve">'FEVE2591', </t>
  </si>
  <si>
    <t xml:space="preserve">'FEVE2592', </t>
  </si>
  <si>
    <t xml:space="preserve">'FEVE2593', </t>
  </si>
  <si>
    <t xml:space="preserve">'FEVE2595', </t>
  </si>
  <si>
    <t xml:space="preserve">'FEVE2605', </t>
  </si>
  <si>
    <t>Santiago de Cali, mayo 30 del 2025</t>
  </si>
  <si>
    <t>Leider Ordóñez Zambrano</t>
  </si>
  <si>
    <t>Auxiliar de Glosas y Devolución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</si>
</sst>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4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2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49" fontId="0" fillId="3" borderId="1" xfId="0" applyNumberFormat="1" applyFill="1" applyBorder="1"/>
    <xf numFmtId="49" fontId="0" fillId="3" borderId="1" xfId="0" applyNumberFormat="1" applyFill="1" applyBorder="1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49" fontId="0" fillId="3" borderId="1" xfId="0" applyNumberFormat="1" applyFill="1" applyBorder="1" applyAlignment="1">
      <alignment horizontal="left" wrapText="1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/>
    <xf numFmtId="0" fontId="0" fillId="2" borderId="1" xfId="0" applyFill="1" applyBorder="1" applyAlignment="1">
      <alignment horizontal="center"/>
    </xf>
    <xf numFmtId="16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164" fontId="7" fillId="0" borderId="0" xfId="2" applyNumberFormat="1" applyFon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5" fontId="7" fillId="0" borderId="0" xfId="2" applyNumberFormat="1" applyFont="1" applyAlignment="1">
      <alignment horizontal="center" vertical="center"/>
    </xf>
    <xf numFmtId="0" fontId="7" fillId="0" borderId="0" xfId="2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/>
    </xf>
    <xf numFmtId="165" fontId="7" fillId="0" borderId="0" xfId="2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164" fontId="9" fillId="0" borderId="1" xfId="2" applyNumberFormat="1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65" fontId="9" fillId="5" borderId="1" xfId="2" applyNumberFormat="1" applyFont="1" applyFill="1" applyBorder="1" applyAlignment="1">
      <alignment horizontal="center" vertical="center" wrapText="1"/>
    </xf>
    <xf numFmtId="0" fontId="9" fillId="5" borderId="1" xfId="2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14" fontId="9" fillId="6" borderId="1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166" fontId="9" fillId="4" borderId="1" xfId="2" applyNumberFormat="1" applyFont="1" applyFill="1" applyBorder="1" applyAlignment="1">
      <alignment horizontal="center" vertical="center" wrapText="1"/>
    </xf>
    <xf numFmtId="166" fontId="9" fillId="4" borderId="1" xfId="2" applyNumberFormat="1" applyFont="1" applyFill="1" applyBorder="1" applyAlignment="1">
      <alignment horizont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164" fontId="7" fillId="0" borderId="1" xfId="2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64" fontId="7" fillId="0" borderId="1" xfId="2" applyNumberFormat="1" applyFont="1" applyBorder="1" applyAlignment="1">
      <alignment horizontal="center"/>
    </xf>
    <xf numFmtId="14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vertical="center"/>
    </xf>
    <xf numFmtId="0" fontId="11" fillId="0" borderId="0" xfId="1" applyFont="1"/>
    <xf numFmtId="0" fontId="11" fillId="0" borderId="5" xfId="1" applyFont="1" applyBorder="1" applyAlignment="1">
      <alignment horizontal="centerContinuous"/>
    </xf>
    <xf numFmtId="0" fontId="11" fillId="0" borderId="6" xfId="1" applyFont="1" applyBorder="1" applyAlignment="1">
      <alignment horizontal="centerContinuous"/>
    </xf>
    <xf numFmtId="0" fontId="11" fillId="0" borderId="9" xfId="1" applyFont="1" applyBorder="1" applyAlignment="1">
      <alignment horizontal="centerContinuous"/>
    </xf>
    <xf numFmtId="0" fontId="11" fillId="0" borderId="10" xfId="1" applyFont="1" applyBorder="1" applyAlignment="1">
      <alignment horizontal="centerContinuous"/>
    </xf>
    <xf numFmtId="0" fontId="5" fillId="0" borderId="5" xfId="1" applyFont="1" applyBorder="1" applyAlignment="1">
      <alignment horizontal="centerContinuous" vertical="center"/>
    </xf>
    <xf numFmtId="0" fontId="5" fillId="0" borderId="7" xfId="1" applyFont="1" applyBorder="1" applyAlignment="1">
      <alignment horizontal="centerContinuous" vertical="center"/>
    </xf>
    <xf numFmtId="0" fontId="5" fillId="0" borderId="6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 vertical="center"/>
    </xf>
    <xf numFmtId="0" fontId="5" fillId="0" borderId="9" xfId="1" applyFont="1" applyBorder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5" fillId="0" borderId="15" xfId="1" applyFont="1" applyBorder="1" applyAlignment="1">
      <alignment horizontal="centerContinuous" vertical="center"/>
    </xf>
    <xf numFmtId="0" fontId="11" fillId="0" borderId="11" xfId="1" applyFont="1" applyBorder="1" applyAlignment="1">
      <alignment horizontal="centerContinuous"/>
    </xf>
    <xf numFmtId="0" fontId="11" fillId="0" borderId="13" xfId="1" applyFont="1" applyBorder="1" applyAlignment="1">
      <alignment horizontal="centerContinuous"/>
    </xf>
    <xf numFmtId="0" fontId="5" fillId="0" borderId="11" xfId="1" applyFont="1" applyBorder="1" applyAlignment="1">
      <alignment horizontal="centerContinuous" vertical="center"/>
    </xf>
    <xf numFmtId="0" fontId="5" fillId="0" borderId="12" xfId="1" applyFont="1" applyBorder="1" applyAlignment="1">
      <alignment horizontal="centerContinuous" vertical="center"/>
    </xf>
    <xf numFmtId="0" fontId="5" fillId="0" borderId="13" xfId="1" applyFont="1" applyBorder="1" applyAlignment="1">
      <alignment horizontal="centerContinuous" vertical="center"/>
    </xf>
    <xf numFmtId="0" fontId="5" fillId="0" borderId="14" xfId="1" applyFont="1" applyBorder="1" applyAlignment="1">
      <alignment horizontal="centerContinuous" vertical="center"/>
    </xf>
    <xf numFmtId="0" fontId="11" fillId="0" borderId="9" xfId="1" applyFont="1" applyBorder="1"/>
    <xf numFmtId="0" fontId="11" fillId="0" borderId="10" xfId="1" applyFont="1" applyBorder="1"/>
    <xf numFmtId="0" fontId="5" fillId="0" borderId="0" xfId="1" applyFont="1"/>
    <xf numFmtId="14" fontId="11" fillId="0" borderId="0" xfId="1" applyNumberFormat="1" applyFont="1"/>
    <xf numFmtId="167" fontId="11" fillId="0" borderId="0" xfId="1" applyNumberFormat="1" applyFont="1"/>
    <xf numFmtId="14" fontId="11" fillId="0" borderId="0" xfId="1" applyNumberFormat="1" applyFont="1" applyAlignment="1">
      <alignment horizontal="left"/>
    </xf>
    <xf numFmtId="1" fontId="5" fillId="0" borderId="0" xfId="3" applyNumberFormat="1" applyFont="1" applyAlignment="1">
      <alignment horizontal="center" vertical="center"/>
    </xf>
    <xf numFmtId="165" fontId="5" fillId="0" borderId="0" xfId="1" applyNumberFormat="1" applyFont="1" applyAlignment="1">
      <alignment horizontal="center" vertical="center"/>
    </xf>
    <xf numFmtId="1" fontId="5" fillId="0" borderId="0" xfId="1" applyNumberFormat="1" applyFont="1" applyAlignment="1">
      <alignment horizontal="center"/>
    </xf>
    <xf numFmtId="168" fontId="5" fillId="0" borderId="0" xfId="1" applyNumberFormat="1" applyFont="1" applyAlignment="1">
      <alignment horizontal="right"/>
    </xf>
    <xf numFmtId="1" fontId="11" fillId="0" borderId="0" xfId="1" applyNumberFormat="1" applyFont="1" applyAlignment="1">
      <alignment horizontal="center"/>
    </xf>
    <xf numFmtId="168" fontId="11" fillId="0" borderId="0" xfId="1" applyNumberFormat="1" applyFont="1" applyAlignment="1">
      <alignment horizontal="right"/>
    </xf>
    <xf numFmtId="0" fontId="11" fillId="0" borderId="0" xfId="1" applyFont="1" applyAlignment="1">
      <alignment horizontal="center"/>
    </xf>
    <xf numFmtId="1" fontId="5" fillId="0" borderId="16" xfId="1" applyNumberFormat="1" applyFont="1" applyBorder="1" applyAlignment="1">
      <alignment horizontal="center"/>
    </xf>
    <xf numFmtId="168" fontId="5" fillId="0" borderId="16" xfId="1" applyNumberFormat="1" applyFont="1" applyBorder="1" applyAlignment="1">
      <alignment horizontal="right"/>
    </xf>
    <xf numFmtId="168" fontId="11" fillId="0" borderId="0" xfId="1" applyNumberFormat="1" applyFont="1"/>
    <xf numFmtId="168" fontId="5" fillId="0" borderId="12" xfId="1" applyNumberFormat="1" applyFont="1" applyBorder="1"/>
    <xf numFmtId="168" fontId="11" fillId="0" borderId="12" xfId="1" applyNumberFormat="1" applyFont="1" applyBorder="1"/>
    <xf numFmtId="168" fontId="5" fillId="0" borderId="0" xfId="1" applyNumberFormat="1" applyFont="1"/>
    <xf numFmtId="0" fontId="11" fillId="0" borderId="11" xfId="1" applyFont="1" applyBorder="1"/>
    <xf numFmtId="0" fontId="11" fillId="0" borderId="12" xfId="1" applyFont="1" applyBorder="1"/>
    <xf numFmtId="0" fontId="11" fillId="0" borderId="13" xfId="1" applyFont="1" applyBorder="1"/>
    <xf numFmtId="0" fontId="11" fillId="2" borderId="0" xfId="1" applyFont="1" applyFill="1"/>
    <xf numFmtId="0" fontId="5" fillId="0" borderId="0" xfId="1" applyFont="1" applyAlignment="1">
      <alignment horizontal="center"/>
    </xf>
    <xf numFmtId="1" fontId="5" fillId="0" borderId="0" xfId="3" applyNumberFormat="1" applyFont="1" applyAlignment="1">
      <alignment horizontal="right"/>
    </xf>
    <xf numFmtId="169" fontId="5" fillId="0" borderId="0" xfId="4" applyNumberFormat="1" applyFont="1" applyAlignment="1">
      <alignment horizontal="right"/>
    </xf>
    <xf numFmtId="1" fontId="11" fillId="0" borderId="0" xfId="3" applyNumberFormat="1" applyFont="1" applyAlignment="1">
      <alignment horizontal="right"/>
    </xf>
    <xf numFmtId="169" fontId="11" fillId="0" borderId="0" xfId="4" applyNumberFormat="1" applyFont="1" applyAlignment="1">
      <alignment horizontal="right"/>
    </xf>
    <xf numFmtId="170" fontId="11" fillId="0" borderId="16" xfId="4" applyNumberFormat="1" applyFont="1" applyBorder="1" applyAlignment="1">
      <alignment horizontal="center"/>
    </xf>
    <xf numFmtId="169" fontId="11" fillId="0" borderId="16" xfId="4" applyNumberFormat="1" applyFont="1" applyBorder="1" applyAlignment="1">
      <alignment horizontal="right"/>
    </xf>
    <xf numFmtId="0" fontId="7" fillId="0" borderId="1" xfId="2" applyNumberFormat="1" applyFont="1" applyBorder="1" applyAlignment="1">
      <alignment horizontal="center"/>
    </xf>
    <xf numFmtId="14" fontId="7" fillId="0" borderId="1" xfId="2" applyNumberFormat="1" applyFont="1" applyBorder="1" applyAlignment="1">
      <alignment horizontal="center"/>
    </xf>
    <xf numFmtId="49" fontId="0" fillId="0" borderId="0" xfId="0" applyNumberFormat="1" applyAlignment="1">
      <alignment horizontal="left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5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43" fontId="11" fillId="0" borderId="0" xfId="5" applyFont="1" applyAlignment="1">
      <alignment horizontal="center"/>
    </xf>
    <xf numFmtId="43" fontId="11" fillId="0" borderId="0" xfId="5" applyFont="1" applyAlignment="1">
      <alignment horizontal="right"/>
    </xf>
    <xf numFmtId="43" fontId="11" fillId="0" borderId="12" xfId="5" applyFont="1" applyBorder="1" applyAlignment="1">
      <alignment horizontal="center"/>
    </xf>
    <xf numFmtId="43" fontId="11" fillId="0" borderId="12" xfId="5" applyFont="1" applyBorder="1" applyAlignment="1">
      <alignment horizontal="right"/>
    </xf>
    <xf numFmtId="43" fontId="5" fillId="0" borderId="0" xfId="5" applyFont="1" applyAlignment="1">
      <alignment horizontal="center"/>
    </xf>
    <xf numFmtId="43" fontId="5" fillId="0" borderId="0" xfId="5" applyFont="1" applyAlignment="1">
      <alignment horizontal="right"/>
    </xf>
    <xf numFmtId="43" fontId="11" fillId="0" borderId="0" xfId="5" applyFont="1"/>
  </cellXfs>
  <cellStyles count="6">
    <cellStyle name="Millares" xfId="5" builtinId="3"/>
    <cellStyle name="Millares 2 2" xfId="4" xr:uid="{76735DD5-1760-4D62-8F6D-276979EDFF42}"/>
    <cellStyle name="Millares 3" xfId="3" xr:uid="{2DF074D3-E4B6-4EC8-B14A-26BCAA55D3A7}"/>
    <cellStyle name="Moneda" xfId="2" builtinId="4"/>
    <cellStyle name="Normal" xfId="0" builtinId="0"/>
    <cellStyle name="Normal 2 2" xfId="1" xr:uid="{5CF8AC20-6A99-45FE-9C2A-D905957A92D3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31749</xdr:colOff>
      <xdr:row>0</xdr:row>
      <xdr:rowOff>84666</xdr:rowOff>
    </xdr:from>
    <xdr:to>
      <xdr:col>3</xdr:col>
      <xdr:colOff>209021</xdr:colOff>
      <xdr:row>1</xdr:row>
      <xdr:rowOff>79374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7A44E37-4B81-40BF-893D-6D0413AF3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49" y="84666"/>
          <a:ext cx="2217209" cy="365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36</xdr:row>
      <xdr:rowOff>1182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309FF7D-1FD1-410B-BEBA-EC5E87FE9A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66A928A-E066-4756-8EFF-97ABBB8F1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4EB9B927-C77B-49B3-8477-5AF0CF1B0F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680F72B-EC67-4376-937A-EC32083285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nlomeg\Desktop\2222.XLS" TargetMode="External"/><Relationship Id="rId1" Type="http://schemas.openxmlformats.org/officeDocument/2006/relationships/externalLinkPath" Target="file:///C:\Users\nlomeg\Desktop\22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  <sheetName val="Hoja2"/>
      <sheetName val="2222"/>
    </sheetNames>
    <sheetDataSet>
      <sheetData sheetId="0"/>
      <sheetData sheetId="1">
        <row r="4">
          <cell r="F4">
            <v>2201248201</v>
          </cell>
          <cell r="G4">
            <v>44736</v>
          </cell>
          <cell r="H4" t="str">
            <v>(en blanco)</v>
          </cell>
          <cell r="I4">
            <v>1616682</v>
          </cell>
        </row>
        <row r="5">
          <cell r="F5">
            <v>2201327762</v>
          </cell>
          <cell r="G5">
            <v>44902</v>
          </cell>
          <cell r="H5" t="str">
            <v>(en blanco)</v>
          </cell>
          <cell r="I5">
            <v>413808</v>
          </cell>
        </row>
        <row r="6">
          <cell r="F6">
            <v>2201341432</v>
          </cell>
          <cell r="G6">
            <v>44943</v>
          </cell>
          <cell r="H6" t="str">
            <v>(en blanco)</v>
          </cell>
          <cell r="I6">
            <v>6900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showGridLines="0" zoomScale="120" zoomScaleNormal="120" workbookViewId="0">
      <selection activeCell="D20" sqref="D20"/>
    </sheetView>
  </sheetViews>
  <sheetFormatPr baseColWidth="10" defaultRowHeight="14.5" x14ac:dyDescent="0.35"/>
  <cols>
    <col min="1" max="1" width="10.7265625" bestFit="1" customWidth="1"/>
    <col min="2" max="2" width="9.54296875" customWidth="1"/>
    <col min="3" max="3" width="9" customWidth="1"/>
    <col min="4" max="4" width="8.81640625" style="7" customWidth="1"/>
    <col min="5" max="5" width="8.81640625" customWidth="1"/>
    <col min="6" max="6" width="11.81640625" customWidth="1"/>
    <col min="7" max="7" width="10.81640625" customWidth="1"/>
    <col min="8" max="8" width="9.26953125" style="7" customWidth="1"/>
    <col min="9" max="9" width="9.81640625" style="7" customWidth="1"/>
    <col min="10" max="10" width="15.7265625" bestFit="1" customWidth="1"/>
    <col min="11" max="11" width="11.453125" customWidth="1"/>
    <col min="12" max="12" width="15.1796875" customWidth="1"/>
    <col min="13" max="13" width="13" customWidth="1"/>
  </cols>
  <sheetData>
    <row r="1" spans="1:13" ht="29.15" customHeight="1" x14ac:dyDescent="0.35">
      <c r="A1" s="103"/>
      <c r="B1" s="103"/>
      <c r="C1" s="103"/>
      <c r="D1" s="104"/>
      <c r="E1" s="101" t="s">
        <v>15</v>
      </c>
      <c r="F1" s="101"/>
      <c r="G1" s="101"/>
      <c r="H1" s="101"/>
      <c r="I1" s="101"/>
      <c r="J1" s="101"/>
      <c r="K1" s="101"/>
      <c r="L1" s="101"/>
      <c r="M1" s="5" t="s">
        <v>13</v>
      </c>
    </row>
    <row r="2" spans="1:13" x14ac:dyDescent="0.35">
      <c r="A2" s="105"/>
      <c r="B2" s="105"/>
      <c r="C2" s="105"/>
      <c r="D2" s="106"/>
      <c r="E2" s="102" t="s">
        <v>16</v>
      </c>
      <c r="F2" s="102"/>
      <c r="G2" s="102"/>
      <c r="H2" s="102"/>
      <c r="I2" s="102"/>
      <c r="J2" s="102"/>
      <c r="K2" s="102"/>
      <c r="L2" s="102"/>
      <c r="M2" s="5" t="s">
        <v>14</v>
      </c>
    </row>
    <row r="3" spans="1:13" s="3" customFormat="1" ht="29" x14ac:dyDescent="0.35">
      <c r="A3" s="2" t="s">
        <v>6</v>
      </c>
      <c r="B3" s="2" t="s">
        <v>8</v>
      </c>
      <c r="C3" s="2" t="s">
        <v>0</v>
      </c>
      <c r="D3" s="6" t="s">
        <v>1</v>
      </c>
      <c r="E3" s="2" t="s">
        <v>12</v>
      </c>
      <c r="F3" s="2" t="s">
        <v>2</v>
      </c>
      <c r="G3" s="2" t="s">
        <v>3</v>
      </c>
      <c r="H3" s="6" t="s">
        <v>4</v>
      </c>
      <c r="I3" s="6" t="s">
        <v>5</v>
      </c>
      <c r="J3" s="2" t="s">
        <v>7</v>
      </c>
      <c r="K3" s="2" t="s">
        <v>9</v>
      </c>
      <c r="L3" s="2" t="s">
        <v>10</v>
      </c>
      <c r="M3" s="2" t="s">
        <v>11</v>
      </c>
    </row>
    <row r="4" spans="1:13" x14ac:dyDescent="0.35">
      <c r="A4" s="1">
        <v>891900887</v>
      </c>
      <c r="B4" s="1" t="s">
        <v>17</v>
      </c>
      <c r="C4" s="8" t="s">
        <v>18</v>
      </c>
      <c r="D4" s="9">
        <v>4122</v>
      </c>
      <c r="E4" s="1"/>
      <c r="F4" s="12" t="s">
        <v>25</v>
      </c>
      <c r="G4" s="1"/>
      <c r="H4" s="9">
        <v>2083494</v>
      </c>
      <c r="I4" s="9">
        <v>2083494</v>
      </c>
      <c r="J4" s="1" t="s">
        <v>19</v>
      </c>
      <c r="K4" s="15" t="s">
        <v>20</v>
      </c>
      <c r="L4" s="1" t="s">
        <v>21</v>
      </c>
      <c r="M4" s="4"/>
    </row>
    <row r="5" spans="1:13" x14ac:dyDescent="0.35">
      <c r="A5" s="1">
        <v>891900887</v>
      </c>
      <c r="B5" s="1" t="s">
        <v>17</v>
      </c>
      <c r="C5" s="8" t="s">
        <v>18</v>
      </c>
      <c r="D5" s="9">
        <v>4945</v>
      </c>
      <c r="E5" s="1"/>
      <c r="F5" s="12" t="s">
        <v>26</v>
      </c>
      <c r="G5" s="1"/>
      <c r="H5" s="9">
        <v>121609</v>
      </c>
      <c r="I5" s="9">
        <v>121609</v>
      </c>
      <c r="J5" s="1" t="s">
        <v>19</v>
      </c>
      <c r="K5" s="15" t="s">
        <v>20</v>
      </c>
      <c r="L5" s="1" t="s">
        <v>22</v>
      </c>
      <c r="M5" s="1"/>
    </row>
    <row r="6" spans="1:13" x14ac:dyDescent="0.35">
      <c r="A6" s="1">
        <v>891900887</v>
      </c>
      <c r="B6" s="1" t="s">
        <v>17</v>
      </c>
      <c r="C6" s="8" t="s">
        <v>18</v>
      </c>
      <c r="D6" s="9">
        <v>5689</v>
      </c>
      <c r="E6" s="1"/>
      <c r="F6" s="12" t="s">
        <v>27</v>
      </c>
      <c r="G6" s="1"/>
      <c r="H6" s="9">
        <v>6900</v>
      </c>
      <c r="I6" s="9">
        <v>6900</v>
      </c>
      <c r="J6" s="1" t="s">
        <v>19</v>
      </c>
      <c r="K6" s="15" t="s">
        <v>20</v>
      </c>
      <c r="L6" s="1" t="s">
        <v>22</v>
      </c>
      <c r="M6" s="1"/>
    </row>
    <row r="7" spans="1:13" x14ac:dyDescent="0.35">
      <c r="A7" s="1">
        <v>891900887</v>
      </c>
      <c r="B7" s="1" t="s">
        <v>17</v>
      </c>
      <c r="C7" s="8" t="s">
        <v>18</v>
      </c>
      <c r="D7" s="9">
        <v>6370</v>
      </c>
      <c r="E7" s="1"/>
      <c r="F7" s="12" t="s">
        <v>28</v>
      </c>
      <c r="G7" s="1"/>
      <c r="H7" s="9">
        <v>6900</v>
      </c>
      <c r="I7" s="9">
        <v>6900</v>
      </c>
      <c r="J7" s="1" t="s">
        <v>19</v>
      </c>
      <c r="K7" s="15" t="s">
        <v>20</v>
      </c>
      <c r="L7" s="1" t="s">
        <v>22</v>
      </c>
      <c r="M7" s="1"/>
    </row>
    <row r="8" spans="1:13" x14ac:dyDescent="0.35">
      <c r="A8" s="1">
        <v>891900887</v>
      </c>
      <c r="B8" s="1" t="s">
        <v>17</v>
      </c>
      <c r="C8" s="8" t="s">
        <v>18</v>
      </c>
      <c r="D8" s="9">
        <v>7200</v>
      </c>
      <c r="E8" s="1"/>
      <c r="F8" s="12" t="s">
        <v>29</v>
      </c>
      <c r="G8" s="1"/>
      <c r="H8" s="9">
        <v>13800</v>
      </c>
      <c r="I8" s="9">
        <v>13800</v>
      </c>
      <c r="J8" s="1" t="s">
        <v>19</v>
      </c>
      <c r="K8" s="15" t="s">
        <v>20</v>
      </c>
      <c r="L8" s="1" t="s">
        <v>22</v>
      </c>
      <c r="M8" s="1"/>
    </row>
    <row r="9" spans="1:13" x14ac:dyDescent="0.35">
      <c r="A9" s="1">
        <v>891900887</v>
      </c>
      <c r="B9" s="1" t="s">
        <v>17</v>
      </c>
      <c r="C9" s="8" t="s">
        <v>18</v>
      </c>
      <c r="D9" s="9">
        <v>8201</v>
      </c>
      <c r="E9" s="1"/>
      <c r="F9" s="12" t="s">
        <v>30</v>
      </c>
      <c r="G9" s="1"/>
      <c r="H9" s="9">
        <v>81530</v>
      </c>
      <c r="I9" s="9">
        <v>81530</v>
      </c>
      <c r="J9" s="1" t="s">
        <v>19</v>
      </c>
      <c r="K9" s="15" t="s">
        <v>20</v>
      </c>
      <c r="L9" s="1" t="s">
        <v>22</v>
      </c>
      <c r="M9" s="1"/>
    </row>
    <row r="10" spans="1:13" x14ac:dyDescent="0.35">
      <c r="A10" s="1">
        <v>891900887</v>
      </c>
      <c r="B10" s="1" t="s">
        <v>17</v>
      </c>
      <c r="C10" s="8" t="s">
        <v>18</v>
      </c>
      <c r="D10" s="9">
        <v>9158</v>
      </c>
      <c r="E10" s="1"/>
      <c r="F10" s="12" t="s">
        <v>31</v>
      </c>
      <c r="G10" s="1"/>
      <c r="H10" s="9">
        <v>94231</v>
      </c>
      <c r="I10" s="9">
        <v>94231</v>
      </c>
      <c r="J10" s="1" t="s">
        <v>19</v>
      </c>
      <c r="K10" s="15" t="s">
        <v>20</v>
      </c>
      <c r="L10" s="1" t="s">
        <v>22</v>
      </c>
      <c r="M10" s="1"/>
    </row>
    <row r="11" spans="1:13" x14ac:dyDescent="0.35">
      <c r="A11" s="1">
        <v>891900887</v>
      </c>
      <c r="B11" s="1" t="s">
        <v>17</v>
      </c>
      <c r="C11" s="8" t="s">
        <v>18</v>
      </c>
      <c r="D11" s="9">
        <v>9383</v>
      </c>
      <c r="E11" s="1"/>
      <c r="F11" s="12" t="s">
        <v>32</v>
      </c>
      <c r="G11" s="1"/>
      <c r="H11" s="9">
        <v>80986</v>
      </c>
      <c r="I11" s="9">
        <v>80986</v>
      </c>
      <c r="J11" s="1" t="s">
        <v>19</v>
      </c>
      <c r="K11" s="15" t="s">
        <v>20</v>
      </c>
      <c r="L11" s="1" t="s">
        <v>22</v>
      </c>
      <c r="M11" s="1"/>
    </row>
    <row r="12" spans="1:13" x14ac:dyDescent="0.35">
      <c r="A12" s="1">
        <v>891900887</v>
      </c>
      <c r="B12" s="1" t="s">
        <v>17</v>
      </c>
      <c r="C12" s="8" t="s">
        <v>18</v>
      </c>
      <c r="D12" s="9">
        <v>11847</v>
      </c>
      <c r="E12" s="1"/>
      <c r="F12" s="11">
        <v>45395</v>
      </c>
      <c r="G12" s="1"/>
      <c r="H12" s="9">
        <v>85500</v>
      </c>
      <c r="I12" s="9">
        <v>85500</v>
      </c>
      <c r="J12" s="1" t="s">
        <v>19</v>
      </c>
      <c r="K12" s="15" t="s">
        <v>20</v>
      </c>
      <c r="L12" s="1" t="s">
        <v>22</v>
      </c>
      <c r="M12" s="1"/>
    </row>
    <row r="13" spans="1:13" x14ac:dyDescent="0.35">
      <c r="A13" s="1">
        <v>891900887</v>
      </c>
      <c r="B13" s="1" t="s">
        <v>17</v>
      </c>
      <c r="C13" s="8" t="s">
        <v>18</v>
      </c>
      <c r="D13" s="9">
        <v>12414</v>
      </c>
      <c r="E13" s="1"/>
      <c r="F13" s="11">
        <v>45461</v>
      </c>
      <c r="G13" s="1"/>
      <c r="H13" s="9">
        <v>85500</v>
      </c>
      <c r="I13" s="9">
        <v>85500</v>
      </c>
      <c r="J13" s="1" t="s">
        <v>19</v>
      </c>
      <c r="K13" s="15" t="s">
        <v>20</v>
      </c>
      <c r="L13" s="1" t="s">
        <v>22</v>
      </c>
      <c r="M13" s="1"/>
    </row>
    <row r="14" spans="1:13" x14ac:dyDescent="0.35">
      <c r="A14" s="1">
        <v>891900887</v>
      </c>
      <c r="B14" s="1" t="s">
        <v>17</v>
      </c>
      <c r="C14" s="1" t="s">
        <v>23</v>
      </c>
      <c r="D14" s="10">
        <v>207</v>
      </c>
      <c r="E14" s="1"/>
      <c r="F14" s="11">
        <v>45756</v>
      </c>
      <c r="G14" s="1"/>
      <c r="H14" s="10">
        <v>8103</v>
      </c>
      <c r="I14" s="10">
        <v>8103</v>
      </c>
      <c r="J14" s="1" t="s">
        <v>19</v>
      </c>
      <c r="K14" s="15" t="s">
        <v>20</v>
      </c>
      <c r="L14" s="1" t="s">
        <v>22</v>
      </c>
      <c r="M14" s="1"/>
    </row>
    <row r="15" spans="1:13" x14ac:dyDescent="0.35">
      <c r="A15" s="1">
        <v>891900887</v>
      </c>
      <c r="B15" s="1" t="s">
        <v>17</v>
      </c>
      <c r="C15" s="1" t="s">
        <v>24</v>
      </c>
      <c r="D15" s="10">
        <v>486</v>
      </c>
      <c r="E15" s="1"/>
      <c r="F15" s="11">
        <v>45520</v>
      </c>
      <c r="G15" s="1"/>
      <c r="H15" s="10">
        <v>81400</v>
      </c>
      <c r="I15" s="10">
        <v>81400</v>
      </c>
      <c r="J15" s="1" t="s">
        <v>19</v>
      </c>
      <c r="K15" s="15" t="s">
        <v>20</v>
      </c>
      <c r="L15" s="1" t="s">
        <v>21</v>
      </c>
      <c r="M15" s="1"/>
    </row>
    <row r="16" spans="1:13" x14ac:dyDescent="0.35">
      <c r="A16" s="1">
        <v>891900887</v>
      </c>
      <c r="B16" s="1" t="s">
        <v>17</v>
      </c>
      <c r="C16" s="1" t="s">
        <v>24</v>
      </c>
      <c r="D16" s="10">
        <v>2554</v>
      </c>
      <c r="E16" s="1"/>
      <c r="F16" s="11">
        <v>45653.685810173396</v>
      </c>
      <c r="G16" s="1"/>
      <c r="H16" s="10">
        <v>81400</v>
      </c>
      <c r="I16" s="10">
        <v>81400</v>
      </c>
      <c r="J16" s="1" t="s">
        <v>19</v>
      </c>
      <c r="K16" s="15" t="s">
        <v>20</v>
      </c>
      <c r="L16" s="1" t="s">
        <v>21</v>
      </c>
      <c r="M16" s="1"/>
    </row>
    <row r="17" spans="1:13" x14ac:dyDescent="0.35">
      <c r="A17" s="1">
        <v>891900887</v>
      </c>
      <c r="B17" s="1" t="s">
        <v>17</v>
      </c>
      <c r="C17" s="1" t="s">
        <v>24</v>
      </c>
      <c r="D17" s="10">
        <v>2555</v>
      </c>
      <c r="E17" s="1"/>
      <c r="F17" s="11">
        <v>45653.693541655317</v>
      </c>
      <c r="G17" s="1"/>
      <c r="H17" s="10">
        <v>81400</v>
      </c>
      <c r="I17" s="10">
        <v>81400</v>
      </c>
      <c r="J17" s="1" t="s">
        <v>19</v>
      </c>
      <c r="K17" s="15" t="s">
        <v>20</v>
      </c>
      <c r="L17" s="1" t="s">
        <v>21</v>
      </c>
      <c r="M17" s="1"/>
    </row>
    <row r="18" spans="1:13" x14ac:dyDescent="0.35">
      <c r="A18" s="1">
        <v>891900887</v>
      </c>
      <c r="B18" s="1" t="s">
        <v>17</v>
      </c>
      <c r="C18" s="1" t="s">
        <v>24</v>
      </c>
      <c r="D18" s="10">
        <v>2562</v>
      </c>
      <c r="E18" s="1"/>
      <c r="F18" s="11">
        <v>45654.315289340448</v>
      </c>
      <c r="G18" s="1"/>
      <c r="H18" s="10">
        <v>151056</v>
      </c>
      <c r="I18" s="10">
        <v>151056</v>
      </c>
      <c r="J18" s="1" t="s">
        <v>19</v>
      </c>
      <c r="K18" s="15" t="s">
        <v>20</v>
      </c>
      <c r="L18" s="1" t="s">
        <v>21</v>
      </c>
      <c r="M18" s="1"/>
    </row>
    <row r="19" spans="1:13" x14ac:dyDescent="0.35">
      <c r="A19" s="1">
        <v>891900887</v>
      </c>
      <c r="B19" s="1" t="s">
        <v>17</v>
      </c>
      <c r="C19" s="1" t="s">
        <v>24</v>
      </c>
      <c r="D19" s="10">
        <v>2588</v>
      </c>
      <c r="E19" s="1"/>
      <c r="F19" s="11">
        <v>45659.337361111306</v>
      </c>
      <c r="G19" s="1"/>
      <c r="H19" s="10">
        <v>95327</v>
      </c>
      <c r="I19" s="10">
        <v>95327</v>
      </c>
      <c r="J19" s="1" t="s">
        <v>19</v>
      </c>
      <c r="K19" s="15" t="s">
        <v>20</v>
      </c>
      <c r="L19" s="1" t="s">
        <v>21</v>
      </c>
      <c r="M19" s="1"/>
    </row>
    <row r="20" spans="1:13" x14ac:dyDescent="0.35">
      <c r="A20" s="1">
        <v>891900887</v>
      </c>
      <c r="B20" s="1" t="s">
        <v>17</v>
      </c>
      <c r="C20" s="1" t="s">
        <v>24</v>
      </c>
      <c r="D20" s="10">
        <v>2590</v>
      </c>
      <c r="E20" s="1"/>
      <c r="F20" s="11">
        <v>45659.361145833507</v>
      </c>
      <c r="G20" s="1"/>
      <c r="H20" s="10">
        <v>104238</v>
      </c>
      <c r="I20" s="10">
        <v>104238</v>
      </c>
      <c r="J20" s="1" t="s">
        <v>19</v>
      </c>
      <c r="K20" s="15" t="s">
        <v>20</v>
      </c>
      <c r="L20" s="1" t="s">
        <v>21</v>
      </c>
      <c r="M20" s="1"/>
    </row>
    <row r="21" spans="1:13" x14ac:dyDescent="0.35">
      <c r="A21" s="1">
        <v>891900887</v>
      </c>
      <c r="B21" s="1" t="s">
        <v>17</v>
      </c>
      <c r="C21" s="1" t="s">
        <v>24</v>
      </c>
      <c r="D21" s="10">
        <v>2594</v>
      </c>
      <c r="E21" s="1"/>
      <c r="F21" s="11">
        <v>45659.405706018675</v>
      </c>
      <c r="G21" s="1"/>
      <c r="H21" s="10">
        <v>8103</v>
      </c>
      <c r="I21" s="10">
        <v>8103</v>
      </c>
      <c r="J21" s="1" t="s">
        <v>19</v>
      </c>
      <c r="K21" s="15" t="s">
        <v>20</v>
      </c>
      <c r="L21" s="1" t="s">
        <v>22</v>
      </c>
      <c r="M21" s="1"/>
    </row>
    <row r="22" spans="1:13" x14ac:dyDescent="0.35">
      <c r="A22" s="1">
        <v>891900887</v>
      </c>
      <c r="B22" s="1" t="s">
        <v>17</v>
      </c>
      <c r="C22" s="1" t="s">
        <v>24</v>
      </c>
      <c r="D22" s="10">
        <v>2597</v>
      </c>
      <c r="E22" s="1"/>
      <c r="F22" s="11">
        <v>45659.486226852052</v>
      </c>
      <c r="G22" s="1"/>
      <c r="H22" s="10">
        <v>89133</v>
      </c>
      <c r="I22" s="10">
        <v>89133</v>
      </c>
      <c r="J22" s="1" t="s">
        <v>19</v>
      </c>
      <c r="K22" s="15" t="s">
        <v>20</v>
      </c>
      <c r="L22" s="1" t="s">
        <v>21</v>
      </c>
      <c r="M22" s="1"/>
    </row>
    <row r="23" spans="1:13" x14ac:dyDescent="0.35">
      <c r="A23" s="1">
        <v>891900887</v>
      </c>
      <c r="B23" s="1" t="s">
        <v>17</v>
      </c>
      <c r="C23" s="1" t="s">
        <v>24</v>
      </c>
      <c r="D23" s="10">
        <v>2604</v>
      </c>
      <c r="E23" s="1"/>
      <c r="F23" s="11">
        <v>45659.639976840466</v>
      </c>
      <c r="G23" s="1"/>
      <c r="H23" s="10">
        <v>2911169</v>
      </c>
      <c r="I23" s="10">
        <v>2911169</v>
      </c>
      <c r="J23" s="1" t="s">
        <v>19</v>
      </c>
      <c r="K23" s="15" t="s">
        <v>20</v>
      </c>
      <c r="L23" s="1" t="s">
        <v>21</v>
      </c>
      <c r="M23" s="1"/>
    </row>
    <row r="24" spans="1:13" x14ac:dyDescent="0.35">
      <c r="A24" s="1">
        <v>891900907</v>
      </c>
      <c r="B24" s="1" t="s">
        <v>17</v>
      </c>
      <c r="C24" s="1" t="s">
        <v>24</v>
      </c>
      <c r="D24" s="10">
        <v>2556</v>
      </c>
      <c r="E24" s="1"/>
      <c r="F24" s="11">
        <v>45653.706701389048</v>
      </c>
      <c r="G24" s="1"/>
      <c r="H24" s="10">
        <v>90345</v>
      </c>
      <c r="I24" s="10">
        <v>90345</v>
      </c>
      <c r="J24" s="1" t="s">
        <v>19</v>
      </c>
      <c r="K24" s="15" t="s">
        <v>20</v>
      </c>
      <c r="L24" s="1" t="s">
        <v>21</v>
      </c>
      <c r="M24" s="1"/>
    </row>
    <row r="25" spans="1:13" x14ac:dyDescent="0.35">
      <c r="A25" s="1">
        <v>891900887</v>
      </c>
      <c r="B25" s="1" t="s">
        <v>17</v>
      </c>
      <c r="C25" s="1" t="s">
        <v>24</v>
      </c>
      <c r="D25" s="10">
        <v>2558</v>
      </c>
      <c r="E25" s="1"/>
      <c r="F25" s="11">
        <v>45653.736134247854</v>
      </c>
      <c r="G25" s="1"/>
      <c r="H25" s="10">
        <v>244877</v>
      </c>
      <c r="I25" s="10">
        <v>244877</v>
      </c>
      <c r="J25" s="1" t="s">
        <v>19</v>
      </c>
      <c r="K25" s="15" t="s">
        <v>20</v>
      </c>
      <c r="L25" s="1" t="s">
        <v>21</v>
      </c>
      <c r="M25" s="1"/>
    </row>
    <row r="26" spans="1:13" x14ac:dyDescent="0.35">
      <c r="A26" s="1">
        <v>891900887</v>
      </c>
      <c r="B26" s="1" t="s">
        <v>17</v>
      </c>
      <c r="C26" s="1" t="s">
        <v>24</v>
      </c>
      <c r="D26" s="10">
        <v>2563</v>
      </c>
      <c r="E26" s="1"/>
      <c r="F26" s="11">
        <v>45654.325902766082</v>
      </c>
      <c r="G26" s="1"/>
      <c r="H26" s="10">
        <v>82827</v>
      </c>
      <c r="I26" s="10">
        <v>82827</v>
      </c>
      <c r="J26" s="1" t="s">
        <v>19</v>
      </c>
      <c r="K26" s="15" t="s">
        <v>20</v>
      </c>
      <c r="L26" s="1" t="s">
        <v>21</v>
      </c>
      <c r="M26" s="1"/>
    </row>
    <row r="27" spans="1:13" x14ac:dyDescent="0.35">
      <c r="A27" s="1">
        <v>891900887</v>
      </c>
      <c r="B27" s="1" t="s">
        <v>17</v>
      </c>
      <c r="C27" s="1" t="s">
        <v>24</v>
      </c>
      <c r="D27" s="10">
        <v>2591</v>
      </c>
      <c r="E27" s="1"/>
      <c r="F27" s="11">
        <v>45659.375428240746</v>
      </c>
      <c r="G27" s="1"/>
      <c r="H27" s="10">
        <v>96368</v>
      </c>
      <c r="I27" s="10">
        <v>96368</v>
      </c>
      <c r="J27" s="1" t="s">
        <v>19</v>
      </c>
      <c r="K27" s="15" t="s">
        <v>20</v>
      </c>
      <c r="L27" s="1" t="s">
        <v>21</v>
      </c>
      <c r="M27" s="1"/>
    </row>
    <row r="28" spans="1:13" x14ac:dyDescent="0.35">
      <c r="A28" s="1">
        <v>891900887</v>
      </c>
      <c r="B28" s="1" t="s">
        <v>17</v>
      </c>
      <c r="C28" s="1" t="s">
        <v>24</v>
      </c>
      <c r="D28" s="10">
        <v>2592</v>
      </c>
      <c r="E28" s="1"/>
      <c r="F28" s="11">
        <v>45659.391319432762</v>
      </c>
      <c r="G28" s="1"/>
      <c r="H28" s="10">
        <v>8103</v>
      </c>
      <c r="I28" s="10">
        <v>8103</v>
      </c>
      <c r="J28" s="1" t="s">
        <v>19</v>
      </c>
      <c r="K28" s="15" t="s">
        <v>20</v>
      </c>
      <c r="L28" s="1" t="s">
        <v>22</v>
      </c>
      <c r="M28" s="1"/>
    </row>
    <row r="29" spans="1:13" x14ac:dyDescent="0.35">
      <c r="A29" s="1">
        <v>891900887</v>
      </c>
      <c r="B29" s="1" t="s">
        <v>17</v>
      </c>
      <c r="C29" s="1" t="s">
        <v>24</v>
      </c>
      <c r="D29" s="10">
        <v>2593</v>
      </c>
      <c r="E29" s="1"/>
      <c r="F29" s="11">
        <v>45659.399861111306</v>
      </c>
      <c r="G29" s="1"/>
      <c r="H29" s="10">
        <v>8103</v>
      </c>
      <c r="I29" s="10">
        <v>8103</v>
      </c>
      <c r="J29" s="1" t="s">
        <v>19</v>
      </c>
      <c r="K29" s="15" t="s">
        <v>20</v>
      </c>
      <c r="L29" s="1" t="s">
        <v>22</v>
      </c>
      <c r="M29" s="1"/>
    </row>
    <row r="30" spans="1:13" x14ac:dyDescent="0.35">
      <c r="A30" s="1">
        <v>891900887</v>
      </c>
      <c r="B30" s="1" t="s">
        <v>17</v>
      </c>
      <c r="C30" s="1" t="s">
        <v>24</v>
      </c>
      <c r="D30" s="10">
        <v>2595</v>
      </c>
      <c r="E30" s="1"/>
      <c r="F30" s="11">
        <v>45659.441180555616</v>
      </c>
      <c r="G30" s="1"/>
      <c r="H30" s="10">
        <v>106519</v>
      </c>
      <c r="I30" s="10">
        <v>106519</v>
      </c>
      <c r="J30" s="1" t="s">
        <v>19</v>
      </c>
      <c r="K30" s="15" t="s">
        <v>20</v>
      </c>
      <c r="L30" s="1" t="s">
        <v>21</v>
      </c>
      <c r="M30" s="1"/>
    </row>
    <row r="31" spans="1:13" x14ac:dyDescent="0.35">
      <c r="A31" s="1">
        <v>891900887</v>
      </c>
      <c r="B31" s="1" t="s">
        <v>17</v>
      </c>
      <c r="C31" s="1" t="s">
        <v>24</v>
      </c>
      <c r="D31" s="10">
        <v>2605</v>
      </c>
      <c r="E31" s="1"/>
      <c r="F31" s="11">
        <v>45659.65354165528</v>
      </c>
      <c r="G31" s="1"/>
      <c r="H31" s="10">
        <v>2891395</v>
      </c>
      <c r="I31" s="10">
        <v>2891395</v>
      </c>
      <c r="J31" s="1" t="s">
        <v>19</v>
      </c>
      <c r="K31" s="15" t="s">
        <v>20</v>
      </c>
      <c r="L31" s="1" t="s">
        <v>21</v>
      </c>
      <c r="M31" s="1"/>
    </row>
    <row r="32" spans="1:13" x14ac:dyDescent="0.35">
      <c r="A32" s="14" t="s">
        <v>33</v>
      </c>
      <c r="H32" s="13">
        <f>SUM(H4:H31)</f>
        <v>9800316</v>
      </c>
      <c r="I32" s="100">
        <f>SUM(I4:I31)</f>
        <v>9800316</v>
      </c>
    </row>
  </sheetData>
  <mergeCells count="3">
    <mergeCell ref="E1:L1"/>
    <mergeCell ref="E2:L2"/>
    <mergeCell ref="A1:D2"/>
  </mergeCells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D9578-8AED-435E-AC91-8455C6871798}">
  <sheetPr filterMode="1"/>
  <dimension ref="A1:BI30"/>
  <sheetViews>
    <sheetView workbookViewId="0">
      <selection activeCell="H2" sqref="H2"/>
    </sheetView>
  </sheetViews>
  <sheetFormatPr baseColWidth="10" defaultRowHeight="14.5" x14ac:dyDescent="0.35"/>
  <cols>
    <col min="1" max="1" width="8.90625" customWidth="1"/>
    <col min="3" max="3" width="6.36328125" bestFit="1" customWidth="1"/>
    <col min="4" max="4" width="6.6328125" bestFit="1" customWidth="1"/>
    <col min="5" max="5" width="8" bestFit="1" customWidth="1"/>
    <col min="6" max="6" width="8" customWidth="1"/>
    <col min="8" max="8" width="8.453125" bestFit="1" customWidth="1"/>
    <col min="9" max="9" width="8.08984375" bestFit="1" customWidth="1"/>
    <col min="12" max="12" width="7.36328125" bestFit="1" customWidth="1"/>
    <col min="13" max="13" width="7.26953125" bestFit="1" customWidth="1"/>
    <col min="16" max="16" width="15" bestFit="1" customWidth="1"/>
    <col min="41" max="41" width="11.90625" customWidth="1"/>
    <col min="43" max="43" width="12" customWidth="1"/>
    <col min="51" max="51" width="14.08984375" customWidth="1"/>
    <col min="53" max="53" width="13.26953125" customWidth="1"/>
    <col min="55" max="55" width="12.90625" customWidth="1"/>
    <col min="58" max="58" width="13.6328125" customWidth="1"/>
    <col min="59" max="59" width="12.81640625" customWidth="1"/>
    <col min="61" max="61" width="12.81640625" customWidth="1"/>
  </cols>
  <sheetData>
    <row r="1" spans="1:61" s="26" customFormat="1" ht="19" customHeight="1" x14ac:dyDescent="0.2">
      <c r="A1" s="16">
        <v>45777</v>
      </c>
      <c r="B1" s="17"/>
      <c r="C1" s="17"/>
      <c r="D1" s="17"/>
      <c r="E1" s="17"/>
      <c r="F1" s="17"/>
      <c r="G1" s="17"/>
      <c r="H1" s="18"/>
      <c r="I1" s="18"/>
      <c r="J1" s="19">
        <f>+SUBTOTAL(9,J3:J1048576)</f>
        <v>3466855</v>
      </c>
      <c r="K1" s="19">
        <f>+SUBTOTAL(9,K3:K1048576)</f>
        <v>3466855</v>
      </c>
      <c r="L1" s="17"/>
      <c r="M1" s="17"/>
      <c r="N1" s="17"/>
      <c r="O1" s="20">
        <f>+K1-SUM(AU1:BC1)</f>
        <v>0</v>
      </c>
      <c r="P1" s="21"/>
      <c r="Q1" s="22">
        <f>+SUBTOTAL(9,Q3:Q26698)</f>
        <v>0</v>
      </c>
      <c r="R1" s="23"/>
      <c r="S1" s="21"/>
      <c r="T1" s="18"/>
      <c r="U1" s="18"/>
      <c r="V1" s="18"/>
      <c r="W1" s="18"/>
      <c r="X1" s="21"/>
      <c r="Y1" s="21"/>
      <c r="Z1" s="22">
        <f t="shared" ref="Z1:AG1" si="0">+SUBTOTAL(9,Z3:Z26698)</f>
        <v>249727</v>
      </c>
      <c r="AA1" s="22">
        <f t="shared" si="0"/>
        <v>249727</v>
      </c>
      <c r="AB1" s="22">
        <f t="shared" si="0"/>
        <v>0</v>
      </c>
      <c r="AC1" s="22">
        <f t="shared" si="0"/>
        <v>0</v>
      </c>
      <c r="AD1" s="22">
        <f t="shared" si="0"/>
        <v>0</v>
      </c>
      <c r="AE1" s="22">
        <f t="shared" si="0"/>
        <v>0</v>
      </c>
      <c r="AF1" s="22">
        <f t="shared" si="0"/>
        <v>0</v>
      </c>
      <c r="AG1" s="22">
        <f t="shared" si="0"/>
        <v>0</v>
      </c>
      <c r="AH1" s="21"/>
      <c r="AI1" s="21"/>
      <c r="AJ1" s="21"/>
      <c r="AK1" s="21"/>
      <c r="AL1" s="22">
        <f t="shared" ref="AL1:AN1" si="1">+SUBTOTAL(9,AL3:AL26698)</f>
        <v>0</v>
      </c>
      <c r="AM1" s="22">
        <f t="shared" si="1"/>
        <v>0</v>
      </c>
      <c r="AN1" s="22">
        <f t="shared" si="1"/>
        <v>0</v>
      </c>
      <c r="AO1" s="21"/>
      <c r="AP1" s="21"/>
      <c r="AQ1" s="21"/>
      <c r="AR1" s="21"/>
      <c r="AS1" s="21"/>
      <c r="AT1" s="21"/>
      <c r="AU1" s="22">
        <f t="shared" ref="AU1:BD1" si="2">+SUBTOTAL(9,AU3:AU26698)</f>
        <v>0</v>
      </c>
      <c r="AV1" s="22">
        <f t="shared" si="2"/>
        <v>0</v>
      </c>
      <c r="AW1" s="22">
        <f t="shared" si="2"/>
        <v>3466855</v>
      </c>
      <c r="AX1" s="22">
        <f t="shared" si="2"/>
        <v>0</v>
      </c>
      <c r="AY1" s="22">
        <f t="shared" si="2"/>
        <v>0</v>
      </c>
      <c r="AZ1" s="22">
        <f t="shared" si="2"/>
        <v>0</v>
      </c>
      <c r="BA1" s="22">
        <f t="shared" si="2"/>
        <v>0</v>
      </c>
      <c r="BB1" s="22">
        <f t="shared" si="2"/>
        <v>0</v>
      </c>
      <c r="BC1" s="22">
        <f t="shared" si="2"/>
        <v>0</v>
      </c>
      <c r="BD1" s="22">
        <f t="shared" si="2"/>
        <v>0</v>
      </c>
      <c r="BE1" s="24"/>
      <c r="BF1" s="24"/>
      <c r="BG1" s="24"/>
      <c r="BH1" s="24"/>
      <c r="BI1" s="25"/>
    </row>
    <row r="2" spans="1:61" s="40" customFormat="1" ht="30" x14ac:dyDescent="0.2">
      <c r="A2" s="27" t="s">
        <v>6</v>
      </c>
      <c r="B2" s="27" t="s">
        <v>8</v>
      </c>
      <c r="C2" s="27" t="s">
        <v>0</v>
      </c>
      <c r="D2" s="27" t="s">
        <v>1</v>
      </c>
      <c r="E2" s="27" t="s">
        <v>34</v>
      </c>
      <c r="F2" s="27" t="s">
        <v>178</v>
      </c>
      <c r="G2" s="27" t="s">
        <v>35</v>
      </c>
      <c r="H2" s="28" t="s">
        <v>2</v>
      </c>
      <c r="I2" s="28" t="s">
        <v>3</v>
      </c>
      <c r="J2" s="29" t="s">
        <v>4</v>
      </c>
      <c r="K2" s="29" t="s">
        <v>5</v>
      </c>
      <c r="L2" s="27" t="s">
        <v>7</v>
      </c>
      <c r="M2" s="27" t="s">
        <v>9</v>
      </c>
      <c r="N2" s="27" t="s">
        <v>10</v>
      </c>
      <c r="O2" s="30" t="s">
        <v>36</v>
      </c>
      <c r="P2" s="31" t="str">
        <f ca="1">+CONCATENATE("ESTADO EPS ",TEXT(TODAY(),"DD-MM-YYYY"))</f>
        <v>ESTADO EPS 29-05-2025</v>
      </c>
      <c r="Q2" s="32" t="s">
        <v>37</v>
      </c>
      <c r="R2" s="33" t="s">
        <v>38</v>
      </c>
      <c r="S2" s="34" t="s">
        <v>39</v>
      </c>
      <c r="T2" s="35" t="s">
        <v>40</v>
      </c>
      <c r="U2" s="35" t="s">
        <v>41</v>
      </c>
      <c r="V2" s="35" t="s">
        <v>42</v>
      </c>
      <c r="W2" s="35" t="s">
        <v>43</v>
      </c>
      <c r="X2" s="34" t="s">
        <v>44</v>
      </c>
      <c r="Y2" s="34" t="s">
        <v>45</v>
      </c>
      <c r="Z2" s="34" t="s">
        <v>46</v>
      </c>
      <c r="AA2" s="34" t="s">
        <v>47</v>
      </c>
      <c r="AB2" s="34" t="s">
        <v>48</v>
      </c>
      <c r="AC2" s="34" t="s">
        <v>49</v>
      </c>
      <c r="AD2" s="34" t="s">
        <v>50</v>
      </c>
      <c r="AE2" s="34" t="s">
        <v>51</v>
      </c>
      <c r="AF2" s="34" t="s">
        <v>52</v>
      </c>
      <c r="AG2" s="34" t="s">
        <v>53</v>
      </c>
      <c r="AH2" s="34" t="s">
        <v>54</v>
      </c>
      <c r="AI2" s="34" t="s">
        <v>55</v>
      </c>
      <c r="AJ2" s="34" t="s">
        <v>56</v>
      </c>
      <c r="AK2" s="34" t="s">
        <v>57</v>
      </c>
      <c r="AL2" s="34" t="s">
        <v>58</v>
      </c>
      <c r="AM2" s="34" t="s">
        <v>59</v>
      </c>
      <c r="AN2" s="36" t="s">
        <v>60</v>
      </c>
      <c r="AO2" s="36" t="s">
        <v>61</v>
      </c>
      <c r="AP2" s="36" t="s">
        <v>62</v>
      </c>
      <c r="AQ2" s="36" t="s">
        <v>63</v>
      </c>
      <c r="AR2" s="36" t="s">
        <v>64</v>
      </c>
      <c r="AS2" s="36" t="s">
        <v>65</v>
      </c>
      <c r="AT2" s="36" t="s">
        <v>66</v>
      </c>
      <c r="AU2" s="37" t="s">
        <v>67</v>
      </c>
      <c r="AV2" s="37" t="s">
        <v>68</v>
      </c>
      <c r="AW2" s="37" t="s">
        <v>69</v>
      </c>
      <c r="AX2" s="37" t="s">
        <v>52</v>
      </c>
      <c r="AY2" s="37" t="s">
        <v>70</v>
      </c>
      <c r="AZ2" s="37" t="s">
        <v>51</v>
      </c>
      <c r="BA2" s="37" t="s">
        <v>71</v>
      </c>
      <c r="BB2" s="37" t="s">
        <v>72</v>
      </c>
      <c r="BC2" s="38" t="s">
        <v>73</v>
      </c>
      <c r="BD2" s="39" t="s">
        <v>74</v>
      </c>
      <c r="BE2" s="39" t="s">
        <v>75</v>
      </c>
      <c r="BF2" s="39" t="s">
        <v>76</v>
      </c>
      <c r="BG2" s="39" t="s">
        <v>77</v>
      </c>
      <c r="BH2" s="39" t="s">
        <v>78</v>
      </c>
      <c r="BI2" s="39" t="s">
        <v>79</v>
      </c>
    </row>
    <row r="3" spans="1:61" s="26" customFormat="1" ht="10" hidden="1" x14ac:dyDescent="0.2">
      <c r="A3" s="41">
        <v>891900887</v>
      </c>
      <c r="B3" s="41" t="s">
        <v>80</v>
      </c>
      <c r="C3" s="42" t="s">
        <v>81</v>
      </c>
      <c r="D3" s="43">
        <v>6370</v>
      </c>
      <c r="E3" s="41" t="s">
        <v>82</v>
      </c>
      <c r="F3" s="41" t="s">
        <v>179</v>
      </c>
      <c r="G3" s="41" t="s">
        <v>83</v>
      </c>
      <c r="H3" s="44">
        <v>44740</v>
      </c>
      <c r="I3" s="44"/>
      <c r="J3" s="45">
        <v>6900</v>
      </c>
      <c r="K3" s="45">
        <v>6900</v>
      </c>
      <c r="L3" s="42" t="s">
        <v>19</v>
      </c>
      <c r="M3" s="42" t="s">
        <v>20</v>
      </c>
      <c r="N3" s="42" t="s">
        <v>22</v>
      </c>
      <c r="O3" s="46" t="e">
        <v>#N/A</v>
      </c>
      <c r="P3" s="47" t="s">
        <v>177</v>
      </c>
      <c r="Q3" s="47">
        <v>0</v>
      </c>
      <c r="R3" s="46"/>
      <c r="S3" s="46" t="s">
        <v>84</v>
      </c>
      <c r="T3" s="48">
        <v>44689</v>
      </c>
      <c r="U3" s="48">
        <v>44776</v>
      </c>
      <c r="V3" s="48">
        <v>44776</v>
      </c>
      <c r="W3" s="48"/>
      <c r="X3" s="42">
        <v>1001</v>
      </c>
      <c r="Y3" s="42" t="s">
        <v>85</v>
      </c>
      <c r="Z3" s="47">
        <v>6900</v>
      </c>
      <c r="AA3" s="47">
        <v>6900</v>
      </c>
      <c r="AB3" s="47">
        <v>0</v>
      </c>
      <c r="AC3" s="47">
        <v>0</v>
      </c>
      <c r="AD3" s="47">
        <v>0</v>
      </c>
      <c r="AE3" s="47">
        <v>0</v>
      </c>
      <c r="AF3" s="47">
        <v>0</v>
      </c>
      <c r="AG3" s="47">
        <v>0</v>
      </c>
      <c r="AH3" s="46"/>
      <c r="AI3" s="46"/>
      <c r="AJ3" s="46"/>
      <c r="AK3" s="46"/>
      <c r="AL3" s="47">
        <v>0</v>
      </c>
      <c r="AM3" s="47">
        <v>6900</v>
      </c>
      <c r="AN3" s="47">
        <v>0</v>
      </c>
      <c r="AO3" s="46"/>
      <c r="AP3" s="46"/>
      <c r="AQ3" s="46"/>
      <c r="AR3" s="46"/>
      <c r="AS3" s="46"/>
      <c r="AT3" s="46" t="s">
        <v>86</v>
      </c>
      <c r="AU3" s="45">
        <v>6900</v>
      </c>
      <c r="AV3" s="47">
        <v>0</v>
      </c>
      <c r="AW3" s="47">
        <v>0</v>
      </c>
      <c r="AX3" s="47">
        <v>0</v>
      </c>
      <c r="AY3" s="47">
        <v>0</v>
      </c>
      <c r="AZ3" s="47">
        <v>0</v>
      </c>
      <c r="BA3" s="47">
        <v>0</v>
      </c>
      <c r="BB3" s="47">
        <v>0</v>
      </c>
      <c r="BC3" s="47">
        <v>0</v>
      </c>
      <c r="BD3" s="47">
        <v>6900</v>
      </c>
      <c r="BE3" s="47">
        <v>0</v>
      </c>
      <c r="BF3" s="98">
        <v>2201341432</v>
      </c>
      <c r="BG3" s="99">
        <v>44943</v>
      </c>
      <c r="BH3" s="46" t="str">
        <f>VLOOKUP($BF3,[3]Hoja2!$F$4:$I$6,3,0)</f>
        <v>(en blanco)</v>
      </c>
      <c r="BI3" s="47">
        <f>VLOOKUP($BF3,[3]Hoja2!$F$4:$I$6,4,0)</f>
        <v>6900</v>
      </c>
    </row>
    <row r="4" spans="1:61" s="26" customFormat="1" ht="10" x14ac:dyDescent="0.2">
      <c r="A4" s="41">
        <v>891900887</v>
      </c>
      <c r="B4" s="41" t="s">
        <v>80</v>
      </c>
      <c r="C4" s="42" t="s">
        <v>81</v>
      </c>
      <c r="D4" s="43">
        <v>12414</v>
      </c>
      <c r="E4" s="41" t="s">
        <v>87</v>
      </c>
      <c r="F4" s="41" t="s">
        <v>180</v>
      </c>
      <c r="G4" s="41" t="s">
        <v>88</v>
      </c>
      <c r="H4" s="44">
        <v>45461</v>
      </c>
      <c r="I4" s="44"/>
      <c r="J4" s="45">
        <v>85500</v>
      </c>
      <c r="K4" s="45">
        <v>85500</v>
      </c>
      <c r="L4" s="42" t="s">
        <v>19</v>
      </c>
      <c r="M4" s="42" t="s">
        <v>20</v>
      </c>
      <c r="N4" s="42" t="s">
        <v>22</v>
      </c>
      <c r="O4" s="46" t="s">
        <v>144</v>
      </c>
      <c r="P4" s="47" t="s">
        <v>89</v>
      </c>
      <c r="Q4" s="47">
        <v>0</v>
      </c>
      <c r="R4" s="46"/>
      <c r="S4" s="46" t="s">
        <v>90</v>
      </c>
      <c r="T4" s="48">
        <v>45461</v>
      </c>
      <c r="U4" s="48"/>
      <c r="V4" s="48"/>
      <c r="W4" s="48"/>
      <c r="X4" s="49" t="s">
        <v>91</v>
      </c>
      <c r="Y4" s="49" t="s">
        <v>91</v>
      </c>
      <c r="Z4" s="47">
        <v>85500</v>
      </c>
      <c r="AA4" s="47">
        <v>85500</v>
      </c>
      <c r="AB4" s="47">
        <v>0</v>
      </c>
      <c r="AC4" s="47">
        <v>0</v>
      </c>
      <c r="AD4" s="47">
        <v>0</v>
      </c>
      <c r="AE4" s="47">
        <v>0</v>
      </c>
      <c r="AF4" s="47">
        <v>0</v>
      </c>
      <c r="AG4" s="47">
        <v>0</v>
      </c>
      <c r="AH4" s="46"/>
      <c r="AI4" s="46"/>
      <c r="AJ4" s="46"/>
      <c r="AK4" s="46"/>
      <c r="AL4" s="47">
        <v>0</v>
      </c>
      <c r="AM4" s="47">
        <v>0</v>
      </c>
      <c r="AN4" s="47">
        <v>0</v>
      </c>
      <c r="AO4" s="46"/>
      <c r="AP4" s="46"/>
      <c r="AQ4" s="46"/>
      <c r="AR4" s="46"/>
      <c r="AS4" s="46"/>
      <c r="AT4" s="46"/>
      <c r="AU4" s="47">
        <v>0</v>
      </c>
      <c r="AV4" s="47">
        <v>0</v>
      </c>
      <c r="AW4" s="45">
        <v>85500</v>
      </c>
      <c r="AX4" s="47">
        <v>0</v>
      </c>
      <c r="AY4" s="47">
        <v>0</v>
      </c>
      <c r="AZ4" s="47">
        <v>0</v>
      </c>
      <c r="BA4" s="47">
        <v>0</v>
      </c>
      <c r="BB4" s="47">
        <v>0</v>
      </c>
      <c r="BC4" s="47">
        <v>0</v>
      </c>
      <c r="BD4" s="47">
        <v>0</v>
      </c>
      <c r="BE4" s="47">
        <v>0</v>
      </c>
      <c r="BF4" s="46"/>
      <c r="BG4" s="46"/>
      <c r="BH4" s="46"/>
      <c r="BI4" s="47">
        <v>0</v>
      </c>
    </row>
    <row r="5" spans="1:61" s="26" customFormat="1" ht="10" hidden="1" x14ac:dyDescent="0.2">
      <c r="A5" s="41">
        <v>891900887</v>
      </c>
      <c r="B5" s="41" t="s">
        <v>80</v>
      </c>
      <c r="C5" s="42" t="s">
        <v>23</v>
      </c>
      <c r="D5" s="43">
        <v>207</v>
      </c>
      <c r="E5" s="41" t="s">
        <v>92</v>
      </c>
      <c r="F5" s="41" t="s">
        <v>181</v>
      </c>
      <c r="G5" s="41" t="s">
        <v>93</v>
      </c>
      <c r="H5" s="44">
        <v>45756</v>
      </c>
      <c r="I5" s="44"/>
      <c r="J5" s="45">
        <v>8103</v>
      </c>
      <c r="K5" s="45">
        <v>8103</v>
      </c>
      <c r="L5" s="42" t="s">
        <v>19</v>
      </c>
      <c r="M5" s="42" t="s">
        <v>20</v>
      </c>
      <c r="N5" s="42" t="s">
        <v>22</v>
      </c>
      <c r="O5" s="46" t="e">
        <v>#N/A</v>
      </c>
      <c r="P5" s="47" t="s">
        <v>89</v>
      </c>
      <c r="Q5" s="47">
        <v>0</v>
      </c>
      <c r="R5" s="46"/>
      <c r="S5" s="46" t="s">
        <v>90</v>
      </c>
      <c r="T5" s="48">
        <v>45757</v>
      </c>
      <c r="U5" s="48"/>
      <c r="V5" s="48"/>
      <c r="W5" s="48"/>
      <c r="X5" s="49" t="s">
        <v>91</v>
      </c>
      <c r="Y5" s="49" t="s">
        <v>91</v>
      </c>
      <c r="Z5" s="47">
        <v>8103</v>
      </c>
      <c r="AA5" s="47">
        <v>8103</v>
      </c>
      <c r="AB5" s="47">
        <v>0</v>
      </c>
      <c r="AC5" s="47">
        <v>0</v>
      </c>
      <c r="AD5" s="47">
        <v>0</v>
      </c>
      <c r="AE5" s="47">
        <v>0</v>
      </c>
      <c r="AF5" s="47">
        <v>0</v>
      </c>
      <c r="AG5" s="47">
        <v>0</v>
      </c>
      <c r="AH5" s="46"/>
      <c r="AI5" s="46"/>
      <c r="AJ5" s="46"/>
      <c r="AK5" s="46"/>
      <c r="AL5" s="47">
        <v>0</v>
      </c>
      <c r="AM5" s="47">
        <v>0</v>
      </c>
      <c r="AN5" s="47">
        <v>0</v>
      </c>
      <c r="AO5" s="46"/>
      <c r="AP5" s="46"/>
      <c r="AQ5" s="46"/>
      <c r="AR5" s="46"/>
      <c r="AS5" s="46"/>
      <c r="AT5" s="46"/>
      <c r="AU5" s="47">
        <v>0</v>
      </c>
      <c r="AV5" s="47">
        <v>0</v>
      </c>
      <c r="AW5" s="45">
        <v>8103</v>
      </c>
      <c r="AX5" s="47">
        <v>0</v>
      </c>
      <c r="AY5" s="47">
        <v>0</v>
      </c>
      <c r="AZ5" s="47">
        <v>0</v>
      </c>
      <c r="BA5" s="47">
        <v>0</v>
      </c>
      <c r="BB5" s="47">
        <v>0</v>
      </c>
      <c r="BC5" s="47">
        <v>0</v>
      </c>
      <c r="BD5" s="47">
        <v>0</v>
      </c>
      <c r="BE5" s="47">
        <v>0</v>
      </c>
      <c r="BF5" s="46"/>
      <c r="BG5" s="46"/>
      <c r="BH5" s="46"/>
      <c r="BI5" s="47">
        <v>0</v>
      </c>
    </row>
    <row r="6" spans="1:61" s="26" customFormat="1" ht="10" x14ac:dyDescent="0.2">
      <c r="A6" s="41">
        <v>891900887</v>
      </c>
      <c r="B6" s="41" t="s">
        <v>80</v>
      </c>
      <c r="C6" s="42" t="s">
        <v>24</v>
      </c>
      <c r="D6" s="43">
        <v>486</v>
      </c>
      <c r="E6" s="41" t="s">
        <v>94</v>
      </c>
      <c r="F6" s="41" t="s">
        <v>182</v>
      </c>
      <c r="G6" s="41" t="s">
        <v>95</v>
      </c>
      <c r="H6" s="44">
        <v>45520</v>
      </c>
      <c r="I6" s="44"/>
      <c r="J6" s="45">
        <v>81400</v>
      </c>
      <c r="K6" s="45">
        <v>81400</v>
      </c>
      <c r="L6" s="42" t="s">
        <v>19</v>
      </c>
      <c r="M6" s="42" t="s">
        <v>20</v>
      </c>
      <c r="N6" s="42" t="s">
        <v>21</v>
      </c>
      <c r="O6" s="46" t="s">
        <v>144</v>
      </c>
      <c r="P6" s="47" t="s">
        <v>89</v>
      </c>
      <c r="Q6" s="47">
        <v>0</v>
      </c>
      <c r="R6" s="46"/>
      <c r="S6" s="46" t="s">
        <v>90</v>
      </c>
      <c r="T6" s="48">
        <v>45520</v>
      </c>
      <c r="U6" s="48"/>
      <c r="V6" s="48"/>
      <c r="W6" s="48"/>
      <c r="X6" s="49" t="s">
        <v>91</v>
      </c>
      <c r="Y6" s="49" t="s">
        <v>91</v>
      </c>
      <c r="Z6" s="47">
        <v>81400</v>
      </c>
      <c r="AA6" s="47">
        <v>81400</v>
      </c>
      <c r="AB6" s="47">
        <v>0</v>
      </c>
      <c r="AC6" s="47">
        <v>0</v>
      </c>
      <c r="AD6" s="47">
        <v>0</v>
      </c>
      <c r="AE6" s="47">
        <v>0</v>
      </c>
      <c r="AF6" s="47">
        <v>0</v>
      </c>
      <c r="AG6" s="47">
        <v>0</v>
      </c>
      <c r="AH6" s="46"/>
      <c r="AI6" s="46"/>
      <c r="AJ6" s="46"/>
      <c r="AK6" s="46"/>
      <c r="AL6" s="47">
        <v>0</v>
      </c>
      <c r="AM6" s="47">
        <v>0</v>
      </c>
      <c r="AN6" s="47">
        <v>0</v>
      </c>
      <c r="AO6" s="46"/>
      <c r="AP6" s="46"/>
      <c r="AQ6" s="46"/>
      <c r="AR6" s="46"/>
      <c r="AS6" s="46"/>
      <c r="AT6" s="46"/>
      <c r="AU6" s="47">
        <v>0</v>
      </c>
      <c r="AV6" s="47">
        <v>0</v>
      </c>
      <c r="AW6" s="45">
        <v>81400</v>
      </c>
      <c r="AX6" s="47">
        <v>0</v>
      </c>
      <c r="AY6" s="47">
        <v>0</v>
      </c>
      <c r="AZ6" s="47">
        <v>0</v>
      </c>
      <c r="BA6" s="47">
        <v>0</v>
      </c>
      <c r="BB6" s="47">
        <v>0</v>
      </c>
      <c r="BC6" s="47">
        <v>0</v>
      </c>
      <c r="BD6" s="47">
        <v>0</v>
      </c>
      <c r="BE6" s="47">
        <v>0</v>
      </c>
      <c r="BF6" s="46"/>
      <c r="BG6" s="46"/>
      <c r="BH6" s="46"/>
      <c r="BI6" s="47">
        <v>0</v>
      </c>
    </row>
    <row r="7" spans="1:61" s="26" customFormat="1" ht="10" x14ac:dyDescent="0.2">
      <c r="A7" s="41">
        <v>891900887</v>
      </c>
      <c r="B7" s="41" t="s">
        <v>80</v>
      </c>
      <c r="C7" s="42" t="s">
        <v>24</v>
      </c>
      <c r="D7" s="43">
        <v>2563</v>
      </c>
      <c r="E7" s="41" t="s">
        <v>96</v>
      </c>
      <c r="F7" s="41" t="s">
        <v>183</v>
      </c>
      <c r="G7" s="41" t="s">
        <v>97</v>
      </c>
      <c r="H7" s="44">
        <v>45654.325902766082</v>
      </c>
      <c r="I7" s="44"/>
      <c r="J7" s="45">
        <v>82827</v>
      </c>
      <c r="K7" s="45">
        <v>82827</v>
      </c>
      <c r="L7" s="42" t="s">
        <v>19</v>
      </c>
      <c r="M7" s="42" t="s">
        <v>20</v>
      </c>
      <c r="N7" s="42" t="s">
        <v>21</v>
      </c>
      <c r="O7" s="46" t="e">
        <v>#N/A</v>
      </c>
      <c r="P7" s="47" t="s">
        <v>89</v>
      </c>
      <c r="Q7" s="47">
        <v>0</v>
      </c>
      <c r="R7" s="46"/>
      <c r="S7" s="46" t="s">
        <v>90</v>
      </c>
      <c r="T7" s="48">
        <v>45654</v>
      </c>
      <c r="U7" s="48"/>
      <c r="V7" s="48"/>
      <c r="W7" s="48"/>
      <c r="X7" s="49" t="s">
        <v>91</v>
      </c>
      <c r="Y7" s="49" t="s">
        <v>91</v>
      </c>
      <c r="Z7" s="47">
        <v>82827</v>
      </c>
      <c r="AA7" s="47">
        <v>82827</v>
      </c>
      <c r="AB7" s="47">
        <v>0</v>
      </c>
      <c r="AC7" s="47">
        <v>0</v>
      </c>
      <c r="AD7" s="47">
        <v>0</v>
      </c>
      <c r="AE7" s="47">
        <v>0</v>
      </c>
      <c r="AF7" s="47">
        <v>0</v>
      </c>
      <c r="AG7" s="47">
        <v>0</v>
      </c>
      <c r="AH7" s="46"/>
      <c r="AI7" s="46"/>
      <c r="AJ7" s="46"/>
      <c r="AK7" s="46"/>
      <c r="AL7" s="47">
        <v>0</v>
      </c>
      <c r="AM7" s="47">
        <v>0</v>
      </c>
      <c r="AN7" s="47">
        <v>0</v>
      </c>
      <c r="AO7" s="46"/>
      <c r="AP7" s="46"/>
      <c r="AQ7" s="46"/>
      <c r="AR7" s="46"/>
      <c r="AS7" s="46"/>
      <c r="AT7" s="46"/>
      <c r="AU7" s="47">
        <v>0</v>
      </c>
      <c r="AV7" s="47">
        <v>0</v>
      </c>
      <c r="AW7" s="45">
        <v>82827</v>
      </c>
      <c r="AX7" s="47">
        <v>0</v>
      </c>
      <c r="AY7" s="47">
        <v>0</v>
      </c>
      <c r="AZ7" s="47">
        <v>0</v>
      </c>
      <c r="BA7" s="47">
        <v>0</v>
      </c>
      <c r="BB7" s="47">
        <v>0</v>
      </c>
      <c r="BC7" s="47">
        <v>0</v>
      </c>
      <c r="BD7" s="47">
        <v>0</v>
      </c>
      <c r="BE7" s="47">
        <v>0</v>
      </c>
      <c r="BF7" s="46"/>
      <c r="BG7" s="46"/>
      <c r="BH7" s="46"/>
      <c r="BI7" s="47">
        <v>0</v>
      </c>
    </row>
    <row r="8" spans="1:61" s="26" customFormat="1" ht="10" x14ac:dyDescent="0.2">
      <c r="A8" s="41">
        <v>891900887</v>
      </c>
      <c r="B8" s="41" t="s">
        <v>80</v>
      </c>
      <c r="C8" s="42" t="s">
        <v>81</v>
      </c>
      <c r="D8" s="43">
        <v>4122</v>
      </c>
      <c r="E8" s="41" t="s">
        <v>98</v>
      </c>
      <c r="F8" s="41" t="s">
        <v>184</v>
      </c>
      <c r="G8" s="41" t="s">
        <v>99</v>
      </c>
      <c r="H8" s="44">
        <v>44625</v>
      </c>
      <c r="I8" s="44"/>
      <c r="J8" s="45">
        <v>2083494</v>
      </c>
      <c r="K8" s="45">
        <v>2083494</v>
      </c>
      <c r="L8" s="42" t="s">
        <v>19</v>
      </c>
      <c r="M8" s="42" t="s">
        <v>20</v>
      </c>
      <c r="N8" s="42" t="s">
        <v>21</v>
      </c>
      <c r="O8" s="46" t="s">
        <v>144</v>
      </c>
      <c r="P8" s="47" t="s">
        <v>89</v>
      </c>
      <c r="Q8" s="47">
        <v>0</v>
      </c>
      <c r="R8" s="46"/>
      <c r="S8" s="46"/>
      <c r="T8" s="48"/>
      <c r="U8" s="48"/>
      <c r="V8" s="48"/>
      <c r="W8" s="48"/>
      <c r="X8" s="49" t="s">
        <v>91</v>
      </c>
      <c r="Y8" s="49" t="s">
        <v>91</v>
      </c>
      <c r="Z8" s="47">
        <v>0</v>
      </c>
      <c r="AA8" s="47">
        <v>0</v>
      </c>
      <c r="AB8" s="47">
        <v>0</v>
      </c>
      <c r="AC8" s="47">
        <v>0</v>
      </c>
      <c r="AD8" s="47">
        <v>0</v>
      </c>
      <c r="AE8" s="47">
        <v>0</v>
      </c>
      <c r="AF8" s="47">
        <v>0</v>
      </c>
      <c r="AG8" s="47">
        <v>0</v>
      </c>
      <c r="AH8" s="46"/>
      <c r="AI8" s="46"/>
      <c r="AJ8" s="46"/>
      <c r="AK8" s="46"/>
      <c r="AL8" s="47">
        <v>0</v>
      </c>
      <c r="AM8" s="47">
        <v>0</v>
      </c>
      <c r="AN8" s="47">
        <v>0</v>
      </c>
      <c r="AO8" s="46"/>
      <c r="AP8" s="46"/>
      <c r="AQ8" s="46"/>
      <c r="AR8" s="46"/>
      <c r="AS8" s="46"/>
      <c r="AT8" s="46"/>
      <c r="AU8" s="47">
        <v>0</v>
      </c>
      <c r="AV8" s="47">
        <v>0</v>
      </c>
      <c r="AW8" s="45">
        <v>2083494</v>
      </c>
      <c r="AX8" s="47">
        <v>0</v>
      </c>
      <c r="AY8" s="47">
        <v>0</v>
      </c>
      <c r="AZ8" s="47">
        <v>0</v>
      </c>
      <c r="BA8" s="47">
        <v>0</v>
      </c>
      <c r="BB8" s="47">
        <v>0</v>
      </c>
      <c r="BC8" s="47">
        <v>0</v>
      </c>
      <c r="BD8" s="47">
        <v>0</v>
      </c>
      <c r="BE8" s="47">
        <v>0</v>
      </c>
      <c r="BF8" s="46"/>
      <c r="BG8" s="46"/>
      <c r="BH8" s="46"/>
      <c r="BI8" s="47">
        <v>0</v>
      </c>
    </row>
    <row r="9" spans="1:61" s="26" customFormat="1" ht="10" x14ac:dyDescent="0.2">
      <c r="A9" s="41">
        <v>891900887</v>
      </c>
      <c r="B9" s="41" t="s">
        <v>80</v>
      </c>
      <c r="C9" s="42" t="s">
        <v>81</v>
      </c>
      <c r="D9" s="43">
        <v>4945</v>
      </c>
      <c r="E9" s="41" t="s">
        <v>100</v>
      </c>
      <c r="F9" s="41" t="s">
        <v>185</v>
      </c>
      <c r="G9" s="41" t="s">
        <v>101</v>
      </c>
      <c r="H9" s="44">
        <v>44665</v>
      </c>
      <c r="I9" s="44"/>
      <c r="J9" s="45">
        <v>121609</v>
      </c>
      <c r="K9" s="45">
        <v>121609</v>
      </c>
      <c r="L9" s="42" t="s">
        <v>19</v>
      </c>
      <c r="M9" s="42" t="s">
        <v>20</v>
      </c>
      <c r="N9" s="42" t="s">
        <v>22</v>
      </c>
      <c r="O9" s="46" t="s">
        <v>144</v>
      </c>
      <c r="P9" s="47" t="s">
        <v>89</v>
      </c>
      <c r="Q9" s="47">
        <v>0</v>
      </c>
      <c r="R9" s="46"/>
      <c r="S9" s="46"/>
      <c r="T9" s="48"/>
      <c r="U9" s="48"/>
      <c r="V9" s="48"/>
      <c r="W9" s="48"/>
      <c r="X9" s="49" t="s">
        <v>91</v>
      </c>
      <c r="Y9" s="49" t="s">
        <v>91</v>
      </c>
      <c r="Z9" s="47">
        <v>0</v>
      </c>
      <c r="AA9" s="47">
        <v>0</v>
      </c>
      <c r="AB9" s="47">
        <v>0</v>
      </c>
      <c r="AC9" s="47">
        <v>0</v>
      </c>
      <c r="AD9" s="47">
        <v>0</v>
      </c>
      <c r="AE9" s="47">
        <v>0</v>
      </c>
      <c r="AF9" s="47">
        <v>0</v>
      </c>
      <c r="AG9" s="47">
        <v>0</v>
      </c>
      <c r="AH9" s="46"/>
      <c r="AI9" s="46"/>
      <c r="AJ9" s="46"/>
      <c r="AK9" s="46"/>
      <c r="AL9" s="47">
        <v>0</v>
      </c>
      <c r="AM9" s="47">
        <v>0</v>
      </c>
      <c r="AN9" s="47">
        <v>0</v>
      </c>
      <c r="AO9" s="46"/>
      <c r="AP9" s="46"/>
      <c r="AQ9" s="46"/>
      <c r="AR9" s="46"/>
      <c r="AS9" s="46"/>
      <c r="AT9" s="46"/>
      <c r="AU9" s="47">
        <v>0</v>
      </c>
      <c r="AV9" s="47">
        <v>0</v>
      </c>
      <c r="AW9" s="45">
        <v>121609</v>
      </c>
      <c r="AX9" s="47">
        <v>0</v>
      </c>
      <c r="AY9" s="47">
        <v>0</v>
      </c>
      <c r="AZ9" s="47">
        <v>0</v>
      </c>
      <c r="BA9" s="47">
        <v>0</v>
      </c>
      <c r="BB9" s="47">
        <v>0</v>
      </c>
      <c r="BC9" s="47">
        <v>0</v>
      </c>
      <c r="BD9" s="47">
        <v>0</v>
      </c>
      <c r="BE9" s="47">
        <v>0</v>
      </c>
      <c r="BF9" s="46"/>
      <c r="BG9" s="46"/>
      <c r="BH9" s="46"/>
      <c r="BI9" s="47">
        <v>0</v>
      </c>
    </row>
    <row r="10" spans="1:61" s="26" customFormat="1" ht="10" x14ac:dyDescent="0.2">
      <c r="A10" s="41">
        <v>891900887</v>
      </c>
      <c r="B10" s="41" t="s">
        <v>80</v>
      </c>
      <c r="C10" s="42" t="s">
        <v>81</v>
      </c>
      <c r="D10" s="43">
        <v>5689</v>
      </c>
      <c r="E10" s="41" t="s">
        <v>102</v>
      </c>
      <c r="F10" s="41" t="s">
        <v>186</v>
      </c>
      <c r="G10" s="41" t="s">
        <v>103</v>
      </c>
      <c r="H10" s="44">
        <v>44701</v>
      </c>
      <c r="I10" s="44"/>
      <c r="J10" s="45">
        <v>6900</v>
      </c>
      <c r="K10" s="45">
        <v>6900</v>
      </c>
      <c r="L10" s="42" t="s">
        <v>19</v>
      </c>
      <c r="M10" s="42" t="s">
        <v>20</v>
      </c>
      <c r="N10" s="42" t="s">
        <v>22</v>
      </c>
      <c r="O10" s="46" t="s">
        <v>144</v>
      </c>
      <c r="P10" s="47" t="s">
        <v>89</v>
      </c>
      <c r="Q10" s="47">
        <v>0</v>
      </c>
      <c r="R10" s="46"/>
      <c r="S10" s="46"/>
      <c r="T10" s="48"/>
      <c r="U10" s="48"/>
      <c r="V10" s="48"/>
      <c r="W10" s="48"/>
      <c r="X10" s="49" t="s">
        <v>91</v>
      </c>
      <c r="Y10" s="49" t="s">
        <v>91</v>
      </c>
      <c r="Z10" s="47">
        <v>0</v>
      </c>
      <c r="AA10" s="47">
        <v>0</v>
      </c>
      <c r="AB10" s="47">
        <v>0</v>
      </c>
      <c r="AC10" s="47">
        <v>0</v>
      </c>
      <c r="AD10" s="47">
        <v>0</v>
      </c>
      <c r="AE10" s="47">
        <v>0</v>
      </c>
      <c r="AF10" s="47">
        <v>0</v>
      </c>
      <c r="AG10" s="47">
        <v>0</v>
      </c>
      <c r="AH10" s="46"/>
      <c r="AI10" s="46"/>
      <c r="AJ10" s="46"/>
      <c r="AK10" s="46"/>
      <c r="AL10" s="47">
        <v>0</v>
      </c>
      <c r="AM10" s="47">
        <v>0</v>
      </c>
      <c r="AN10" s="47">
        <v>0</v>
      </c>
      <c r="AO10" s="46"/>
      <c r="AP10" s="46"/>
      <c r="AQ10" s="46"/>
      <c r="AR10" s="46"/>
      <c r="AS10" s="46"/>
      <c r="AT10" s="46"/>
      <c r="AU10" s="47">
        <v>0</v>
      </c>
      <c r="AV10" s="47">
        <v>0</v>
      </c>
      <c r="AW10" s="45">
        <v>6900</v>
      </c>
      <c r="AX10" s="47">
        <v>0</v>
      </c>
      <c r="AY10" s="47">
        <v>0</v>
      </c>
      <c r="AZ10" s="47">
        <v>0</v>
      </c>
      <c r="BA10" s="47">
        <v>0</v>
      </c>
      <c r="BB10" s="47">
        <v>0</v>
      </c>
      <c r="BC10" s="47">
        <v>0</v>
      </c>
      <c r="BD10" s="47">
        <v>0</v>
      </c>
      <c r="BE10" s="47">
        <v>0</v>
      </c>
      <c r="BF10" s="46"/>
      <c r="BG10" s="46"/>
      <c r="BH10" s="46"/>
      <c r="BI10" s="47">
        <v>0</v>
      </c>
    </row>
    <row r="11" spans="1:61" s="26" customFormat="1" ht="10" x14ac:dyDescent="0.2">
      <c r="A11" s="41">
        <v>891900887</v>
      </c>
      <c r="B11" s="41" t="s">
        <v>80</v>
      </c>
      <c r="C11" s="42" t="s">
        <v>81</v>
      </c>
      <c r="D11" s="43">
        <v>7200</v>
      </c>
      <c r="E11" s="41" t="s">
        <v>104</v>
      </c>
      <c r="F11" s="41" t="s">
        <v>187</v>
      </c>
      <c r="G11" s="41" t="s">
        <v>105</v>
      </c>
      <c r="H11" s="44">
        <v>44833</v>
      </c>
      <c r="I11" s="44"/>
      <c r="J11" s="45">
        <v>13800</v>
      </c>
      <c r="K11" s="45">
        <v>13800</v>
      </c>
      <c r="L11" s="42" t="s">
        <v>19</v>
      </c>
      <c r="M11" s="42" t="s">
        <v>20</v>
      </c>
      <c r="N11" s="42" t="s">
        <v>22</v>
      </c>
      <c r="O11" s="46" t="s">
        <v>144</v>
      </c>
      <c r="P11" s="47" t="s">
        <v>89</v>
      </c>
      <c r="Q11" s="47">
        <v>0</v>
      </c>
      <c r="R11" s="46"/>
      <c r="S11" s="46"/>
      <c r="T11" s="48"/>
      <c r="U11" s="48"/>
      <c r="V11" s="48"/>
      <c r="W11" s="48"/>
      <c r="X11" s="49" t="s">
        <v>91</v>
      </c>
      <c r="Y11" s="49" t="s">
        <v>91</v>
      </c>
      <c r="Z11" s="47">
        <v>0</v>
      </c>
      <c r="AA11" s="47">
        <v>0</v>
      </c>
      <c r="AB11" s="47">
        <v>0</v>
      </c>
      <c r="AC11" s="47">
        <v>0</v>
      </c>
      <c r="AD11" s="47">
        <v>0</v>
      </c>
      <c r="AE11" s="47">
        <v>0</v>
      </c>
      <c r="AF11" s="47">
        <v>0</v>
      </c>
      <c r="AG11" s="47">
        <v>0</v>
      </c>
      <c r="AH11" s="46"/>
      <c r="AI11" s="46"/>
      <c r="AJ11" s="46"/>
      <c r="AK11" s="46"/>
      <c r="AL11" s="47">
        <v>0</v>
      </c>
      <c r="AM11" s="47">
        <v>0</v>
      </c>
      <c r="AN11" s="47">
        <v>0</v>
      </c>
      <c r="AO11" s="46"/>
      <c r="AP11" s="46"/>
      <c r="AQ11" s="46"/>
      <c r="AR11" s="46"/>
      <c r="AS11" s="46"/>
      <c r="AT11" s="46"/>
      <c r="AU11" s="47">
        <v>0</v>
      </c>
      <c r="AV11" s="47">
        <v>0</v>
      </c>
      <c r="AW11" s="45">
        <v>13800</v>
      </c>
      <c r="AX11" s="47">
        <v>0</v>
      </c>
      <c r="AY11" s="47">
        <v>0</v>
      </c>
      <c r="AZ11" s="47">
        <v>0</v>
      </c>
      <c r="BA11" s="47">
        <v>0</v>
      </c>
      <c r="BB11" s="47">
        <v>0</v>
      </c>
      <c r="BC11" s="47">
        <v>0</v>
      </c>
      <c r="BD11" s="47">
        <v>0</v>
      </c>
      <c r="BE11" s="47">
        <v>0</v>
      </c>
      <c r="BF11" s="46"/>
      <c r="BG11" s="46"/>
      <c r="BH11" s="46"/>
      <c r="BI11" s="47">
        <v>0</v>
      </c>
    </row>
    <row r="12" spans="1:61" s="26" customFormat="1" ht="10" x14ac:dyDescent="0.2">
      <c r="A12" s="41">
        <v>891900887</v>
      </c>
      <c r="B12" s="41" t="s">
        <v>80</v>
      </c>
      <c r="C12" s="42" t="s">
        <v>81</v>
      </c>
      <c r="D12" s="43">
        <v>8201</v>
      </c>
      <c r="E12" s="41" t="s">
        <v>106</v>
      </c>
      <c r="F12" s="41" t="s">
        <v>188</v>
      </c>
      <c r="G12" s="41" t="s">
        <v>107</v>
      </c>
      <c r="H12" s="44">
        <v>44963</v>
      </c>
      <c r="I12" s="44"/>
      <c r="J12" s="45">
        <v>81530</v>
      </c>
      <c r="K12" s="45">
        <v>81530</v>
      </c>
      <c r="L12" s="42" t="s">
        <v>19</v>
      </c>
      <c r="M12" s="42" t="s">
        <v>20</v>
      </c>
      <c r="N12" s="42" t="s">
        <v>22</v>
      </c>
      <c r="O12" s="46" t="s">
        <v>144</v>
      </c>
      <c r="P12" s="47" t="s">
        <v>89</v>
      </c>
      <c r="Q12" s="47">
        <v>0</v>
      </c>
      <c r="R12" s="46"/>
      <c r="S12" s="46"/>
      <c r="T12" s="48"/>
      <c r="U12" s="48"/>
      <c r="V12" s="48"/>
      <c r="W12" s="48"/>
      <c r="X12" s="49" t="s">
        <v>91</v>
      </c>
      <c r="Y12" s="49" t="s">
        <v>91</v>
      </c>
      <c r="Z12" s="47">
        <v>0</v>
      </c>
      <c r="AA12" s="47">
        <v>0</v>
      </c>
      <c r="AB12" s="47">
        <v>0</v>
      </c>
      <c r="AC12" s="47">
        <v>0</v>
      </c>
      <c r="AD12" s="47">
        <v>0</v>
      </c>
      <c r="AE12" s="47">
        <v>0</v>
      </c>
      <c r="AF12" s="47">
        <v>0</v>
      </c>
      <c r="AG12" s="47">
        <v>0</v>
      </c>
      <c r="AH12" s="46"/>
      <c r="AI12" s="46"/>
      <c r="AJ12" s="46"/>
      <c r="AK12" s="46"/>
      <c r="AL12" s="47">
        <v>0</v>
      </c>
      <c r="AM12" s="47">
        <v>0</v>
      </c>
      <c r="AN12" s="47">
        <v>0</v>
      </c>
      <c r="AO12" s="46"/>
      <c r="AP12" s="46"/>
      <c r="AQ12" s="46"/>
      <c r="AR12" s="46"/>
      <c r="AS12" s="46"/>
      <c r="AT12" s="46"/>
      <c r="AU12" s="47">
        <v>0</v>
      </c>
      <c r="AV12" s="47">
        <v>0</v>
      </c>
      <c r="AW12" s="45">
        <v>81530</v>
      </c>
      <c r="AX12" s="47">
        <v>0</v>
      </c>
      <c r="AY12" s="47">
        <v>0</v>
      </c>
      <c r="AZ12" s="47">
        <v>0</v>
      </c>
      <c r="BA12" s="47">
        <v>0</v>
      </c>
      <c r="BB12" s="47">
        <v>0</v>
      </c>
      <c r="BC12" s="47">
        <v>0</v>
      </c>
      <c r="BD12" s="47">
        <v>0</v>
      </c>
      <c r="BE12" s="47">
        <v>0</v>
      </c>
      <c r="BF12" s="46"/>
      <c r="BG12" s="46"/>
      <c r="BH12" s="46"/>
      <c r="BI12" s="47">
        <v>0</v>
      </c>
    </row>
    <row r="13" spans="1:61" s="26" customFormat="1" ht="10" x14ac:dyDescent="0.2">
      <c r="A13" s="41">
        <v>891900887</v>
      </c>
      <c r="B13" s="41" t="s">
        <v>80</v>
      </c>
      <c r="C13" s="42" t="s">
        <v>81</v>
      </c>
      <c r="D13" s="43">
        <v>9158</v>
      </c>
      <c r="E13" s="41" t="s">
        <v>108</v>
      </c>
      <c r="F13" s="41" t="s">
        <v>189</v>
      </c>
      <c r="G13" s="41" t="s">
        <v>109</v>
      </c>
      <c r="H13" s="44">
        <v>45066</v>
      </c>
      <c r="I13" s="44"/>
      <c r="J13" s="45">
        <v>94231</v>
      </c>
      <c r="K13" s="45">
        <v>94231</v>
      </c>
      <c r="L13" s="42" t="s">
        <v>19</v>
      </c>
      <c r="M13" s="42" t="s">
        <v>20</v>
      </c>
      <c r="N13" s="42" t="s">
        <v>22</v>
      </c>
      <c r="O13" s="46" t="s">
        <v>144</v>
      </c>
      <c r="P13" s="47" t="s">
        <v>89</v>
      </c>
      <c r="Q13" s="47">
        <v>0</v>
      </c>
      <c r="R13" s="46"/>
      <c r="S13" s="46"/>
      <c r="T13" s="48"/>
      <c r="U13" s="48"/>
      <c r="V13" s="48"/>
      <c r="W13" s="48"/>
      <c r="X13" s="49" t="s">
        <v>91</v>
      </c>
      <c r="Y13" s="49" t="s">
        <v>91</v>
      </c>
      <c r="Z13" s="47">
        <v>0</v>
      </c>
      <c r="AA13" s="47">
        <v>0</v>
      </c>
      <c r="AB13" s="47">
        <v>0</v>
      </c>
      <c r="AC13" s="47">
        <v>0</v>
      </c>
      <c r="AD13" s="47">
        <v>0</v>
      </c>
      <c r="AE13" s="47">
        <v>0</v>
      </c>
      <c r="AF13" s="47">
        <v>0</v>
      </c>
      <c r="AG13" s="47">
        <v>0</v>
      </c>
      <c r="AH13" s="46"/>
      <c r="AI13" s="46"/>
      <c r="AJ13" s="46"/>
      <c r="AK13" s="46"/>
      <c r="AL13" s="47">
        <v>0</v>
      </c>
      <c r="AM13" s="47">
        <v>0</v>
      </c>
      <c r="AN13" s="47">
        <v>0</v>
      </c>
      <c r="AO13" s="46"/>
      <c r="AP13" s="46"/>
      <c r="AQ13" s="46"/>
      <c r="AR13" s="46"/>
      <c r="AS13" s="46"/>
      <c r="AT13" s="46"/>
      <c r="AU13" s="47">
        <v>0</v>
      </c>
      <c r="AV13" s="47">
        <v>0</v>
      </c>
      <c r="AW13" s="45">
        <v>94231</v>
      </c>
      <c r="AX13" s="47">
        <v>0</v>
      </c>
      <c r="AY13" s="47">
        <v>0</v>
      </c>
      <c r="AZ13" s="47">
        <v>0</v>
      </c>
      <c r="BA13" s="47">
        <v>0</v>
      </c>
      <c r="BB13" s="47">
        <v>0</v>
      </c>
      <c r="BC13" s="47">
        <v>0</v>
      </c>
      <c r="BD13" s="47">
        <v>0</v>
      </c>
      <c r="BE13" s="47">
        <v>0</v>
      </c>
      <c r="BF13" s="46"/>
      <c r="BG13" s="46"/>
      <c r="BH13" s="46"/>
      <c r="BI13" s="47">
        <v>0</v>
      </c>
    </row>
    <row r="14" spans="1:61" s="26" customFormat="1" ht="10" x14ac:dyDescent="0.2">
      <c r="A14" s="41">
        <v>891900887</v>
      </c>
      <c r="B14" s="41" t="s">
        <v>80</v>
      </c>
      <c r="C14" s="42" t="s">
        <v>81</v>
      </c>
      <c r="D14" s="43">
        <v>9383</v>
      </c>
      <c r="E14" s="41" t="s">
        <v>110</v>
      </c>
      <c r="F14" s="41" t="s">
        <v>190</v>
      </c>
      <c r="G14" s="41" t="s">
        <v>111</v>
      </c>
      <c r="H14" s="44">
        <v>45088</v>
      </c>
      <c r="I14" s="44"/>
      <c r="J14" s="45">
        <v>80986</v>
      </c>
      <c r="K14" s="45">
        <v>80986</v>
      </c>
      <c r="L14" s="42" t="s">
        <v>19</v>
      </c>
      <c r="M14" s="42" t="s">
        <v>20</v>
      </c>
      <c r="N14" s="42" t="s">
        <v>22</v>
      </c>
      <c r="O14" s="46" t="s">
        <v>144</v>
      </c>
      <c r="P14" s="47" t="s">
        <v>89</v>
      </c>
      <c r="Q14" s="47">
        <v>0</v>
      </c>
      <c r="R14" s="46"/>
      <c r="S14" s="46"/>
      <c r="T14" s="48"/>
      <c r="U14" s="48"/>
      <c r="V14" s="48"/>
      <c r="W14" s="48"/>
      <c r="X14" s="49" t="s">
        <v>91</v>
      </c>
      <c r="Y14" s="49" t="s">
        <v>91</v>
      </c>
      <c r="Z14" s="47">
        <v>0</v>
      </c>
      <c r="AA14" s="47">
        <v>0</v>
      </c>
      <c r="AB14" s="47">
        <v>0</v>
      </c>
      <c r="AC14" s="47">
        <v>0</v>
      </c>
      <c r="AD14" s="47">
        <v>0</v>
      </c>
      <c r="AE14" s="47">
        <v>0</v>
      </c>
      <c r="AF14" s="47">
        <v>0</v>
      </c>
      <c r="AG14" s="47">
        <v>0</v>
      </c>
      <c r="AH14" s="46"/>
      <c r="AI14" s="46"/>
      <c r="AJ14" s="46"/>
      <c r="AK14" s="46"/>
      <c r="AL14" s="47">
        <v>0</v>
      </c>
      <c r="AM14" s="47">
        <v>0</v>
      </c>
      <c r="AN14" s="47">
        <v>0</v>
      </c>
      <c r="AO14" s="46"/>
      <c r="AP14" s="46"/>
      <c r="AQ14" s="46"/>
      <c r="AR14" s="46"/>
      <c r="AS14" s="46"/>
      <c r="AT14" s="46"/>
      <c r="AU14" s="47">
        <v>0</v>
      </c>
      <c r="AV14" s="47">
        <v>0</v>
      </c>
      <c r="AW14" s="45">
        <v>80986</v>
      </c>
      <c r="AX14" s="47">
        <v>0</v>
      </c>
      <c r="AY14" s="47">
        <v>0</v>
      </c>
      <c r="AZ14" s="47">
        <v>0</v>
      </c>
      <c r="BA14" s="47">
        <v>0</v>
      </c>
      <c r="BB14" s="47">
        <v>0</v>
      </c>
      <c r="BC14" s="47">
        <v>0</v>
      </c>
      <c r="BD14" s="47">
        <v>0</v>
      </c>
      <c r="BE14" s="47">
        <v>0</v>
      </c>
      <c r="BF14" s="46"/>
      <c r="BG14" s="46"/>
      <c r="BH14" s="46"/>
      <c r="BI14" s="47">
        <v>0</v>
      </c>
    </row>
    <row r="15" spans="1:61" s="26" customFormat="1" ht="10" x14ac:dyDescent="0.2">
      <c r="A15" s="41">
        <v>891900887</v>
      </c>
      <c r="B15" s="41" t="s">
        <v>80</v>
      </c>
      <c r="C15" s="42" t="s">
        <v>81</v>
      </c>
      <c r="D15" s="43">
        <v>11847</v>
      </c>
      <c r="E15" s="41" t="s">
        <v>112</v>
      </c>
      <c r="F15" s="41" t="s">
        <v>191</v>
      </c>
      <c r="G15" s="41" t="s">
        <v>113</v>
      </c>
      <c r="H15" s="44">
        <v>45395</v>
      </c>
      <c r="I15" s="44"/>
      <c r="J15" s="45">
        <v>85500</v>
      </c>
      <c r="K15" s="45">
        <v>85500</v>
      </c>
      <c r="L15" s="42" t="s">
        <v>19</v>
      </c>
      <c r="M15" s="42" t="s">
        <v>20</v>
      </c>
      <c r="N15" s="42" t="s">
        <v>22</v>
      </c>
      <c r="O15" s="46" t="s">
        <v>144</v>
      </c>
      <c r="P15" s="47" t="s">
        <v>89</v>
      </c>
      <c r="Q15" s="47">
        <v>0</v>
      </c>
      <c r="R15" s="46"/>
      <c r="S15" s="46"/>
      <c r="T15" s="48"/>
      <c r="U15" s="48"/>
      <c r="V15" s="48"/>
      <c r="W15" s="48"/>
      <c r="X15" s="49" t="s">
        <v>91</v>
      </c>
      <c r="Y15" s="49" t="s">
        <v>91</v>
      </c>
      <c r="Z15" s="47">
        <v>0</v>
      </c>
      <c r="AA15" s="47">
        <v>0</v>
      </c>
      <c r="AB15" s="47">
        <v>0</v>
      </c>
      <c r="AC15" s="47">
        <v>0</v>
      </c>
      <c r="AD15" s="47">
        <v>0</v>
      </c>
      <c r="AE15" s="47">
        <v>0</v>
      </c>
      <c r="AF15" s="47">
        <v>0</v>
      </c>
      <c r="AG15" s="47">
        <v>0</v>
      </c>
      <c r="AH15" s="46"/>
      <c r="AI15" s="46"/>
      <c r="AJ15" s="46"/>
      <c r="AK15" s="46"/>
      <c r="AL15" s="47">
        <v>0</v>
      </c>
      <c r="AM15" s="47">
        <v>0</v>
      </c>
      <c r="AN15" s="47">
        <v>0</v>
      </c>
      <c r="AO15" s="46"/>
      <c r="AP15" s="46"/>
      <c r="AQ15" s="46"/>
      <c r="AR15" s="46"/>
      <c r="AS15" s="46"/>
      <c r="AT15" s="46"/>
      <c r="AU15" s="47">
        <v>0</v>
      </c>
      <c r="AV15" s="47">
        <v>0</v>
      </c>
      <c r="AW15" s="45">
        <v>85500</v>
      </c>
      <c r="AX15" s="47">
        <v>0</v>
      </c>
      <c r="AY15" s="47">
        <v>0</v>
      </c>
      <c r="AZ15" s="47">
        <v>0</v>
      </c>
      <c r="BA15" s="47">
        <v>0</v>
      </c>
      <c r="BB15" s="47">
        <v>0</v>
      </c>
      <c r="BC15" s="47">
        <v>0</v>
      </c>
      <c r="BD15" s="47">
        <v>0</v>
      </c>
      <c r="BE15" s="47">
        <v>0</v>
      </c>
      <c r="BF15" s="46"/>
      <c r="BG15" s="46"/>
      <c r="BH15" s="46"/>
      <c r="BI15" s="47">
        <v>0</v>
      </c>
    </row>
    <row r="16" spans="1:61" s="26" customFormat="1" ht="10" x14ac:dyDescent="0.2">
      <c r="A16" s="41">
        <v>891900887</v>
      </c>
      <c r="B16" s="41" t="s">
        <v>80</v>
      </c>
      <c r="C16" s="42" t="s">
        <v>24</v>
      </c>
      <c r="D16" s="43">
        <v>2554</v>
      </c>
      <c r="E16" s="41" t="s">
        <v>114</v>
      </c>
      <c r="F16" s="41" t="s">
        <v>192</v>
      </c>
      <c r="G16" s="41" t="s">
        <v>115</v>
      </c>
      <c r="H16" s="44">
        <v>45653.685810173396</v>
      </c>
      <c r="I16" s="44"/>
      <c r="J16" s="45">
        <v>81400</v>
      </c>
      <c r="K16" s="45">
        <v>81400</v>
      </c>
      <c r="L16" s="42" t="s">
        <v>19</v>
      </c>
      <c r="M16" s="42" t="s">
        <v>20</v>
      </c>
      <c r="N16" s="42" t="s">
        <v>21</v>
      </c>
      <c r="O16" s="46" t="e">
        <v>#N/A</v>
      </c>
      <c r="P16" s="47" t="s">
        <v>89</v>
      </c>
      <c r="Q16" s="47">
        <v>0</v>
      </c>
      <c r="R16" s="46"/>
      <c r="S16" s="46"/>
      <c r="T16" s="48"/>
      <c r="U16" s="48"/>
      <c r="V16" s="48"/>
      <c r="W16" s="48"/>
      <c r="X16" s="49" t="s">
        <v>91</v>
      </c>
      <c r="Y16" s="49" t="s">
        <v>91</v>
      </c>
      <c r="Z16" s="47">
        <v>0</v>
      </c>
      <c r="AA16" s="47">
        <v>0</v>
      </c>
      <c r="AB16" s="47">
        <v>0</v>
      </c>
      <c r="AC16" s="47">
        <v>0</v>
      </c>
      <c r="AD16" s="47">
        <v>0</v>
      </c>
      <c r="AE16" s="47">
        <v>0</v>
      </c>
      <c r="AF16" s="47">
        <v>0</v>
      </c>
      <c r="AG16" s="47">
        <v>0</v>
      </c>
      <c r="AH16" s="46"/>
      <c r="AI16" s="46"/>
      <c r="AJ16" s="46"/>
      <c r="AK16" s="46"/>
      <c r="AL16" s="47">
        <v>0</v>
      </c>
      <c r="AM16" s="47">
        <v>0</v>
      </c>
      <c r="AN16" s="47">
        <v>0</v>
      </c>
      <c r="AO16" s="46"/>
      <c r="AP16" s="46"/>
      <c r="AQ16" s="46"/>
      <c r="AR16" s="46"/>
      <c r="AS16" s="46"/>
      <c r="AT16" s="46"/>
      <c r="AU16" s="47">
        <v>0</v>
      </c>
      <c r="AV16" s="47">
        <v>0</v>
      </c>
      <c r="AW16" s="45">
        <v>81400</v>
      </c>
      <c r="AX16" s="47">
        <v>0</v>
      </c>
      <c r="AY16" s="47">
        <v>0</v>
      </c>
      <c r="AZ16" s="47">
        <v>0</v>
      </c>
      <c r="BA16" s="47">
        <v>0</v>
      </c>
      <c r="BB16" s="47">
        <v>0</v>
      </c>
      <c r="BC16" s="47">
        <v>0</v>
      </c>
      <c r="BD16" s="47">
        <v>0</v>
      </c>
      <c r="BE16" s="47">
        <v>0</v>
      </c>
      <c r="BF16" s="46"/>
      <c r="BG16" s="46"/>
      <c r="BH16" s="46"/>
      <c r="BI16" s="47">
        <v>0</v>
      </c>
    </row>
    <row r="17" spans="1:61" s="26" customFormat="1" ht="10" x14ac:dyDescent="0.2">
      <c r="A17" s="41">
        <v>891900887</v>
      </c>
      <c r="B17" s="41" t="s">
        <v>80</v>
      </c>
      <c r="C17" s="42" t="s">
        <v>24</v>
      </c>
      <c r="D17" s="43">
        <v>2555</v>
      </c>
      <c r="E17" s="41" t="s">
        <v>116</v>
      </c>
      <c r="F17" s="41" t="s">
        <v>193</v>
      </c>
      <c r="G17" s="41" t="s">
        <v>117</v>
      </c>
      <c r="H17" s="44">
        <v>45653.693541655317</v>
      </c>
      <c r="I17" s="44"/>
      <c r="J17" s="45">
        <v>81400</v>
      </c>
      <c r="K17" s="45">
        <v>81400</v>
      </c>
      <c r="L17" s="42" t="s">
        <v>19</v>
      </c>
      <c r="M17" s="42" t="s">
        <v>20</v>
      </c>
      <c r="N17" s="42" t="s">
        <v>21</v>
      </c>
      <c r="O17" s="46" t="e">
        <v>#N/A</v>
      </c>
      <c r="P17" s="47" t="s">
        <v>89</v>
      </c>
      <c r="Q17" s="47">
        <v>0</v>
      </c>
      <c r="R17" s="46"/>
      <c r="S17" s="46"/>
      <c r="T17" s="48"/>
      <c r="U17" s="48"/>
      <c r="V17" s="48"/>
      <c r="W17" s="48"/>
      <c r="X17" s="49" t="s">
        <v>91</v>
      </c>
      <c r="Y17" s="49" t="s">
        <v>91</v>
      </c>
      <c r="Z17" s="47">
        <v>0</v>
      </c>
      <c r="AA17" s="47">
        <v>0</v>
      </c>
      <c r="AB17" s="47">
        <v>0</v>
      </c>
      <c r="AC17" s="47">
        <v>0</v>
      </c>
      <c r="AD17" s="47">
        <v>0</v>
      </c>
      <c r="AE17" s="47">
        <v>0</v>
      </c>
      <c r="AF17" s="47">
        <v>0</v>
      </c>
      <c r="AG17" s="47">
        <v>0</v>
      </c>
      <c r="AH17" s="46"/>
      <c r="AI17" s="46"/>
      <c r="AJ17" s="46"/>
      <c r="AK17" s="46"/>
      <c r="AL17" s="47">
        <v>0</v>
      </c>
      <c r="AM17" s="47">
        <v>0</v>
      </c>
      <c r="AN17" s="47">
        <v>0</v>
      </c>
      <c r="AO17" s="46"/>
      <c r="AP17" s="46"/>
      <c r="AQ17" s="46"/>
      <c r="AR17" s="46"/>
      <c r="AS17" s="46"/>
      <c r="AT17" s="46"/>
      <c r="AU17" s="47">
        <v>0</v>
      </c>
      <c r="AV17" s="47">
        <v>0</v>
      </c>
      <c r="AW17" s="45">
        <v>81400</v>
      </c>
      <c r="AX17" s="47">
        <v>0</v>
      </c>
      <c r="AY17" s="47">
        <v>0</v>
      </c>
      <c r="AZ17" s="47">
        <v>0</v>
      </c>
      <c r="BA17" s="47">
        <v>0</v>
      </c>
      <c r="BB17" s="47">
        <v>0</v>
      </c>
      <c r="BC17" s="47">
        <v>0</v>
      </c>
      <c r="BD17" s="47">
        <v>0</v>
      </c>
      <c r="BE17" s="47">
        <v>0</v>
      </c>
      <c r="BF17" s="46"/>
      <c r="BG17" s="46"/>
      <c r="BH17" s="46"/>
      <c r="BI17" s="47">
        <v>0</v>
      </c>
    </row>
    <row r="18" spans="1:61" s="26" customFormat="1" ht="10" x14ac:dyDescent="0.2">
      <c r="A18" s="41">
        <v>891900887</v>
      </c>
      <c r="B18" s="41" t="s">
        <v>80</v>
      </c>
      <c r="C18" s="42" t="s">
        <v>24</v>
      </c>
      <c r="D18" s="43">
        <v>2562</v>
      </c>
      <c r="E18" s="41" t="s">
        <v>118</v>
      </c>
      <c r="F18" s="41" t="s">
        <v>194</v>
      </c>
      <c r="G18" s="41" t="s">
        <v>119</v>
      </c>
      <c r="H18" s="44">
        <v>45654.315289340448</v>
      </c>
      <c r="I18" s="44"/>
      <c r="J18" s="45">
        <v>151056</v>
      </c>
      <c r="K18" s="45">
        <v>151056</v>
      </c>
      <c r="L18" s="42" t="s">
        <v>19</v>
      </c>
      <c r="M18" s="42" t="s">
        <v>20</v>
      </c>
      <c r="N18" s="42" t="s">
        <v>21</v>
      </c>
      <c r="O18" s="46" t="e">
        <v>#N/A</v>
      </c>
      <c r="P18" s="47" t="s">
        <v>89</v>
      </c>
      <c r="Q18" s="47">
        <v>0</v>
      </c>
      <c r="R18" s="46"/>
      <c r="S18" s="46"/>
      <c r="T18" s="48"/>
      <c r="U18" s="48"/>
      <c r="V18" s="48"/>
      <c r="W18" s="48"/>
      <c r="X18" s="49" t="s">
        <v>91</v>
      </c>
      <c r="Y18" s="49" t="s">
        <v>91</v>
      </c>
      <c r="Z18" s="47">
        <v>0</v>
      </c>
      <c r="AA18" s="47">
        <v>0</v>
      </c>
      <c r="AB18" s="47">
        <v>0</v>
      </c>
      <c r="AC18" s="47">
        <v>0</v>
      </c>
      <c r="AD18" s="47">
        <v>0</v>
      </c>
      <c r="AE18" s="47">
        <v>0</v>
      </c>
      <c r="AF18" s="47">
        <v>0</v>
      </c>
      <c r="AG18" s="47">
        <v>0</v>
      </c>
      <c r="AH18" s="46"/>
      <c r="AI18" s="46"/>
      <c r="AJ18" s="46"/>
      <c r="AK18" s="46"/>
      <c r="AL18" s="47">
        <v>0</v>
      </c>
      <c r="AM18" s="47">
        <v>0</v>
      </c>
      <c r="AN18" s="47">
        <v>0</v>
      </c>
      <c r="AO18" s="46"/>
      <c r="AP18" s="46"/>
      <c r="AQ18" s="46"/>
      <c r="AR18" s="46"/>
      <c r="AS18" s="46"/>
      <c r="AT18" s="46"/>
      <c r="AU18" s="47">
        <v>0</v>
      </c>
      <c r="AV18" s="47">
        <v>0</v>
      </c>
      <c r="AW18" s="45">
        <v>151056</v>
      </c>
      <c r="AX18" s="47">
        <v>0</v>
      </c>
      <c r="AY18" s="47">
        <v>0</v>
      </c>
      <c r="AZ18" s="47">
        <v>0</v>
      </c>
      <c r="BA18" s="47">
        <v>0</v>
      </c>
      <c r="BB18" s="47">
        <v>0</v>
      </c>
      <c r="BC18" s="47">
        <v>0</v>
      </c>
      <c r="BD18" s="47">
        <v>0</v>
      </c>
      <c r="BE18" s="47">
        <v>0</v>
      </c>
      <c r="BF18" s="46"/>
      <c r="BG18" s="46"/>
      <c r="BH18" s="46"/>
      <c r="BI18" s="47">
        <v>0</v>
      </c>
    </row>
    <row r="19" spans="1:61" s="26" customFormat="1" ht="10" hidden="1" x14ac:dyDescent="0.2">
      <c r="A19" s="41">
        <v>891900887</v>
      </c>
      <c r="B19" s="41" t="s">
        <v>80</v>
      </c>
      <c r="C19" s="42" t="s">
        <v>24</v>
      </c>
      <c r="D19" s="43">
        <v>2588</v>
      </c>
      <c r="E19" s="41" t="s">
        <v>120</v>
      </c>
      <c r="F19" s="41" t="s">
        <v>195</v>
      </c>
      <c r="G19" s="41" t="s">
        <v>121</v>
      </c>
      <c r="H19" s="44">
        <v>45659.337361111306</v>
      </c>
      <c r="I19" s="44"/>
      <c r="J19" s="45">
        <v>95327</v>
      </c>
      <c r="K19" s="45">
        <v>95327</v>
      </c>
      <c r="L19" s="42" t="s">
        <v>19</v>
      </c>
      <c r="M19" s="42" t="s">
        <v>20</v>
      </c>
      <c r="N19" s="42" t="s">
        <v>21</v>
      </c>
      <c r="O19" s="46" t="e">
        <v>#N/A</v>
      </c>
      <c r="P19" s="47" t="s">
        <v>89</v>
      </c>
      <c r="Q19" s="47">
        <v>0</v>
      </c>
      <c r="R19" s="46"/>
      <c r="S19" s="46"/>
      <c r="T19" s="48"/>
      <c r="U19" s="48"/>
      <c r="V19" s="48"/>
      <c r="W19" s="48"/>
      <c r="X19" s="49" t="s">
        <v>91</v>
      </c>
      <c r="Y19" s="49" t="s">
        <v>91</v>
      </c>
      <c r="Z19" s="47">
        <v>0</v>
      </c>
      <c r="AA19" s="47">
        <v>0</v>
      </c>
      <c r="AB19" s="47">
        <v>0</v>
      </c>
      <c r="AC19" s="47">
        <v>0</v>
      </c>
      <c r="AD19" s="47">
        <v>0</v>
      </c>
      <c r="AE19" s="47">
        <v>0</v>
      </c>
      <c r="AF19" s="47">
        <v>0</v>
      </c>
      <c r="AG19" s="47">
        <v>0</v>
      </c>
      <c r="AH19" s="46"/>
      <c r="AI19" s="46"/>
      <c r="AJ19" s="46"/>
      <c r="AK19" s="46"/>
      <c r="AL19" s="47">
        <v>0</v>
      </c>
      <c r="AM19" s="47">
        <v>0</v>
      </c>
      <c r="AN19" s="47">
        <v>0</v>
      </c>
      <c r="AO19" s="46"/>
      <c r="AP19" s="46"/>
      <c r="AQ19" s="46"/>
      <c r="AR19" s="46"/>
      <c r="AS19" s="46"/>
      <c r="AT19" s="46"/>
      <c r="AU19" s="47">
        <v>0</v>
      </c>
      <c r="AV19" s="47">
        <v>0</v>
      </c>
      <c r="AW19" s="45">
        <v>95327</v>
      </c>
      <c r="AX19" s="47">
        <v>0</v>
      </c>
      <c r="AY19" s="47">
        <v>0</v>
      </c>
      <c r="AZ19" s="47">
        <v>0</v>
      </c>
      <c r="BA19" s="47">
        <v>0</v>
      </c>
      <c r="BB19" s="47">
        <v>0</v>
      </c>
      <c r="BC19" s="47">
        <v>0</v>
      </c>
      <c r="BD19" s="47">
        <v>0</v>
      </c>
      <c r="BE19" s="47">
        <v>0</v>
      </c>
      <c r="BF19" s="46"/>
      <c r="BG19" s="46"/>
      <c r="BH19" s="46"/>
      <c r="BI19" s="47">
        <v>0</v>
      </c>
    </row>
    <row r="20" spans="1:61" s="26" customFormat="1" ht="10" hidden="1" x14ac:dyDescent="0.2">
      <c r="A20" s="41">
        <v>891900887</v>
      </c>
      <c r="B20" s="41" t="s">
        <v>80</v>
      </c>
      <c r="C20" s="42" t="s">
        <v>24</v>
      </c>
      <c r="D20" s="43">
        <v>2590</v>
      </c>
      <c r="E20" s="41" t="s">
        <v>122</v>
      </c>
      <c r="F20" s="41" t="s">
        <v>196</v>
      </c>
      <c r="G20" s="41" t="s">
        <v>123</v>
      </c>
      <c r="H20" s="44">
        <v>45659.361145833507</v>
      </c>
      <c r="I20" s="44"/>
      <c r="J20" s="45">
        <v>104238</v>
      </c>
      <c r="K20" s="45">
        <v>104238</v>
      </c>
      <c r="L20" s="42" t="s">
        <v>19</v>
      </c>
      <c r="M20" s="42" t="s">
        <v>20</v>
      </c>
      <c r="N20" s="42" t="s">
        <v>21</v>
      </c>
      <c r="O20" s="46" t="e">
        <v>#N/A</v>
      </c>
      <c r="P20" s="47" t="s">
        <v>89</v>
      </c>
      <c r="Q20" s="47">
        <v>0</v>
      </c>
      <c r="R20" s="46"/>
      <c r="S20" s="46"/>
      <c r="T20" s="48"/>
      <c r="U20" s="48"/>
      <c r="V20" s="48"/>
      <c r="W20" s="48"/>
      <c r="X20" s="49" t="s">
        <v>91</v>
      </c>
      <c r="Y20" s="49" t="s">
        <v>91</v>
      </c>
      <c r="Z20" s="47">
        <v>0</v>
      </c>
      <c r="AA20" s="47">
        <v>0</v>
      </c>
      <c r="AB20" s="47">
        <v>0</v>
      </c>
      <c r="AC20" s="47">
        <v>0</v>
      </c>
      <c r="AD20" s="47">
        <v>0</v>
      </c>
      <c r="AE20" s="47">
        <v>0</v>
      </c>
      <c r="AF20" s="47">
        <v>0</v>
      </c>
      <c r="AG20" s="47">
        <v>0</v>
      </c>
      <c r="AH20" s="46"/>
      <c r="AI20" s="46"/>
      <c r="AJ20" s="46"/>
      <c r="AK20" s="46"/>
      <c r="AL20" s="47">
        <v>0</v>
      </c>
      <c r="AM20" s="47">
        <v>0</v>
      </c>
      <c r="AN20" s="47">
        <v>0</v>
      </c>
      <c r="AO20" s="46"/>
      <c r="AP20" s="46"/>
      <c r="AQ20" s="46"/>
      <c r="AR20" s="46"/>
      <c r="AS20" s="46"/>
      <c r="AT20" s="46"/>
      <c r="AU20" s="47">
        <v>0</v>
      </c>
      <c r="AV20" s="47">
        <v>0</v>
      </c>
      <c r="AW20" s="45">
        <v>104238</v>
      </c>
      <c r="AX20" s="47">
        <v>0</v>
      </c>
      <c r="AY20" s="47">
        <v>0</v>
      </c>
      <c r="AZ20" s="47">
        <v>0</v>
      </c>
      <c r="BA20" s="47">
        <v>0</v>
      </c>
      <c r="BB20" s="47">
        <v>0</v>
      </c>
      <c r="BC20" s="47">
        <v>0</v>
      </c>
      <c r="BD20" s="47">
        <v>0</v>
      </c>
      <c r="BE20" s="47">
        <v>0</v>
      </c>
      <c r="BF20" s="46"/>
      <c r="BG20" s="46"/>
      <c r="BH20" s="46"/>
      <c r="BI20" s="47">
        <v>0</v>
      </c>
    </row>
    <row r="21" spans="1:61" s="26" customFormat="1" ht="10" hidden="1" x14ac:dyDescent="0.2">
      <c r="A21" s="41">
        <v>891900887</v>
      </c>
      <c r="B21" s="41" t="s">
        <v>80</v>
      </c>
      <c r="C21" s="42" t="s">
        <v>24</v>
      </c>
      <c r="D21" s="43">
        <v>2594</v>
      </c>
      <c r="E21" s="41" t="s">
        <v>124</v>
      </c>
      <c r="F21" s="41" t="s">
        <v>197</v>
      </c>
      <c r="G21" s="41" t="s">
        <v>125</v>
      </c>
      <c r="H21" s="44">
        <v>45659.405706018675</v>
      </c>
      <c r="I21" s="44"/>
      <c r="J21" s="45">
        <v>8103</v>
      </c>
      <c r="K21" s="45">
        <v>8103</v>
      </c>
      <c r="L21" s="42" t="s">
        <v>19</v>
      </c>
      <c r="M21" s="42" t="s">
        <v>20</v>
      </c>
      <c r="N21" s="42" t="s">
        <v>22</v>
      </c>
      <c r="O21" s="46" t="e">
        <v>#N/A</v>
      </c>
      <c r="P21" s="47" t="s">
        <v>89</v>
      </c>
      <c r="Q21" s="47">
        <v>0</v>
      </c>
      <c r="R21" s="46"/>
      <c r="S21" s="46"/>
      <c r="T21" s="48"/>
      <c r="U21" s="48"/>
      <c r="V21" s="48"/>
      <c r="W21" s="48"/>
      <c r="X21" s="49" t="s">
        <v>91</v>
      </c>
      <c r="Y21" s="49" t="s">
        <v>91</v>
      </c>
      <c r="Z21" s="47">
        <v>0</v>
      </c>
      <c r="AA21" s="47">
        <v>0</v>
      </c>
      <c r="AB21" s="47">
        <v>0</v>
      </c>
      <c r="AC21" s="47">
        <v>0</v>
      </c>
      <c r="AD21" s="47">
        <v>0</v>
      </c>
      <c r="AE21" s="47">
        <v>0</v>
      </c>
      <c r="AF21" s="47">
        <v>0</v>
      </c>
      <c r="AG21" s="47">
        <v>0</v>
      </c>
      <c r="AH21" s="46"/>
      <c r="AI21" s="46"/>
      <c r="AJ21" s="46"/>
      <c r="AK21" s="46"/>
      <c r="AL21" s="47">
        <v>0</v>
      </c>
      <c r="AM21" s="47">
        <v>0</v>
      </c>
      <c r="AN21" s="47">
        <v>0</v>
      </c>
      <c r="AO21" s="46"/>
      <c r="AP21" s="46"/>
      <c r="AQ21" s="46"/>
      <c r="AR21" s="46"/>
      <c r="AS21" s="46"/>
      <c r="AT21" s="46"/>
      <c r="AU21" s="47">
        <v>0</v>
      </c>
      <c r="AV21" s="47">
        <v>0</v>
      </c>
      <c r="AW21" s="45">
        <v>8103</v>
      </c>
      <c r="AX21" s="47">
        <v>0</v>
      </c>
      <c r="AY21" s="47">
        <v>0</v>
      </c>
      <c r="AZ21" s="47">
        <v>0</v>
      </c>
      <c r="BA21" s="47">
        <v>0</v>
      </c>
      <c r="BB21" s="47">
        <v>0</v>
      </c>
      <c r="BC21" s="47">
        <v>0</v>
      </c>
      <c r="BD21" s="47">
        <v>0</v>
      </c>
      <c r="BE21" s="47">
        <v>0</v>
      </c>
      <c r="BF21" s="46"/>
      <c r="BG21" s="46"/>
      <c r="BH21" s="46"/>
      <c r="BI21" s="47">
        <v>0</v>
      </c>
    </row>
    <row r="22" spans="1:61" s="26" customFormat="1" ht="10" hidden="1" x14ac:dyDescent="0.2">
      <c r="A22" s="41">
        <v>891900887</v>
      </c>
      <c r="B22" s="41" t="s">
        <v>80</v>
      </c>
      <c r="C22" s="42" t="s">
        <v>24</v>
      </c>
      <c r="D22" s="43">
        <v>2597</v>
      </c>
      <c r="E22" s="41" t="s">
        <v>126</v>
      </c>
      <c r="F22" s="41" t="s">
        <v>198</v>
      </c>
      <c r="G22" s="41" t="s">
        <v>127</v>
      </c>
      <c r="H22" s="44">
        <v>45659.486226852052</v>
      </c>
      <c r="I22" s="44"/>
      <c r="J22" s="45">
        <v>89133</v>
      </c>
      <c r="K22" s="45">
        <v>89133</v>
      </c>
      <c r="L22" s="42" t="s">
        <v>19</v>
      </c>
      <c r="M22" s="42" t="s">
        <v>20</v>
      </c>
      <c r="N22" s="42" t="s">
        <v>21</v>
      </c>
      <c r="O22" s="46" t="e">
        <v>#N/A</v>
      </c>
      <c r="P22" s="47" t="s">
        <v>89</v>
      </c>
      <c r="Q22" s="47">
        <v>0</v>
      </c>
      <c r="R22" s="46"/>
      <c r="S22" s="46"/>
      <c r="T22" s="48"/>
      <c r="U22" s="48"/>
      <c r="V22" s="48"/>
      <c r="W22" s="48"/>
      <c r="X22" s="49" t="s">
        <v>91</v>
      </c>
      <c r="Y22" s="49" t="s">
        <v>91</v>
      </c>
      <c r="Z22" s="47">
        <v>0</v>
      </c>
      <c r="AA22" s="47">
        <v>0</v>
      </c>
      <c r="AB22" s="47">
        <v>0</v>
      </c>
      <c r="AC22" s="47">
        <v>0</v>
      </c>
      <c r="AD22" s="47">
        <v>0</v>
      </c>
      <c r="AE22" s="47">
        <v>0</v>
      </c>
      <c r="AF22" s="47">
        <v>0</v>
      </c>
      <c r="AG22" s="47">
        <v>0</v>
      </c>
      <c r="AH22" s="46"/>
      <c r="AI22" s="46"/>
      <c r="AJ22" s="46"/>
      <c r="AK22" s="46"/>
      <c r="AL22" s="47">
        <v>0</v>
      </c>
      <c r="AM22" s="47">
        <v>0</v>
      </c>
      <c r="AN22" s="47">
        <v>0</v>
      </c>
      <c r="AO22" s="46"/>
      <c r="AP22" s="46"/>
      <c r="AQ22" s="46"/>
      <c r="AR22" s="46"/>
      <c r="AS22" s="46"/>
      <c r="AT22" s="46"/>
      <c r="AU22" s="47">
        <v>0</v>
      </c>
      <c r="AV22" s="47">
        <v>0</v>
      </c>
      <c r="AW22" s="45">
        <v>89133</v>
      </c>
      <c r="AX22" s="47">
        <v>0</v>
      </c>
      <c r="AY22" s="47">
        <v>0</v>
      </c>
      <c r="AZ22" s="47">
        <v>0</v>
      </c>
      <c r="BA22" s="47">
        <v>0</v>
      </c>
      <c r="BB22" s="47">
        <v>0</v>
      </c>
      <c r="BC22" s="47">
        <v>0</v>
      </c>
      <c r="BD22" s="47">
        <v>0</v>
      </c>
      <c r="BE22" s="47">
        <v>0</v>
      </c>
      <c r="BF22" s="46"/>
      <c r="BG22" s="46"/>
      <c r="BH22" s="46"/>
      <c r="BI22" s="47">
        <v>0</v>
      </c>
    </row>
    <row r="23" spans="1:61" s="26" customFormat="1" ht="10" hidden="1" x14ac:dyDescent="0.2">
      <c r="A23" s="41">
        <v>891900887</v>
      </c>
      <c r="B23" s="41" t="s">
        <v>80</v>
      </c>
      <c r="C23" s="42" t="s">
        <v>24</v>
      </c>
      <c r="D23" s="43">
        <v>2604</v>
      </c>
      <c r="E23" s="41" t="s">
        <v>128</v>
      </c>
      <c r="F23" s="41" t="s">
        <v>199</v>
      </c>
      <c r="G23" s="41" t="s">
        <v>129</v>
      </c>
      <c r="H23" s="44">
        <v>45659.639976840466</v>
      </c>
      <c r="I23" s="44"/>
      <c r="J23" s="45">
        <v>2911169</v>
      </c>
      <c r="K23" s="45">
        <v>2911169</v>
      </c>
      <c r="L23" s="42" t="s">
        <v>19</v>
      </c>
      <c r="M23" s="42" t="s">
        <v>20</v>
      </c>
      <c r="N23" s="42" t="s">
        <v>21</v>
      </c>
      <c r="O23" s="46" t="e">
        <v>#N/A</v>
      </c>
      <c r="P23" s="47" t="s">
        <v>89</v>
      </c>
      <c r="Q23" s="47">
        <v>0</v>
      </c>
      <c r="R23" s="46"/>
      <c r="S23" s="46"/>
      <c r="T23" s="48"/>
      <c r="U23" s="48"/>
      <c r="V23" s="48"/>
      <c r="W23" s="48"/>
      <c r="X23" s="49" t="s">
        <v>91</v>
      </c>
      <c r="Y23" s="49" t="s">
        <v>91</v>
      </c>
      <c r="Z23" s="47">
        <v>0</v>
      </c>
      <c r="AA23" s="47">
        <v>0</v>
      </c>
      <c r="AB23" s="47">
        <v>0</v>
      </c>
      <c r="AC23" s="47">
        <v>0</v>
      </c>
      <c r="AD23" s="47">
        <v>0</v>
      </c>
      <c r="AE23" s="47">
        <v>0</v>
      </c>
      <c r="AF23" s="47">
        <v>0</v>
      </c>
      <c r="AG23" s="47">
        <v>0</v>
      </c>
      <c r="AH23" s="46"/>
      <c r="AI23" s="46"/>
      <c r="AJ23" s="46"/>
      <c r="AK23" s="46"/>
      <c r="AL23" s="47">
        <v>0</v>
      </c>
      <c r="AM23" s="47">
        <v>0</v>
      </c>
      <c r="AN23" s="47">
        <v>0</v>
      </c>
      <c r="AO23" s="46"/>
      <c r="AP23" s="46"/>
      <c r="AQ23" s="46"/>
      <c r="AR23" s="46"/>
      <c r="AS23" s="46"/>
      <c r="AT23" s="46"/>
      <c r="AU23" s="47">
        <v>0</v>
      </c>
      <c r="AV23" s="47">
        <v>0</v>
      </c>
      <c r="AW23" s="45">
        <v>2911169</v>
      </c>
      <c r="AX23" s="47">
        <v>0</v>
      </c>
      <c r="AY23" s="47">
        <v>0</v>
      </c>
      <c r="AZ23" s="47">
        <v>0</v>
      </c>
      <c r="BA23" s="47">
        <v>0</v>
      </c>
      <c r="BB23" s="47">
        <v>0</v>
      </c>
      <c r="BC23" s="47">
        <v>0</v>
      </c>
      <c r="BD23" s="47">
        <v>0</v>
      </c>
      <c r="BE23" s="47">
        <v>0</v>
      </c>
      <c r="BF23" s="46"/>
      <c r="BG23" s="46"/>
      <c r="BH23" s="46"/>
      <c r="BI23" s="47">
        <v>0</v>
      </c>
    </row>
    <row r="24" spans="1:61" s="26" customFormat="1" ht="10" x14ac:dyDescent="0.2">
      <c r="A24" s="41">
        <v>891900887</v>
      </c>
      <c r="B24" s="41" t="s">
        <v>80</v>
      </c>
      <c r="C24" s="42" t="s">
        <v>24</v>
      </c>
      <c r="D24" s="43">
        <v>2556</v>
      </c>
      <c r="E24" s="41" t="s">
        <v>130</v>
      </c>
      <c r="F24" s="41" t="s">
        <v>200</v>
      </c>
      <c r="G24" s="41" t="s">
        <v>131</v>
      </c>
      <c r="H24" s="44">
        <v>45653.706701389048</v>
      </c>
      <c r="I24" s="44"/>
      <c r="J24" s="45">
        <v>90345</v>
      </c>
      <c r="K24" s="45">
        <v>90345</v>
      </c>
      <c r="L24" s="42" t="s">
        <v>19</v>
      </c>
      <c r="M24" s="42" t="s">
        <v>20</v>
      </c>
      <c r="N24" s="42" t="s">
        <v>21</v>
      </c>
      <c r="O24" s="46" t="e">
        <v>#N/A</v>
      </c>
      <c r="P24" s="47" t="s">
        <v>89</v>
      </c>
      <c r="Q24" s="47">
        <v>0</v>
      </c>
      <c r="R24" s="46"/>
      <c r="S24" s="46"/>
      <c r="T24" s="48"/>
      <c r="U24" s="48"/>
      <c r="V24" s="48"/>
      <c r="W24" s="48"/>
      <c r="X24" s="49" t="s">
        <v>91</v>
      </c>
      <c r="Y24" s="49" t="s">
        <v>91</v>
      </c>
      <c r="Z24" s="47">
        <v>0</v>
      </c>
      <c r="AA24" s="47">
        <v>0</v>
      </c>
      <c r="AB24" s="47">
        <v>0</v>
      </c>
      <c r="AC24" s="47">
        <v>0</v>
      </c>
      <c r="AD24" s="47">
        <v>0</v>
      </c>
      <c r="AE24" s="47">
        <v>0</v>
      </c>
      <c r="AF24" s="47">
        <v>0</v>
      </c>
      <c r="AG24" s="47">
        <v>0</v>
      </c>
      <c r="AH24" s="46"/>
      <c r="AI24" s="46"/>
      <c r="AJ24" s="46"/>
      <c r="AK24" s="46"/>
      <c r="AL24" s="47">
        <v>0</v>
      </c>
      <c r="AM24" s="47">
        <v>0</v>
      </c>
      <c r="AN24" s="47">
        <v>0</v>
      </c>
      <c r="AO24" s="46"/>
      <c r="AP24" s="46"/>
      <c r="AQ24" s="46"/>
      <c r="AR24" s="46"/>
      <c r="AS24" s="46"/>
      <c r="AT24" s="46"/>
      <c r="AU24" s="47">
        <v>0</v>
      </c>
      <c r="AV24" s="47">
        <v>0</v>
      </c>
      <c r="AW24" s="45">
        <v>90345</v>
      </c>
      <c r="AX24" s="47">
        <v>0</v>
      </c>
      <c r="AY24" s="47">
        <v>0</v>
      </c>
      <c r="AZ24" s="47">
        <v>0</v>
      </c>
      <c r="BA24" s="47">
        <v>0</v>
      </c>
      <c r="BB24" s="47">
        <v>0</v>
      </c>
      <c r="BC24" s="47">
        <v>0</v>
      </c>
      <c r="BD24" s="47">
        <v>0</v>
      </c>
      <c r="BE24" s="47">
        <v>0</v>
      </c>
      <c r="BF24" s="46"/>
      <c r="BG24" s="46"/>
      <c r="BH24" s="46"/>
      <c r="BI24" s="47">
        <v>0</v>
      </c>
    </row>
    <row r="25" spans="1:61" s="26" customFormat="1" ht="10" x14ac:dyDescent="0.2">
      <c r="A25" s="41">
        <v>891900887</v>
      </c>
      <c r="B25" s="41" t="s">
        <v>80</v>
      </c>
      <c r="C25" s="42" t="s">
        <v>24</v>
      </c>
      <c r="D25" s="43">
        <v>2558</v>
      </c>
      <c r="E25" s="41" t="s">
        <v>132</v>
      </c>
      <c r="F25" s="41" t="s">
        <v>201</v>
      </c>
      <c r="G25" s="41" t="s">
        <v>133</v>
      </c>
      <c r="H25" s="44">
        <v>45653.736134247854</v>
      </c>
      <c r="I25" s="44"/>
      <c r="J25" s="45">
        <v>244877</v>
      </c>
      <c r="K25" s="45">
        <v>244877</v>
      </c>
      <c r="L25" s="42" t="s">
        <v>19</v>
      </c>
      <c r="M25" s="42" t="s">
        <v>20</v>
      </c>
      <c r="N25" s="42" t="s">
        <v>21</v>
      </c>
      <c r="O25" s="46" t="e">
        <v>#N/A</v>
      </c>
      <c r="P25" s="47" t="s">
        <v>89</v>
      </c>
      <c r="Q25" s="47">
        <v>0</v>
      </c>
      <c r="R25" s="46"/>
      <c r="S25" s="46"/>
      <c r="T25" s="48"/>
      <c r="U25" s="48"/>
      <c r="V25" s="48"/>
      <c r="W25" s="48"/>
      <c r="X25" s="49" t="s">
        <v>91</v>
      </c>
      <c r="Y25" s="49" t="s">
        <v>91</v>
      </c>
      <c r="Z25" s="47">
        <v>0</v>
      </c>
      <c r="AA25" s="47">
        <v>0</v>
      </c>
      <c r="AB25" s="47">
        <v>0</v>
      </c>
      <c r="AC25" s="47">
        <v>0</v>
      </c>
      <c r="AD25" s="47">
        <v>0</v>
      </c>
      <c r="AE25" s="47">
        <v>0</v>
      </c>
      <c r="AF25" s="47">
        <v>0</v>
      </c>
      <c r="AG25" s="47">
        <v>0</v>
      </c>
      <c r="AH25" s="46"/>
      <c r="AI25" s="46"/>
      <c r="AJ25" s="46"/>
      <c r="AK25" s="46"/>
      <c r="AL25" s="47">
        <v>0</v>
      </c>
      <c r="AM25" s="47">
        <v>0</v>
      </c>
      <c r="AN25" s="47">
        <v>0</v>
      </c>
      <c r="AO25" s="46"/>
      <c r="AP25" s="46"/>
      <c r="AQ25" s="46"/>
      <c r="AR25" s="46"/>
      <c r="AS25" s="46"/>
      <c r="AT25" s="46"/>
      <c r="AU25" s="47">
        <v>0</v>
      </c>
      <c r="AV25" s="47">
        <v>0</v>
      </c>
      <c r="AW25" s="45">
        <v>244877</v>
      </c>
      <c r="AX25" s="47">
        <v>0</v>
      </c>
      <c r="AY25" s="47">
        <v>0</v>
      </c>
      <c r="AZ25" s="47">
        <v>0</v>
      </c>
      <c r="BA25" s="47">
        <v>0</v>
      </c>
      <c r="BB25" s="47">
        <v>0</v>
      </c>
      <c r="BC25" s="47">
        <v>0</v>
      </c>
      <c r="BD25" s="47">
        <v>0</v>
      </c>
      <c r="BE25" s="47">
        <v>0</v>
      </c>
      <c r="BF25" s="46"/>
      <c r="BG25" s="46"/>
      <c r="BH25" s="46"/>
      <c r="BI25" s="47">
        <v>0</v>
      </c>
    </row>
    <row r="26" spans="1:61" s="26" customFormat="1" ht="10" hidden="1" x14ac:dyDescent="0.2">
      <c r="A26" s="41">
        <v>891900887</v>
      </c>
      <c r="B26" s="41" t="s">
        <v>80</v>
      </c>
      <c r="C26" s="42" t="s">
        <v>24</v>
      </c>
      <c r="D26" s="43">
        <v>2591</v>
      </c>
      <c r="E26" s="41" t="s">
        <v>134</v>
      </c>
      <c r="F26" s="41" t="s">
        <v>202</v>
      </c>
      <c r="G26" s="41" t="s">
        <v>135</v>
      </c>
      <c r="H26" s="44">
        <v>45659.375428240746</v>
      </c>
      <c r="I26" s="44"/>
      <c r="J26" s="45">
        <v>96368</v>
      </c>
      <c r="K26" s="45">
        <v>96368</v>
      </c>
      <c r="L26" s="42" t="s">
        <v>19</v>
      </c>
      <c r="M26" s="42" t="s">
        <v>20</v>
      </c>
      <c r="N26" s="42" t="s">
        <v>21</v>
      </c>
      <c r="O26" s="46" t="e">
        <v>#N/A</v>
      </c>
      <c r="P26" s="47" t="s">
        <v>89</v>
      </c>
      <c r="Q26" s="47">
        <v>0</v>
      </c>
      <c r="R26" s="46"/>
      <c r="S26" s="46"/>
      <c r="T26" s="48"/>
      <c r="U26" s="48"/>
      <c r="V26" s="48"/>
      <c r="W26" s="48"/>
      <c r="X26" s="49" t="s">
        <v>91</v>
      </c>
      <c r="Y26" s="49" t="s">
        <v>91</v>
      </c>
      <c r="Z26" s="47">
        <v>0</v>
      </c>
      <c r="AA26" s="47">
        <v>0</v>
      </c>
      <c r="AB26" s="47">
        <v>0</v>
      </c>
      <c r="AC26" s="47">
        <v>0</v>
      </c>
      <c r="AD26" s="47">
        <v>0</v>
      </c>
      <c r="AE26" s="47">
        <v>0</v>
      </c>
      <c r="AF26" s="47">
        <v>0</v>
      </c>
      <c r="AG26" s="47">
        <v>0</v>
      </c>
      <c r="AH26" s="46"/>
      <c r="AI26" s="46"/>
      <c r="AJ26" s="46"/>
      <c r="AK26" s="46"/>
      <c r="AL26" s="47">
        <v>0</v>
      </c>
      <c r="AM26" s="47">
        <v>0</v>
      </c>
      <c r="AN26" s="47">
        <v>0</v>
      </c>
      <c r="AO26" s="46"/>
      <c r="AP26" s="46"/>
      <c r="AQ26" s="46"/>
      <c r="AR26" s="46"/>
      <c r="AS26" s="46"/>
      <c r="AT26" s="46"/>
      <c r="AU26" s="47">
        <v>0</v>
      </c>
      <c r="AV26" s="47">
        <v>0</v>
      </c>
      <c r="AW26" s="45">
        <v>96368</v>
      </c>
      <c r="AX26" s="47">
        <v>0</v>
      </c>
      <c r="AY26" s="47">
        <v>0</v>
      </c>
      <c r="AZ26" s="47">
        <v>0</v>
      </c>
      <c r="BA26" s="47">
        <v>0</v>
      </c>
      <c r="BB26" s="47">
        <v>0</v>
      </c>
      <c r="BC26" s="47">
        <v>0</v>
      </c>
      <c r="BD26" s="47">
        <v>0</v>
      </c>
      <c r="BE26" s="47">
        <v>0</v>
      </c>
      <c r="BF26" s="46"/>
      <c r="BG26" s="46"/>
      <c r="BH26" s="46"/>
      <c r="BI26" s="47">
        <v>0</v>
      </c>
    </row>
    <row r="27" spans="1:61" s="26" customFormat="1" ht="10" hidden="1" x14ac:dyDescent="0.2">
      <c r="A27" s="41">
        <v>891900887</v>
      </c>
      <c r="B27" s="41" t="s">
        <v>80</v>
      </c>
      <c r="C27" s="42" t="s">
        <v>24</v>
      </c>
      <c r="D27" s="43">
        <v>2592</v>
      </c>
      <c r="E27" s="41" t="s">
        <v>136</v>
      </c>
      <c r="F27" s="41" t="s">
        <v>203</v>
      </c>
      <c r="G27" s="41" t="s">
        <v>137</v>
      </c>
      <c r="H27" s="44">
        <v>45659.391319432762</v>
      </c>
      <c r="I27" s="44"/>
      <c r="J27" s="45">
        <v>8103</v>
      </c>
      <c r="K27" s="45">
        <v>8103</v>
      </c>
      <c r="L27" s="42" t="s">
        <v>19</v>
      </c>
      <c r="M27" s="42" t="s">
        <v>20</v>
      </c>
      <c r="N27" s="42" t="s">
        <v>22</v>
      </c>
      <c r="O27" s="46" t="e">
        <v>#N/A</v>
      </c>
      <c r="P27" s="47" t="s">
        <v>89</v>
      </c>
      <c r="Q27" s="47">
        <v>0</v>
      </c>
      <c r="R27" s="46"/>
      <c r="S27" s="46"/>
      <c r="T27" s="48"/>
      <c r="U27" s="48"/>
      <c r="V27" s="48"/>
      <c r="W27" s="48"/>
      <c r="X27" s="49" t="s">
        <v>91</v>
      </c>
      <c r="Y27" s="49" t="s">
        <v>91</v>
      </c>
      <c r="Z27" s="47">
        <v>0</v>
      </c>
      <c r="AA27" s="47">
        <v>0</v>
      </c>
      <c r="AB27" s="47">
        <v>0</v>
      </c>
      <c r="AC27" s="47">
        <v>0</v>
      </c>
      <c r="AD27" s="47">
        <v>0</v>
      </c>
      <c r="AE27" s="47">
        <v>0</v>
      </c>
      <c r="AF27" s="47">
        <v>0</v>
      </c>
      <c r="AG27" s="47">
        <v>0</v>
      </c>
      <c r="AH27" s="46"/>
      <c r="AI27" s="46"/>
      <c r="AJ27" s="46"/>
      <c r="AK27" s="46"/>
      <c r="AL27" s="47">
        <v>0</v>
      </c>
      <c r="AM27" s="47">
        <v>0</v>
      </c>
      <c r="AN27" s="47">
        <v>0</v>
      </c>
      <c r="AO27" s="46"/>
      <c r="AP27" s="46"/>
      <c r="AQ27" s="46"/>
      <c r="AR27" s="46"/>
      <c r="AS27" s="46"/>
      <c r="AT27" s="46"/>
      <c r="AU27" s="47">
        <v>0</v>
      </c>
      <c r="AV27" s="47">
        <v>0</v>
      </c>
      <c r="AW27" s="45">
        <v>8103</v>
      </c>
      <c r="AX27" s="47">
        <v>0</v>
      </c>
      <c r="AY27" s="47">
        <v>0</v>
      </c>
      <c r="AZ27" s="47">
        <v>0</v>
      </c>
      <c r="BA27" s="47">
        <v>0</v>
      </c>
      <c r="BB27" s="47">
        <v>0</v>
      </c>
      <c r="BC27" s="47">
        <v>0</v>
      </c>
      <c r="BD27" s="47">
        <v>0</v>
      </c>
      <c r="BE27" s="47">
        <v>0</v>
      </c>
      <c r="BF27" s="46"/>
      <c r="BG27" s="46"/>
      <c r="BH27" s="46"/>
      <c r="BI27" s="47">
        <v>0</v>
      </c>
    </row>
    <row r="28" spans="1:61" s="26" customFormat="1" ht="10" hidden="1" x14ac:dyDescent="0.2">
      <c r="A28" s="41">
        <v>891900887</v>
      </c>
      <c r="B28" s="41" t="s">
        <v>80</v>
      </c>
      <c r="C28" s="42" t="s">
        <v>24</v>
      </c>
      <c r="D28" s="43">
        <v>2593</v>
      </c>
      <c r="E28" s="41" t="s">
        <v>138</v>
      </c>
      <c r="F28" s="41" t="s">
        <v>204</v>
      </c>
      <c r="G28" s="41" t="s">
        <v>139</v>
      </c>
      <c r="H28" s="44">
        <v>45659.399861111306</v>
      </c>
      <c r="I28" s="44"/>
      <c r="J28" s="45">
        <v>8103</v>
      </c>
      <c r="K28" s="45">
        <v>8103</v>
      </c>
      <c r="L28" s="42" t="s">
        <v>19</v>
      </c>
      <c r="M28" s="42" t="s">
        <v>20</v>
      </c>
      <c r="N28" s="42" t="s">
        <v>22</v>
      </c>
      <c r="O28" s="46" t="e">
        <v>#N/A</v>
      </c>
      <c r="P28" s="47" t="s">
        <v>89</v>
      </c>
      <c r="Q28" s="47">
        <v>0</v>
      </c>
      <c r="R28" s="46"/>
      <c r="S28" s="46"/>
      <c r="T28" s="48"/>
      <c r="U28" s="48"/>
      <c r="V28" s="48"/>
      <c r="W28" s="48"/>
      <c r="X28" s="49" t="s">
        <v>91</v>
      </c>
      <c r="Y28" s="49" t="s">
        <v>91</v>
      </c>
      <c r="Z28" s="47">
        <v>0</v>
      </c>
      <c r="AA28" s="47">
        <v>0</v>
      </c>
      <c r="AB28" s="47">
        <v>0</v>
      </c>
      <c r="AC28" s="47">
        <v>0</v>
      </c>
      <c r="AD28" s="47">
        <v>0</v>
      </c>
      <c r="AE28" s="47">
        <v>0</v>
      </c>
      <c r="AF28" s="47">
        <v>0</v>
      </c>
      <c r="AG28" s="47">
        <v>0</v>
      </c>
      <c r="AH28" s="46"/>
      <c r="AI28" s="46"/>
      <c r="AJ28" s="46"/>
      <c r="AK28" s="46"/>
      <c r="AL28" s="47">
        <v>0</v>
      </c>
      <c r="AM28" s="47">
        <v>0</v>
      </c>
      <c r="AN28" s="47">
        <v>0</v>
      </c>
      <c r="AO28" s="46"/>
      <c r="AP28" s="46"/>
      <c r="AQ28" s="46"/>
      <c r="AR28" s="46"/>
      <c r="AS28" s="46"/>
      <c r="AT28" s="46"/>
      <c r="AU28" s="47">
        <v>0</v>
      </c>
      <c r="AV28" s="47">
        <v>0</v>
      </c>
      <c r="AW28" s="45">
        <v>8103</v>
      </c>
      <c r="AX28" s="47">
        <v>0</v>
      </c>
      <c r="AY28" s="47">
        <v>0</v>
      </c>
      <c r="AZ28" s="47">
        <v>0</v>
      </c>
      <c r="BA28" s="47">
        <v>0</v>
      </c>
      <c r="BB28" s="47">
        <v>0</v>
      </c>
      <c r="BC28" s="47">
        <v>0</v>
      </c>
      <c r="BD28" s="47">
        <v>0</v>
      </c>
      <c r="BE28" s="47">
        <v>0</v>
      </c>
      <c r="BF28" s="46"/>
      <c r="BG28" s="46"/>
      <c r="BH28" s="46"/>
      <c r="BI28" s="47">
        <v>0</v>
      </c>
    </row>
    <row r="29" spans="1:61" s="26" customFormat="1" ht="10" hidden="1" x14ac:dyDescent="0.2">
      <c r="A29" s="41">
        <v>891900887</v>
      </c>
      <c r="B29" s="41" t="s">
        <v>80</v>
      </c>
      <c r="C29" s="42" t="s">
        <v>24</v>
      </c>
      <c r="D29" s="43">
        <v>2595</v>
      </c>
      <c r="E29" s="41" t="s">
        <v>140</v>
      </c>
      <c r="F29" s="41" t="s">
        <v>205</v>
      </c>
      <c r="G29" s="41" t="s">
        <v>141</v>
      </c>
      <c r="H29" s="44">
        <v>45659.441180555616</v>
      </c>
      <c r="I29" s="44"/>
      <c r="J29" s="45">
        <v>106519</v>
      </c>
      <c r="K29" s="45">
        <v>106519</v>
      </c>
      <c r="L29" s="42" t="s">
        <v>19</v>
      </c>
      <c r="M29" s="42" t="s">
        <v>20</v>
      </c>
      <c r="N29" s="42" t="s">
        <v>21</v>
      </c>
      <c r="O29" s="46" t="e">
        <v>#N/A</v>
      </c>
      <c r="P29" s="47" t="s">
        <v>89</v>
      </c>
      <c r="Q29" s="47">
        <v>0</v>
      </c>
      <c r="R29" s="46"/>
      <c r="S29" s="46"/>
      <c r="T29" s="48"/>
      <c r="U29" s="48"/>
      <c r="V29" s="48"/>
      <c r="W29" s="48"/>
      <c r="X29" s="49" t="s">
        <v>91</v>
      </c>
      <c r="Y29" s="49" t="s">
        <v>91</v>
      </c>
      <c r="Z29" s="47">
        <v>0</v>
      </c>
      <c r="AA29" s="47">
        <v>0</v>
      </c>
      <c r="AB29" s="47">
        <v>0</v>
      </c>
      <c r="AC29" s="47">
        <v>0</v>
      </c>
      <c r="AD29" s="47">
        <v>0</v>
      </c>
      <c r="AE29" s="47">
        <v>0</v>
      </c>
      <c r="AF29" s="47">
        <v>0</v>
      </c>
      <c r="AG29" s="47">
        <v>0</v>
      </c>
      <c r="AH29" s="46"/>
      <c r="AI29" s="46"/>
      <c r="AJ29" s="46"/>
      <c r="AK29" s="46"/>
      <c r="AL29" s="47">
        <v>0</v>
      </c>
      <c r="AM29" s="47">
        <v>0</v>
      </c>
      <c r="AN29" s="47">
        <v>0</v>
      </c>
      <c r="AO29" s="46"/>
      <c r="AP29" s="46"/>
      <c r="AQ29" s="46"/>
      <c r="AR29" s="46"/>
      <c r="AS29" s="46"/>
      <c r="AT29" s="46"/>
      <c r="AU29" s="47">
        <v>0</v>
      </c>
      <c r="AV29" s="47">
        <v>0</v>
      </c>
      <c r="AW29" s="45">
        <v>106519</v>
      </c>
      <c r="AX29" s="47">
        <v>0</v>
      </c>
      <c r="AY29" s="47">
        <v>0</v>
      </c>
      <c r="AZ29" s="47">
        <v>0</v>
      </c>
      <c r="BA29" s="47">
        <v>0</v>
      </c>
      <c r="BB29" s="47">
        <v>0</v>
      </c>
      <c r="BC29" s="47">
        <v>0</v>
      </c>
      <c r="BD29" s="47">
        <v>0</v>
      </c>
      <c r="BE29" s="47">
        <v>0</v>
      </c>
      <c r="BF29" s="46"/>
      <c r="BG29" s="46"/>
      <c r="BH29" s="46"/>
      <c r="BI29" s="47">
        <v>0</v>
      </c>
    </row>
    <row r="30" spans="1:61" s="26" customFormat="1" ht="10" hidden="1" x14ac:dyDescent="0.2">
      <c r="A30" s="41">
        <v>891900887</v>
      </c>
      <c r="B30" s="41" t="s">
        <v>80</v>
      </c>
      <c r="C30" s="42" t="s">
        <v>24</v>
      </c>
      <c r="D30" s="43">
        <v>2605</v>
      </c>
      <c r="E30" s="41" t="s">
        <v>142</v>
      </c>
      <c r="F30" s="41" t="s">
        <v>206</v>
      </c>
      <c r="G30" s="41" t="s">
        <v>143</v>
      </c>
      <c r="H30" s="44">
        <v>45659.65354165528</v>
      </c>
      <c r="I30" s="44"/>
      <c r="J30" s="45">
        <v>2891395</v>
      </c>
      <c r="K30" s="45">
        <v>2891395</v>
      </c>
      <c r="L30" s="42" t="s">
        <v>19</v>
      </c>
      <c r="M30" s="42" t="s">
        <v>20</v>
      </c>
      <c r="N30" s="42" t="s">
        <v>21</v>
      </c>
      <c r="O30" s="46" t="e">
        <v>#N/A</v>
      </c>
      <c r="P30" s="47" t="s">
        <v>89</v>
      </c>
      <c r="Q30" s="47">
        <v>0</v>
      </c>
      <c r="R30" s="46"/>
      <c r="S30" s="46"/>
      <c r="T30" s="48"/>
      <c r="U30" s="48"/>
      <c r="V30" s="48"/>
      <c r="W30" s="48"/>
      <c r="X30" s="49" t="s">
        <v>91</v>
      </c>
      <c r="Y30" s="49" t="s">
        <v>91</v>
      </c>
      <c r="Z30" s="47">
        <v>0</v>
      </c>
      <c r="AA30" s="47">
        <v>0</v>
      </c>
      <c r="AB30" s="47">
        <v>0</v>
      </c>
      <c r="AC30" s="47">
        <v>0</v>
      </c>
      <c r="AD30" s="47">
        <v>0</v>
      </c>
      <c r="AE30" s="47">
        <v>0</v>
      </c>
      <c r="AF30" s="47">
        <v>0</v>
      </c>
      <c r="AG30" s="47">
        <v>0</v>
      </c>
      <c r="AH30" s="46"/>
      <c r="AI30" s="46"/>
      <c r="AJ30" s="46"/>
      <c r="AK30" s="46"/>
      <c r="AL30" s="47">
        <v>0</v>
      </c>
      <c r="AM30" s="47">
        <v>0</v>
      </c>
      <c r="AN30" s="47">
        <v>0</v>
      </c>
      <c r="AO30" s="46"/>
      <c r="AP30" s="46"/>
      <c r="AQ30" s="46"/>
      <c r="AR30" s="46"/>
      <c r="AS30" s="46"/>
      <c r="AT30" s="46"/>
      <c r="AU30" s="47">
        <v>0</v>
      </c>
      <c r="AV30" s="47">
        <v>0</v>
      </c>
      <c r="AW30" s="45">
        <v>2891395</v>
      </c>
      <c r="AX30" s="47">
        <v>0</v>
      </c>
      <c r="AY30" s="47">
        <v>0</v>
      </c>
      <c r="AZ30" s="47">
        <v>0</v>
      </c>
      <c r="BA30" s="47">
        <v>0</v>
      </c>
      <c r="BB30" s="47">
        <v>0</v>
      </c>
      <c r="BC30" s="47">
        <v>0</v>
      </c>
      <c r="BD30" s="47">
        <v>0</v>
      </c>
      <c r="BE30" s="47">
        <v>0</v>
      </c>
      <c r="BF30" s="46"/>
      <c r="BG30" s="46"/>
      <c r="BH30" s="46"/>
      <c r="BI30" s="47">
        <v>0</v>
      </c>
    </row>
  </sheetData>
  <autoFilter ref="A2:BI30" xr:uid="{B11D9578-8AED-435E-AC91-8455C6871798}">
    <filterColumn colId="7">
      <filters>
        <dateGroupItem year="2024" dateTimeGrouping="year"/>
        <dateGroupItem year="2023" dateTimeGrouping="year"/>
        <dateGroupItem year="2022" dateTimeGrouping="year"/>
      </filters>
    </filterColumn>
    <filterColumn colId="15">
      <filters>
        <filter val="Factura No Radicada"/>
      </filters>
    </filterColumn>
  </autoFilter>
  <conditionalFormatting sqref="E1:F1">
    <cfRule type="duplicateValues" dxfId="1" priority="2"/>
  </conditionalFormatting>
  <conditionalFormatting sqref="E2:F2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J3:K30 AU3 AW4:AW30" xr:uid="{1E36FDA3-A632-45FC-819C-D6465A877D51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67604-9BF3-40CA-90E6-7C155B96F6EB}">
  <sheetPr>
    <pageSetUpPr fitToPage="1"/>
  </sheetPr>
  <dimension ref="B1:J42"/>
  <sheetViews>
    <sheetView showGridLines="0" zoomScaleNormal="100" workbookViewId="0">
      <selection activeCell="J2" sqref="B2:J42"/>
    </sheetView>
  </sheetViews>
  <sheetFormatPr baseColWidth="10" defaultColWidth="10.90625" defaultRowHeight="12.5" x14ac:dyDescent="0.25"/>
  <cols>
    <col min="1" max="1" width="1" style="50" customWidth="1"/>
    <col min="2" max="2" width="10.90625" style="50"/>
    <col min="3" max="3" width="17.54296875" style="50" customWidth="1"/>
    <col min="4" max="4" width="11.54296875" style="50" customWidth="1"/>
    <col min="5" max="8" width="10.90625" style="50"/>
    <col min="9" max="9" width="22.54296875" style="50" customWidth="1"/>
    <col min="10" max="10" width="14" style="50" customWidth="1"/>
    <col min="11" max="11" width="1.81640625" style="50" customWidth="1"/>
    <col min="12" max="16384" width="10.90625" style="50"/>
  </cols>
  <sheetData>
    <row r="1" spans="2:10" ht="6" customHeight="1" thickBot="1" x14ac:dyDescent="0.3"/>
    <row r="2" spans="2:10" ht="19.5" customHeight="1" x14ac:dyDescent="0.25">
      <c r="B2" s="51"/>
      <c r="C2" s="52"/>
      <c r="D2" s="107" t="s">
        <v>145</v>
      </c>
      <c r="E2" s="108"/>
      <c r="F2" s="108"/>
      <c r="G2" s="108"/>
      <c r="H2" s="108"/>
      <c r="I2" s="109"/>
      <c r="J2" s="113" t="s">
        <v>13</v>
      </c>
    </row>
    <row r="3" spans="2:10" ht="15.75" customHeight="1" thickBot="1" x14ac:dyDescent="0.3">
      <c r="B3" s="53"/>
      <c r="C3" s="54"/>
      <c r="D3" s="110"/>
      <c r="E3" s="111"/>
      <c r="F3" s="111"/>
      <c r="G3" s="111"/>
      <c r="H3" s="111"/>
      <c r="I3" s="112"/>
      <c r="J3" s="114"/>
    </row>
    <row r="4" spans="2:10" ht="13" x14ac:dyDescent="0.25">
      <c r="B4" s="53"/>
      <c r="C4" s="54"/>
      <c r="D4" s="55"/>
      <c r="E4" s="56"/>
      <c r="F4" s="56"/>
      <c r="G4" s="56"/>
      <c r="H4" s="56"/>
      <c r="I4" s="57"/>
      <c r="J4" s="58"/>
    </row>
    <row r="5" spans="2:10" ht="13" x14ac:dyDescent="0.25">
      <c r="B5" s="53"/>
      <c r="C5" s="54"/>
      <c r="D5" s="59" t="s">
        <v>146</v>
      </c>
      <c r="E5" s="60"/>
      <c r="F5" s="60"/>
      <c r="G5" s="60"/>
      <c r="H5" s="60"/>
      <c r="I5" s="61"/>
      <c r="J5" s="61" t="s">
        <v>147</v>
      </c>
    </row>
    <row r="6" spans="2:10" ht="13.5" thickBot="1" x14ac:dyDescent="0.3">
      <c r="B6" s="62"/>
      <c r="C6" s="63"/>
      <c r="D6" s="64"/>
      <c r="E6" s="65"/>
      <c r="F6" s="65"/>
      <c r="G6" s="65"/>
      <c r="H6" s="65"/>
      <c r="I6" s="66"/>
      <c r="J6" s="67"/>
    </row>
    <row r="7" spans="2:10" x14ac:dyDescent="0.25">
      <c r="B7" s="68"/>
      <c r="J7" s="69"/>
    </row>
    <row r="8" spans="2:10" x14ac:dyDescent="0.25">
      <c r="B8" s="68"/>
      <c r="J8" s="69"/>
    </row>
    <row r="9" spans="2:10" x14ac:dyDescent="0.25">
      <c r="B9" s="68"/>
      <c r="C9" s="50" t="s">
        <v>207</v>
      </c>
      <c r="J9" s="69"/>
    </row>
    <row r="10" spans="2:10" ht="13" x14ac:dyDescent="0.3">
      <c r="B10" s="68"/>
      <c r="C10" s="70"/>
      <c r="E10" s="71"/>
      <c r="H10" s="72"/>
      <c r="J10" s="69"/>
    </row>
    <row r="11" spans="2:10" x14ac:dyDescent="0.25">
      <c r="B11" s="68"/>
      <c r="J11" s="69"/>
    </row>
    <row r="12" spans="2:10" ht="13" x14ac:dyDescent="0.3">
      <c r="B12" s="68"/>
      <c r="C12" s="70" t="s">
        <v>173</v>
      </c>
      <c r="J12" s="69"/>
    </row>
    <row r="13" spans="2:10" ht="13" x14ac:dyDescent="0.3">
      <c r="B13" s="68"/>
      <c r="C13" s="70" t="s">
        <v>174</v>
      </c>
      <c r="J13" s="69"/>
    </row>
    <row r="14" spans="2:10" x14ac:dyDescent="0.25">
      <c r="B14" s="68"/>
      <c r="J14" s="69"/>
    </row>
    <row r="15" spans="2:10" x14ac:dyDescent="0.25">
      <c r="B15" s="68"/>
      <c r="C15" s="50" t="s">
        <v>175</v>
      </c>
      <c r="J15" s="69"/>
    </row>
    <row r="16" spans="2:10" x14ac:dyDescent="0.25">
      <c r="B16" s="68"/>
      <c r="C16" s="73"/>
      <c r="J16" s="69"/>
    </row>
    <row r="17" spans="2:10" ht="13" x14ac:dyDescent="0.25">
      <c r="B17" s="68"/>
      <c r="C17" s="50" t="s">
        <v>176</v>
      </c>
      <c r="D17" s="71"/>
      <c r="H17" s="74" t="s">
        <v>148</v>
      </c>
      <c r="I17" s="75" t="s">
        <v>149</v>
      </c>
      <c r="J17" s="69"/>
    </row>
    <row r="18" spans="2:10" ht="13" x14ac:dyDescent="0.3">
      <c r="B18" s="68"/>
      <c r="C18" s="70" t="s">
        <v>150</v>
      </c>
      <c r="D18" s="70"/>
      <c r="E18" s="70"/>
      <c r="F18" s="70"/>
      <c r="H18" s="76">
        <v>28</v>
      </c>
      <c r="I18" s="77">
        <v>9800316</v>
      </c>
      <c r="J18" s="69"/>
    </row>
    <row r="19" spans="2:10" x14ac:dyDescent="0.25">
      <c r="B19" s="68"/>
      <c r="C19" s="50" t="s">
        <v>151</v>
      </c>
      <c r="H19" s="78">
        <v>1</v>
      </c>
      <c r="I19" s="79">
        <v>6900</v>
      </c>
      <c r="J19" s="69"/>
    </row>
    <row r="20" spans="2:10" x14ac:dyDescent="0.25">
      <c r="B20" s="68"/>
      <c r="C20" s="50" t="s">
        <v>152</v>
      </c>
      <c r="H20" s="120">
        <v>0</v>
      </c>
      <c r="I20" s="121">
        <v>0</v>
      </c>
      <c r="J20" s="69"/>
    </row>
    <row r="21" spans="2:10" x14ac:dyDescent="0.25">
      <c r="B21" s="68"/>
      <c r="C21" s="50" t="s">
        <v>153</v>
      </c>
      <c r="H21" s="78">
        <v>27</v>
      </c>
      <c r="I21" s="79">
        <v>9793416</v>
      </c>
      <c r="J21" s="69"/>
    </row>
    <row r="22" spans="2:10" x14ac:dyDescent="0.25">
      <c r="B22" s="68"/>
      <c r="C22" s="50" t="s">
        <v>154</v>
      </c>
      <c r="H22" s="120">
        <v>0</v>
      </c>
      <c r="I22" s="121">
        <v>0</v>
      </c>
      <c r="J22" s="69"/>
    </row>
    <row r="23" spans="2:10" x14ac:dyDescent="0.25">
      <c r="B23" s="68"/>
      <c r="C23" s="50" t="s">
        <v>155</v>
      </c>
      <c r="H23" s="120">
        <v>0</v>
      </c>
      <c r="I23" s="121">
        <v>0</v>
      </c>
      <c r="J23" s="69"/>
    </row>
    <row r="24" spans="2:10" ht="13" thickBot="1" x14ac:dyDescent="0.3">
      <c r="B24" s="68"/>
      <c r="C24" s="50" t="s">
        <v>156</v>
      </c>
      <c r="H24" s="122">
        <v>0</v>
      </c>
      <c r="I24" s="123">
        <v>0</v>
      </c>
      <c r="J24" s="69"/>
    </row>
    <row r="25" spans="2:10" ht="13" x14ac:dyDescent="0.3">
      <c r="B25" s="68"/>
      <c r="C25" s="70" t="s">
        <v>157</v>
      </c>
      <c r="D25" s="70"/>
      <c r="E25" s="70"/>
      <c r="F25" s="70"/>
      <c r="H25" s="76">
        <f>H19+H20+H21+H22+H24+H23</f>
        <v>28</v>
      </c>
      <c r="I25" s="77">
        <f>I19+I20+I21+I22+I24+I23</f>
        <v>9800316</v>
      </c>
      <c r="J25" s="69"/>
    </row>
    <row r="26" spans="2:10" x14ac:dyDescent="0.25">
      <c r="B26" s="68"/>
      <c r="C26" s="50" t="s">
        <v>158</v>
      </c>
      <c r="H26" s="120">
        <v>0</v>
      </c>
      <c r="I26" s="121">
        <v>0</v>
      </c>
      <c r="J26" s="69"/>
    </row>
    <row r="27" spans="2:10" ht="13" thickBot="1" x14ac:dyDescent="0.3">
      <c r="B27" s="68"/>
      <c r="C27" s="50" t="s">
        <v>72</v>
      </c>
      <c r="H27" s="122">
        <v>0</v>
      </c>
      <c r="I27" s="123">
        <v>0</v>
      </c>
      <c r="J27" s="69"/>
    </row>
    <row r="28" spans="2:10" ht="13" x14ac:dyDescent="0.3">
      <c r="B28" s="68"/>
      <c r="C28" s="70" t="s">
        <v>159</v>
      </c>
      <c r="D28" s="70"/>
      <c r="E28" s="70"/>
      <c r="F28" s="70"/>
      <c r="H28" s="124">
        <f>H26+H27</f>
        <v>0</v>
      </c>
      <c r="I28" s="125">
        <f>I26+I27</f>
        <v>0</v>
      </c>
      <c r="J28" s="69"/>
    </row>
    <row r="29" spans="2:10" ht="13.5" thickBot="1" x14ac:dyDescent="0.35">
      <c r="B29" s="68"/>
      <c r="C29" s="50" t="s">
        <v>160</v>
      </c>
      <c r="D29" s="70"/>
      <c r="E29" s="70"/>
      <c r="F29" s="70"/>
      <c r="H29" s="122">
        <v>0</v>
      </c>
      <c r="I29" s="123">
        <v>0</v>
      </c>
      <c r="J29" s="69"/>
    </row>
    <row r="30" spans="2:10" ht="13" x14ac:dyDescent="0.3">
      <c r="B30" s="68"/>
      <c r="C30" s="70" t="s">
        <v>161</v>
      </c>
      <c r="D30" s="70"/>
      <c r="E30" s="70"/>
      <c r="F30" s="70"/>
      <c r="H30" s="120">
        <f>H29</f>
        <v>0</v>
      </c>
      <c r="I30" s="121">
        <f>I29</f>
        <v>0</v>
      </c>
      <c r="J30" s="69"/>
    </row>
    <row r="31" spans="2:10" ht="13" x14ac:dyDescent="0.3">
      <c r="B31" s="68"/>
      <c r="C31" s="70"/>
      <c r="D31" s="70"/>
      <c r="E31" s="70"/>
      <c r="F31" s="70"/>
      <c r="H31" s="80"/>
      <c r="I31" s="77"/>
      <c r="J31" s="69"/>
    </row>
    <row r="32" spans="2:10" ht="13.5" thickBot="1" x14ac:dyDescent="0.35">
      <c r="B32" s="68"/>
      <c r="C32" s="70" t="s">
        <v>162</v>
      </c>
      <c r="D32" s="70"/>
      <c r="H32" s="81">
        <f>H25+H28+H30</f>
        <v>28</v>
      </c>
      <c r="I32" s="82">
        <f>I25+I28+I30</f>
        <v>9800316</v>
      </c>
      <c r="J32" s="69"/>
    </row>
    <row r="33" spans="2:10" ht="13.5" thickTop="1" x14ac:dyDescent="0.3">
      <c r="B33" s="68"/>
      <c r="C33" s="70"/>
      <c r="D33" s="70"/>
      <c r="H33" s="126">
        <f>+H18-H32</f>
        <v>0</v>
      </c>
      <c r="I33" s="121">
        <f>+I18-I32</f>
        <v>0</v>
      </c>
      <c r="J33" s="69"/>
    </row>
    <row r="34" spans="2:10" x14ac:dyDescent="0.25">
      <c r="B34" s="68"/>
      <c r="G34" s="83"/>
      <c r="H34" s="83"/>
      <c r="I34" s="83"/>
      <c r="J34" s="69"/>
    </row>
    <row r="35" spans="2:10" x14ac:dyDescent="0.25">
      <c r="B35" s="68"/>
      <c r="G35" s="83"/>
      <c r="H35" s="83"/>
      <c r="I35" s="83"/>
      <c r="J35" s="69"/>
    </row>
    <row r="36" spans="2:10" ht="13" x14ac:dyDescent="0.3">
      <c r="B36" s="68"/>
      <c r="C36" s="70"/>
      <c r="G36" s="83"/>
      <c r="H36" s="83"/>
      <c r="I36" s="83"/>
      <c r="J36" s="69"/>
    </row>
    <row r="37" spans="2:10" ht="13.5" thickBot="1" x14ac:dyDescent="0.35">
      <c r="B37" s="68"/>
      <c r="C37" s="84" t="s">
        <v>208</v>
      </c>
      <c r="D37" s="85"/>
      <c r="H37" s="84" t="s">
        <v>163</v>
      </c>
      <c r="I37" s="85"/>
      <c r="J37" s="69"/>
    </row>
    <row r="38" spans="2:10" ht="13" x14ac:dyDescent="0.3">
      <c r="B38" s="68"/>
      <c r="C38" s="70" t="s">
        <v>209</v>
      </c>
      <c r="D38" s="83"/>
      <c r="H38" s="86" t="s">
        <v>164</v>
      </c>
      <c r="I38" s="83"/>
      <c r="J38" s="69"/>
    </row>
    <row r="39" spans="2:10" ht="13" x14ac:dyDescent="0.3">
      <c r="B39" s="68"/>
      <c r="C39" s="70" t="s">
        <v>80</v>
      </c>
      <c r="H39" s="70" t="s">
        <v>165</v>
      </c>
      <c r="I39" s="83"/>
      <c r="J39" s="69"/>
    </row>
    <row r="40" spans="2:10" x14ac:dyDescent="0.25">
      <c r="B40" s="68"/>
      <c r="G40" s="83"/>
      <c r="H40" s="83"/>
      <c r="I40" s="83"/>
      <c r="J40" s="69"/>
    </row>
    <row r="41" spans="2:10" ht="12.75" customHeight="1" x14ac:dyDescent="0.25">
      <c r="B41" s="68"/>
      <c r="C41" s="115" t="s">
        <v>166</v>
      </c>
      <c r="D41" s="115"/>
      <c r="E41" s="115"/>
      <c r="F41" s="115"/>
      <c r="G41" s="115"/>
      <c r="H41" s="115"/>
      <c r="I41" s="115"/>
      <c r="J41" s="69"/>
    </row>
    <row r="42" spans="2:10" ht="18.75" customHeight="1" thickBot="1" x14ac:dyDescent="0.3">
      <c r="B42" s="87"/>
      <c r="C42" s="88"/>
      <c r="D42" s="88"/>
      <c r="E42" s="88"/>
      <c r="F42" s="88"/>
      <c r="G42" s="88"/>
      <c r="H42" s="88"/>
      <c r="I42" s="88"/>
      <c r="J42" s="89"/>
    </row>
  </sheetData>
  <mergeCells count="3">
    <mergeCell ref="D2:I3"/>
    <mergeCell ref="J2:J3"/>
    <mergeCell ref="C41:I4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92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D1444-A7ED-481F-AB33-3DA798299764}">
  <sheetPr>
    <pageSetUpPr fitToPage="1"/>
  </sheetPr>
  <dimension ref="B1:J37"/>
  <sheetViews>
    <sheetView showGridLines="0" tabSelected="1" topLeftCell="A8" zoomScale="84" zoomScaleNormal="84" zoomScaleSheetLayoutView="100" workbookViewId="0">
      <selection activeCell="M22" sqref="M22"/>
    </sheetView>
  </sheetViews>
  <sheetFormatPr baseColWidth="10" defaultColWidth="11.453125" defaultRowHeight="12.5" x14ac:dyDescent="0.25"/>
  <cols>
    <col min="1" max="1" width="4.453125" style="50" customWidth="1"/>
    <col min="2" max="2" width="11.453125" style="50"/>
    <col min="3" max="3" width="12.81640625" style="50" customWidth="1"/>
    <col min="4" max="4" width="22" style="50" customWidth="1"/>
    <col min="5" max="8" width="11.453125" style="50"/>
    <col min="9" max="9" width="24.81640625" style="50" customWidth="1"/>
    <col min="10" max="10" width="12.54296875" style="50" customWidth="1"/>
    <col min="11" max="11" width="1.81640625" style="50" customWidth="1"/>
    <col min="12" max="16384" width="11.453125" style="50"/>
  </cols>
  <sheetData>
    <row r="1" spans="2:10" ht="18" customHeight="1" thickBot="1" x14ac:dyDescent="0.3"/>
    <row r="2" spans="2:10" ht="19.5" customHeight="1" x14ac:dyDescent="0.25">
      <c r="B2" s="51"/>
      <c r="C2" s="52"/>
      <c r="D2" s="107" t="s">
        <v>167</v>
      </c>
      <c r="E2" s="108"/>
      <c r="F2" s="108"/>
      <c r="G2" s="108"/>
      <c r="H2" s="108"/>
      <c r="I2" s="109"/>
      <c r="J2" s="113" t="s">
        <v>13</v>
      </c>
    </row>
    <row r="3" spans="2:10" ht="15.75" customHeight="1" thickBot="1" x14ac:dyDescent="0.3">
      <c r="B3" s="53"/>
      <c r="C3" s="54"/>
      <c r="D3" s="110"/>
      <c r="E3" s="111"/>
      <c r="F3" s="111"/>
      <c r="G3" s="111"/>
      <c r="H3" s="111"/>
      <c r="I3" s="112"/>
      <c r="J3" s="114"/>
    </row>
    <row r="4" spans="2:10" ht="13" x14ac:dyDescent="0.25">
      <c r="B4" s="53"/>
      <c r="C4" s="54"/>
      <c r="E4" s="56"/>
      <c r="F4" s="56"/>
      <c r="G4" s="56"/>
      <c r="H4" s="56"/>
      <c r="I4" s="57"/>
      <c r="J4" s="58"/>
    </row>
    <row r="5" spans="2:10" ht="13" x14ac:dyDescent="0.25">
      <c r="B5" s="53"/>
      <c r="C5" s="54"/>
      <c r="D5" s="116" t="s">
        <v>168</v>
      </c>
      <c r="E5" s="117"/>
      <c r="F5" s="117"/>
      <c r="G5" s="117"/>
      <c r="H5" s="117"/>
      <c r="I5" s="118"/>
      <c r="J5" s="61" t="s">
        <v>14</v>
      </c>
    </row>
    <row r="6" spans="2:10" ht="13.5" thickBot="1" x14ac:dyDescent="0.3">
      <c r="B6" s="62"/>
      <c r="C6" s="63"/>
      <c r="D6" s="64"/>
      <c r="E6" s="65"/>
      <c r="F6" s="65"/>
      <c r="G6" s="65"/>
      <c r="H6" s="65"/>
      <c r="I6" s="66"/>
      <c r="J6" s="67"/>
    </row>
    <row r="7" spans="2:10" x14ac:dyDescent="0.25">
      <c r="B7" s="68"/>
      <c r="J7" s="69"/>
    </row>
    <row r="8" spans="2:10" x14ac:dyDescent="0.25">
      <c r="B8" s="68"/>
      <c r="J8" s="69"/>
    </row>
    <row r="9" spans="2:10" x14ac:dyDescent="0.25">
      <c r="B9" s="68"/>
      <c r="C9" s="50" t="str">
        <f>+'FOR-CSA-018'!C9</f>
        <v>Santiago de Cali, mayo 30 del 2025</v>
      </c>
      <c r="D9" s="72"/>
      <c r="E9" s="71"/>
      <c r="J9" s="69"/>
    </row>
    <row r="10" spans="2:10" ht="13" x14ac:dyDescent="0.3">
      <c r="B10" s="68"/>
      <c r="C10" s="70"/>
      <c r="J10" s="69"/>
    </row>
    <row r="11" spans="2:10" ht="13" x14ac:dyDescent="0.3">
      <c r="B11" s="68"/>
      <c r="C11" s="70" t="str">
        <f>+'FOR-CSA-018'!C12</f>
        <v>Señores : HOSP SANTA CATALINA (EL CAIRO)</v>
      </c>
      <c r="J11" s="69"/>
    </row>
    <row r="12" spans="2:10" ht="13" x14ac:dyDescent="0.3">
      <c r="B12" s="68"/>
      <c r="C12" s="70" t="str">
        <f>+'FOR-CSA-018'!C13</f>
        <v>NIT: 891900887</v>
      </c>
      <c r="J12" s="69"/>
    </row>
    <row r="13" spans="2:10" x14ac:dyDescent="0.25">
      <c r="B13" s="68"/>
      <c r="J13" s="69"/>
    </row>
    <row r="14" spans="2:10" x14ac:dyDescent="0.25">
      <c r="B14" s="68"/>
      <c r="C14" s="50" t="s">
        <v>169</v>
      </c>
      <c r="J14" s="69"/>
    </row>
    <row r="15" spans="2:10" x14ac:dyDescent="0.25">
      <c r="B15" s="68"/>
      <c r="C15" s="73"/>
      <c r="J15" s="69"/>
    </row>
    <row r="16" spans="2:10" ht="13" x14ac:dyDescent="0.3">
      <c r="B16" s="68"/>
      <c r="C16" s="90"/>
      <c r="D16" s="71"/>
      <c r="H16" s="91" t="s">
        <v>148</v>
      </c>
      <c r="I16" s="91" t="s">
        <v>149</v>
      </c>
      <c r="J16" s="69"/>
    </row>
    <row r="17" spans="2:10" ht="13" x14ac:dyDescent="0.3">
      <c r="B17" s="68"/>
      <c r="C17" s="70" t="str">
        <f>+'FOR-CSA-018'!C17</f>
        <v>Con Corte al dia: 30/04/2025</v>
      </c>
      <c r="D17" s="70"/>
      <c r="E17" s="70"/>
      <c r="F17" s="70"/>
      <c r="H17" s="92">
        <f>+SUM(H18:H23)</f>
        <v>28</v>
      </c>
      <c r="I17" s="93">
        <f>+SUM(I18:I23)</f>
        <v>9800316</v>
      </c>
      <c r="J17" s="69"/>
    </row>
    <row r="18" spans="2:10" x14ac:dyDescent="0.25">
      <c r="B18" s="68"/>
      <c r="C18" s="50" t="s">
        <v>151</v>
      </c>
      <c r="H18" s="94">
        <f>+'FOR-CSA-018'!H19</f>
        <v>1</v>
      </c>
      <c r="I18" s="95">
        <f>+'FOR-CSA-018'!I19</f>
        <v>6900</v>
      </c>
      <c r="J18" s="69"/>
    </row>
    <row r="19" spans="2:10" x14ac:dyDescent="0.25">
      <c r="B19" s="68"/>
      <c r="C19" s="50" t="s">
        <v>152</v>
      </c>
      <c r="H19" s="121">
        <f>+'FOR-CSA-018'!H20</f>
        <v>0</v>
      </c>
      <c r="I19" s="121">
        <f>+'FOR-CSA-018'!I20</f>
        <v>0</v>
      </c>
      <c r="J19" s="69"/>
    </row>
    <row r="20" spans="2:10" x14ac:dyDescent="0.25">
      <c r="B20" s="68"/>
      <c r="C20" s="50" t="s">
        <v>153</v>
      </c>
      <c r="H20" s="94">
        <f>+'FOR-CSA-018'!H21</f>
        <v>27</v>
      </c>
      <c r="I20" s="95">
        <f>+'FOR-CSA-018'!I21</f>
        <v>9793416</v>
      </c>
      <c r="J20" s="69"/>
    </row>
    <row r="21" spans="2:10" x14ac:dyDescent="0.25">
      <c r="B21" s="68"/>
      <c r="C21" s="50" t="s">
        <v>154</v>
      </c>
      <c r="H21" s="121">
        <f>+'FOR-CSA-018'!H22</f>
        <v>0</v>
      </c>
      <c r="I21" s="121">
        <f>+'FOR-CSA-018'!I22</f>
        <v>0</v>
      </c>
      <c r="J21" s="69"/>
    </row>
    <row r="22" spans="2:10" x14ac:dyDescent="0.25">
      <c r="B22" s="68"/>
      <c r="C22" s="50" t="s">
        <v>155</v>
      </c>
      <c r="H22" s="121">
        <f>+'FOR-CSA-018'!H23</f>
        <v>0</v>
      </c>
      <c r="I22" s="121">
        <f>+'FOR-CSA-018'!I23</f>
        <v>0</v>
      </c>
      <c r="J22" s="69"/>
    </row>
    <row r="23" spans="2:10" x14ac:dyDescent="0.25">
      <c r="B23" s="68"/>
      <c r="C23" s="50" t="s">
        <v>170</v>
      </c>
      <c r="H23" s="121">
        <f>+'FOR-CSA-018'!H24</f>
        <v>0</v>
      </c>
      <c r="I23" s="121">
        <f>+'FOR-CSA-018'!I24</f>
        <v>0</v>
      </c>
      <c r="J23" s="69"/>
    </row>
    <row r="24" spans="2:10" ht="13" x14ac:dyDescent="0.3">
      <c r="B24" s="68"/>
      <c r="C24" s="70" t="s">
        <v>171</v>
      </c>
      <c r="D24" s="70"/>
      <c r="E24" s="70"/>
      <c r="F24" s="70"/>
      <c r="H24" s="92">
        <f>SUM(H18:H23)</f>
        <v>28</v>
      </c>
      <c r="I24" s="93">
        <f>+SUBTOTAL(9,I18:I23)</f>
        <v>9800316</v>
      </c>
      <c r="J24" s="69"/>
    </row>
    <row r="25" spans="2:10" ht="13.5" thickBot="1" x14ac:dyDescent="0.35">
      <c r="B25" s="68"/>
      <c r="C25" s="70"/>
      <c r="D25" s="70"/>
      <c r="H25" s="96"/>
      <c r="I25" s="97"/>
      <c r="J25" s="69"/>
    </row>
    <row r="26" spans="2:10" ht="13.5" thickTop="1" x14ac:dyDescent="0.3">
      <c r="B26" s="68"/>
      <c r="C26" s="70"/>
      <c r="D26" s="70"/>
      <c r="H26" s="83"/>
      <c r="I26" s="79"/>
      <c r="J26" s="69"/>
    </row>
    <row r="27" spans="2:10" ht="13" x14ac:dyDescent="0.3">
      <c r="B27" s="68"/>
      <c r="C27" s="70"/>
      <c r="D27" s="70"/>
      <c r="H27" s="83"/>
      <c r="I27" s="79"/>
      <c r="J27" s="69"/>
    </row>
    <row r="28" spans="2:10" ht="13" x14ac:dyDescent="0.3">
      <c r="B28" s="68"/>
      <c r="C28" s="70"/>
      <c r="D28" s="70"/>
      <c r="H28" s="83"/>
      <c r="I28" s="79"/>
      <c r="J28" s="69"/>
    </row>
    <row r="29" spans="2:10" x14ac:dyDescent="0.25">
      <c r="B29" s="68"/>
      <c r="G29" s="83"/>
      <c r="H29" s="83"/>
      <c r="I29" s="83"/>
      <c r="J29" s="69"/>
    </row>
    <row r="30" spans="2:10" ht="13.5" thickBot="1" x14ac:dyDescent="0.35">
      <c r="B30" s="68"/>
      <c r="C30" s="84" t="str">
        <f>+'FOR-CSA-018'!C37</f>
        <v>Leider Ordóñez Zambrano</v>
      </c>
      <c r="D30" s="84"/>
      <c r="G30" s="84" t="str">
        <f>+'FOR-CSA-018'!H37</f>
        <v>Lizeth Ome G.</v>
      </c>
      <c r="H30" s="85"/>
      <c r="I30" s="83"/>
      <c r="J30" s="69"/>
    </row>
    <row r="31" spans="2:10" ht="13" x14ac:dyDescent="0.3">
      <c r="B31" s="68"/>
      <c r="C31" s="86" t="str">
        <f>+'FOR-CSA-018'!C38</f>
        <v>Auxiliar de Glosas y Devolución</v>
      </c>
      <c r="D31" s="86"/>
      <c r="G31" s="86" t="str">
        <f>+'FOR-CSA-018'!H38</f>
        <v>Cartera - Cuentas Salud</v>
      </c>
      <c r="H31" s="83"/>
      <c r="I31" s="83"/>
      <c r="J31" s="69"/>
    </row>
    <row r="32" spans="2:10" ht="13" x14ac:dyDescent="0.3">
      <c r="B32" s="68"/>
      <c r="C32" s="86" t="str">
        <f>+'FOR-CSA-018'!C39</f>
        <v>HOSP SANTA CATALINA (EL CAIRO)</v>
      </c>
      <c r="D32" s="86"/>
      <c r="G32" s="86" t="str">
        <f>+'FOR-CSA-018'!H39</f>
        <v>EPS Comfenalco Valle.</v>
      </c>
      <c r="H32" s="83"/>
      <c r="I32" s="83"/>
      <c r="J32" s="69"/>
    </row>
    <row r="33" spans="2:10" ht="13" x14ac:dyDescent="0.3">
      <c r="B33" s="68"/>
      <c r="C33" s="86"/>
      <c r="D33" s="86"/>
      <c r="G33" s="86"/>
      <c r="H33" s="83"/>
      <c r="I33" s="83"/>
      <c r="J33" s="69"/>
    </row>
    <row r="34" spans="2:10" ht="13" x14ac:dyDescent="0.3">
      <c r="B34" s="68"/>
      <c r="C34" s="86"/>
      <c r="D34" s="86"/>
      <c r="G34" s="86"/>
      <c r="H34" s="83"/>
      <c r="I34" s="83"/>
      <c r="J34" s="69"/>
    </row>
    <row r="35" spans="2:10" ht="14" x14ac:dyDescent="0.25">
      <c r="B35" s="68"/>
      <c r="C35" s="119" t="s">
        <v>172</v>
      </c>
      <c r="D35" s="119"/>
      <c r="E35" s="119"/>
      <c r="F35" s="119"/>
      <c r="G35" s="119"/>
      <c r="H35" s="119"/>
      <c r="I35" s="119"/>
      <c r="J35" s="69"/>
    </row>
    <row r="36" spans="2:10" ht="13" x14ac:dyDescent="0.3">
      <c r="B36" s="68"/>
      <c r="C36" s="86"/>
      <c r="D36" s="86"/>
      <c r="G36" s="86"/>
      <c r="H36" s="83"/>
      <c r="I36" s="83"/>
      <c r="J36" s="69"/>
    </row>
    <row r="37" spans="2:10" ht="18.75" customHeight="1" thickBot="1" x14ac:dyDescent="0.3">
      <c r="B37" s="87"/>
      <c r="C37" s="88"/>
      <c r="D37" s="88"/>
      <c r="E37" s="88"/>
      <c r="F37" s="88"/>
      <c r="G37" s="85"/>
      <c r="H37" s="85"/>
      <c r="I37" s="85"/>
      <c r="J37" s="89"/>
    </row>
  </sheetData>
  <mergeCells count="4">
    <mergeCell ref="D2:I3"/>
    <mergeCell ref="J2:J3"/>
    <mergeCell ref="D5:I5"/>
    <mergeCell ref="C35:I3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9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cp:lastPrinted>2025-05-29T15:41:42Z</cp:lastPrinted>
  <dcterms:created xsi:type="dcterms:W3CDTF">2022-06-01T14:39:12Z</dcterms:created>
  <dcterms:modified xsi:type="dcterms:W3CDTF">2025-05-29T15:41:48Z</dcterms:modified>
</cp:coreProperties>
</file>