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2.xml" ContentType="application/vnd.openxmlformats-officedocument.drawing+xml"/>
  <Override PartName="/xl/drawings/drawing3.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nilo\Areas\CxPSalud\CARTERA\CARTERAS REVISADAS\REVISIÓN CARTERAS AÑO 2025\5. MAYO\NIT 890985703 ESE HOSP MARCO FIDEL SUAREZ\"/>
    </mc:Choice>
  </mc:AlternateContent>
  <xr:revisionPtr revIDLastSave="0" documentId="13_ncr:1_{B05788F7-3AA6-4CA3-BED5-2B882D7129E0}" xr6:coauthVersionLast="47" xr6:coauthVersionMax="47" xr10:uidLastSave="{00000000-0000-0000-0000-000000000000}"/>
  <bookViews>
    <workbookView xWindow="-110" yWindow="-110" windowWidth="19420" windowHeight="11500" activeTab="3" xr2:uid="{00000000-000D-0000-FFFF-FFFF00000000}"/>
  </bookViews>
  <sheets>
    <sheet name="INFO IPS" sheetId="1" r:id="rId1"/>
    <sheet name="ESTADO CADA FACTU" sheetId="2" r:id="rId2"/>
    <sheet name="FOR-CSA-018" sheetId="3" r:id="rId3"/>
    <sheet name="CIRCULAR 030" sheetId="4" r:id="rId4"/>
  </sheets>
  <externalReferences>
    <externalReference r:id="rId5"/>
    <externalReference r:id="rId6"/>
  </externalReferences>
  <definedNames>
    <definedName name="_xlnm._FilterDatabase" localSheetId="1" hidden="1">'ESTADO CADA FACTU'!$A$2:$BN$7</definedName>
    <definedName name="DEPTO">[1]Hoja1!$B$2:$B$37</definedName>
    <definedName name="listaEBP">[2]IPS!$A$2:$B$157</definedName>
    <definedName name="listaeps">[2]EPS!$A$2:$A$25</definedName>
    <definedName name="listaERP">[2]EPS!$A$2:$B$25</definedName>
    <definedName name="listaips">[2]IPS!$A$2:$A$157</definedName>
    <definedName name="MedioP">'[2]MESA 1-2020'!$AV$6569:$AV$6572</definedName>
    <definedName name="Mes">#REF!</definedName>
    <definedName name="TBL_NUMESA">[2]EPS!$J$1:$J$4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 i="2" l="1"/>
  <c r="AV1" i="2"/>
  <c r="AU1" i="2"/>
  <c r="AT1" i="2"/>
  <c r="AS1" i="2"/>
  <c r="AR1" i="2"/>
  <c r="AQ1" i="2"/>
  <c r="AP1" i="2"/>
  <c r="AO1" i="2"/>
  <c r="AN1" i="2"/>
  <c r="AM1" i="2"/>
  <c r="Q1" i="2"/>
  <c r="K1" i="2"/>
  <c r="J1" i="2"/>
  <c r="O1" i="2" l="1"/>
  <c r="AA1" i="2"/>
  <c r="AB1" i="2"/>
  <c r="Z1" i="2"/>
  <c r="AF1" i="2"/>
  <c r="AC1" i="2"/>
  <c r="G32" i="4"/>
  <c r="C32" i="4"/>
  <c r="G31" i="4"/>
  <c r="C31" i="4"/>
  <c r="G30" i="4"/>
  <c r="C30" i="4"/>
  <c r="I23" i="4"/>
  <c r="H23" i="4"/>
  <c r="I22" i="4"/>
  <c r="H22" i="4"/>
  <c r="I21" i="4"/>
  <c r="H21" i="4"/>
  <c r="I20" i="4"/>
  <c r="H20" i="4"/>
  <c r="I19" i="4"/>
  <c r="I17" i="4" s="1"/>
  <c r="H19" i="4"/>
  <c r="I18" i="4"/>
  <c r="H18" i="4"/>
  <c r="C17" i="4"/>
  <c r="I30" i="3"/>
  <c r="H30" i="3"/>
  <c r="I28" i="3"/>
  <c r="H28" i="3"/>
  <c r="I25" i="3"/>
  <c r="I32" i="3" s="1"/>
  <c r="I33" i="3" s="1"/>
  <c r="H25" i="3"/>
  <c r="H32" i="3" s="1"/>
  <c r="H33" i="3" s="1"/>
  <c r="C12" i="4"/>
  <c r="C11" i="4"/>
  <c r="C9" i="3"/>
  <c r="C9" i="4" s="1"/>
  <c r="H17" i="4" l="1"/>
  <c r="I24" i="4"/>
  <c r="H2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Juan Camilo Paez Ramirez</author>
    <author>tc={ED9940A4-B407-4FFD-BA74-8B50C9C8DFDB}</author>
  </authors>
  <commentList>
    <comment ref="A3" authorId="0" shapeId="0" xr:uid="{00000000-0006-0000-0000-000001000000}">
      <text>
        <r>
          <rPr>
            <b/>
            <sz val="9"/>
            <color indexed="81"/>
            <rFont val="Tahoma"/>
            <family val="2"/>
          </rPr>
          <t>Juan Camilo Paez Ramirez:</t>
        </r>
        <r>
          <rPr>
            <sz val="9"/>
            <color indexed="81"/>
            <rFont val="Tahoma"/>
            <family val="2"/>
          </rPr>
          <t xml:space="preserve">
NIT IPS SIN DIGITO DE VERIFICACION
</t>
        </r>
      </text>
    </comment>
    <comment ref="B3" authorId="0" shapeId="0" xr:uid="{00000000-0006-0000-0000-000002000000}">
      <text>
        <r>
          <rPr>
            <b/>
            <sz val="9"/>
            <color indexed="81"/>
            <rFont val="Tahoma"/>
            <family val="2"/>
          </rPr>
          <t>Juan Camilo Paez Ramirez:</t>
        </r>
        <r>
          <rPr>
            <sz val="9"/>
            <color indexed="81"/>
            <rFont val="Tahoma"/>
            <family val="2"/>
          </rPr>
          <t xml:space="preserve">
NOMBRE DE LA IPS</t>
        </r>
      </text>
    </comment>
    <comment ref="C3" authorId="0" shapeId="0" xr:uid="{00000000-0006-0000-0000-000003000000}">
      <text>
        <r>
          <rPr>
            <b/>
            <sz val="9"/>
            <color indexed="81"/>
            <rFont val="Tahoma"/>
            <family val="2"/>
          </rPr>
          <t>Juan Camilo Paez Ramirez:
ALFA NUMERICO SI APLICA</t>
        </r>
      </text>
    </comment>
    <comment ref="D3" authorId="0" shapeId="0" xr:uid="{00000000-0006-0000-0000-000004000000}">
      <text>
        <r>
          <rPr>
            <b/>
            <sz val="9"/>
            <color indexed="81"/>
            <rFont val="Tahoma"/>
            <family val="2"/>
          </rPr>
          <t>Juan Camilo Paez Ramirez:</t>
        </r>
        <r>
          <rPr>
            <sz val="9"/>
            <color indexed="81"/>
            <rFont val="Tahoma"/>
            <family val="2"/>
          </rPr>
          <t xml:space="preserve">
NUMERO DE FACTURA FISCAL
</t>
        </r>
      </text>
    </comment>
    <comment ref="E3" authorId="1" shapeId="0" xr:uid="{ED9940A4-B407-4FFD-BA74-8B50C9C8DFDB}">
      <text>
        <t>[Comentario encadenado]
Su versión de Excel le permite leer este comentario encadenado; sin embargo, las ediciones que se apliquen se quitarán si el archivo se abre en una versión más reciente de Excel. Más información: https://go.microsoft.com/fwlink/?linkid=870924
Comentario:
    1 - 30 de 31 - 60 etc</t>
      </text>
    </comment>
    <comment ref="F3" authorId="0" shapeId="0" xr:uid="{00000000-0006-0000-0000-000005000000}">
      <text>
        <r>
          <rPr>
            <b/>
            <sz val="9"/>
            <color indexed="81"/>
            <rFont val="Tahoma"/>
            <family val="2"/>
          </rPr>
          <t>Juan Camilo Paez Ramirez:</t>
        </r>
        <r>
          <rPr>
            <sz val="9"/>
            <color indexed="81"/>
            <rFont val="Tahoma"/>
            <family val="2"/>
          </rPr>
          <t xml:space="preserve">
FECHA EMISION DE LA FACTURA
</t>
        </r>
      </text>
    </comment>
    <comment ref="G3" authorId="0" shapeId="0" xr:uid="{00000000-0006-0000-0000-000006000000}">
      <text>
        <r>
          <rPr>
            <b/>
            <sz val="9"/>
            <color indexed="81"/>
            <rFont val="Tahoma"/>
            <family val="2"/>
          </rPr>
          <t>Juan Camilo Paez Ramirez:</t>
        </r>
        <r>
          <rPr>
            <sz val="9"/>
            <color indexed="81"/>
            <rFont val="Tahoma"/>
            <family val="2"/>
          </rPr>
          <t xml:space="preserve">
FECHA DE RADICADO ANTE LA EPS</t>
        </r>
      </text>
    </comment>
  </commentList>
</comments>
</file>

<file path=xl/sharedStrings.xml><?xml version="1.0" encoding="utf-8"?>
<sst xmlns="http://schemas.openxmlformats.org/spreadsheetml/2006/main" count="208" uniqueCount="131">
  <si>
    <t>Prefijo Factura</t>
  </si>
  <si>
    <t>Numero Factura</t>
  </si>
  <si>
    <t>IPS Fecha factura</t>
  </si>
  <si>
    <t>IPS Fecha radicado</t>
  </si>
  <si>
    <t>IPS Valor Factura</t>
  </si>
  <si>
    <t>IPS Saldo Factura</t>
  </si>
  <si>
    <t>NIT IPS</t>
  </si>
  <si>
    <t>Tipo de Contrato</t>
  </si>
  <si>
    <t>Nombre IPS</t>
  </si>
  <si>
    <t>Sede / Ciudad</t>
  </si>
  <si>
    <t>Tipo de Prestación</t>
  </si>
  <si>
    <t>Numero de Contrato</t>
  </si>
  <si>
    <t>Edad de la cartera</t>
  </si>
  <si>
    <t>HOJA 1 DE 1</t>
  </si>
  <si>
    <t>VERSION 0</t>
  </si>
  <si>
    <t>FOR-CSA-001</t>
  </si>
  <si>
    <t>REPORTE CARTERA DETALLADA IPS</t>
  </si>
  <si>
    <t>EVENTO</t>
  </si>
  <si>
    <t>BELLO-ANTIOQUIA</t>
  </si>
  <si>
    <t>URGENCIA</t>
  </si>
  <si>
    <t>FOR-CSA-018</t>
  </si>
  <si>
    <t>RESUMEN DE CARTERA REVISADA POR LA EPS</t>
  </si>
  <si>
    <t>VERSION 2</t>
  </si>
  <si>
    <t>Cant Fact</t>
  </si>
  <si>
    <t>Valor</t>
  </si>
  <si>
    <t xml:space="preserve">VALOR PRESENTADO POR LA ENTIDAD </t>
  </si>
  <si>
    <t>FACTURA YA CANCELADA</t>
  </si>
  <si>
    <t xml:space="preserve">FACTURA DEVUELTA </t>
  </si>
  <si>
    <t>FACTURA NO RADICADA POR LA ENTIDAD</t>
  </si>
  <si>
    <t>FACTURA-GLOSA-DEVOLUCION ACEPTADA POR LA IPS ( $ )</t>
  </si>
  <si>
    <t>FACTURA CERRADA POR EXTEMPORANEIDAD</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</si>
  <si>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</si>
  <si>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</si>
  <si>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</si>
  <si>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</si>
  <si>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</si>
  <si>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</si>
  <si>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</si>
  <si>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</si>
  <si>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Lizeth Ome G.</t>
  </si>
  <si>
    <t>Cartera - Cuentas Salud</t>
  </si>
  <si>
    <t>EPS Comfenalco Valle.</t>
  </si>
  <si>
    <t>Nota: Documento válido como soporte de aceptación a el estado de cartera conciliado entre las partes</t>
  </si>
  <si>
    <t>FOR-CSA-004</t>
  </si>
  <si>
    <t>RESUMEN DE CARTERA REVISADA POR LA EPS REPORTADA EN LA CIRCULAR 030</t>
  </si>
  <si>
    <t>A continuacion me permito remitir nuestra respuesta al estado de cartera reportada en la Circular 030</t>
  </si>
  <si>
    <t>GLOSA POR CONCILIAR</t>
  </si>
  <si>
    <t>TOTAL CARTERA REVISADA CIRCULAR 030</t>
  </si>
  <si>
    <t>Nota: Documento válido como soporte de aceptación a el estado de cartera conciliado y reportado en Circular 030</t>
  </si>
  <si>
    <t>FACTURA</t>
  </si>
  <si>
    <t>LLAVE</t>
  </si>
  <si>
    <t>ESTADO CARTERA ANTERIOR</t>
  </si>
  <si>
    <t>POR PAGAR SAP</t>
  </si>
  <si>
    <t>DOC CONTA</t>
  </si>
  <si>
    <t>ESTADO BOX</t>
  </si>
  <si>
    <t>FECHA FACT</t>
  </si>
  <si>
    <t>FECHA RAD</t>
  </si>
  <si>
    <t>FECHA LIQ</t>
  </si>
  <si>
    <t>FECHA DEV</t>
  </si>
  <si>
    <t>DIAS</t>
  </si>
  <si>
    <t>EDAD</t>
  </si>
  <si>
    <t>VALOR BRUTO</t>
  </si>
  <si>
    <t>VALOR RADICAD</t>
  </si>
  <si>
    <t>GLOSA PDTE</t>
  </si>
  <si>
    <t>GLOSA ACEPTADA</t>
  </si>
  <si>
    <t>DEVOLUCION</t>
  </si>
  <si>
    <t>Observacion Devolucion</t>
  </si>
  <si>
    <t>Observacion glosa</t>
  </si>
  <si>
    <t>Valor_Glosa y Devolución</t>
  </si>
  <si>
    <t>TIPIFICACION</t>
  </si>
  <si>
    <t>CONCEPTO GLOSA Y DEVOLUCION</t>
  </si>
  <si>
    <t>TIPIFICACION OBJECION</t>
  </si>
  <si>
    <t>TIPO DE SERVICIO</t>
  </si>
  <si>
    <t>AMBITO</t>
  </si>
  <si>
    <t>Numero Contrato</t>
  </si>
  <si>
    <t>FACTURA CANCELADA</t>
  </si>
  <si>
    <t>FACTURA DEVUELTA</t>
  </si>
  <si>
    <t>FACTURA NO RADICADA</t>
  </si>
  <si>
    <t>VALOR EXTEMPORANEO</t>
  </si>
  <si>
    <t>FACTURA EN PROGRAMACION DE PAGO</t>
  </si>
  <si>
    <t>FACTURACION COVID-19</t>
  </si>
  <si>
    <t>VALOR CANCELADO SAP</t>
  </si>
  <si>
    <t>RETENCION</t>
  </si>
  <si>
    <t>DOC COMPENSACION SAP</t>
  </si>
  <si>
    <t>FECHA COMPENSACION SAP</t>
  </si>
  <si>
    <t>OBSE PAGO</t>
  </si>
  <si>
    <t>VALOR TRANFERENCIA</t>
  </si>
  <si>
    <t>ESE HOSP MARCO FIDEL SUAR</t>
  </si>
  <si>
    <t xml:space="preserve">'3343867', </t>
  </si>
  <si>
    <t>890985703_3343867</t>
  </si>
  <si>
    <t xml:space="preserve">'3351780', </t>
  </si>
  <si>
    <t>890985703_3351780</t>
  </si>
  <si>
    <t xml:space="preserve">'3374091', </t>
  </si>
  <si>
    <t>890985703_3374091</t>
  </si>
  <si>
    <t xml:space="preserve">'3477763', </t>
  </si>
  <si>
    <t>890985703_3477763</t>
  </si>
  <si>
    <t xml:space="preserve">'3481172', </t>
  </si>
  <si>
    <t>890985703_3481172</t>
  </si>
  <si>
    <t>Factura devuelta</t>
  </si>
  <si>
    <t>Devuelta</t>
  </si>
  <si>
    <t>AUT: SE REALIZA DEVOLUCIÓN DE FACTURA CON SOPORTES COMPLETOS, FACTURA NO CUENTA CON AUTORIZACIÓN PARA LOS SERVICIOS FACTURADOS, FAVOR COMUNICARSE CON EL ÁREA  ENCARGADA, SOLICITARLA A LA CAP, CORREO ELECTRÓNICO: autorizacionescap@epsdelagente.com.co</t>
  </si>
  <si>
    <t>AUT: SE REALIZA DEVOLUCIÓN DE FACTURA CON SOPORTES COMPLETOS, FACTURA NO CUENTA CON AUTORIZACIÓN PARA LOS SERVICIOS FACTURADOS, FAVOR COMUNICARSE CON EL ÁREA ENCARGADA, SOLICITARLA A LA CAP, CORREO ELECTRÓNICO: autorizacionescap@epsdelagente.com.co</t>
  </si>
  <si>
    <t>AUTORIZACION</t>
  </si>
  <si>
    <t>Urgencias</t>
  </si>
  <si>
    <t>Para respuesta prestador</t>
  </si>
  <si>
    <t>Se realiza glosa total a la factura ya que no cuenta con al autorizacion final de la estancia hospitalaria, se debe reportar al área encargada al correo capautorizaciones@epsdelagente.com.co , una vez tengan la autorización por favor radicar nuevamente para realizar el proceso de auditoria integral</t>
  </si>
  <si>
    <t>GLOSA</t>
  </si>
  <si>
    <t>FACTURACION</t>
  </si>
  <si>
    <t>Hospitalario</t>
  </si>
  <si>
    <t>Atención inicial de urgencias | Servicios de internación o procedimientos quirurgicosIntervenciones colectivas</t>
  </si>
  <si>
    <t>URG-2023-48</t>
  </si>
  <si>
    <t xml:space="preserve">ESE HOSPITAL MARCO FIDEL SUAREZ Factura  3343867  $68.479.748 Paciente  cc 3385787 GABRIEL EDUARDO LOAIZA GOMEZ  Devolución:  Paciente con atención desde el 8 de agosto de 2021 hasta el 30 de  agosto de  2021 ,  se evidencia facturación de servicios  bajo resolución 1529 de 2021 con vigencia a partir del 30 de septiembre de 2021, a la factura en mención debió ser aplicada resolución 1068 de 2020 la cual tuvo vigencia hasta el día 29 de agosto de 2021, adicionalmente el día de egreso no es facturable. Se devuelve la factura con el fin de aplicar normativa de facturación que corresponde, ya que teniendo en cuenta la diferencia de tarifas la glosa total excede mas del 50% de la facturación.   Dr.  Diego Fernando Collazos Silva.   /JAM </t>
  </si>
  <si>
    <t>ESE HOSPITAL MARCO FIDEL SUAREZ Factura 3343867 $68.479.748 Paciente cc 3385787 GABRIEL EDUARDO LOAIZA GOMEZ Devolución: Paciente con atención desde el 8 de agosto de 2021 hasta el 30 de agosto de 2021 , se evidencia facturación de servicios bajo resolución 1529 de 2021 con vigencia a partir del 30 de septiembre de 2021, a la factura en mención debió ser aplicada resolución 1068 de 2020 la cual tuvo vigencia hasta el día 29 de agosto de 2021, adicionalmente el día de egreso no es facturable. Se devuelve la factura con el fin de aplicar normativa de facturación que corresponde, ya que teniendo en cuenta la diferencia de tarifas la glosa total excede mas del 50% de la facturación. Dr. Diego Fernando Collazos Silva. /JAM</t>
  </si>
  <si>
    <t>TARIFA</t>
  </si>
  <si>
    <t>Atención inicial de urgencias | Atención de urgencias | Servicios de internación y/o cirugía (Hospitalaria o Ambulatoria) | Ambulancia | Honorarios profesionales | Servicios hospitalarios | Urgencias</t>
  </si>
  <si>
    <t>Atención de urgencias</t>
  </si>
  <si>
    <t>SOPORTES:   Se devuelve factura favor anexar soportes de la factura radicada 3481172, anexan   soportes de la factura   3471172 corresponde a otro valor diferente al reportado en los rips    Pte  auditoria integral  //JAM</t>
  </si>
  <si>
    <t>SOPORTES: Se devuelve factura favor anexar soportes de la factura radicada 3481172, anexan soportes de la factura 3471172 corresponde a otro valor diferente al reportado en los rips Pte auditoria integral //JAM</t>
  </si>
  <si>
    <t>RIPS</t>
  </si>
  <si>
    <t>Servicios de internación o procedimientos quirurgicos</t>
  </si>
  <si>
    <t>Factura Devuelta</t>
  </si>
  <si>
    <t>31-60</t>
  </si>
  <si>
    <t>181-360</t>
  </si>
  <si>
    <t>Glosa Pendiente por Contestar IPS</t>
  </si>
  <si>
    <t>Señores : ESE HOSP MARCO FIDEL SUAR</t>
  </si>
  <si>
    <t>NIT: 890985703</t>
  </si>
  <si>
    <t>A continuacion me permito remitir nuestra respuesta al estado de cartera presentado en la fecha: 02/05/2025</t>
  </si>
  <si>
    <t>Con Corte al dia: 30/04/2025</t>
  </si>
  <si>
    <t>ESE HOSP MARCO FIDEL SUAREZ</t>
  </si>
  <si>
    <t>Laura Agudelo</t>
  </si>
  <si>
    <t>Lider de Glosas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</si>
</sst>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quot;$&quot;\ * #,##0.00_-;\-&quot;$&quot;\ * #,##0.00_-;_-&quot;$&quot;\ * &quot;-&quot;??_-;_-@_-"/>
    <numFmt numFmtId="43" formatCode="_-* #,##0.00_-;\-* #,##0.00_-;_-* &quot;-&quot;??_-;_-@_-"/>
    <numFmt numFmtId="164" formatCode="[$-240A]d&quot; de &quot;mmmm&quot; de &quot;yyyy;@"/>
    <numFmt numFmtId="165" formatCode="&quot;$&quot;\ #,##0"/>
    <numFmt numFmtId="166" formatCode="&quot;$&quot;\ #,##0;[Red]&quot;$&quot;\ #,##0"/>
    <numFmt numFmtId="167" formatCode="[$$-240A]\ #,##0;\-[$$-240A]\ #,##0"/>
    <numFmt numFmtId="168" formatCode="_-* #,##0_-;\-* #,##0_-;_-* &quot;-&quot;??_-;_-@_-"/>
    <numFmt numFmtId="169" formatCode="_-&quot;$&quot;\ * #,##0_-;\-&quot;$&quot;\ * #,##0_-;_-&quot;$&quot;\ * &quot;-&quot;??_-;_-@_-"/>
    <numFmt numFmtId="170" formatCode="_-&quot;€&quot;\ * #,##0_-;\-&quot;€&quot;\ * #,##0_-;_-&quot;€&quot;\ * &quot;-&quot;??_-;_-@_-"/>
  </numFmts>
  <fonts count="15"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b/>
      <sz val="11"/>
      <color theme="0" tint="-0.499984740745262"/>
      <name val="Calibri"/>
      <family val="2"/>
      <scheme val="minor"/>
    </font>
    <font>
      <sz val="10"/>
      <name val="Arial"/>
      <family val="2"/>
    </font>
    <font>
      <sz val="10"/>
      <color indexed="8"/>
      <name val="Arial"/>
      <family val="2"/>
    </font>
    <font>
      <b/>
      <sz val="10"/>
      <color indexed="8"/>
      <name val="Arial"/>
      <family val="2"/>
    </font>
    <font>
      <sz val="11"/>
      <color theme="1"/>
      <name val="Calibri"/>
      <family val="2"/>
      <scheme val="minor"/>
    </font>
    <font>
      <b/>
      <sz val="9"/>
      <name val="Arial"/>
      <family val="2"/>
    </font>
    <font>
      <b/>
      <sz val="11"/>
      <name val="Arial"/>
      <family val="2"/>
    </font>
    <font>
      <sz val="8"/>
      <color theme="1"/>
      <name val="Tahoma"/>
      <family val="2"/>
    </font>
    <font>
      <sz val="8"/>
      <name val="Tahoma"/>
      <family val="2"/>
    </font>
    <font>
      <b/>
      <sz val="8"/>
      <color theme="1"/>
      <name val="Tahoma"/>
      <family val="2"/>
    </font>
    <font>
      <b/>
      <sz val="8"/>
      <name val="Tahoma"/>
      <family val="2"/>
    </font>
  </fonts>
  <fills count="8">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rgb="FF92D05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5" tint="0.59999389629810485"/>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5">
    <xf numFmtId="0" fontId="0" fillId="0" borderId="0"/>
    <xf numFmtId="0" fontId="5" fillId="0" borderId="0"/>
    <xf numFmtId="44"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cellStyleXfs>
  <cellXfs count="108">
    <xf numFmtId="0" fontId="0" fillId="0" borderId="0" xfId="0"/>
    <xf numFmtId="0" fontId="0" fillId="0" borderId="1" xfId="0" applyBorder="1"/>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1" fillId="2" borderId="1" xfId="0" applyFont="1" applyFill="1" applyBorder="1" applyAlignment="1">
      <alignment horizontal="center"/>
    </xf>
    <xf numFmtId="0" fontId="4" fillId="2" borderId="1" xfId="0" applyFont="1" applyFill="1" applyBorder="1" applyAlignment="1">
      <alignment horizontal="center" wrapText="1"/>
    </xf>
    <xf numFmtId="0" fontId="7" fillId="0" borderId="1" xfId="1" applyFont="1" applyBorder="1" applyAlignment="1">
      <alignment horizontal="center" vertical="center"/>
    </xf>
    <xf numFmtId="14" fontId="0" fillId="0" borderId="1" xfId="0" applyNumberFormat="1" applyBorder="1"/>
    <xf numFmtId="3" fontId="0" fillId="0" borderId="1" xfId="0" applyNumberFormat="1" applyBorder="1"/>
    <xf numFmtId="0" fontId="1" fillId="0" borderId="2" xfId="0" applyFont="1" applyBorder="1" applyAlignment="1">
      <alignment horizontal="center" vertical="center" wrapText="1"/>
    </xf>
    <xf numFmtId="0" fontId="0" fillId="0" borderId="2" xfId="0" applyBorder="1"/>
    <xf numFmtId="3" fontId="0" fillId="0" borderId="0" xfId="0" applyNumberFormat="1"/>
    <xf numFmtId="0" fontId="6" fillId="0" borderId="0" xfId="1" applyFont="1"/>
    <xf numFmtId="0" fontId="6" fillId="0" borderId="3" xfId="1" applyFont="1" applyBorder="1" applyAlignment="1">
      <alignment horizontal="centerContinuous"/>
    </xf>
    <xf numFmtId="0" fontId="6" fillId="0" borderId="4" xfId="1" applyFont="1" applyBorder="1" applyAlignment="1">
      <alignment horizontal="centerContinuous"/>
    </xf>
    <xf numFmtId="0" fontId="6" fillId="0" borderId="7" xfId="1" applyFont="1" applyBorder="1" applyAlignment="1">
      <alignment horizontal="centerContinuous"/>
    </xf>
    <xf numFmtId="0" fontId="6" fillId="0" borderId="8" xfId="1" applyFont="1" applyBorder="1" applyAlignment="1">
      <alignment horizontal="centerContinuous"/>
    </xf>
    <xf numFmtId="0" fontId="7" fillId="0" borderId="3" xfId="1" applyFont="1" applyBorder="1" applyAlignment="1">
      <alignment horizontal="centerContinuous" vertical="center"/>
    </xf>
    <xf numFmtId="0" fontId="7" fillId="0" borderId="5" xfId="1" applyFont="1" applyBorder="1" applyAlignment="1">
      <alignment horizontal="centerContinuous" vertical="center"/>
    </xf>
    <xf numFmtId="0" fontId="7" fillId="0" borderId="4" xfId="1" applyFont="1" applyBorder="1" applyAlignment="1">
      <alignment horizontal="centerContinuous" vertical="center"/>
    </xf>
    <xf numFmtId="0" fontId="7" fillId="0" borderId="6" xfId="1" applyFont="1" applyBorder="1" applyAlignment="1">
      <alignment horizontal="centerContinuous" vertical="center"/>
    </xf>
    <xf numFmtId="0" fontId="7" fillId="0" borderId="7" xfId="1" applyFont="1" applyBorder="1" applyAlignment="1">
      <alignment horizontal="centerContinuous" vertical="center"/>
    </xf>
    <xf numFmtId="0" fontId="7" fillId="0" borderId="0" xfId="1" applyFont="1" applyAlignment="1">
      <alignment horizontal="centerContinuous" vertical="center"/>
    </xf>
    <xf numFmtId="0" fontId="7" fillId="0" borderId="13" xfId="1" applyFont="1" applyBorder="1" applyAlignment="1">
      <alignment horizontal="centerContinuous" vertical="center"/>
    </xf>
    <xf numFmtId="0" fontId="6" fillId="0" borderId="9" xfId="1" applyFont="1" applyBorder="1" applyAlignment="1">
      <alignment horizontal="centerContinuous"/>
    </xf>
    <xf numFmtId="0" fontId="6" fillId="0" borderId="11" xfId="1" applyFont="1" applyBorder="1" applyAlignment="1">
      <alignment horizontal="centerContinuous"/>
    </xf>
    <xf numFmtId="0" fontId="7" fillId="0" borderId="9" xfId="1" applyFont="1" applyBorder="1" applyAlignment="1">
      <alignment horizontal="centerContinuous" vertical="center"/>
    </xf>
    <xf numFmtId="0" fontId="7" fillId="0" borderId="10" xfId="1" applyFont="1" applyBorder="1" applyAlignment="1">
      <alignment horizontal="centerContinuous" vertical="center"/>
    </xf>
    <xf numFmtId="0" fontId="7" fillId="0" borderId="11" xfId="1" applyFont="1" applyBorder="1" applyAlignment="1">
      <alignment horizontal="centerContinuous" vertical="center"/>
    </xf>
    <xf numFmtId="0" fontId="7" fillId="0" borderId="12" xfId="1" applyFont="1" applyBorder="1" applyAlignment="1">
      <alignment horizontal="centerContinuous" vertical="center"/>
    </xf>
    <xf numFmtId="0" fontId="6" fillId="0" borderId="7" xfId="1" applyFont="1" applyBorder="1"/>
    <xf numFmtId="0" fontId="6" fillId="0" borderId="8" xfId="1" applyFont="1" applyBorder="1"/>
    <xf numFmtId="0" fontId="7" fillId="0" borderId="0" xfId="1" applyFont="1"/>
    <xf numFmtId="14" fontId="6" fillId="0" borderId="0" xfId="1" applyNumberFormat="1" applyFont="1"/>
    <xf numFmtId="164" fontId="6" fillId="0" borderId="0" xfId="1" applyNumberFormat="1" applyFont="1"/>
    <xf numFmtId="14" fontId="6" fillId="0" borderId="0" xfId="1" applyNumberFormat="1" applyFont="1" applyAlignment="1">
      <alignment horizontal="left"/>
    </xf>
    <xf numFmtId="1" fontId="7" fillId="0" borderId="0" xfId="3" applyNumberFormat="1" applyFont="1" applyAlignment="1">
      <alignment horizontal="center" vertical="center"/>
    </xf>
    <xf numFmtId="165" fontId="7" fillId="0" borderId="0" xfId="1" applyNumberFormat="1" applyFont="1" applyAlignment="1">
      <alignment horizontal="center" vertical="center"/>
    </xf>
    <xf numFmtId="1" fontId="7" fillId="0" borderId="0" xfId="1" applyNumberFormat="1" applyFont="1" applyAlignment="1">
      <alignment horizontal="center"/>
    </xf>
    <xf numFmtId="166" fontId="7" fillId="0" borderId="0" xfId="1" applyNumberFormat="1" applyFont="1" applyAlignment="1">
      <alignment horizontal="right"/>
    </xf>
    <xf numFmtId="1" fontId="6" fillId="0" borderId="0" xfId="1" applyNumberFormat="1" applyFont="1" applyAlignment="1">
      <alignment horizontal="center"/>
    </xf>
    <xf numFmtId="166" fontId="6" fillId="0" borderId="0" xfId="1" applyNumberFormat="1" applyFont="1" applyAlignment="1">
      <alignment horizontal="right"/>
    </xf>
    <xf numFmtId="1" fontId="6" fillId="0" borderId="10" xfId="1" applyNumberFormat="1" applyFont="1" applyBorder="1" applyAlignment="1">
      <alignment horizontal="center"/>
    </xf>
    <xf numFmtId="166" fontId="6" fillId="0" borderId="10" xfId="1" applyNumberFormat="1" applyFont="1" applyBorder="1" applyAlignment="1">
      <alignment horizontal="right"/>
    </xf>
    <xf numFmtId="0" fontId="6" fillId="0" borderId="0" xfId="1" applyFont="1" applyAlignment="1">
      <alignment horizontal="center"/>
    </xf>
    <xf numFmtId="1" fontId="7" fillId="0" borderId="14" xfId="1" applyNumberFormat="1" applyFont="1" applyBorder="1" applyAlignment="1">
      <alignment horizontal="center"/>
    </xf>
    <xf numFmtId="166" fontId="7" fillId="0" borderId="14" xfId="1" applyNumberFormat="1" applyFont="1" applyBorder="1" applyAlignment="1">
      <alignment horizontal="right"/>
    </xf>
    <xf numFmtId="166" fontId="6" fillId="0" borderId="0" xfId="1" applyNumberFormat="1" applyFont="1"/>
    <xf numFmtId="166" fontId="7" fillId="0" borderId="10" xfId="1" applyNumberFormat="1" applyFont="1" applyBorder="1"/>
    <xf numFmtId="166" fontId="6" fillId="0" borderId="10" xfId="1" applyNumberFormat="1" applyFont="1" applyBorder="1"/>
    <xf numFmtId="166" fontId="7" fillId="0" borderId="0" xfId="1" applyNumberFormat="1" applyFont="1"/>
    <xf numFmtId="0" fontId="6" fillId="0" borderId="9" xfId="1" applyFont="1" applyBorder="1"/>
    <xf numFmtId="0" fontId="6" fillId="0" borderId="10" xfId="1" applyFont="1" applyBorder="1"/>
    <xf numFmtId="0" fontId="6" fillId="0" borderId="11" xfId="1" applyFont="1" applyBorder="1"/>
    <xf numFmtId="0" fontId="6" fillId="2" borderId="0" xfId="1" applyFont="1" applyFill="1"/>
    <xf numFmtId="0" fontId="7" fillId="0" borderId="0" xfId="1" applyFont="1" applyAlignment="1">
      <alignment horizontal="center"/>
    </xf>
    <xf numFmtId="1" fontId="7" fillId="0" borderId="0" xfId="3" applyNumberFormat="1" applyFont="1" applyAlignment="1">
      <alignment horizontal="right"/>
    </xf>
    <xf numFmtId="167" fontId="7" fillId="0" borderId="0" xfId="4" applyNumberFormat="1" applyFont="1" applyAlignment="1">
      <alignment horizontal="right"/>
    </xf>
    <xf numFmtId="1" fontId="6" fillId="0" borderId="0" xfId="3" applyNumberFormat="1" applyFont="1" applyAlignment="1">
      <alignment horizontal="right"/>
    </xf>
    <xf numFmtId="167" fontId="6" fillId="0" borderId="0" xfId="4" applyNumberFormat="1" applyFont="1" applyAlignment="1">
      <alignment horizontal="right"/>
    </xf>
    <xf numFmtId="168" fontId="6" fillId="0" borderId="14" xfId="4" applyNumberFormat="1" applyFont="1" applyBorder="1" applyAlignment="1">
      <alignment horizontal="center"/>
    </xf>
    <xf numFmtId="167" fontId="6" fillId="0" borderId="14" xfId="4" applyNumberFormat="1" applyFont="1" applyBorder="1" applyAlignment="1">
      <alignment horizontal="right"/>
    </xf>
    <xf numFmtId="16" fontId="11" fillId="0" borderId="0" xfId="0" applyNumberFormat="1" applyFont="1" applyAlignment="1">
      <alignment horizontal="center" vertical="center"/>
    </xf>
    <xf numFmtId="0" fontId="11" fillId="0" borderId="0" xfId="0" applyFont="1" applyAlignment="1">
      <alignment horizontal="center" vertical="center"/>
    </xf>
    <xf numFmtId="14" fontId="11" fillId="0" borderId="0" xfId="0" applyNumberFormat="1" applyFont="1" applyAlignment="1">
      <alignment horizontal="center" vertical="center"/>
    </xf>
    <xf numFmtId="169" fontId="11" fillId="0" borderId="0" xfId="2" applyNumberFormat="1" applyFont="1" applyAlignment="1">
      <alignment horizontal="center" vertical="center"/>
    </xf>
    <xf numFmtId="165" fontId="12" fillId="0" borderId="0" xfId="0" applyNumberFormat="1" applyFont="1" applyAlignment="1">
      <alignment horizontal="center" vertical="center"/>
    </xf>
    <xf numFmtId="165" fontId="11" fillId="0" borderId="0" xfId="0" applyNumberFormat="1" applyFont="1" applyAlignment="1">
      <alignment horizontal="center" vertical="center"/>
    </xf>
    <xf numFmtId="165" fontId="11" fillId="0" borderId="0" xfId="2" applyNumberFormat="1" applyFont="1" applyAlignment="1">
      <alignment horizontal="center" vertical="center"/>
    </xf>
    <xf numFmtId="0" fontId="11" fillId="0" borderId="0" xfId="2" applyNumberFormat="1" applyFont="1" applyAlignment="1">
      <alignment horizontal="center" vertical="center"/>
    </xf>
    <xf numFmtId="0" fontId="0" fillId="0" borderId="0" xfId="0" applyAlignment="1">
      <alignment horizontal="center" vertical="center"/>
    </xf>
    <xf numFmtId="0" fontId="13" fillId="0" borderId="1" xfId="0" applyFont="1" applyBorder="1" applyAlignment="1">
      <alignment horizontal="center" vertical="center" wrapText="1"/>
    </xf>
    <xf numFmtId="14" fontId="13" fillId="0" borderId="1" xfId="0" applyNumberFormat="1" applyFont="1" applyBorder="1" applyAlignment="1">
      <alignment horizontal="center" vertical="center" wrapText="1"/>
    </xf>
    <xf numFmtId="169" fontId="13" fillId="0" borderId="1" xfId="2" applyNumberFormat="1" applyFont="1" applyBorder="1" applyAlignment="1">
      <alignment horizontal="center" vertical="center" wrapText="1"/>
    </xf>
    <xf numFmtId="0" fontId="13" fillId="0" borderId="1" xfId="0" applyFont="1" applyBorder="1" applyAlignment="1">
      <alignment horizontal="center" vertical="center"/>
    </xf>
    <xf numFmtId="0" fontId="14" fillId="3" borderId="1" xfId="0" applyFont="1" applyFill="1" applyBorder="1" applyAlignment="1">
      <alignment horizontal="center" vertical="center" wrapText="1"/>
    </xf>
    <xf numFmtId="0" fontId="13" fillId="4" borderId="1" xfId="0" applyFont="1" applyFill="1" applyBorder="1" applyAlignment="1">
      <alignment horizontal="center" vertical="center" wrapText="1"/>
    </xf>
    <xf numFmtId="165" fontId="13" fillId="4" borderId="1" xfId="2" applyNumberFormat="1" applyFont="1" applyFill="1" applyBorder="1" applyAlignment="1">
      <alignment horizontal="center" vertical="center" wrapText="1"/>
    </xf>
    <xf numFmtId="0" fontId="13" fillId="4" borderId="1" xfId="2" applyNumberFormat="1" applyFont="1" applyFill="1" applyBorder="1" applyAlignment="1">
      <alignment horizontal="center" vertical="center" wrapText="1"/>
    </xf>
    <xf numFmtId="0" fontId="13" fillId="5" borderId="1" xfId="0" applyFont="1" applyFill="1" applyBorder="1" applyAlignment="1">
      <alignment horizontal="center" vertical="center" wrapText="1"/>
    </xf>
    <xf numFmtId="14" fontId="13" fillId="5" borderId="1" xfId="0" applyNumberFormat="1" applyFont="1" applyFill="1" applyBorder="1" applyAlignment="1">
      <alignment horizontal="center" vertical="center" wrapText="1"/>
    </xf>
    <xf numFmtId="0" fontId="13" fillId="6" borderId="1" xfId="0" applyFont="1" applyFill="1" applyBorder="1" applyAlignment="1">
      <alignment horizontal="center" vertical="center" wrapText="1"/>
    </xf>
    <xf numFmtId="170" fontId="13" fillId="3" borderId="1" xfId="2" applyNumberFormat="1" applyFont="1" applyFill="1" applyBorder="1" applyAlignment="1">
      <alignment horizontal="center" vertical="center" wrapText="1"/>
    </xf>
    <xf numFmtId="0" fontId="13" fillId="7"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2" borderId="1" xfId="0" applyFont="1" applyFill="1" applyBorder="1" applyAlignment="1">
      <alignment horizontal="center" vertical="center"/>
    </xf>
    <xf numFmtId="14" fontId="12" fillId="2" borderId="1" xfId="0" applyNumberFormat="1" applyFont="1" applyFill="1" applyBorder="1" applyAlignment="1">
      <alignment horizontal="center" vertical="center"/>
    </xf>
    <xf numFmtId="169" fontId="12" fillId="2" borderId="1" xfId="2" applyNumberFormat="1" applyFont="1" applyFill="1" applyBorder="1" applyAlignment="1">
      <alignment horizontal="center" vertical="center"/>
    </xf>
    <xf numFmtId="169" fontId="12" fillId="0" borderId="1" xfId="2" applyNumberFormat="1" applyFont="1" applyBorder="1" applyAlignment="1">
      <alignment horizontal="center" vertical="center"/>
    </xf>
    <xf numFmtId="0" fontId="12" fillId="2" borderId="1" xfId="0" applyFont="1" applyFill="1" applyBorder="1" applyAlignment="1">
      <alignment horizontal="center" vertical="center" wrapText="1"/>
    </xf>
    <xf numFmtId="14" fontId="12" fillId="0" borderId="1" xfId="0" applyNumberFormat="1" applyFont="1" applyBorder="1" applyAlignment="1">
      <alignment horizontal="center" vertical="center"/>
    </xf>
    <xf numFmtId="0" fontId="11" fillId="0" borderId="1" xfId="0" applyFont="1" applyBorder="1" applyAlignment="1">
      <alignment vertical="center"/>
    </xf>
    <xf numFmtId="0" fontId="6" fillId="0" borderId="1" xfId="1" applyFont="1" applyBorder="1" applyAlignment="1">
      <alignment horizontal="center"/>
    </xf>
    <xf numFmtId="0" fontId="7" fillId="0" borderId="1" xfId="1" applyFont="1" applyBorder="1" applyAlignment="1">
      <alignment horizontal="center" vertical="center"/>
    </xf>
    <xf numFmtId="0" fontId="7" fillId="0" borderId="1" xfId="1" applyFont="1" applyBorder="1" applyAlignment="1">
      <alignment horizontal="center" vertical="center" wrapText="1"/>
    </xf>
    <xf numFmtId="0" fontId="7" fillId="0" borderId="3" xfId="1" applyFont="1" applyBorder="1" applyAlignment="1">
      <alignment horizontal="center" vertical="center"/>
    </xf>
    <xf numFmtId="0" fontId="7" fillId="0" borderId="5" xfId="1" applyFont="1" applyBorder="1" applyAlignment="1">
      <alignment horizontal="center" vertical="center"/>
    </xf>
    <xf numFmtId="0" fontId="7" fillId="0" borderId="4" xfId="1" applyFont="1" applyBorder="1" applyAlignment="1">
      <alignment horizontal="center" vertical="center"/>
    </xf>
    <xf numFmtId="0" fontId="7" fillId="0" borderId="9" xfId="1" applyFont="1" applyBorder="1" applyAlignment="1">
      <alignment horizontal="center" vertical="center"/>
    </xf>
    <xf numFmtId="0" fontId="7" fillId="0" borderId="10" xfId="1" applyFont="1" applyBorder="1" applyAlignment="1">
      <alignment horizontal="center" vertical="center"/>
    </xf>
    <xf numFmtId="0" fontId="7" fillId="0" borderId="11" xfId="1" applyFont="1" applyBorder="1" applyAlignment="1">
      <alignment horizontal="center" vertical="center"/>
    </xf>
    <xf numFmtId="0" fontId="7" fillId="0" borderId="6" xfId="1" applyFont="1" applyBorder="1" applyAlignment="1">
      <alignment horizontal="center" vertical="center"/>
    </xf>
    <xf numFmtId="0" fontId="7" fillId="0" borderId="12" xfId="1" applyFont="1" applyBorder="1" applyAlignment="1">
      <alignment horizontal="center" vertical="center"/>
    </xf>
    <xf numFmtId="0" fontId="9" fillId="0" borderId="0" xfId="1" applyFont="1" applyAlignment="1">
      <alignment horizontal="center" vertical="center" wrapText="1"/>
    </xf>
    <xf numFmtId="0" fontId="7" fillId="0" borderId="7" xfId="1" applyFont="1" applyBorder="1" applyAlignment="1">
      <alignment horizontal="center" vertical="center" wrapText="1"/>
    </xf>
    <xf numFmtId="0" fontId="7" fillId="0" borderId="0" xfId="1" applyFont="1" applyAlignment="1">
      <alignment horizontal="center" vertical="center" wrapText="1"/>
    </xf>
    <xf numFmtId="0" fontId="7" fillId="0" borderId="8" xfId="1" applyFont="1" applyBorder="1" applyAlignment="1">
      <alignment horizontal="center" vertical="center" wrapText="1"/>
    </xf>
    <xf numFmtId="0" fontId="10" fillId="0" borderId="0" xfId="0" applyFont="1" applyAlignment="1">
      <alignment horizontal="center" vertical="center" wrapText="1"/>
    </xf>
  </cellXfs>
  <cellStyles count="5">
    <cellStyle name="Millares 2 2" xfId="4" xr:uid="{94A5523E-DA1B-4EB9-A6C5-A8F19840B143}"/>
    <cellStyle name="Millares 3" xfId="3" xr:uid="{5A874574-55BF-45A0-9353-86DD82D72279}"/>
    <cellStyle name="Moneda" xfId="2" builtinId="4"/>
    <cellStyle name="Normal" xfId="0" builtinId="0"/>
    <cellStyle name="Normal 2 2" xfId="1" xr:uid="{5CF8AC20-6A99-45FE-9C2A-D905957A92D3}"/>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21166</xdr:colOff>
      <xdr:row>0</xdr:row>
      <xdr:rowOff>63500</xdr:rowOff>
    </xdr:from>
    <xdr:to>
      <xdr:col>4</xdr:col>
      <xdr:colOff>6350</xdr:colOff>
      <xdr:row>1</xdr:row>
      <xdr:rowOff>301625</xdr:rowOff>
    </xdr:to>
    <xdr:pic>
      <xdr:nvPicPr>
        <xdr:cNvPr id="2" name="Imagen 2" descr="Nombre de la empresa&#10;&#10;Descripción generada automáticamente con confianza baja">
          <a:extLst>
            <a:ext uri="{FF2B5EF4-FFF2-40B4-BE49-F238E27FC236}">
              <a16:creationId xmlns:a16="http://schemas.microsoft.com/office/drawing/2014/main" id="{17A44E37-4B81-40BF-893D-6D0413AF308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53583" y="63500"/>
          <a:ext cx="1211792" cy="6085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706257</xdr:colOff>
      <xdr:row>32</xdr:row>
      <xdr:rowOff>146675</xdr:rowOff>
    </xdr:from>
    <xdr:to>
      <xdr:col>8</xdr:col>
      <xdr:colOff>336140</xdr:colOff>
      <xdr:row>35</xdr:row>
      <xdr:rowOff>163107</xdr:rowOff>
    </xdr:to>
    <xdr:pic>
      <xdr:nvPicPr>
        <xdr:cNvPr id="2" name="Imagen 1">
          <a:extLst>
            <a:ext uri="{FF2B5EF4-FFF2-40B4-BE49-F238E27FC236}">
              <a16:creationId xmlns:a16="http://schemas.microsoft.com/office/drawing/2014/main" id="{CE168ED1-A97C-42CA-AFA4-66B61940BC41}"/>
            </a:ext>
          </a:extLst>
        </xdr:cNvPr>
        <xdr:cNvPicPr>
          <a:picLocks noChangeAspect="1"/>
        </xdr:cNvPicPr>
      </xdr:nvPicPr>
      <xdr:blipFill>
        <a:blip xmlns:r="http://schemas.openxmlformats.org/officeDocument/2006/relationships" r:embed="rId1"/>
        <a:stretch>
          <a:fillRect/>
        </a:stretch>
      </xdr:blipFill>
      <xdr:spPr>
        <a:xfrm rot="247533">
          <a:off x="5094107" y="5391775"/>
          <a:ext cx="1153883" cy="505382"/>
        </a:xfrm>
        <a:prstGeom prst="rect">
          <a:avLst/>
        </a:prstGeom>
      </xdr:spPr>
    </xdr:pic>
    <xdr:clientData/>
  </xdr:twoCellAnchor>
  <xdr:oneCellAnchor>
    <xdr:from>
      <xdr:col>1</xdr:col>
      <xdr:colOff>52916</xdr:colOff>
      <xdr:row>1</xdr:row>
      <xdr:rowOff>74082</xdr:rowOff>
    </xdr:from>
    <xdr:ext cx="1852084" cy="809096"/>
    <xdr:pic>
      <xdr:nvPicPr>
        <xdr:cNvPr id="3" name="Imagen 2" descr="Nombre de la empresa&#10;&#10;Descripción generada automáticamente con confianza baja">
          <a:extLst>
            <a:ext uri="{FF2B5EF4-FFF2-40B4-BE49-F238E27FC236}">
              <a16:creationId xmlns:a16="http://schemas.microsoft.com/office/drawing/2014/main" id="{C2629273-5890-40BB-AC63-05FB5C66762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766"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73025</xdr:colOff>
      <xdr:row>1</xdr:row>
      <xdr:rowOff>95250</xdr:rowOff>
    </xdr:from>
    <xdr:ext cx="1491797" cy="766536"/>
    <xdr:pic>
      <xdr:nvPicPr>
        <xdr:cNvPr id="2" name="Imagen 2" descr="Nombre de la empresa&#10;&#10;Descripción generada automáticamente con confianza baja">
          <a:extLst>
            <a:ext uri="{FF2B5EF4-FFF2-40B4-BE49-F238E27FC236}">
              <a16:creationId xmlns:a16="http://schemas.microsoft.com/office/drawing/2014/main" id="{526E467A-8B4C-4735-BE7C-1C8EDA9FE18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4175" y="323850"/>
          <a:ext cx="1491797" cy="7665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5</xdr:col>
      <xdr:colOff>733273</xdr:colOff>
      <xdr:row>25</xdr:row>
      <xdr:rowOff>166309</xdr:rowOff>
    </xdr:from>
    <xdr:to>
      <xdr:col>7</xdr:col>
      <xdr:colOff>284537</xdr:colOff>
      <xdr:row>29</xdr:row>
      <xdr:rowOff>6453</xdr:rowOff>
    </xdr:to>
    <xdr:pic>
      <xdr:nvPicPr>
        <xdr:cNvPr id="3" name="Imagen 2">
          <a:extLst>
            <a:ext uri="{FF2B5EF4-FFF2-40B4-BE49-F238E27FC236}">
              <a16:creationId xmlns:a16="http://schemas.microsoft.com/office/drawing/2014/main" id="{F7964097-1580-4A0E-A4AA-C007AEC6B24A}"/>
            </a:ext>
          </a:extLst>
        </xdr:cNvPr>
        <xdr:cNvPicPr>
          <a:picLocks noChangeAspect="1"/>
        </xdr:cNvPicPr>
      </xdr:nvPicPr>
      <xdr:blipFill>
        <a:blip xmlns:r="http://schemas.openxmlformats.org/officeDocument/2006/relationships" r:embed="rId2"/>
        <a:stretch>
          <a:fillRect/>
        </a:stretch>
      </xdr:blipFill>
      <xdr:spPr>
        <a:xfrm rot="247533">
          <a:off x="5076673" y="4408109"/>
          <a:ext cx="1151464" cy="50054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Users\sonia.herrera\AppData\Local\Temp\Temp1_AIFT09.zip\AIFT0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circular%20030\sura\Formato%20AIFT09%20%20MESA%201-%2025-%20FEB-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sheetName val="Formato"/>
      <sheetName val="Hoja2"/>
      <sheetName val="Ejemplo"/>
      <sheetName val="Hoja1"/>
      <sheetName val="AIFT09-MESA1-2-2019"/>
    </sheetNames>
    <sheetDataSet>
      <sheetData sheetId="0"/>
      <sheetData sheetId="1"/>
      <sheetData sheetId="2"/>
      <sheetData sheetId="3"/>
      <sheetData sheetId="4">
        <row r="2">
          <cell r="B2" t="str">
            <v>DEPARTAMENTO ADMINISTRATIVO DE SEGURIDAD SOCIAL DE SUCRE</v>
          </cell>
        </row>
        <row r="3">
          <cell r="B3" t="str">
            <v xml:space="preserve">DEPARTAMENTO ADMINISTRATIVO DISTRITAL DE SALUD  - DADIS </v>
          </cell>
        </row>
        <row r="4">
          <cell r="B4" t="str">
            <v>DIRECCIÓN  TERRITORIAL DE SALUD DE CALDAS</v>
          </cell>
        </row>
        <row r="5">
          <cell r="B5" t="str">
            <v>INSTITUTO DEPARTAMENTAL DE SALUD DE NARIÑO</v>
          </cell>
        </row>
        <row r="6">
          <cell r="B6" t="str">
            <v>INSTITUTO DEPARTAMENTAL DE SALUD DE NORTE DE SANTANDER</v>
          </cell>
        </row>
        <row r="7">
          <cell r="B7" t="str">
            <v>INSTITUTO DEPARTAMENTAL DE SALUD DEL CAQUETÁ</v>
          </cell>
        </row>
        <row r="8">
          <cell r="B8" t="str">
            <v>SECRETARÍA  DE SALUD DEL GUAINÍA</v>
          </cell>
        </row>
        <row r="9">
          <cell r="B9" t="str">
            <v>SECRETARÍA  DEPARTAMENTAL DE SALUD DE LA GUAJIRA</v>
          </cell>
        </row>
        <row r="10">
          <cell r="B10" t="str">
            <v>SECRETARÍA DE DESARROLLO DE LA SALUD DEL MAGDALENA</v>
          </cell>
        </row>
        <row r="11">
          <cell r="B11" t="str">
            <v>SECRETARÍA DE SALUD DE BOYACÁ</v>
          </cell>
        </row>
        <row r="12">
          <cell r="B12" t="str">
            <v>SECRETARÍA DE SALUD DE CUNDINAMARCA</v>
          </cell>
        </row>
        <row r="13">
          <cell r="B13" t="str">
            <v>SECRETARÍA DE SALUD DE SANTANDER</v>
          </cell>
        </row>
        <row r="14">
          <cell r="B14" t="str">
            <v>SECRETARÍA DE SALUD DE VAUPÉS</v>
          </cell>
        </row>
        <row r="15">
          <cell r="B15" t="str">
            <v>SECRETARÍA DE SALUD DEPARTAMENTAL DE BOLÍVAR</v>
          </cell>
        </row>
        <row r="16">
          <cell r="B16" t="str">
            <v>SECRETARÍA DE SALUD DEPARTAMENTAL DE CASANARE</v>
          </cell>
        </row>
        <row r="17">
          <cell r="B17" t="str">
            <v>SECRETARÍA DE SALUD DEPARTAMENTAL DEL HUILA</v>
          </cell>
        </row>
        <row r="18">
          <cell r="B18" t="str">
            <v>SECRETARIA DE SALUD DEPARTAMENTAL DEL VALLE DEL CAUCA</v>
          </cell>
        </row>
        <row r="19">
          <cell r="B19" t="str">
            <v>SECRETARÍA DE SALUD DISTRITAL DE BARRANQUILLA</v>
          </cell>
        </row>
        <row r="20">
          <cell r="B20" t="str">
            <v>SECRETARIA DEPARTAMENTAL DE SALUD  DEL GUAVIARE</v>
          </cell>
        </row>
        <row r="21">
          <cell r="B21" t="str">
            <v>SECRETARÍA DEPARTAMENTAL DE SALUD DE QUINDÍO</v>
          </cell>
        </row>
        <row r="22">
          <cell r="B22" t="str">
            <v>SECRETARIA DEPARTAMENTAL DE SALUD DE RISARALDA</v>
          </cell>
        </row>
        <row r="23">
          <cell r="B23" t="str">
            <v>SECRETARÍA DEPARTAMENTAL DE SALUD DE SAN ANDRÉS</v>
          </cell>
        </row>
        <row r="24">
          <cell r="B24" t="str">
            <v>SECRETARIA DEPARTAMENTAL DE SALUD DE TOLIMA</v>
          </cell>
        </row>
        <row r="25">
          <cell r="B25" t="str">
            <v>SECRETARÍA DEPARTAMENTAL DE SALUD DEL AMAZONAS</v>
          </cell>
        </row>
        <row r="26">
          <cell r="B26" t="str">
            <v>SECRETARÍA DEPARTAMENTAL DE SALUD DEL ATLÁNTICO</v>
          </cell>
        </row>
        <row r="27">
          <cell r="B27" t="str">
            <v>SECRETARÍA DEPARTAMENTAL DE SALUD DEL CAUCA</v>
          </cell>
        </row>
        <row r="28">
          <cell r="B28" t="str">
            <v>SECRETARÍA DEPARTAMENTAL DE SALUD DEL CESAR</v>
          </cell>
        </row>
        <row r="29">
          <cell r="B29" t="str">
            <v>SECRETARÍA DEPARTAMENTAL DE SALUD DEL CHOCÓ</v>
          </cell>
        </row>
        <row r="30">
          <cell r="B30" t="str">
            <v>SECRETARÍA DEPARTAMENTAL DE SALUD DEL PUTUMAYO</v>
          </cell>
        </row>
        <row r="31">
          <cell r="B31" t="str">
            <v>SECRETARÍA DEPARTAMENTAL PARA EL DESARROLLO DE LA SALUD DE CÓRDOBA</v>
          </cell>
        </row>
        <row r="32">
          <cell r="B32" t="str">
            <v>SECRETARÍA DISTRITAL DE SALUD DE BOGOTÁ</v>
          </cell>
        </row>
        <row r="33">
          <cell r="B33" t="str">
            <v>SECRETARÍA DISTRITAL DE SALUD DE SANTA MARTA</v>
          </cell>
        </row>
        <row r="34">
          <cell r="B34" t="str">
            <v>SECRETARÍA SECCIONAL DE SALUD DE VICHADA</v>
          </cell>
        </row>
        <row r="35">
          <cell r="B35" t="str">
            <v>SECRETARÍA SECCIONAL DE SALUD DEL META</v>
          </cell>
        </row>
        <row r="36">
          <cell r="B36" t="str">
            <v>SECRETARÍA SECCIONAL DE SALUD Y PROTECCIÓN SOCIAL DE ANTIOQUIA</v>
          </cell>
        </row>
        <row r="37">
          <cell r="B37" t="str">
            <v>UNIDAD ADMINISTRATIVA ESPECIAL DE SALUD DE ARAUCA</v>
          </cell>
        </row>
      </sheetData>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ESA 1-2020"/>
      <sheetName val="IPS"/>
      <sheetName val="EPS"/>
    </sheetNames>
    <sheetDataSet>
      <sheetData sheetId="0" refreshError="1">
        <row r="6569">
          <cell r="AV6569" t="str">
            <v>GIRO DIRECTO</v>
          </cell>
        </row>
        <row r="6570">
          <cell r="AV6570" t="str">
            <v>GIRO DE TESORERIA</v>
          </cell>
        </row>
        <row r="6571">
          <cell r="AV6571" t="str">
            <v>CESIÓN DE CREDITO</v>
          </cell>
        </row>
        <row r="6572">
          <cell r="AV6572" t="str">
            <v>COMPRA DE CARTERA</v>
          </cell>
        </row>
      </sheetData>
      <sheetData sheetId="1" refreshError="1">
        <row r="2">
          <cell r="A2" t="str">
            <v>ACOUSTIC SYSTEM SAS</v>
          </cell>
          <cell r="B2">
            <v>805001506</v>
          </cell>
        </row>
        <row r="3">
          <cell r="A3" t="str">
            <v>ALERGOLOGOS DE OCCIDENTE</v>
          </cell>
          <cell r="B3">
            <v>900798538</v>
          </cell>
        </row>
        <row r="4">
          <cell r="A4" t="str">
            <v>ANGEL DIAGNOSTICA SA</v>
          </cell>
          <cell r="B4">
            <v>805013591</v>
          </cell>
        </row>
        <row r="5">
          <cell r="A5" t="str">
            <v>ANGIOGRAFIA DE OCCIDENTE</v>
          </cell>
          <cell r="B5">
            <v>800197601</v>
          </cell>
        </row>
        <row r="6">
          <cell r="A6" t="str">
            <v>ASOCIACION DE PERSONAS CON AUTISMO APA</v>
          </cell>
          <cell r="B6">
            <v>800205977</v>
          </cell>
        </row>
        <row r="7">
          <cell r="A7" t="str">
            <v>AUDIOCOM SAS</v>
          </cell>
          <cell r="B7">
            <v>814003448</v>
          </cell>
        </row>
        <row r="8">
          <cell r="A8" t="str">
            <v>BIOTECNICA SAS</v>
          </cell>
          <cell r="B8">
            <v>811033344</v>
          </cell>
        </row>
        <row r="9">
          <cell r="A9" t="str">
            <v>CAJA DE COMPENSACIÓN FAMILIAR DEL VALLE DEL CAUCA-COMFANDI</v>
          </cell>
          <cell r="B9">
            <v>890303208</v>
          </cell>
        </row>
        <row r="10">
          <cell r="A10" t="str">
            <v>CASA MADRE CANGURO ALFA</v>
          </cell>
          <cell r="B10">
            <v>805025186</v>
          </cell>
        </row>
        <row r="11">
          <cell r="A11" t="str">
            <v>CEDIVAIPS</v>
          </cell>
          <cell r="B11">
            <v>805016046</v>
          </cell>
        </row>
        <row r="12">
          <cell r="A12" t="str">
            <v>CENTRO DE NEUROREHABILITACIÓN APAES SAS</v>
          </cell>
          <cell r="B12">
            <v>900328450</v>
          </cell>
        </row>
        <row r="13">
          <cell r="A13" t="str">
            <v>CENTRO DERMATOLOGICO DE CALI</v>
          </cell>
          <cell r="B13">
            <v>900124603</v>
          </cell>
        </row>
        <row r="14">
          <cell r="A14" t="str">
            <v xml:space="preserve">CENTRO MEDICO IMBANACO DE CALI SA </v>
          </cell>
          <cell r="B14">
            <v>890307200</v>
          </cell>
        </row>
        <row r="15">
          <cell r="A15" t="str">
            <v>CENTRO MEDICO SALUD VITAL EJE CAFETERO SAS</v>
          </cell>
          <cell r="B15">
            <v>900062327</v>
          </cell>
        </row>
        <row r="16">
          <cell r="A16" t="str">
            <v>CENTRO MEDICO SAN MARTIN IPS SA</v>
          </cell>
          <cell r="B16">
            <v>830512726</v>
          </cell>
        </row>
        <row r="17">
          <cell r="A17" t="str">
            <v>CIES NEUROREHABILITACION INTEGRAL S.A.S.</v>
          </cell>
          <cell r="B17">
            <v>900862597</v>
          </cell>
        </row>
        <row r="18">
          <cell r="A18" t="str">
            <v>CINICA SAN FRANCISCO</v>
          </cell>
          <cell r="B18">
            <v>800191916</v>
          </cell>
        </row>
        <row r="19">
          <cell r="A19" t="str">
            <v>CLINICA BLANCA SAS</v>
          </cell>
          <cell r="B19">
            <v>900292765</v>
          </cell>
        </row>
        <row r="20">
          <cell r="A20" t="str">
            <v>CLINICA COLSANITAS S.A</v>
          </cell>
          <cell r="B20">
            <v>800149384</v>
          </cell>
        </row>
        <row r="21">
          <cell r="A21" t="str">
            <v>CLINICA DE OCCIDENTE SA</v>
          </cell>
          <cell r="B21">
            <v>890300513</v>
          </cell>
        </row>
        <row r="22">
          <cell r="A22" t="str">
            <v>CLINICA DEL RIO S.A.</v>
          </cell>
          <cell r="B22">
            <v>900249053</v>
          </cell>
        </row>
        <row r="23">
          <cell r="A23" t="str">
            <v>CLINICA OFTALMOLOGICA DE CALI</v>
          </cell>
          <cell r="B23">
            <v>890320032</v>
          </cell>
        </row>
        <row r="24">
          <cell r="A24" t="str">
            <v>CLINICA DE REHABILITACION DEL VALLE S.A</v>
          </cell>
          <cell r="B24">
            <v>821000191</v>
          </cell>
        </row>
        <row r="25">
          <cell r="A25" t="str">
            <v xml:space="preserve">CLINICA DESA SAS </v>
          </cell>
          <cell r="B25">
            <v>900771349</v>
          </cell>
        </row>
        <row r="26">
          <cell r="A26" t="str">
            <v xml:space="preserve">CLINICA FARALLONES S.A </v>
          </cell>
          <cell r="B26">
            <v>800212422</v>
          </cell>
        </row>
        <row r="27">
          <cell r="A27" t="str">
            <v>CLINICA MED</v>
          </cell>
          <cell r="B27">
            <v>900237579</v>
          </cell>
        </row>
        <row r="28">
          <cell r="A28" t="str">
            <v>CLINICA NUEVA DE CALI SAS</v>
          </cell>
          <cell r="B28">
            <v>901158187</v>
          </cell>
        </row>
        <row r="29">
          <cell r="A29" t="str">
            <v>CLINICA NUEVA RAFAEL URIBE URIBE</v>
          </cell>
          <cell r="B29">
            <v>900891513</v>
          </cell>
        </row>
        <row r="30">
          <cell r="A30" t="str">
            <v>CLINICA OFTALMOLOGICA DE CARTAGO SAS</v>
          </cell>
          <cell r="B30">
            <v>900247710</v>
          </cell>
        </row>
        <row r="31">
          <cell r="A31" t="str">
            <v>CLINICA ORIENTE SAS</v>
          </cell>
          <cell r="B31">
            <v>800194671</v>
          </cell>
        </row>
        <row r="32">
          <cell r="A32" t="str">
            <v xml:space="preserve">CLINICA PALMA REAL </v>
          </cell>
          <cell r="B32">
            <v>900699086</v>
          </cell>
        </row>
        <row r="33">
          <cell r="A33" t="str">
            <v>CLINICA PALMIRA S A</v>
          </cell>
          <cell r="B33">
            <v>891300047</v>
          </cell>
        </row>
        <row r="34">
          <cell r="A34" t="str">
            <v xml:space="preserve">CLINICA SAN FERNANDO </v>
          </cell>
          <cell r="B34">
            <v>890300516</v>
          </cell>
        </row>
        <row r="35">
          <cell r="A35" t="str">
            <v>CLINICA SU VIDA SAS</v>
          </cell>
          <cell r="B35">
            <v>900110074</v>
          </cell>
        </row>
        <row r="36">
          <cell r="A36" t="str">
            <v xml:space="preserve">CLINICA UCI DEL RIO </v>
          </cell>
          <cell r="B36">
            <v>900249053</v>
          </cell>
        </row>
        <row r="37">
          <cell r="A37" t="str">
            <v>CLINICA VERSALLES SA</v>
          </cell>
          <cell r="B37">
            <v>800048954</v>
          </cell>
        </row>
        <row r="38">
          <cell r="A38" t="str">
            <v>CLINICAS ODONTOLOGICAS COODONTOLOGOS</v>
          </cell>
          <cell r="B38">
            <v>830118704</v>
          </cell>
        </row>
        <row r="39">
          <cell r="A39" t="str">
            <v>DIALYSER SAS</v>
          </cell>
          <cell r="B39">
            <v>900231793</v>
          </cell>
        </row>
        <row r="40">
          <cell r="A40" t="str">
            <v>DIME CLINICA NEUROCARDIOVASCULAR</v>
          </cell>
          <cell r="B40">
            <v>800024390</v>
          </cell>
        </row>
        <row r="41">
          <cell r="A41" t="str">
            <v>EDUARDO BOLAÑOS IPS SAS</v>
          </cell>
          <cell r="B41">
            <v>900279643</v>
          </cell>
        </row>
        <row r="42">
          <cell r="A42" t="str">
            <v>ESTETICA Y TERAPIAS TEQUENDAMA S.A.S</v>
          </cell>
          <cell r="B42" t="str">
            <v>900.506.087</v>
          </cell>
        </row>
        <row r="43">
          <cell r="A43" t="str">
            <v>FABILU LTDA</v>
          </cell>
          <cell r="B43">
            <v>900242742</v>
          </cell>
        </row>
        <row r="44">
          <cell r="A44" t="str">
            <v>FABISALUD IPS SAS (CRISTO REY)</v>
          </cell>
          <cell r="B44">
            <v>900951033</v>
          </cell>
        </row>
        <row r="45">
          <cell r="A45" t="str">
            <v>FUNCANCER</v>
          </cell>
          <cell r="B45">
            <v>800006313</v>
          </cell>
        </row>
        <row r="46">
          <cell r="A46" t="str">
            <v>FUNDACION CENTRO DE RENACIMIENTO A LA VIDA YOLIMA</v>
          </cell>
          <cell r="B46">
            <v>900193249</v>
          </cell>
        </row>
        <row r="47">
          <cell r="A47" t="str">
            <v>FUNDACION CENTRO TERAPEUTICO IMPRONTA IPS</v>
          </cell>
          <cell r="B47">
            <v>900076101</v>
          </cell>
        </row>
        <row r="48">
          <cell r="A48" t="str">
            <v>FUNDACION CLINICA INFANTIL CLUB NOEL</v>
          </cell>
          <cell r="B48">
            <v>890399020</v>
          </cell>
        </row>
        <row r="49">
          <cell r="A49" t="str">
            <v>FUNDACIÓN DE PROTECCIÓN INFANTIL ROTARIA - IPS OÍMOS</v>
          </cell>
          <cell r="B49">
            <v>891380048</v>
          </cell>
        </row>
        <row r="50">
          <cell r="A50" t="str">
            <v>FUNDACIÓN HOSPITAL SAN JOSE DE BUGA</v>
          </cell>
          <cell r="B50">
            <v>891380054</v>
          </cell>
        </row>
        <row r="51">
          <cell r="A51" t="str">
            <v>FUNDACION ONG MISION POR COLOMBIA</v>
          </cell>
          <cell r="B51">
            <v>821002555</v>
          </cell>
        </row>
        <row r="52">
          <cell r="A52" t="str">
            <v>FUNDACION PARA LA PROMOCION DE LA SALUD Y PREVENCION DE LA ENFERMEDAD RENAL "PREVRENAL"</v>
          </cell>
          <cell r="B52">
            <v>805031507</v>
          </cell>
        </row>
        <row r="53">
          <cell r="A53" t="str">
            <v>FUNDACION SALUVITE</v>
          </cell>
          <cell r="B53">
            <v>805013881</v>
          </cell>
        </row>
        <row r="54">
          <cell r="A54" t="str">
            <v>FUNDACION UNION PARA EL CONTROL DEL CANCER</v>
          </cell>
          <cell r="B54">
            <v>805007737</v>
          </cell>
        </row>
        <row r="55">
          <cell r="A55" t="str">
            <v>FUNDACION YOLIMA</v>
          </cell>
          <cell r="B55">
            <v>900193249</v>
          </cell>
        </row>
        <row r="56">
          <cell r="A56" t="str">
            <v>FUNDACION VALLE DEL LILI</v>
          </cell>
          <cell r="B56">
            <v>890324177</v>
          </cell>
        </row>
        <row r="57">
          <cell r="A57" t="str">
            <v>GAMAGRAFIAS DEL VALLE</v>
          </cell>
          <cell r="B57">
            <v>805022359</v>
          </cell>
        </row>
        <row r="58">
          <cell r="A58" t="str">
            <v>GAMANUCLEAR</v>
          </cell>
          <cell r="B58">
            <v>805017681</v>
          </cell>
        </row>
        <row r="59">
          <cell r="A59" t="str">
            <v>GAR LTDA</v>
          </cell>
          <cell r="B59">
            <v>805001115</v>
          </cell>
        </row>
        <row r="60">
          <cell r="A60" t="str">
            <v>GENOMICS</v>
          </cell>
          <cell r="B60">
            <v>900023605</v>
          </cell>
        </row>
        <row r="61">
          <cell r="A61" t="str">
            <v>GRUPO MEDICO ESPECIALIZADO AIREC Ltda.</v>
          </cell>
          <cell r="B61">
            <v>800075729</v>
          </cell>
        </row>
        <row r="62">
          <cell r="A62" t="str">
            <v>HOSPITAL BENJAMIN BARNEY GASCA</v>
          </cell>
          <cell r="B62">
            <v>891380055</v>
          </cell>
        </row>
        <row r="63">
          <cell r="A63" t="str">
            <v>HOSPITAL DEL ROSARIO DE GINEBRA</v>
          </cell>
          <cell r="B63">
            <v>891380070</v>
          </cell>
        </row>
        <row r="64">
          <cell r="A64" t="str">
            <v>HOSPITAL DEPARTAMENTAL CENTENARIO DE SEVILLA VALLE</v>
          </cell>
          <cell r="B64">
            <v>821003143</v>
          </cell>
        </row>
        <row r="65">
          <cell r="A65" t="str">
            <v xml:space="preserve">HOSPITAL DEPARTAMENTAL PSIQUIATRICO UNIVERSITARIO DEL VALLE </v>
          </cell>
          <cell r="B65">
            <v>890304155</v>
          </cell>
        </row>
        <row r="66">
          <cell r="A66" t="str">
            <v>HOSPITAL DEPARTAMENTAL SAN ANTONIO</v>
          </cell>
          <cell r="B66">
            <v>891900343</v>
          </cell>
        </row>
        <row r="67">
          <cell r="A67" t="str">
            <v>HOSPITAL DEPARTAMENTAL SAN ANTONIO DE PITALITO</v>
          </cell>
          <cell r="B67">
            <v>891180134</v>
          </cell>
        </row>
        <row r="68">
          <cell r="A68" t="str">
            <v>HOSPITAL DEPARTAMENTAL SAN RAFAEL - ZARZAL</v>
          </cell>
          <cell r="B68">
            <v>891900441</v>
          </cell>
        </row>
        <row r="69">
          <cell r="A69" t="str">
            <v xml:space="preserve">HOSPITAL DEPARTAMENTAL TOMAS URIBE URIBE </v>
          </cell>
          <cell r="B69">
            <v>891901158</v>
          </cell>
        </row>
        <row r="70">
          <cell r="A70" t="str">
            <v>HOSPITAL DIVINO NIÑO</v>
          </cell>
          <cell r="B70">
            <v>815001140</v>
          </cell>
        </row>
        <row r="71">
          <cell r="A71" t="str">
            <v>HOSPITAL DPTAL MARIO CORREA RENGIFO</v>
          </cell>
          <cell r="B71">
            <v>890399047</v>
          </cell>
        </row>
        <row r="72">
          <cell r="A72" t="str">
            <v>HOSPITAL FRANCINETH SANCHEZ HURTADO</v>
          </cell>
          <cell r="B72">
            <v>890307040</v>
          </cell>
        </row>
        <row r="73">
          <cell r="A73" t="str">
            <v>HOSPITAL FRANCISCO DE PAULA SANTANDER</v>
          </cell>
          <cell r="B73">
            <v>891500084</v>
          </cell>
        </row>
        <row r="74">
          <cell r="A74" t="str">
            <v>HOSPITAL GERIATRICO SAN MIGUEL</v>
          </cell>
          <cell r="B74">
            <v>890303448</v>
          </cell>
        </row>
        <row r="75">
          <cell r="A75" t="str">
            <v>HOSPITAL GONZALO CONTRERAS ESE LA UNION VALLE</v>
          </cell>
          <cell r="B75">
            <v>891900367</v>
          </cell>
        </row>
        <row r="76">
          <cell r="A76" t="str">
            <v>HOSPITAL INFANTIL LOS ANGELES</v>
          </cell>
          <cell r="B76">
            <v>891200240</v>
          </cell>
        </row>
        <row r="77">
          <cell r="A77" t="str">
            <v>HOSPITAL ISAIAS DUARTE CANCINO</v>
          </cell>
          <cell r="B77">
            <v>805028530</v>
          </cell>
        </row>
        <row r="78">
          <cell r="A78" t="str">
            <v>HOSPITAL KENNEDY  ESE</v>
          </cell>
          <cell r="B78">
            <v>891900732</v>
          </cell>
        </row>
        <row r="79">
          <cell r="A79" t="str">
            <v xml:space="preserve">HOSPITAL LA BUENA ESPERANZA DE YUMBO </v>
          </cell>
          <cell r="B79">
            <v>800030924</v>
          </cell>
        </row>
        <row r="80">
          <cell r="A80" t="str">
            <v>LABORATORIO CLINICO ACACIAS IPS SAS</v>
          </cell>
          <cell r="B80">
            <v>900434749</v>
          </cell>
        </row>
        <row r="81">
          <cell r="A81" t="str">
            <v xml:space="preserve">HOSPITAL LOCAL DE CANDELARIA VALLE </v>
          </cell>
          <cell r="B81">
            <v>891380184</v>
          </cell>
        </row>
        <row r="82">
          <cell r="A82" t="str">
            <v>HOSPITAL LOCAL DE OBANDO E.S.E</v>
          </cell>
          <cell r="B82">
            <v>891901041</v>
          </cell>
        </row>
        <row r="83">
          <cell r="A83" t="str">
            <v>HOSPITAL LOCAL JOSE RUFINO VIVAS</v>
          </cell>
          <cell r="B83">
            <v>890305496</v>
          </cell>
        </row>
        <row r="84">
          <cell r="A84" t="str">
            <v>HOSPITAL LOCAL PEDRO SAENZ DIAZ</v>
          </cell>
          <cell r="B84">
            <v>891902036</v>
          </cell>
        </row>
        <row r="85">
          <cell r="A85" t="str">
            <v xml:space="preserve">HOSPITAL LOCAL SANTA CRUZ </v>
          </cell>
          <cell r="B85">
            <v>891901123</v>
          </cell>
        </row>
        <row r="86">
          <cell r="A86" t="str">
            <v>HOSPITAL LOCAL YOTOCO</v>
          </cell>
          <cell r="B86">
            <v>890309115</v>
          </cell>
        </row>
        <row r="87">
          <cell r="A87" t="str">
            <v>HOSPITAL LUIS A BLANQUE DE LA PLATA</v>
          </cell>
          <cell r="B87">
            <v>835000972</v>
          </cell>
        </row>
        <row r="88">
          <cell r="A88" t="str">
            <v>HOSPITAL NUESTRA SEÑORA DE LOS SANTOS E.S.E.</v>
          </cell>
          <cell r="B88">
            <v>891900481</v>
          </cell>
        </row>
        <row r="89">
          <cell r="A89" t="str">
            <v>HOSPITAL PILOTO DE JAMUNDI</v>
          </cell>
          <cell r="B89">
            <v>890306950</v>
          </cell>
        </row>
        <row r="90">
          <cell r="A90" t="str">
            <v>HOSPITAL PIO XII ESE</v>
          </cell>
          <cell r="B90">
            <v>891901101</v>
          </cell>
        </row>
        <row r="91">
          <cell r="A91" t="str">
            <v>HOSPITAL RAUL OREJUELA BUENO</v>
          </cell>
          <cell r="B91">
            <v>815000316</v>
          </cell>
        </row>
        <row r="92">
          <cell r="A92" t="str">
            <v>HOSPITAL RUBÉN CRUZ VÉLEZ</v>
          </cell>
          <cell r="B92">
            <v>821000831</v>
          </cell>
        </row>
        <row r="93">
          <cell r="A93" t="str">
            <v>HOSPITAL SAGRADA FAMILIA</v>
          </cell>
          <cell r="B93">
            <v>891900361</v>
          </cell>
        </row>
        <row r="94">
          <cell r="A94" t="str">
            <v>HOSPITAL SAN AGUSTIN DE PUERTO MERIZALDE</v>
          </cell>
          <cell r="B94">
            <v>800155000</v>
          </cell>
        </row>
        <row r="95">
          <cell r="A95" t="str">
            <v>HOSPITAL SAN BERNABE ESE</v>
          </cell>
          <cell r="B95">
            <v>891900650</v>
          </cell>
        </row>
        <row r="96">
          <cell r="A96" t="str">
            <v>HOSPITAL SAN JORGE</v>
          </cell>
          <cell r="B96">
            <v>890312380</v>
          </cell>
        </row>
        <row r="97">
          <cell r="A97" t="str">
            <v>HOSPITAL SAN JOSE E.S.E. DE RESTREPO VALLE</v>
          </cell>
          <cell r="B97">
            <v>891901745</v>
          </cell>
        </row>
        <row r="98">
          <cell r="A98" t="str">
            <v>HOSPITAL SAN JUAN DE DIOS CALI</v>
          </cell>
          <cell r="B98">
            <v>890303841</v>
          </cell>
        </row>
        <row r="99">
          <cell r="A99" t="str">
            <v xml:space="preserve">HOSPITAL SAN NICOLAS DE VERSALLES </v>
          </cell>
          <cell r="B99">
            <v>891901061</v>
          </cell>
        </row>
        <row r="100">
          <cell r="A100" t="str">
            <v>HOSPITAL SAN RAFAEL  DEL AGUILA</v>
          </cell>
          <cell r="B100">
            <v>891901082</v>
          </cell>
        </row>
        <row r="101">
          <cell r="A101" t="str">
            <v>HOSPITAL SAN RAFAEL EL CERRITO VALLE</v>
          </cell>
          <cell r="B101">
            <v>891380103</v>
          </cell>
        </row>
        <row r="102">
          <cell r="A102" t="str">
            <v>HOSPITAL SAN ROQUE</v>
          </cell>
          <cell r="B102">
            <v>891301121</v>
          </cell>
        </row>
        <row r="103">
          <cell r="A103" t="str">
            <v>HOSPITAL SAN ROQUE DE GUACARI</v>
          </cell>
          <cell r="B103">
            <v>891380046</v>
          </cell>
        </row>
        <row r="104">
          <cell r="A104" t="str">
            <v>HOSPITAL SAN VICENTE DE PAUL</v>
          </cell>
          <cell r="B104">
            <v>891900438</v>
          </cell>
        </row>
        <row r="105">
          <cell r="A105" t="str">
            <v>HOSPITAL SAN VICENTE FERRER ESE</v>
          </cell>
          <cell r="B105">
            <v>891900390</v>
          </cell>
        </row>
        <row r="106">
          <cell r="A106" t="str">
            <v>HOSPITAL SANTA ANA - BOLIVAR VALLE</v>
          </cell>
          <cell r="B106">
            <v>891900414</v>
          </cell>
        </row>
        <row r="107">
          <cell r="A107" t="str">
            <v>HOSPITAL SANTA ANA DE LOS CABALLEROS  ANSERMANUEVO</v>
          </cell>
          <cell r="B107">
            <v>891900446</v>
          </cell>
        </row>
        <row r="108">
          <cell r="A108" t="str">
            <v>HOSPITAL SANTA CATALINA</v>
          </cell>
          <cell r="B108">
            <v>891900887</v>
          </cell>
        </row>
        <row r="109">
          <cell r="A109" t="str">
            <v>HOSPITAL SANTA LUCIA</v>
          </cell>
          <cell r="B109">
            <v>891901296</v>
          </cell>
        </row>
        <row r="110">
          <cell r="A110" t="str">
            <v>HOSPITAL SANTA MARGARITA</v>
          </cell>
          <cell r="B110">
            <v>800160400</v>
          </cell>
        </row>
        <row r="111">
          <cell r="A111" t="str">
            <v>HOSPITAL SANTANDER</v>
          </cell>
          <cell r="B111">
            <v>891900356</v>
          </cell>
        </row>
        <row r="112">
          <cell r="A112" t="str">
            <v>HOSPITAL ULPIANO TASCON QUINTERO</v>
          </cell>
          <cell r="B112">
            <v>891301447</v>
          </cell>
        </row>
        <row r="113">
          <cell r="A113" t="str">
            <v>HOSPITAL UNIVERSITARIO DEL VALLE EVARISTO GARCIA</v>
          </cell>
          <cell r="B113">
            <v>890303461</v>
          </cell>
        </row>
        <row r="114">
          <cell r="A114" t="str">
            <v>ICOMSALUD IPS</v>
          </cell>
          <cell r="B114">
            <v>900324452</v>
          </cell>
        </row>
        <row r="115">
          <cell r="A115" t="str">
            <v>CLINICA NUESTRA SEÑORA DE LOS REMEDIOS</v>
          </cell>
          <cell r="B115">
            <v>890301430</v>
          </cell>
        </row>
        <row r="116">
          <cell r="A116" t="str">
            <v>INSTITUTO PARA NIÑOS CIEGOS Y SORDOS DEL VALLE DEL CAUCA</v>
          </cell>
          <cell r="B116">
            <v>890303395</v>
          </cell>
        </row>
        <row r="117">
          <cell r="A117" t="str">
            <v>INTEGRAL SOLUTION SD SAS</v>
          </cell>
          <cell r="B117">
            <v>900348830</v>
          </cell>
        </row>
        <row r="118">
          <cell r="A118" t="str">
            <v>IPS CLINICA SALUD FLORIDA SA</v>
          </cell>
          <cell r="B118">
            <v>815000253</v>
          </cell>
        </row>
        <row r="119">
          <cell r="A119" t="str">
            <v>IPS FISIOCENTER CENTRO DE SALUD INTEGRAL SAS</v>
          </cell>
          <cell r="B119">
            <v>900470508</v>
          </cell>
        </row>
        <row r="120">
          <cell r="A120" t="str">
            <v>IPS HYL SALUD SAS</v>
          </cell>
          <cell r="B120">
            <v>900698537</v>
          </cell>
        </row>
        <row r="121">
          <cell r="A121" t="str">
            <v>IPS MUNICIPAL DE CARTAGO</v>
          </cell>
          <cell r="B121">
            <v>836000386</v>
          </cell>
        </row>
        <row r="122">
          <cell r="A122" t="str">
            <v xml:space="preserve">IPS I MALLAMAS </v>
          </cell>
          <cell r="B122">
            <v>837000084</v>
          </cell>
        </row>
        <row r="123">
          <cell r="A123" t="str">
            <v>MEDICARTE S.A</v>
          </cell>
          <cell r="B123">
            <v>900219866</v>
          </cell>
        </row>
        <row r="124">
          <cell r="A124" t="str">
            <v>MEDICINA INTEGRAL EN CASA SAS</v>
          </cell>
          <cell r="B124">
            <v>900169638</v>
          </cell>
        </row>
        <row r="125">
          <cell r="A125" t="str">
            <v>MEDIVALLE SF SAS</v>
          </cell>
          <cell r="B125">
            <v>900517932</v>
          </cell>
        </row>
        <row r="126">
          <cell r="A126" t="str">
            <v>MG MEDICAL GROUP SAS</v>
          </cell>
          <cell r="B126">
            <v>900088052</v>
          </cell>
        </row>
        <row r="127">
          <cell r="A127" t="str">
            <v>MESSER COLOMBIA SA</v>
          </cell>
          <cell r="B127">
            <v>860005114</v>
          </cell>
        </row>
        <row r="128">
          <cell r="A128" t="str">
            <v xml:space="preserve">NEFROLOGOS LTDA </v>
          </cell>
          <cell r="B128">
            <v>800217053</v>
          </cell>
        </row>
        <row r="129">
          <cell r="A129" t="str">
            <v>NEUROFIC LTDA</v>
          </cell>
          <cell r="B129">
            <v>800186901</v>
          </cell>
        </row>
        <row r="130">
          <cell r="A130" t="str">
            <v>OCCIDENTAL DE INVERSIONES MEDICO QUIRURGICAS "CLINICA SIGMA"</v>
          </cell>
          <cell r="B130">
            <v>805026250</v>
          </cell>
        </row>
        <row r="131">
          <cell r="A131" t="str">
            <v xml:space="preserve">OFFIMEDICAS S.A </v>
          </cell>
          <cell r="B131">
            <v>900098550</v>
          </cell>
        </row>
        <row r="132">
          <cell r="A132" t="str">
            <v>ONCOLOGOS ASOCIADOS DE IMBANACO S.A.</v>
          </cell>
          <cell r="B132">
            <v>805003605</v>
          </cell>
        </row>
        <row r="133">
          <cell r="A133" t="str">
            <v xml:space="preserve">ONCOLOGOS DE OCCIDENTE </v>
          </cell>
          <cell r="B133">
            <v>801000713</v>
          </cell>
        </row>
        <row r="134">
          <cell r="A134" t="str">
            <v>PROFAMILIA</v>
          </cell>
          <cell r="B134">
            <v>860013779</v>
          </cell>
        </row>
        <row r="135">
          <cell r="A135" t="str">
            <v>PROGRAMAS INTEGRALES EN SALUD S.A.S.</v>
          </cell>
          <cell r="B135">
            <v>805023021</v>
          </cell>
        </row>
        <row r="136">
          <cell r="A136" t="str">
            <v>PROVIDA FARMACEUTICA S.A.S</v>
          </cell>
          <cell r="B136">
            <v>900550254</v>
          </cell>
        </row>
        <row r="137">
          <cell r="A137" t="str">
            <v>PSICO SALUD Y TRANSFORMACION S.A.S.</v>
          </cell>
          <cell r="B137">
            <v>900235279</v>
          </cell>
        </row>
        <row r="138">
          <cell r="A138" t="str">
            <v>RECUPERAR IPS</v>
          </cell>
          <cell r="B138">
            <v>805026771</v>
          </cell>
        </row>
        <row r="139">
          <cell r="A139" t="str">
            <v>RED DE SALUD DEL CENTRO E.S.E</v>
          </cell>
          <cell r="B139">
            <v>805027261</v>
          </cell>
        </row>
        <row r="140">
          <cell r="A140" t="str">
            <v>RED DE SALUD DEL NORTE E.S.E</v>
          </cell>
          <cell r="B140">
            <v>805027287</v>
          </cell>
        </row>
        <row r="141">
          <cell r="A141" t="str">
            <v>RED DE SALUD DEL ORIENTE EMPRESA SO CIAL DES ESTADO</v>
          </cell>
          <cell r="B141">
            <v>805027337</v>
          </cell>
        </row>
        <row r="142">
          <cell r="A142" t="str">
            <v>RED DE SALUD LADERA E.S.E</v>
          </cell>
          <cell r="B142">
            <v>805027289</v>
          </cell>
        </row>
        <row r="143">
          <cell r="A143" t="str">
            <v xml:space="preserve">RED DE SALUD SURORIENTE </v>
          </cell>
          <cell r="B143">
            <v>805027338</v>
          </cell>
        </row>
        <row r="144">
          <cell r="A144" t="str">
            <v xml:space="preserve">REDESIMAT CLINICA DE FRACTURAS SAS </v>
          </cell>
          <cell r="B144">
            <v>900570697</v>
          </cell>
        </row>
        <row r="145">
          <cell r="A145" t="str">
            <v>REHABILITACION FISICA INTEGRAL IPS EU</v>
          </cell>
          <cell r="B145">
            <v>900045689</v>
          </cell>
        </row>
        <row r="146">
          <cell r="A146" t="str">
            <v>RTS SAS</v>
          </cell>
          <cell r="B146">
            <v>805011262</v>
          </cell>
        </row>
        <row r="147">
          <cell r="A147" t="str">
            <v>RUIZ TENORIO Y CIA  S EN C.S</v>
          </cell>
          <cell r="B147">
            <v>800139305</v>
          </cell>
        </row>
        <row r="148">
          <cell r="A148" t="str">
            <v>SANACION A TU ALCANCE SAS</v>
          </cell>
          <cell r="B148">
            <v>900512688</v>
          </cell>
        </row>
        <row r="149">
          <cell r="A149" t="str">
            <v>SOCIEDAD NSDR S.A.S - CLINICANUESTRA</v>
          </cell>
          <cell r="B149">
            <v>805023423</v>
          </cell>
        </row>
        <row r="150">
          <cell r="A150" t="str">
            <v>SINERGIA GLOBAL EN SALUD</v>
          </cell>
          <cell r="B150">
            <v>900363673</v>
          </cell>
        </row>
        <row r="151">
          <cell r="A151" t="str">
            <v>SU IPS SAS</v>
          </cell>
          <cell r="B151">
            <v>805013193</v>
          </cell>
        </row>
        <row r="152">
          <cell r="A152" t="str">
            <v>SURGIR LTDA</v>
          </cell>
          <cell r="B152">
            <v>800170915</v>
          </cell>
        </row>
        <row r="153">
          <cell r="A153" t="str">
            <v>VILLA SALUD IPS SAS</v>
          </cell>
          <cell r="B153">
            <v>900916542</v>
          </cell>
        </row>
        <row r="154">
          <cell r="A154" t="str">
            <v>UCI VALLE S.A.S</v>
          </cell>
          <cell r="B154">
            <v>900653672</v>
          </cell>
        </row>
        <row r="155">
          <cell r="A155" t="str">
            <v xml:space="preserve">UNIDAD QUIRURGICA RAMON YCAJAL LTDA </v>
          </cell>
          <cell r="B155">
            <v>800193618</v>
          </cell>
        </row>
        <row r="156">
          <cell r="A156" t="str">
            <v>UNIDAD RESPIRATORIA RESPIRAR</v>
          </cell>
          <cell r="B156">
            <v>830515000</v>
          </cell>
        </row>
        <row r="157">
          <cell r="A157">
            <v>0</v>
          </cell>
          <cell r="B157">
            <v>0</v>
          </cell>
        </row>
      </sheetData>
      <sheetData sheetId="2" refreshError="1">
        <row r="1">
          <cell r="J1">
            <v>1</v>
          </cell>
        </row>
        <row r="2">
          <cell r="A2" t="str">
            <v>ALIANSALUD EPS</v>
          </cell>
          <cell r="B2">
            <v>830113831</v>
          </cell>
          <cell r="J2">
            <v>2</v>
          </cell>
        </row>
        <row r="3">
          <cell r="A3" t="str">
            <v>ASMET SALUD EPS</v>
          </cell>
          <cell r="B3">
            <v>817000248</v>
          </cell>
          <cell r="J3">
            <v>3</v>
          </cell>
        </row>
        <row r="4">
          <cell r="A4" t="str">
            <v>ASOCIACION INDIGENA DEL CAUCA - AIC</v>
          </cell>
          <cell r="B4">
            <v>817001773</v>
          </cell>
          <cell r="J4">
            <v>4</v>
          </cell>
        </row>
        <row r="5">
          <cell r="A5" t="str">
            <v>COMFAMILIAR DE NARIÑO</v>
          </cell>
          <cell r="B5">
            <v>891280008</v>
          </cell>
        </row>
        <row r="6">
          <cell r="A6" t="str">
            <v>COMFENALCO</v>
          </cell>
          <cell r="B6">
            <v>890303093</v>
          </cell>
        </row>
        <row r="7">
          <cell r="A7" t="str">
            <v>COMPARTA EPS-S</v>
          </cell>
          <cell r="B7">
            <v>804002105</v>
          </cell>
        </row>
        <row r="8">
          <cell r="A8" t="str">
            <v>COOMEVA EPS SA</v>
          </cell>
          <cell r="B8">
            <v>805000427</v>
          </cell>
        </row>
        <row r="9">
          <cell r="A9" t="str">
            <v>COOSALUD</v>
          </cell>
          <cell r="B9">
            <v>900226715</v>
          </cell>
        </row>
        <row r="10">
          <cell r="A10" t="str">
            <v>CRUZ BLANCA EPS</v>
          </cell>
          <cell r="B10">
            <v>830009783</v>
          </cell>
        </row>
        <row r="11">
          <cell r="A11" t="str">
            <v>EMSSANAR EPS</v>
          </cell>
          <cell r="B11">
            <v>814000337</v>
          </cell>
        </row>
        <row r="12">
          <cell r="A12" t="str">
            <v>AMBUQ  ASOCIACION BARRIOS UNIDOS DE QUIBDO</v>
          </cell>
          <cell r="B12">
            <v>818000140</v>
          </cell>
        </row>
        <row r="13">
          <cell r="A13" t="str">
            <v>INSTITUTO DEPARTAMENTAL DE SALUD DE NARIÑO</v>
          </cell>
          <cell r="B13">
            <v>891280001</v>
          </cell>
        </row>
        <row r="14">
          <cell r="A14" t="str">
            <v>SECRETARIA DE SALUD GOBERNACION EL META</v>
          </cell>
          <cell r="B14">
            <v>890303461</v>
          </cell>
        </row>
        <row r="15">
          <cell r="A15" t="str">
            <v>COMFAMILIAR DEL HUILA</v>
          </cell>
          <cell r="B15">
            <v>891180008</v>
          </cell>
        </row>
        <row r="16">
          <cell r="A16" t="str">
            <v>EPS SANITAS</v>
          </cell>
          <cell r="B16">
            <v>800251440</v>
          </cell>
        </row>
        <row r="17">
          <cell r="A17" t="str">
            <v>SURA - EPS Y MEDICINA PREPAGADA SURAMERICANA S.A.</v>
          </cell>
          <cell r="B17">
            <v>800088702</v>
          </cell>
        </row>
        <row r="18">
          <cell r="A18" t="str">
            <v>FAMISANAR EPS</v>
          </cell>
          <cell r="B18">
            <v>830000364</v>
          </cell>
        </row>
        <row r="19">
          <cell r="A19" t="str">
            <v>SECRETARIA DE SALUD GOBERNACION DEL VALLE DEL CAUCA</v>
          </cell>
          <cell r="B19">
            <v>890399029</v>
          </cell>
        </row>
        <row r="20">
          <cell r="A20" t="str">
            <v>MALLAMAS EPS-I</v>
          </cell>
          <cell r="B20">
            <v>837000084</v>
          </cell>
        </row>
        <row r="21">
          <cell r="A21" t="str">
            <v>MEDIMAS EPS SAS</v>
          </cell>
          <cell r="B21">
            <v>901097473</v>
          </cell>
        </row>
        <row r="22">
          <cell r="A22" t="str">
            <v>NUEVA EPS</v>
          </cell>
          <cell r="B22">
            <v>900156264</v>
          </cell>
        </row>
        <row r="23">
          <cell r="A23" t="str">
            <v>SALUD TOTAL EPS</v>
          </cell>
          <cell r="B23">
            <v>800130907</v>
          </cell>
        </row>
        <row r="24">
          <cell r="A24" t="str">
            <v>SECRETARIA DISTRITAL DE SALUD  DE BUENAVENTURA</v>
          </cell>
          <cell r="B24">
            <v>890399045</v>
          </cell>
        </row>
        <row r="25">
          <cell r="A25" t="str">
            <v>SERVICIO OCCIDENTAL DE SALUD  SOS</v>
          </cell>
          <cell r="B25">
            <v>805001157</v>
          </cell>
        </row>
      </sheetData>
    </sheetDataSet>
  </externalBook>
</externalLink>
</file>

<file path=xl/persons/person.xml><?xml version="1.0" encoding="utf-8"?>
<personList xmlns="http://schemas.microsoft.com/office/spreadsheetml/2018/threadedcomments" xmlns:x="http://schemas.openxmlformats.org/spreadsheetml/2006/main">
  <person displayName="Stefany Arana Garcia" id="{E59E4DDE-80F3-4478-BAAB-E075F381C877}" userId="S::saranag@epsdelagente.com.co::90c1d6ec-8045-436b-a514-3968ca63b08f"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E3" dT="2025-02-04T15:24:28.16" personId="{E59E4DDE-80F3-4478-BAAB-E075F381C877}" id="{ED9940A4-B407-4FFD-BA74-8B50C9C8DFDB}">
    <text>1 - 30 de 31 - 60 etc</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9"/>
  <sheetViews>
    <sheetView showGridLines="0" zoomScale="120" zoomScaleNormal="120" workbookViewId="0">
      <selection activeCell="D4" sqref="D4"/>
    </sheetView>
  </sheetViews>
  <sheetFormatPr baseColWidth="10" defaultRowHeight="14.5" x14ac:dyDescent="0.35"/>
  <cols>
    <col min="1" max="1" width="6.54296875" bestFit="1" customWidth="1"/>
    <col min="2" max="2" width="9.54296875" customWidth="1"/>
    <col min="3" max="3" width="9" customWidth="1"/>
    <col min="4" max="5" width="8.81640625" customWidth="1"/>
    <col min="6" max="6" width="11.81640625" customWidth="1"/>
    <col min="7" max="7" width="10.1796875" customWidth="1"/>
    <col min="8" max="9" width="11" customWidth="1"/>
    <col min="10" max="10" width="15.7265625" bestFit="1" customWidth="1"/>
    <col min="11" max="11" width="21.81640625" customWidth="1"/>
    <col min="12" max="12" width="15.1796875" customWidth="1"/>
    <col min="13" max="13" width="13" customWidth="1"/>
  </cols>
  <sheetData>
    <row r="1" spans="1:13" ht="29.15" customHeight="1" x14ac:dyDescent="0.35">
      <c r="C1" s="92"/>
      <c r="D1" s="92"/>
      <c r="E1" s="93" t="s">
        <v>15</v>
      </c>
      <c r="F1" s="93"/>
      <c r="G1" s="93"/>
      <c r="H1" s="93"/>
      <c r="I1" s="93"/>
      <c r="J1" s="93"/>
      <c r="K1" s="93"/>
      <c r="L1" s="93"/>
      <c r="M1" s="6" t="s">
        <v>13</v>
      </c>
    </row>
    <row r="2" spans="1:13" ht="29.5" customHeight="1" x14ac:dyDescent="0.35">
      <c r="C2" s="92"/>
      <c r="D2" s="92"/>
      <c r="E2" s="94" t="s">
        <v>16</v>
      </c>
      <c r="F2" s="94"/>
      <c r="G2" s="94"/>
      <c r="H2" s="94"/>
      <c r="I2" s="94"/>
      <c r="J2" s="94"/>
      <c r="K2" s="94"/>
      <c r="L2" s="94"/>
      <c r="M2" s="6" t="s">
        <v>14</v>
      </c>
    </row>
    <row r="3" spans="1:13" s="3" customFormat="1" ht="29" x14ac:dyDescent="0.35">
      <c r="A3" s="2" t="s">
        <v>6</v>
      </c>
      <c r="B3" s="9" t="s">
        <v>8</v>
      </c>
      <c r="C3" s="2" t="s">
        <v>0</v>
      </c>
      <c r="D3" s="2" t="s">
        <v>1</v>
      </c>
      <c r="E3" s="2" t="s">
        <v>12</v>
      </c>
      <c r="F3" s="2" t="s">
        <v>2</v>
      </c>
      <c r="G3" s="2" t="s">
        <v>3</v>
      </c>
      <c r="H3" s="2" t="s">
        <v>4</v>
      </c>
      <c r="I3" s="2" t="s">
        <v>5</v>
      </c>
      <c r="J3" s="2" t="s">
        <v>7</v>
      </c>
      <c r="K3" s="2" t="s">
        <v>9</v>
      </c>
      <c r="L3" s="2" t="s">
        <v>10</v>
      </c>
      <c r="M3" s="2" t="s">
        <v>11</v>
      </c>
    </row>
    <row r="4" spans="1:13" x14ac:dyDescent="0.35">
      <c r="A4" s="1"/>
      <c r="B4" s="10"/>
      <c r="C4" s="1"/>
      <c r="D4" s="1">
        <v>3343867</v>
      </c>
      <c r="E4" s="1"/>
      <c r="F4" s="7">
        <v>45329.691666666666</v>
      </c>
      <c r="G4" s="7">
        <v>45350</v>
      </c>
      <c r="H4" s="8">
        <v>68479748</v>
      </c>
      <c r="I4" s="8">
        <v>68479748</v>
      </c>
      <c r="J4" s="5" t="s">
        <v>17</v>
      </c>
      <c r="K4" s="4" t="s">
        <v>18</v>
      </c>
      <c r="L4" s="5" t="s">
        <v>19</v>
      </c>
      <c r="M4" s="4"/>
    </row>
    <row r="5" spans="1:13" x14ac:dyDescent="0.35">
      <c r="C5" s="1"/>
      <c r="D5" s="1">
        <v>3351780</v>
      </c>
      <c r="E5" s="1"/>
      <c r="F5" s="7">
        <v>45352.62777777778</v>
      </c>
      <c r="G5" s="7">
        <v>45357</v>
      </c>
      <c r="H5" s="8">
        <v>77330</v>
      </c>
      <c r="I5" s="8">
        <v>77330</v>
      </c>
      <c r="J5" s="5" t="s">
        <v>17</v>
      </c>
      <c r="K5" s="4" t="s">
        <v>18</v>
      </c>
      <c r="L5" s="5" t="s">
        <v>19</v>
      </c>
      <c r="M5" s="1"/>
    </row>
    <row r="6" spans="1:13" x14ac:dyDescent="0.35">
      <c r="C6" s="1"/>
      <c r="D6" s="1">
        <v>3374091</v>
      </c>
      <c r="E6" s="1"/>
      <c r="F6" s="7">
        <v>45418.631249999999</v>
      </c>
      <c r="G6" s="7">
        <v>45461</v>
      </c>
      <c r="H6" s="8">
        <v>2664282</v>
      </c>
      <c r="I6" s="8">
        <v>2664282</v>
      </c>
      <c r="J6" s="5" t="s">
        <v>17</v>
      </c>
      <c r="K6" s="4" t="s">
        <v>18</v>
      </c>
      <c r="L6" s="5" t="s">
        <v>19</v>
      </c>
      <c r="M6" s="1"/>
    </row>
    <row r="7" spans="1:13" x14ac:dyDescent="0.35">
      <c r="C7" s="1"/>
      <c r="D7" s="1">
        <v>3477763</v>
      </c>
      <c r="E7" s="1"/>
      <c r="F7" s="7">
        <v>45698.443055555559</v>
      </c>
      <c r="G7" s="7">
        <v>45723</v>
      </c>
      <c r="H7" s="8">
        <v>2987037</v>
      </c>
      <c r="I7" s="8">
        <v>2987037</v>
      </c>
      <c r="J7" s="5" t="s">
        <v>17</v>
      </c>
      <c r="K7" s="4" t="s">
        <v>18</v>
      </c>
      <c r="L7" s="5" t="s">
        <v>19</v>
      </c>
      <c r="M7" s="1"/>
    </row>
    <row r="8" spans="1:13" x14ac:dyDescent="0.35">
      <c r="C8" s="1"/>
      <c r="D8" s="1">
        <v>3481172</v>
      </c>
      <c r="E8" s="1"/>
      <c r="F8" s="7">
        <v>45707.727083333331</v>
      </c>
      <c r="G8" s="7">
        <v>45723</v>
      </c>
      <c r="H8" s="8">
        <v>402186</v>
      </c>
      <c r="I8" s="8">
        <v>402186</v>
      </c>
      <c r="J8" s="5" t="s">
        <v>17</v>
      </c>
      <c r="K8" s="4" t="s">
        <v>18</v>
      </c>
      <c r="L8" s="5" t="s">
        <v>19</v>
      </c>
      <c r="M8" s="1"/>
    </row>
    <row r="9" spans="1:13" x14ac:dyDescent="0.35">
      <c r="I9" s="11">
        <v>74610583</v>
      </c>
    </row>
  </sheetData>
  <mergeCells count="3">
    <mergeCell ref="C1:D2"/>
    <mergeCell ref="E1:L1"/>
    <mergeCell ref="E2:L2"/>
  </mergeCells>
  <dataValidations count="1">
    <dataValidation type="whole" operator="greaterThan" allowBlank="1" showInputMessage="1" showErrorMessage="1" errorTitle="DATO ERRADO" error="El valor debe ser diferente de cero" sqref="H1:I1048576" xr:uid="{00000000-0002-0000-0000-000000000000}">
      <formula1>1</formula1>
    </dataValidation>
  </dataValidations>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5CC3C2-AE5B-4BCF-BE24-AFC6560479A0}">
  <sheetPr filterMode="1"/>
  <dimension ref="A1:BA7"/>
  <sheetViews>
    <sheetView workbookViewId="0">
      <selection activeCell="I14" sqref="I14"/>
    </sheetView>
  </sheetViews>
  <sheetFormatPr baseColWidth="10" defaultRowHeight="14.5" x14ac:dyDescent="0.35"/>
  <cols>
    <col min="1" max="1" width="8.1796875" bestFit="1" customWidth="1"/>
    <col min="3" max="3" width="6.36328125" bestFit="1" customWidth="1"/>
    <col min="4" max="4" width="6.6328125" bestFit="1" customWidth="1"/>
    <col min="5" max="5" width="6.6328125" customWidth="1"/>
    <col min="6" max="6" width="8" bestFit="1" customWidth="1"/>
    <col min="8" max="9" width="8.453125" bestFit="1" customWidth="1"/>
    <col min="12" max="12" width="7.36328125" bestFit="1" customWidth="1"/>
    <col min="16" max="16" width="14.1796875" customWidth="1"/>
    <col min="20" max="21" width="10.6328125" customWidth="1"/>
    <col min="22" max="22" width="9.26953125" customWidth="1"/>
    <col min="24" max="24" width="9.08984375" bestFit="1" customWidth="1"/>
    <col min="25" max="25" width="9.54296875" bestFit="1" customWidth="1"/>
    <col min="26" max="27" width="12.7265625" bestFit="1" customWidth="1"/>
    <col min="28" max="28" width="11.90625" bestFit="1" customWidth="1"/>
    <col min="29" max="29" width="12.7265625" bestFit="1" customWidth="1"/>
    <col min="32" max="32" width="12.7265625" bestFit="1" customWidth="1"/>
    <col min="33" max="33" width="12.1796875" customWidth="1"/>
    <col min="35" max="35" width="12" customWidth="1"/>
    <col min="43" max="43" width="13.453125" customWidth="1"/>
    <col min="45" max="45" width="14.453125" customWidth="1"/>
    <col min="47" max="47" width="12.1796875" customWidth="1"/>
    <col min="49" max="49" width="10.453125" customWidth="1"/>
    <col min="50" max="50" width="13.1796875" customWidth="1"/>
    <col min="51" max="51" width="13.08984375" customWidth="1"/>
    <col min="53" max="53" width="12.54296875" customWidth="1"/>
  </cols>
  <sheetData>
    <row r="1" spans="1:53" s="70" customFormat="1" x14ac:dyDescent="0.35">
      <c r="A1" s="62">
        <v>45777</v>
      </c>
      <c r="B1" s="63"/>
      <c r="C1" s="63"/>
      <c r="D1" s="63"/>
      <c r="E1" s="63"/>
      <c r="F1" s="63"/>
      <c r="G1" s="63"/>
      <c r="H1" s="64"/>
      <c r="I1" s="64"/>
      <c r="J1" s="65">
        <f>+SUBTOTAL(9,J3:J26698)</f>
        <v>2987037</v>
      </c>
      <c r="K1" s="65">
        <f>+SUBTOTAL(9,K3:K26698)</f>
        <v>2987037</v>
      </c>
      <c r="L1" s="63"/>
      <c r="M1" s="63"/>
      <c r="N1" s="63"/>
      <c r="O1" s="66">
        <f>+K1-SUM(AM1:AU1)</f>
        <v>0</v>
      </c>
      <c r="P1" s="67"/>
      <c r="Q1" s="68">
        <f>+SUBTOTAL(9,Q3:Q26698)</f>
        <v>0</v>
      </c>
      <c r="R1" s="69"/>
      <c r="S1" s="67"/>
      <c r="T1" s="64"/>
      <c r="U1" s="64"/>
      <c r="V1" s="64"/>
      <c r="W1" s="64"/>
      <c r="X1" s="67"/>
      <c r="Y1" s="67"/>
      <c r="Z1" s="68">
        <f t="shared" ref="Z1:AC1" si="0">+SUBTOTAL(9,Z3:Z26698)</f>
        <v>2987037</v>
      </c>
      <c r="AA1" s="68">
        <f t="shared" si="0"/>
        <v>2987037</v>
      </c>
      <c r="AB1" s="68">
        <f t="shared" si="0"/>
        <v>2987037</v>
      </c>
      <c r="AC1" s="68">
        <f t="shared" si="0"/>
        <v>0</v>
      </c>
      <c r="AD1" s="67"/>
      <c r="AE1" s="67"/>
      <c r="AF1" s="68">
        <f t="shared" ref="AF1" si="1">+SUBTOTAL(9,AF3:AF26698)</f>
        <v>2987037</v>
      </c>
      <c r="AG1" s="67"/>
      <c r="AH1" s="67"/>
      <c r="AI1" s="67"/>
      <c r="AJ1" s="67"/>
      <c r="AK1" s="67"/>
      <c r="AL1" s="67"/>
      <c r="AM1" s="68">
        <f t="shared" ref="AM1:AV1" si="2">+SUBTOTAL(9,AM3:AM26698)</f>
        <v>0</v>
      </c>
      <c r="AN1" s="68">
        <f t="shared" si="2"/>
        <v>0</v>
      </c>
      <c r="AO1" s="68">
        <f t="shared" si="2"/>
        <v>0</v>
      </c>
      <c r="AP1" s="68">
        <f t="shared" si="2"/>
        <v>0</v>
      </c>
      <c r="AQ1" s="68">
        <f t="shared" si="2"/>
        <v>0</v>
      </c>
      <c r="AR1" s="68">
        <f t="shared" si="2"/>
        <v>2987037</v>
      </c>
      <c r="AS1" s="68">
        <f t="shared" si="2"/>
        <v>0</v>
      </c>
      <c r="AT1" s="68">
        <f t="shared" si="2"/>
        <v>0</v>
      </c>
      <c r="AU1" s="68">
        <f t="shared" si="2"/>
        <v>0</v>
      </c>
      <c r="AV1" s="68">
        <f t="shared" si="2"/>
        <v>0</v>
      </c>
      <c r="AW1" s="67"/>
      <c r="AX1" s="67"/>
      <c r="AY1" s="67"/>
      <c r="AZ1" s="67"/>
      <c r="BA1" s="68"/>
    </row>
    <row r="2" spans="1:53" s="70" customFormat="1" ht="30" x14ac:dyDescent="0.35">
      <c r="A2" s="71" t="s">
        <v>6</v>
      </c>
      <c r="B2" s="71" t="s">
        <v>8</v>
      </c>
      <c r="C2" s="71" t="s">
        <v>0</v>
      </c>
      <c r="D2" s="71" t="s">
        <v>1</v>
      </c>
      <c r="E2" s="71"/>
      <c r="F2" s="71" t="s">
        <v>49</v>
      </c>
      <c r="G2" s="71" t="s">
        <v>50</v>
      </c>
      <c r="H2" s="72" t="s">
        <v>2</v>
      </c>
      <c r="I2" s="72" t="s">
        <v>3</v>
      </c>
      <c r="J2" s="73" t="s">
        <v>4</v>
      </c>
      <c r="K2" s="73" t="s">
        <v>5</v>
      </c>
      <c r="L2" s="71" t="s">
        <v>7</v>
      </c>
      <c r="M2" s="74" t="s">
        <v>9</v>
      </c>
      <c r="N2" s="71" t="s">
        <v>10</v>
      </c>
      <c r="O2" s="75" t="s">
        <v>51</v>
      </c>
      <c r="P2" s="76" t="str">
        <f ca="1">+CONCATENATE("ESTADO EPS ",TEXT(TODAY(),"DD-MM-YYYY"))</f>
        <v>ESTADO EPS 12-05-2025</v>
      </c>
      <c r="Q2" s="77" t="s">
        <v>52</v>
      </c>
      <c r="R2" s="78" t="s">
        <v>53</v>
      </c>
      <c r="S2" s="79" t="s">
        <v>54</v>
      </c>
      <c r="T2" s="80" t="s">
        <v>55</v>
      </c>
      <c r="U2" s="80" t="s">
        <v>56</v>
      </c>
      <c r="V2" s="80" t="s">
        <v>57</v>
      </c>
      <c r="W2" s="80" t="s">
        <v>58</v>
      </c>
      <c r="X2" s="79" t="s">
        <v>59</v>
      </c>
      <c r="Y2" s="79" t="s">
        <v>60</v>
      </c>
      <c r="Z2" s="79" t="s">
        <v>61</v>
      </c>
      <c r="AA2" s="79" t="s">
        <v>62</v>
      </c>
      <c r="AB2" s="79" t="s">
        <v>63</v>
      </c>
      <c r="AC2" s="79" t="s">
        <v>65</v>
      </c>
      <c r="AD2" s="79" t="s">
        <v>66</v>
      </c>
      <c r="AE2" s="79" t="s">
        <v>67</v>
      </c>
      <c r="AF2" s="81" t="s">
        <v>68</v>
      </c>
      <c r="AG2" s="81" t="s">
        <v>69</v>
      </c>
      <c r="AH2" s="81" t="s">
        <v>70</v>
      </c>
      <c r="AI2" s="81" t="s">
        <v>71</v>
      </c>
      <c r="AJ2" s="81" t="s">
        <v>72</v>
      </c>
      <c r="AK2" s="81" t="s">
        <v>73</v>
      </c>
      <c r="AL2" s="81" t="s">
        <v>74</v>
      </c>
      <c r="AM2" s="82" t="s">
        <v>75</v>
      </c>
      <c r="AN2" s="82" t="s">
        <v>76</v>
      </c>
      <c r="AO2" s="82" t="s">
        <v>77</v>
      </c>
      <c r="AP2" s="82" t="s">
        <v>64</v>
      </c>
      <c r="AQ2" s="82" t="s">
        <v>78</v>
      </c>
      <c r="AR2" s="82" t="s">
        <v>63</v>
      </c>
      <c r="AS2" s="82" t="s">
        <v>79</v>
      </c>
      <c r="AT2" s="82" t="s">
        <v>34</v>
      </c>
      <c r="AU2" s="82" t="s">
        <v>80</v>
      </c>
      <c r="AV2" s="83" t="s">
        <v>81</v>
      </c>
      <c r="AW2" s="83" t="s">
        <v>82</v>
      </c>
      <c r="AX2" s="83" t="s">
        <v>83</v>
      </c>
      <c r="AY2" s="83" t="s">
        <v>84</v>
      </c>
      <c r="AZ2" s="83" t="s">
        <v>85</v>
      </c>
      <c r="BA2" s="83" t="s">
        <v>86</v>
      </c>
    </row>
    <row r="3" spans="1:53" s="70" customFormat="1" hidden="1" x14ac:dyDescent="0.35">
      <c r="A3" s="84">
        <v>890985703</v>
      </c>
      <c r="B3" s="84" t="s">
        <v>87</v>
      </c>
      <c r="C3" s="85"/>
      <c r="D3" s="85">
        <v>3343867</v>
      </c>
      <c r="E3" s="85" t="s">
        <v>88</v>
      </c>
      <c r="F3" s="84">
        <v>3343867</v>
      </c>
      <c r="G3" s="84" t="s">
        <v>89</v>
      </c>
      <c r="H3" s="86">
        <v>45329.691666666666</v>
      </c>
      <c r="I3" s="86">
        <v>45350</v>
      </c>
      <c r="J3" s="87">
        <v>68479748</v>
      </c>
      <c r="K3" s="88">
        <v>68479748</v>
      </c>
      <c r="L3" s="89" t="s">
        <v>17</v>
      </c>
      <c r="M3" s="85" t="s">
        <v>18</v>
      </c>
      <c r="N3" s="89" t="s">
        <v>19</v>
      </c>
      <c r="O3" s="84" t="s">
        <v>98</v>
      </c>
      <c r="P3" s="84" t="s">
        <v>120</v>
      </c>
      <c r="Q3" s="84">
        <v>0</v>
      </c>
      <c r="R3" s="84"/>
      <c r="S3" s="84" t="s">
        <v>99</v>
      </c>
      <c r="T3" s="90">
        <v>45329</v>
      </c>
      <c r="U3" s="90">
        <v>45719</v>
      </c>
      <c r="V3" s="90"/>
      <c r="W3" s="90">
        <v>45742</v>
      </c>
      <c r="X3" s="91">
        <v>35</v>
      </c>
      <c r="Y3" s="91" t="s">
        <v>121</v>
      </c>
      <c r="Z3" s="88">
        <v>68479748</v>
      </c>
      <c r="AA3" s="88">
        <v>68479748</v>
      </c>
      <c r="AB3" s="88">
        <v>0</v>
      </c>
      <c r="AC3" s="88">
        <v>68479748</v>
      </c>
      <c r="AD3" s="84" t="s">
        <v>111</v>
      </c>
      <c r="AE3" s="84"/>
      <c r="AF3" s="88">
        <v>68479748</v>
      </c>
      <c r="AG3" s="84" t="s">
        <v>65</v>
      </c>
      <c r="AH3" s="84" t="s">
        <v>112</v>
      </c>
      <c r="AI3" s="84" t="s">
        <v>113</v>
      </c>
      <c r="AJ3" s="84" t="s">
        <v>114</v>
      </c>
      <c r="AK3" s="84" t="s">
        <v>108</v>
      </c>
      <c r="AL3" s="84"/>
      <c r="AM3" s="84"/>
      <c r="AN3" s="88">
        <v>68479748</v>
      </c>
      <c r="AO3" s="84"/>
      <c r="AP3" s="84"/>
      <c r="AQ3" s="84"/>
      <c r="AR3" s="84"/>
      <c r="AS3" s="84"/>
      <c r="AT3" s="84"/>
      <c r="AU3" s="84"/>
      <c r="AV3" s="84"/>
      <c r="AW3" s="84"/>
      <c r="AX3" s="84"/>
      <c r="AY3" s="84"/>
      <c r="AZ3" s="84"/>
      <c r="BA3" s="84">
        <v>0</v>
      </c>
    </row>
    <row r="4" spans="1:53" s="70" customFormat="1" hidden="1" x14ac:dyDescent="0.35">
      <c r="A4" s="84">
        <v>890985703</v>
      </c>
      <c r="B4" s="84" t="s">
        <v>87</v>
      </c>
      <c r="C4" s="85"/>
      <c r="D4" s="85">
        <v>3351780</v>
      </c>
      <c r="E4" s="85" t="s">
        <v>90</v>
      </c>
      <c r="F4" s="84">
        <v>3351780</v>
      </c>
      <c r="G4" s="84" t="s">
        <v>91</v>
      </c>
      <c r="H4" s="86">
        <v>45352.62777777778</v>
      </c>
      <c r="I4" s="86">
        <v>45357</v>
      </c>
      <c r="J4" s="87">
        <v>77330</v>
      </c>
      <c r="K4" s="88">
        <v>77330</v>
      </c>
      <c r="L4" s="89" t="s">
        <v>17</v>
      </c>
      <c r="M4" s="85" t="s">
        <v>18</v>
      </c>
      <c r="N4" s="89" t="s">
        <v>19</v>
      </c>
      <c r="O4" s="84" t="s">
        <v>98</v>
      </c>
      <c r="P4" s="84" t="s">
        <v>120</v>
      </c>
      <c r="Q4" s="84">
        <v>0</v>
      </c>
      <c r="R4" s="84"/>
      <c r="S4" s="84" t="s">
        <v>99</v>
      </c>
      <c r="T4" s="90">
        <v>45352</v>
      </c>
      <c r="U4" s="90">
        <v>45505</v>
      </c>
      <c r="V4" s="90"/>
      <c r="W4" s="90">
        <v>45509</v>
      </c>
      <c r="X4" s="91">
        <v>268</v>
      </c>
      <c r="Y4" s="91" t="s">
        <v>122</v>
      </c>
      <c r="Z4" s="88">
        <v>77330</v>
      </c>
      <c r="AA4" s="88">
        <v>77330</v>
      </c>
      <c r="AB4" s="88">
        <v>0</v>
      </c>
      <c r="AC4" s="88">
        <v>77330</v>
      </c>
      <c r="AD4" s="84" t="s">
        <v>100</v>
      </c>
      <c r="AE4" s="84"/>
      <c r="AF4" s="88">
        <v>77330</v>
      </c>
      <c r="AG4" s="84" t="s">
        <v>65</v>
      </c>
      <c r="AH4" s="84" t="s">
        <v>101</v>
      </c>
      <c r="AI4" s="84" t="s">
        <v>102</v>
      </c>
      <c r="AJ4" s="84" t="s">
        <v>103</v>
      </c>
      <c r="AK4" s="84" t="s">
        <v>103</v>
      </c>
      <c r="AL4" s="84"/>
      <c r="AM4" s="84"/>
      <c r="AN4" s="88">
        <v>77330</v>
      </c>
      <c r="AO4" s="84"/>
      <c r="AP4" s="84"/>
      <c r="AQ4" s="84"/>
      <c r="AR4" s="84"/>
      <c r="AS4" s="84"/>
      <c r="AT4" s="84"/>
      <c r="AU4" s="84"/>
      <c r="AV4" s="84"/>
      <c r="AW4" s="84"/>
      <c r="AX4" s="84"/>
      <c r="AY4" s="84"/>
      <c r="AZ4" s="84"/>
      <c r="BA4" s="84">
        <v>0</v>
      </c>
    </row>
    <row r="5" spans="1:53" s="70" customFormat="1" hidden="1" x14ac:dyDescent="0.35">
      <c r="A5" s="84">
        <v>890985703</v>
      </c>
      <c r="B5" s="84" t="s">
        <v>87</v>
      </c>
      <c r="C5" s="84"/>
      <c r="D5" s="84">
        <v>3374091</v>
      </c>
      <c r="E5" s="85" t="s">
        <v>92</v>
      </c>
      <c r="F5" s="84">
        <v>3374091</v>
      </c>
      <c r="G5" s="84" t="s">
        <v>93</v>
      </c>
      <c r="H5" s="90">
        <v>45418.631249999999</v>
      </c>
      <c r="I5" s="90">
        <v>45461</v>
      </c>
      <c r="J5" s="88">
        <v>2664282</v>
      </c>
      <c r="K5" s="88">
        <v>2664282</v>
      </c>
      <c r="L5" s="89" t="s">
        <v>17</v>
      </c>
      <c r="M5" s="85" t="s">
        <v>18</v>
      </c>
      <c r="N5" s="89" t="s">
        <v>19</v>
      </c>
      <c r="O5" s="84" t="s">
        <v>98</v>
      </c>
      <c r="P5" s="84" t="s">
        <v>120</v>
      </c>
      <c r="Q5" s="84">
        <v>0</v>
      </c>
      <c r="R5" s="84"/>
      <c r="S5" s="84" t="s">
        <v>99</v>
      </c>
      <c r="T5" s="90">
        <v>45418</v>
      </c>
      <c r="U5" s="90">
        <v>45475</v>
      </c>
      <c r="V5" s="90"/>
      <c r="W5" s="90">
        <v>45488</v>
      </c>
      <c r="X5" s="91">
        <v>289</v>
      </c>
      <c r="Y5" s="91" t="s">
        <v>122</v>
      </c>
      <c r="Z5" s="88">
        <v>2664282</v>
      </c>
      <c r="AA5" s="88">
        <v>2664282</v>
      </c>
      <c r="AB5" s="88">
        <v>0</v>
      </c>
      <c r="AC5" s="88">
        <v>2664282</v>
      </c>
      <c r="AD5" s="84" t="s">
        <v>100</v>
      </c>
      <c r="AE5" s="84"/>
      <c r="AF5" s="88">
        <v>2664282</v>
      </c>
      <c r="AG5" s="84" t="s">
        <v>65</v>
      </c>
      <c r="AH5" s="84" t="s">
        <v>101</v>
      </c>
      <c r="AI5" s="84" t="s">
        <v>102</v>
      </c>
      <c r="AJ5" s="84" t="s">
        <v>115</v>
      </c>
      <c r="AK5" s="84" t="s">
        <v>103</v>
      </c>
      <c r="AL5" s="84"/>
      <c r="AM5" s="84"/>
      <c r="AN5" s="88">
        <v>2664282</v>
      </c>
      <c r="AO5" s="84"/>
      <c r="AP5" s="84"/>
      <c r="AQ5" s="84"/>
      <c r="AR5" s="84"/>
      <c r="AS5" s="84"/>
      <c r="AT5" s="84"/>
      <c r="AU5" s="84"/>
      <c r="AV5" s="84"/>
      <c r="AW5" s="84"/>
      <c r="AX5" s="84"/>
      <c r="AY5" s="84"/>
      <c r="AZ5" s="84"/>
      <c r="BA5" s="84">
        <v>0</v>
      </c>
    </row>
    <row r="6" spans="1:53" s="70" customFormat="1" hidden="1" x14ac:dyDescent="0.35">
      <c r="A6" s="84">
        <v>890985703</v>
      </c>
      <c r="B6" s="84" t="s">
        <v>87</v>
      </c>
      <c r="C6" s="84"/>
      <c r="D6" s="84">
        <v>3481172</v>
      </c>
      <c r="E6" s="85" t="s">
        <v>96</v>
      </c>
      <c r="F6" s="84">
        <v>3481172</v>
      </c>
      <c r="G6" s="84" t="s">
        <v>97</v>
      </c>
      <c r="H6" s="90">
        <v>45707.727083333331</v>
      </c>
      <c r="I6" s="90">
        <v>45723</v>
      </c>
      <c r="J6" s="88">
        <v>402186</v>
      </c>
      <c r="K6" s="88">
        <v>402186</v>
      </c>
      <c r="L6" s="89" t="s">
        <v>17</v>
      </c>
      <c r="M6" s="85" t="s">
        <v>18</v>
      </c>
      <c r="N6" s="89" t="s">
        <v>19</v>
      </c>
      <c r="O6" s="84" t="e">
        <v>#N/A</v>
      </c>
      <c r="P6" s="84" t="s">
        <v>120</v>
      </c>
      <c r="Q6" s="84">
        <v>0</v>
      </c>
      <c r="R6" s="84"/>
      <c r="S6" s="84" t="s">
        <v>99</v>
      </c>
      <c r="T6" s="90">
        <v>45707</v>
      </c>
      <c r="U6" s="90">
        <v>45723</v>
      </c>
      <c r="V6" s="90"/>
      <c r="W6" s="90">
        <v>45730</v>
      </c>
      <c r="X6" s="91">
        <v>47</v>
      </c>
      <c r="Y6" s="91" t="s">
        <v>121</v>
      </c>
      <c r="Z6" s="88">
        <v>402186</v>
      </c>
      <c r="AA6" s="88">
        <v>402186</v>
      </c>
      <c r="AB6" s="88">
        <v>0</v>
      </c>
      <c r="AC6" s="88">
        <v>402186</v>
      </c>
      <c r="AD6" s="84" t="s">
        <v>116</v>
      </c>
      <c r="AE6" s="84"/>
      <c r="AF6" s="88">
        <v>402186</v>
      </c>
      <c r="AG6" s="84" t="s">
        <v>65</v>
      </c>
      <c r="AH6" s="84" t="s">
        <v>117</v>
      </c>
      <c r="AI6" s="84" t="s">
        <v>118</v>
      </c>
      <c r="AJ6" s="84" t="s">
        <v>119</v>
      </c>
      <c r="AK6" s="84" t="s">
        <v>108</v>
      </c>
      <c r="AL6" s="84"/>
      <c r="AM6" s="84"/>
      <c r="AN6" s="88">
        <v>402186</v>
      </c>
      <c r="AO6" s="84"/>
      <c r="AP6" s="84"/>
      <c r="AQ6" s="84"/>
      <c r="AR6" s="84"/>
      <c r="AS6" s="84"/>
      <c r="AT6" s="84"/>
      <c r="AU6" s="84"/>
      <c r="AV6" s="84"/>
      <c r="AW6" s="84"/>
      <c r="AX6" s="84"/>
      <c r="AY6" s="84"/>
      <c r="AZ6" s="84"/>
      <c r="BA6" s="84">
        <v>0</v>
      </c>
    </row>
    <row r="7" spans="1:53" s="70" customFormat="1" x14ac:dyDescent="0.35">
      <c r="A7" s="84">
        <v>890985703</v>
      </c>
      <c r="B7" s="84" t="s">
        <v>87</v>
      </c>
      <c r="C7" s="84"/>
      <c r="D7" s="84">
        <v>3477763</v>
      </c>
      <c r="E7" s="85" t="s">
        <v>94</v>
      </c>
      <c r="F7" s="84">
        <v>3477763</v>
      </c>
      <c r="G7" s="84" t="s">
        <v>95</v>
      </c>
      <c r="H7" s="90">
        <v>45698.443055555559</v>
      </c>
      <c r="I7" s="90">
        <v>45723</v>
      </c>
      <c r="J7" s="88">
        <v>2987037</v>
      </c>
      <c r="K7" s="88">
        <v>2987037</v>
      </c>
      <c r="L7" s="89" t="s">
        <v>17</v>
      </c>
      <c r="M7" s="85" t="s">
        <v>18</v>
      </c>
      <c r="N7" s="89" t="s">
        <v>19</v>
      </c>
      <c r="O7" s="84" t="e">
        <v>#N/A</v>
      </c>
      <c r="P7" s="84" t="s">
        <v>123</v>
      </c>
      <c r="Q7" s="84">
        <v>0</v>
      </c>
      <c r="R7" s="84"/>
      <c r="S7" s="84" t="s">
        <v>104</v>
      </c>
      <c r="T7" s="90">
        <v>45698</v>
      </c>
      <c r="U7" s="90">
        <v>45723</v>
      </c>
      <c r="V7" s="90">
        <v>45744</v>
      </c>
      <c r="W7" s="90"/>
      <c r="X7" s="91">
        <v>33</v>
      </c>
      <c r="Y7" s="91" t="s">
        <v>121</v>
      </c>
      <c r="Z7" s="88">
        <v>2987037</v>
      </c>
      <c r="AA7" s="88">
        <v>2987037</v>
      </c>
      <c r="AB7" s="88">
        <v>2987037</v>
      </c>
      <c r="AC7" s="88">
        <v>0</v>
      </c>
      <c r="AD7" s="84"/>
      <c r="AE7" s="84" t="s">
        <v>105</v>
      </c>
      <c r="AF7" s="88">
        <v>2987037</v>
      </c>
      <c r="AG7" s="84" t="s">
        <v>106</v>
      </c>
      <c r="AH7" s="84" t="s">
        <v>105</v>
      </c>
      <c r="AI7" s="84" t="s">
        <v>107</v>
      </c>
      <c r="AJ7" s="84" t="s">
        <v>109</v>
      </c>
      <c r="AK7" s="84" t="s">
        <v>108</v>
      </c>
      <c r="AL7" s="84" t="s">
        <v>110</v>
      </c>
      <c r="AM7" s="84"/>
      <c r="AN7" s="88"/>
      <c r="AO7" s="84"/>
      <c r="AP7" s="84"/>
      <c r="AQ7" s="84"/>
      <c r="AR7" s="88">
        <v>2987037</v>
      </c>
      <c r="AS7" s="84"/>
      <c r="AT7" s="84"/>
      <c r="AU7" s="84"/>
      <c r="AV7" s="84"/>
      <c r="AW7" s="84"/>
      <c r="AX7" s="84"/>
      <c r="AY7" s="84"/>
      <c r="AZ7" s="84"/>
      <c r="BA7" s="84">
        <v>0</v>
      </c>
    </row>
  </sheetData>
  <autoFilter ref="A2:BN7" xr:uid="{805CC3C2-AE5B-4BCF-BE24-AFC6560479A0}">
    <filterColumn colId="15">
      <filters>
        <filter val="Glosa Pendiente por Contestar IPS"/>
      </filters>
    </filterColumn>
  </autoFilter>
  <conditionalFormatting sqref="F1">
    <cfRule type="duplicateValues" dxfId="7" priority="7"/>
    <cfRule type="duplicateValues" dxfId="6" priority="8"/>
    <cfRule type="duplicateValues" dxfId="5" priority="9"/>
  </conditionalFormatting>
  <conditionalFormatting sqref="F2">
    <cfRule type="duplicateValues" dxfId="4" priority="3"/>
    <cfRule type="duplicateValues" dxfId="3" priority="4"/>
    <cfRule type="duplicateValues" dxfId="2" priority="6"/>
  </conditionalFormatting>
  <conditionalFormatting sqref="F3:F7">
    <cfRule type="duplicateValues" dxfId="1" priority="1"/>
    <cfRule type="duplicateValues" dxfId="0" priority="2"/>
  </conditionalFormatting>
  <dataValidations count="1">
    <dataValidation type="whole" operator="greaterThan" allowBlank="1" showInputMessage="1" showErrorMessage="1" errorTitle="DATO ERRADO" error="El valor debe ser diferente de cero" sqref="J3:K7 AR7 AN3:AN6" xr:uid="{F60F48F2-CE66-46B1-98BB-C02C39E6F525}">
      <formula1>1</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9E321E-2CBB-4BCC-AE31-1458BD74E4EF}">
  <dimension ref="B1:J42"/>
  <sheetViews>
    <sheetView showGridLines="0" topLeftCell="A3" zoomScaleNormal="100" workbookViewId="0">
      <selection activeCell="C13" sqref="C13"/>
    </sheetView>
  </sheetViews>
  <sheetFormatPr baseColWidth="10" defaultColWidth="10.90625" defaultRowHeight="12.5" x14ac:dyDescent="0.25"/>
  <cols>
    <col min="1" max="1" width="1" style="12" customWidth="1"/>
    <col min="2" max="2" width="10.90625" style="12"/>
    <col min="3" max="3" width="17.54296875" style="12" customWidth="1"/>
    <col min="4" max="4" width="11.54296875" style="12" customWidth="1"/>
    <col min="5" max="8" width="10.90625" style="12"/>
    <col min="9" max="9" width="22.54296875" style="12" customWidth="1"/>
    <col min="10" max="10" width="14" style="12" customWidth="1"/>
    <col min="11" max="11" width="1.81640625" style="12" customWidth="1"/>
    <col min="12" max="16384" width="10.90625" style="12"/>
  </cols>
  <sheetData>
    <row r="1" spans="2:10" ht="6" customHeight="1" thickBot="1" x14ac:dyDescent="0.3"/>
    <row r="2" spans="2:10" ht="19.5" customHeight="1" x14ac:dyDescent="0.25">
      <c r="B2" s="13"/>
      <c r="C2" s="14"/>
      <c r="D2" s="95" t="s">
        <v>20</v>
      </c>
      <c r="E2" s="96"/>
      <c r="F2" s="96"/>
      <c r="G2" s="96"/>
      <c r="H2" s="96"/>
      <c r="I2" s="97"/>
      <c r="J2" s="101" t="s">
        <v>13</v>
      </c>
    </row>
    <row r="3" spans="2:10" ht="15.75" customHeight="1" thickBot="1" x14ac:dyDescent="0.3">
      <c r="B3" s="15"/>
      <c r="C3" s="16"/>
      <c r="D3" s="98"/>
      <c r="E3" s="99"/>
      <c r="F3" s="99"/>
      <c r="G3" s="99"/>
      <c r="H3" s="99"/>
      <c r="I3" s="100"/>
      <c r="J3" s="102"/>
    </row>
    <row r="4" spans="2:10" ht="13" x14ac:dyDescent="0.25">
      <c r="B4" s="15"/>
      <c r="C4" s="16"/>
      <c r="D4" s="17"/>
      <c r="E4" s="18"/>
      <c r="F4" s="18"/>
      <c r="G4" s="18"/>
      <c r="H4" s="18"/>
      <c r="I4" s="19"/>
      <c r="J4" s="20"/>
    </row>
    <row r="5" spans="2:10" ht="13" x14ac:dyDescent="0.25">
      <c r="B5" s="15"/>
      <c r="C5" s="16"/>
      <c r="D5" s="21" t="s">
        <v>21</v>
      </c>
      <c r="E5" s="22"/>
      <c r="F5" s="22"/>
      <c r="G5" s="22"/>
      <c r="H5" s="22"/>
      <c r="I5" s="23"/>
      <c r="J5" s="23" t="s">
        <v>22</v>
      </c>
    </row>
    <row r="6" spans="2:10" ht="13.5" thickBot="1" x14ac:dyDescent="0.3">
      <c r="B6" s="24"/>
      <c r="C6" s="25"/>
      <c r="D6" s="26"/>
      <c r="E6" s="27"/>
      <c r="F6" s="27"/>
      <c r="G6" s="27"/>
      <c r="H6" s="27"/>
      <c r="I6" s="28"/>
      <c r="J6" s="29"/>
    </row>
    <row r="7" spans="2:10" x14ac:dyDescent="0.25">
      <c r="B7" s="30"/>
      <c r="J7" s="31"/>
    </row>
    <row r="8" spans="2:10" x14ac:dyDescent="0.25">
      <c r="B8" s="30"/>
      <c r="J8" s="31"/>
    </row>
    <row r="9" spans="2:10" x14ac:dyDescent="0.25">
      <c r="B9" s="30"/>
      <c r="C9" s="12" t="str">
        <f ca="1">+CONCATENATE("Santiago de Cali, ",TEXT(TODAY(),"MMMM DD YYYY"))</f>
        <v>Santiago de Cali, mayo 12 2025</v>
      </c>
      <c r="J9" s="31"/>
    </row>
    <row r="10" spans="2:10" ht="13" x14ac:dyDescent="0.3">
      <c r="B10" s="30"/>
      <c r="C10" s="32"/>
      <c r="E10" s="33"/>
      <c r="H10" s="34"/>
      <c r="J10" s="31"/>
    </row>
    <row r="11" spans="2:10" x14ac:dyDescent="0.25">
      <c r="B11" s="30"/>
      <c r="J11" s="31"/>
    </row>
    <row r="12" spans="2:10" ht="13" x14ac:dyDescent="0.3">
      <c r="B12" s="30"/>
      <c r="C12" s="32" t="s">
        <v>124</v>
      </c>
      <c r="J12" s="31"/>
    </row>
    <row r="13" spans="2:10" ht="13" x14ac:dyDescent="0.3">
      <c r="B13" s="30"/>
      <c r="C13" s="32" t="s">
        <v>125</v>
      </c>
      <c r="J13" s="31"/>
    </row>
    <row r="14" spans="2:10" x14ac:dyDescent="0.25">
      <c r="B14" s="30"/>
      <c r="J14" s="31"/>
    </row>
    <row r="15" spans="2:10" x14ac:dyDescent="0.25">
      <c r="B15" s="30"/>
      <c r="C15" s="12" t="s">
        <v>126</v>
      </c>
      <c r="J15" s="31"/>
    </row>
    <row r="16" spans="2:10" x14ac:dyDescent="0.25">
      <c r="B16" s="30"/>
      <c r="C16" s="35"/>
      <c r="J16" s="31"/>
    </row>
    <row r="17" spans="2:10" ht="13" x14ac:dyDescent="0.25">
      <c r="B17" s="30"/>
      <c r="C17" s="12" t="s">
        <v>127</v>
      </c>
      <c r="D17" s="33"/>
      <c r="H17" s="36" t="s">
        <v>23</v>
      </c>
      <c r="I17" s="37" t="s">
        <v>24</v>
      </c>
      <c r="J17" s="31"/>
    </row>
    <row r="18" spans="2:10" ht="13" x14ac:dyDescent="0.3">
      <c r="B18" s="30"/>
      <c r="C18" s="32" t="s">
        <v>25</v>
      </c>
      <c r="D18" s="32"/>
      <c r="E18" s="32"/>
      <c r="F18" s="32"/>
      <c r="H18" s="38">
        <v>5</v>
      </c>
      <c r="I18" s="39">
        <v>74610583</v>
      </c>
      <c r="J18" s="31"/>
    </row>
    <row r="19" spans="2:10" x14ac:dyDescent="0.25">
      <c r="B19" s="30"/>
      <c r="C19" s="12" t="s">
        <v>26</v>
      </c>
      <c r="H19" s="40">
        <v>0</v>
      </c>
      <c r="I19" s="41">
        <v>0</v>
      </c>
      <c r="J19" s="31"/>
    </row>
    <row r="20" spans="2:10" x14ac:dyDescent="0.25">
      <c r="B20" s="30"/>
      <c r="C20" s="12" t="s">
        <v>27</v>
      </c>
      <c r="H20" s="40">
        <v>4</v>
      </c>
      <c r="I20" s="41">
        <v>71623546</v>
      </c>
      <c r="J20" s="31"/>
    </row>
    <row r="21" spans="2:10" x14ac:dyDescent="0.25">
      <c r="B21" s="30"/>
      <c r="C21" s="12" t="s">
        <v>28</v>
      </c>
      <c r="H21" s="40">
        <v>0</v>
      </c>
      <c r="I21" s="41">
        <v>0</v>
      </c>
      <c r="J21" s="31"/>
    </row>
    <row r="22" spans="2:10" x14ac:dyDescent="0.25">
      <c r="B22" s="30"/>
      <c r="C22" s="12" t="s">
        <v>29</v>
      </c>
      <c r="H22" s="40">
        <v>0</v>
      </c>
      <c r="I22" s="41">
        <v>0</v>
      </c>
      <c r="J22" s="31"/>
    </row>
    <row r="23" spans="2:10" x14ac:dyDescent="0.25">
      <c r="B23" s="30"/>
      <c r="C23" s="12" t="s">
        <v>30</v>
      </c>
      <c r="H23" s="40">
        <v>0</v>
      </c>
      <c r="I23" s="41">
        <v>0</v>
      </c>
      <c r="J23" s="31"/>
    </row>
    <row r="24" spans="2:10" ht="13" thickBot="1" x14ac:dyDescent="0.3">
      <c r="B24" s="30"/>
      <c r="C24" s="12" t="s">
        <v>31</v>
      </c>
      <c r="H24" s="42">
        <v>1</v>
      </c>
      <c r="I24" s="43">
        <v>2987037</v>
      </c>
      <c r="J24" s="31"/>
    </row>
    <row r="25" spans="2:10" ht="13" x14ac:dyDescent="0.3">
      <c r="B25" s="30"/>
      <c r="C25" s="32" t="s">
        <v>32</v>
      </c>
      <c r="D25" s="32"/>
      <c r="E25" s="32"/>
      <c r="F25" s="32"/>
      <c r="H25" s="38">
        <f>H19+H20+H21+H22+H24+H23</f>
        <v>5</v>
      </c>
      <c r="I25" s="39">
        <f>I19+I20+I21+I22+I24+I23</f>
        <v>74610583</v>
      </c>
      <c r="J25" s="31"/>
    </row>
    <row r="26" spans="2:10" x14ac:dyDescent="0.25">
      <c r="B26" s="30"/>
      <c r="C26" s="12" t="s">
        <v>33</v>
      </c>
      <c r="H26" s="40">
        <v>0</v>
      </c>
      <c r="I26" s="41">
        <v>0</v>
      </c>
      <c r="J26" s="31"/>
    </row>
    <row r="27" spans="2:10" ht="13" thickBot="1" x14ac:dyDescent="0.3">
      <c r="B27" s="30"/>
      <c r="C27" s="12" t="s">
        <v>34</v>
      </c>
      <c r="H27" s="42">
        <v>0</v>
      </c>
      <c r="I27" s="43">
        <v>0</v>
      </c>
      <c r="J27" s="31"/>
    </row>
    <row r="28" spans="2:10" ht="13" x14ac:dyDescent="0.3">
      <c r="B28" s="30"/>
      <c r="C28" s="32" t="s">
        <v>35</v>
      </c>
      <c r="D28" s="32"/>
      <c r="E28" s="32"/>
      <c r="F28" s="32"/>
      <c r="H28" s="38">
        <f>H26+H27</f>
        <v>0</v>
      </c>
      <c r="I28" s="39">
        <f>I26+I27</f>
        <v>0</v>
      </c>
      <c r="J28" s="31"/>
    </row>
    <row r="29" spans="2:10" ht="13.5" thickBot="1" x14ac:dyDescent="0.35">
      <c r="B29" s="30"/>
      <c r="C29" s="12" t="s">
        <v>36</v>
      </c>
      <c r="D29" s="32"/>
      <c r="E29" s="32"/>
      <c r="F29" s="32"/>
      <c r="H29" s="42">
        <v>0</v>
      </c>
      <c r="I29" s="43">
        <v>0</v>
      </c>
      <c r="J29" s="31"/>
    </row>
    <row r="30" spans="2:10" ht="13" x14ac:dyDescent="0.3">
      <c r="B30" s="30"/>
      <c r="C30" s="32" t="s">
        <v>37</v>
      </c>
      <c r="D30" s="32"/>
      <c r="E30" s="32"/>
      <c r="F30" s="32"/>
      <c r="H30" s="40">
        <f>H29</f>
        <v>0</v>
      </c>
      <c r="I30" s="41">
        <f>I29</f>
        <v>0</v>
      </c>
      <c r="J30" s="31"/>
    </row>
    <row r="31" spans="2:10" ht="13" x14ac:dyDescent="0.3">
      <c r="B31" s="30"/>
      <c r="C31" s="32"/>
      <c r="D31" s="32"/>
      <c r="E31" s="32"/>
      <c r="F31" s="32"/>
      <c r="H31" s="44"/>
      <c r="I31" s="39"/>
      <c r="J31" s="31"/>
    </row>
    <row r="32" spans="2:10" ht="13.5" thickBot="1" x14ac:dyDescent="0.35">
      <c r="B32" s="30"/>
      <c r="C32" s="32" t="s">
        <v>38</v>
      </c>
      <c r="D32" s="32"/>
      <c r="H32" s="45">
        <f>H25+H28+H30</f>
        <v>5</v>
      </c>
      <c r="I32" s="46">
        <f>I25+I28+I30</f>
        <v>74610583</v>
      </c>
      <c r="J32" s="31"/>
    </row>
    <row r="33" spans="2:10" ht="13.5" thickTop="1" x14ac:dyDescent="0.3">
      <c r="B33" s="30"/>
      <c r="C33" s="32"/>
      <c r="D33" s="32"/>
      <c r="H33" s="47">
        <f>+H18-H32</f>
        <v>0</v>
      </c>
      <c r="I33" s="41">
        <f>+I18-I32</f>
        <v>0</v>
      </c>
      <c r="J33" s="31"/>
    </row>
    <row r="34" spans="2:10" x14ac:dyDescent="0.25">
      <c r="B34" s="30"/>
      <c r="G34" s="47"/>
      <c r="H34" s="47"/>
      <c r="I34" s="47"/>
      <c r="J34" s="31"/>
    </row>
    <row r="35" spans="2:10" x14ac:dyDescent="0.25">
      <c r="B35" s="30"/>
      <c r="G35" s="47"/>
      <c r="H35" s="47"/>
      <c r="I35" s="47"/>
      <c r="J35" s="31"/>
    </row>
    <row r="36" spans="2:10" ht="13" x14ac:dyDescent="0.3">
      <c r="B36" s="30"/>
      <c r="C36" s="32"/>
      <c r="G36" s="47"/>
      <c r="H36" s="47"/>
      <c r="I36" s="47"/>
      <c r="J36" s="31"/>
    </row>
    <row r="37" spans="2:10" ht="13.5" thickBot="1" x14ac:dyDescent="0.35">
      <c r="B37" s="30"/>
      <c r="C37" s="48" t="s">
        <v>129</v>
      </c>
      <c r="D37" s="49"/>
      <c r="H37" s="48" t="s">
        <v>39</v>
      </c>
      <c r="I37" s="49"/>
      <c r="J37" s="31"/>
    </row>
    <row r="38" spans="2:10" ht="13" x14ac:dyDescent="0.3">
      <c r="B38" s="30"/>
      <c r="C38" s="32" t="s">
        <v>130</v>
      </c>
      <c r="D38" s="47"/>
      <c r="H38" s="50" t="s">
        <v>40</v>
      </c>
      <c r="I38" s="47"/>
      <c r="J38" s="31"/>
    </row>
    <row r="39" spans="2:10" ht="13" x14ac:dyDescent="0.3">
      <c r="B39" s="30"/>
      <c r="C39" s="32" t="s">
        <v>128</v>
      </c>
      <c r="H39" s="32" t="s">
        <v>41</v>
      </c>
      <c r="I39" s="47"/>
      <c r="J39" s="31"/>
    </row>
    <row r="40" spans="2:10" x14ac:dyDescent="0.25">
      <c r="B40" s="30"/>
      <c r="G40" s="47"/>
      <c r="H40" s="47"/>
      <c r="I40" s="47"/>
      <c r="J40" s="31"/>
    </row>
    <row r="41" spans="2:10" ht="12.75" customHeight="1" x14ac:dyDescent="0.25">
      <c r="B41" s="30"/>
      <c r="C41" s="103" t="s">
        <v>42</v>
      </c>
      <c r="D41" s="103"/>
      <c r="E41" s="103"/>
      <c r="F41" s="103"/>
      <c r="G41" s="103"/>
      <c r="H41" s="103"/>
      <c r="I41" s="103"/>
      <c r="J41" s="31"/>
    </row>
    <row r="42" spans="2:10" ht="18.75" customHeight="1" thickBot="1" x14ac:dyDescent="0.3">
      <c r="B42" s="51"/>
      <c r="C42" s="52"/>
      <c r="D42" s="52"/>
      <c r="E42" s="52"/>
      <c r="F42" s="52"/>
      <c r="G42" s="52"/>
      <c r="H42" s="52"/>
      <c r="I42" s="52"/>
      <c r="J42" s="53"/>
    </row>
  </sheetData>
  <mergeCells count="3">
    <mergeCell ref="D2:I3"/>
    <mergeCell ref="J2:J3"/>
    <mergeCell ref="C41:I41"/>
  </mergeCells>
  <pageMargins left="0.7" right="0.7" top="0.75" bottom="0.75" header="0.3" footer="0.3"/>
  <pageSetup scale="73"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9092FC-DF10-4B8F-BCF3-C99D491083B0}">
  <dimension ref="B1:J37"/>
  <sheetViews>
    <sheetView showGridLines="0" tabSelected="1" topLeftCell="A5" zoomScale="84" zoomScaleNormal="84" zoomScaleSheetLayoutView="100" workbookViewId="0">
      <selection activeCell="I20" sqref="I20"/>
    </sheetView>
  </sheetViews>
  <sheetFormatPr baseColWidth="10" defaultColWidth="11.453125" defaultRowHeight="12.5" x14ac:dyDescent="0.25"/>
  <cols>
    <col min="1" max="1" width="4.453125" style="12" customWidth="1"/>
    <col min="2" max="2" width="11.453125" style="12"/>
    <col min="3" max="3" width="12.81640625" style="12" customWidth="1"/>
    <col min="4" max="4" width="22" style="12" customWidth="1"/>
    <col min="5" max="8" width="11.453125" style="12"/>
    <col min="9" max="9" width="24.81640625" style="12" customWidth="1"/>
    <col min="10" max="10" width="12.54296875" style="12" customWidth="1"/>
    <col min="11" max="11" width="1.81640625" style="12" customWidth="1"/>
    <col min="12" max="16384" width="11.453125" style="12"/>
  </cols>
  <sheetData>
    <row r="1" spans="2:10" ht="18" customHeight="1" thickBot="1" x14ac:dyDescent="0.3"/>
    <row r="2" spans="2:10" ht="19.5" customHeight="1" x14ac:dyDescent="0.25">
      <c r="B2" s="13"/>
      <c r="C2" s="14"/>
      <c r="D2" s="95" t="s">
        <v>43</v>
      </c>
      <c r="E2" s="96"/>
      <c r="F2" s="96"/>
      <c r="G2" s="96"/>
      <c r="H2" s="96"/>
      <c r="I2" s="97"/>
      <c r="J2" s="101" t="s">
        <v>13</v>
      </c>
    </row>
    <row r="3" spans="2:10" ht="15.75" customHeight="1" thickBot="1" x14ac:dyDescent="0.3">
      <c r="B3" s="15"/>
      <c r="C3" s="16"/>
      <c r="D3" s="98"/>
      <c r="E3" s="99"/>
      <c r="F3" s="99"/>
      <c r="G3" s="99"/>
      <c r="H3" s="99"/>
      <c r="I3" s="100"/>
      <c r="J3" s="102"/>
    </row>
    <row r="4" spans="2:10" ht="13" x14ac:dyDescent="0.25">
      <c r="B4" s="15"/>
      <c r="C4" s="16"/>
      <c r="E4" s="18"/>
      <c r="F4" s="18"/>
      <c r="G4" s="18"/>
      <c r="H4" s="18"/>
      <c r="I4" s="19"/>
      <c r="J4" s="20"/>
    </row>
    <row r="5" spans="2:10" ht="13" x14ac:dyDescent="0.25">
      <c r="B5" s="15"/>
      <c r="C5" s="16"/>
      <c r="D5" s="104" t="s">
        <v>44</v>
      </c>
      <c r="E5" s="105"/>
      <c r="F5" s="105"/>
      <c r="G5" s="105"/>
      <c r="H5" s="105"/>
      <c r="I5" s="106"/>
      <c r="J5" s="23" t="s">
        <v>14</v>
      </c>
    </row>
    <row r="6" spans="2:10" ht="13.5" thickBot="1" x14ac:dyDescent="0.3">
      <c r="B6" s="24"/>
      <c r="C6" s="25"/>
      <c r="D6" s="26"/>
      <c r="E6" s="27"/>
      <c r="F6" s="27"/>
      <c r="G6" s="27"/>
      <c r="H6" s="27"/>
      <c r="I6" s="28"/>
      <c r="J6" s="29"/>
    </row>
    <row r="7" spans="2:10" x14ac:dyDescent="0.25">
      <c r="B7" s="30"/>
      <c r="J7" s="31"/>
    </row>
    <row r="8" spans="2:10" x14ac:dyDescent="0.25">
      <c r="B8" s="30"/>
      <c r="J8" s="31"/>
    </row>
    <row r="9" spans="2:10" x14ac:dyDescent="0.25">
      <c r="B9" s="30"/>
      <c r="C9" s="12" t="str">
        <f ca="1">+'FOR-CSA-018'!C9</f>
        <v>Santiago de Cali, mayo 12 2025</v>
      </c>
      <c r="D9" s="34"/>
      <c r="E9" s="33"/>
      <c r="J9" s="31"/>
    </row>
    <row r="10" spans="2:10" ht="13" x14ac:dyDescent="0.3">
      <c r="B10" s="30"/>
      <c r="C10" s="32"/>
      <c r="J10" s="31"/>
    </row>
    <row r="11" spans="2:10" ht="13" x14ac:dyDescent="0.3">
      <c r="B11" s="30"/>
      <c r="C11" s="32" t="str">
        <f>+'FOR-CSA-018'!C12</f>
        <v>Señores : ESE HOSP MARCO FIDEL SUAR</v>
      </c>
      <c r="J11" s="31"/>
    </row>
    <row r="12" spans="2:10" ht="13" x14ac:dyDescent="0.3">
      <c r="B12" s="30"/>
      <c r="C12" s="32" t="str">
        <f>+'FOR-CSA-018'!C13</f>
        <v>NIT: 890985703</v>
      </c>
      <c r="J12" s="31"/>
    </row>
    <row r="13" spans="2:10" x14ac:dyDescent="0.25">
      <c r="B13" s="30"/>
      <c r="J13" s="31"/>
    </row>
    <row r="14" spans="2:10" x14ac:dyDescent="0.25">
      <c r="B14" s="30"/>
      <c r="C14" s="12" t="s">
        <v>45</v>
      </c>
      <c r="J14" s="31"/>
    </row>
    <row r="15" spans="2:10" x14ac:dyDescent="0.25">
      <c r="B15" s="30"/>
      <c r="C15" s="35"/>
      <c r="J15" s="31"/>
    </row>
    <row r="16" spans="2:10" ht="13" x14ac:dyDescent="0.3">
      <c r="B16" s="30"/>
      <c r="C16" s="54"/>
      <c r="D16" s="33"/>
      <c r="H16" s="55" t="s">
        <v>23</v>
      </c>
      <c r="I16" s="55" t="s">
        <v>24</v>
      </c>
      <c r="J16" s="31"/>
    </row>
    <row r="17" spans="2:10" ht="13" x14ac:dyDescent="0.3">
      <c r="B17" s="30"/>
      <c r="C17" s="32" t="str">
        <f>+'FOR-CSA-018'!C17</f>
        <v>Con Corte al dia: 30/04/2025</v>
      </c>
      <c r="D17" s="32"/>
      <c r="E17" s="32"/>
      <c r="F17" s="32"/>
      <c r="H17" s="56">
        <f>+SUM(H18:H23)</f>
        <v>5</v>
      </c>
      <c r="I17" s="57">
        <f>+SUM(I18:I23)</f>
        <v>74610583</v>
      </c>
      <c r="J17" s="31"/>
    </row>
    <row r="18" spans="2:10" x14ac:dyDescent="0.25">
      <c r="B18" s="30"/>
      <c r="C18" s="12" t="s">
        <v>26</v>
      </c>
      <c r="H18" s="58">
        <f>+'FOR-CSA-018'!H19</f>
        <v>0</v>
      </c>
      <c r="I18" s="59">
        <f>+'FOR-CSA-018'!I19</f>
        <v>0</v>
      </c>
      <c r="J18" s="31"/>
    </row>
    <row r="19" spans="2:10" x14ac:dyDescent="0.25">
      <c r="B19" s="30"/>
      <c r="C19" s="12" t="s">
        <v>27</v>
      </c>
      <c r="H19" s="58">
        <f>+'FOR-CSA-018'!H20</f>
        <v>4</v>
      </c>
      <c r="I19" s="59">
        <f>+'FOR-CSA-018'!I20</f>
        <v>71623546</v>
      </c>
      <c r="J19" s="31"/>
    </row>
    <row r="20" spans="2:10" x14ac:dyDescent="0.25">
      <c r="B20" s="30"/>
      <c r="C20" s="12" t="s">
        <v>28</v>
      </c>
      <c r="H20" s="58">
        <f>+'FOR-CSA-018'!H21</f>
        <v>0</v>
      </c>
      <c r="I20" s="59">
        <f>+'FOR-CSA-018'!I21</f>
        <v>0</v>
      </c>
      <c r="J20" s="31"/>
    </row>
    <row r="21" spans="2:10" x14ac:dyDescent="0.25">
      <c r="B21" s="30"/>
      <c r="C21" s="12" t="s">
        <v>29</v>
      </c>
      <c r="H21" s="58">
        <f>+'FOR-CSA-018'!H22</f>
        <v>0</v>
      </c>
      <c r="I21" s="59">
        <f>+'FOR-CSA-018'!I22</f>
        <v>0</v>
      </c>
      <c r="J21" s="31"/>
    </row>
    <row r="22" spans="2:10" x14ac:dyDescent="0.25">
      <c r="B22" s="30"/>
      <c r="C22" s="12" t="s">
        <v>30</v>
      </c>
      <c r="H22" s="58">
        <f>+'FOR-CSA-018'!H23</f>
        <v>0</v>
      </c>
      <c r="I22" s="59">
        <f>+'FOR-CSA-018'!I23</f>
        <v>0</v>
      </c>
      <c r="J22" s="31"/>
    </row>
    <row r="23" spans="2:10" x14ac:dyDescent="0.25">
      <c r="B23" s="30"/>
      <c r="C23" s="12" t="s">
        <v>46</v>
      </c>
      <c r="H23" s="58">
        <f>+'FOR-CSA-018'!H24</f>
        <v>1</v>
      </c>
      <c r="I23" s="59">
        <f>+'FOR-CSA-018'!I24</f>
        <v>2987037</v>
      </c>
      <c r="J23" s="31"/>
    </row>
    <row r="24" spans="2:10" ht="13" x14ac:dyDescent="0.3">
      <c r="B24" s="30"/>
      <c r="C24" s="32" t="s">
        <v>47</v>
      </c>
      <c r="D24" s="32"/>
      <c r="E24" s="32"/>
      <c r="F24" s="32"/>
      <c r="H24" s="56">
        <f>SUM(H18:H23)</f>
        <v>5</v>
      </c>
      <c r="I24" s="57">
        <f>+SUBTOTAL(9,I18:I23)</f>
        <v>74610583</v>
      </c>
      <c r="J24" s="31"/>
    </row>
    <row r="25" spans="2:10" ht="13.5" thickBot="1" x14ac:dyDescent="0.35">
      <c r="B25" s="30"/>
      <c r="C25" s="32"/>
      <c r="D25" s="32"/>
      <c r="H25" s="60"/>
      <c r="I25" s="61"/>
      <c r="J25" s="31"/>
    </row>
    <row r="26" spans="2:10" ht="13.5" thickTop="1" x14ac:dyDescent="0.3">
      <c r="B26" s="30"/>
      <c r="C26" s="32"/>
      <c r="D26" s="32"/>
      <c r="H26" s="47"/>
      <c r="I26" s="41"/>
      <c r="J26" s="31"/>
    </row>
    <row r="27" spans="2:10" ht="13" x14ac:dyDescent="0.3">
      <c r="B27" s="30"/>
      <c r="C27" s="32"/>
      <c r="D27" s="32"/>
      <c r="H27" s="47"/>
      <c r="I27" s="41"/>
      <c r="J27" s="31"/>
    </row>
    <row r="28" spans="2:10" ht="13" x14ac:dyDescent="0.3">
      <c r="B28" s="30"/>
      <c r="C28" s="32"/>
      <c r="D28" s="32"/>
      <c r="H28" s="47"/>
      <c r="I28" s="41"/>
      <c r="J28" s="31"/>
    </row>
    <row r="29" spans="2:10" x14ac:dyDescent="0.25">
      <c r="B29" s="30"/>
      <c r="G29" s="47"/>
      <c r="H29" s="47"/>
      <c r="I29" s="47"/>
      <c r="J29" s="31"/>
    </row>
    <row r="30" spans="2:10" ht="13.5" thickBot="1" x14ac:dyDescent="0.35">
      <c r="B30" s="30"/>
      <c r="C30" s="48" t="str">
        <f>+'FOR-CSA-018'!C37</f>
        <v>Laura Agudelo</v>
      </c>
      <c r="D30" s="48"/>
      <c r="G30" s="48" t="str">
        <f>+'FOR-CSA-018'!H37</f>
        <v>Lizeth Ome G.</v>
      </c>
      <c r="H30" s="49"/>
      <c r="I30" s="47"/>
      <c r="J30" s="31"/>
    </row>
    <row r="31" spans="2:10" ht="13" x14ac:dyDescent="0.3">
      <c r="B31" s="30"/>
      <c r="C31" s="50" t="str">
        <f>+'FOR-CSA-018'!C38</f>
        <v>Lider de Glosas</v>
      </c>
      <c r="D31" s="50"/>
      <c r="G31" s="50" t="str">
        <f>+'FOR-CSA-018'!H38</f>
        <v>Cartera - Cuentas Salud</v>
      </c>
      <c r="H31" s="47"/>
      <c r="I31" s="47"/>
      <c r="J31" s="31"/>
    </row>
    <row r="32" spans="2:10" ht="13" x14ac:dyDescent="0.3">
      <c r="B32" s="30"/>
      <c r="C32" s="50" t="str">
        <f>+'FOR-CSA-018'!C39</f>
        <v>ESE HOSP MARCO FIDEL SUAREZ</v>
      </c>
      <c r="D32" s="50"/>
      <c r="G32" s="50" t="str">
        <f>+'FOR-CSA-018'!H39</f>
        <v>EPS Comfenalco Valle.</v>
      </c>
      <c r="H32" s="47"/>
      <c r="I32" s="47"/>
      <c r="J32" s="31"/>
    </row>
    <row r="33" spans="2:10" ht="13" x14ac:dyDescent="0.3">
      <c r="B33" s="30"/>
      <c r="C33" s="50"/>
      <c r="D33" s="50"/>
      <c r="G33" s="50"/>
      <c r="H33" s="47"/>
      <c r="I33" s="47"/>
      <c r="J33" s="31"/>
    </row>
    <row r="34" spans="2:10" ht="13" x14ac:dyDescent="0.3">
      <c r="B34" s="30"/>
      <c r="C34" s="50"/>
      <c r="D34" s="50"/>
      <c r="G34" s="50"/>
      <c r="H34" s="47"/>
      <c r="I34" s="47"/>
      <c r="J34" s="31"/>
    </row>
    <row r="35" spans="2:10" ht="14" x14ac:dyDescent="0.25">
      <c r="B35" s="30"/>
      <c r="C35" s="107" t="s">
        <v>48</v>
      </c>
      <c r="D35" s="107"/>
      <c r="E35" s="107"/>
      <c r="F35" s="107"/>
      <c r="G35" s="107"/>
      <c r="H35" s="107"/>
      <c r="I35" s="107"/>
      <c r="J35" s="31"/>
    </row>
    <row r="36" spans="2:10" ht="13" x14ac:dyDescent="0.3">
      <c r="B36" s="30"/>
      <c r="C36" s="50"/>
      <c r="D36" s="50"/>
      <c r="G36" s="50"/>
      <c r="H36" s="47"/>
      <c r="I36" s="47"/>
      <c r="J36" s="31"/>
    </row>
    <row r="37" spans="2:10" ht="18.75" customHeight="1" thickBot="1" x14ac:dyDescent="0.3">
      <c r="B37" s="51"/>
      <c r="C37" s="52"/>
      <c r="D37" s="52"/>
      <c r="E37" s="52"/>
      <c r="F37" s="52"/>
      <c r="G37" s="49"/>
      <c r="H37" s="49"/>
      <c r="I37" s="49"/>
      <c r="J37" s="53"/>
    </row>
  </sheetData>
  <mergeCells count="4">
    <mergeCell ref="D2:I3"/>
    <mergeCell ref="J2:J3"/>
    <mergeCell ref="D5:I5"/>
    <mergeCell ref="C35:I35"/>
  </mergeCells>
  <pageMargins left="0.7" right="0.7" top="0.75" bottom="0.75" header="0.3" footer="0.3"/>
  <pageSetup scale="6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CADA FACTU</vt:lpstr>
      <vt:lpstr>FOR-CSA-018</vt:lpstr>
      <vt:lpstr>CIRCULAR 030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Neyla Lizeth Ome Guamanga</cp:lastModifiedBy>
  <cp:lastPrinted>2025-05-12T13:43:29Z</cp:lastPrinted>
  <dcterms:created xsi:type="dcterms:W3CDTF">2022-06-01T14:39:12Z</dcterms:created>
  <dcterms:modified xsi:type="dcterms:W3CDTF">2025-05-12T13:43:35Z</dcterms:modified>
</cp:coreProperties>
</file>