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nilo\Areas\CxPSalud\CARTERA\CARTERAS REVISADAS\REVISIÓN CARTERAS AÑO 2025\5. MAYO\NIT 891380046_HOSP SAN ROQUE (GUACARI)\"/>
    </mc:Choice>
  </mc:AlternateContent>
  <xr:revisionPtr revIDLastSave="0" documentId="13_ncr:1_{AF316CCC-932B-4413-AAFE-8683255E981E}" xr6:coauthVersionLast="47" xr6:coauthVersionMax="47" xr10:uidLastSave="{00000000-0000-0000-0000-000000000000}"/>
  <bookViews>
    <workbookView xWindow="-110" yWindow="-110" windowWidth="19420" windowHeight="10420" activeTab="3" xr2:uid="{00000000-000D-0000-FFFF-FFFF00000000}"/>
  </bookViews>
  <sheets>
    <sheet name="INFO IPS" sheetId="1" r:id="rId1"/>
    <sheet name="ESTADO CADA FACT" sheetId="2" r:id="rId2"/>
    <sheet name="FOR-CSA-018" sheetId="3" r:id="rId3"/>
    <sheet name="CIRCULAR 030" sheetId="4" r:id="rId4"/>
  </sheets>
  <externalReferences>
    <externalReference r:id="rId5"/>
    <externalReference r:id="rId6"/>
    <externalReference r:id="rId7"/>
  </externalReferences>
  <definedNames>
    <definedName name="_xlnm._FilterDatabase" localSheetId="1" hidden="1">'ESTADO CADA FACT'!$A$2:$BB$47</definedName>
    <definedName name="_xlnm._FilterDatabase" localSheetId="0" hidden="1">'INFO IPS'!$A$3:$M$3</definedName>
    <definedName name="DEPTO">[1]Hoja1!$B$2:$B$37</definedName>
    <definedName name="listaEBP">[2]IPS!$A$2:$B$157</definedName>
    <definedName name="listaeps">[2]EPS!$A$2:$A$25</definedName>
    <definedName name="listaERP">[2]EPS!$A$2:$B$25</definedName>
    <definedName name="listaips">[2]IPS!$A$2:$A$157</definedName>
    <definedName name="MedioP">'[2]MESA 1-2020'!$AV$6569:$AV$6572</definedName>
    <definedName name="Mes">#REF!</definedName>
    <definedName name="TBL_NUMESA">[2]EPS!$J$1:$J$4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 i="4" l="1"/>
  <c r="AN1" i="2"/>
  <c r="BB4" i="2"/>
  <c r="BB5" i="2"/>
  <c r="BB6" i="2"/>
  <c r="BB3" i="2"/>
  <c r="BA4" i="2"/>
  <c r="BA5" i="2"/>
  <c r="BA6" i="2"/>
  <c r="BA3" i="2"/>
  <c r="C12" i="4"/>
  <c r="G32" i="4"/>
  <c r="C32" i="4"/>
  <c r="G31" i="4"/>
  <c r="C31" i="4"/>
  <c r="G30" i="4"/>
  <c r="C30" i="4"/>
  <c r="I23" i="4"/>
  <c r="H23" i="4"/>
  <c r="I22" i="4"/>
  <c r="H22" i="4"/>
  <c r="I21" i="4"/>
  <c r="H21" i="4"/>
  <c r="I20" i="4"/>
  <c r="H20" i="4"/>
  <c r="I19" i="4"/>
  <c r="H19" i="4"/>
  <c r="I18" i="4"/>
  <c r="H18" i="4"/>
  <c r="C17" i="4"/>
  <c r="I30" i="3"/>
  <c r="H30" i="3"/>
  <c r="I28" i="3"/>
  <c r="H28" i="3"/>
  <c r="I25" i="3"/>
  <c r="I32" i="3" s="1"/>
  <c r="I33" i="3" s="1"/>
  <c r="H25" i="3"/>
  <c r="H32" i="3" s="1"/>
  <c r="H33" i="3" s="1"/>
  <c r="C11" i="4"/>
  <c r="H17" i="4" l="1"/>
  <c r="I17" i="4"/>
  <c r="H24" i="4"/>
  <c r="I24" i="4"/>
  <c r="O2" i="2"/>
  <c r="AW1" i="2"/>
  <c r="AV1" i="2"/>
  <c r="AU1" i="2"/>
  <c r="AT1" i="2"/>
  <c r="AS1" i="2"/>
  <c r="AR1" i="2"/>
  <c r="AQ1" i="2"/>
  <c r="AP1" i="2"/>
  <c r="AO1" i="2"/>
  <c r="AG1" i="2"/>
  <c r="AC1" i="2"/>
  <c r="AB1" i="2"/>
  <c r="AA1" i="2"/>
  <c r="Z1" i="2"/>
  <c r="Y1" i="2"/>
  <c r="P1" i="2"/>
  <c r="J1" i="2"/>
  <c r="I1" i="2"/>
  <c r="H49" i="1"/>
  <c r="I49" i="1"/>
  <c r="N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tc={ED9940A4-B407-4FFD-BA74-8B50C9C8DFDB}</author>
  </authors>
  <commentList>
    <comment ref="A3" authorId="0" shapeId="0" xr:uid="{00000000-0006-0000-0000-000001000000}">
      <text>
        <r>
          <rPr>
            <b/>
            <sz val="9"/>
            <color indexed="81"/>
            <rFont val="Tahoma"/>
            <family val="2"/>
          </rPr>
          <t>Juan Camilo Paez Ramirez:</t>
        </r>
        <r>
          <rPr>
            <sz val="9"/>
            <color indexed="81"/>
            <rFont val="Tahoma"/>
            <family val="2"/>
          </rPr>
          <t xml:space="preserve">
NIT IPS SIN DIGITO DE VERIFICACION
</t>
        </r>
      </text>
    </comment>
    <comment ref="B3" authorId="0" shapeId="0" xr:uid="{00000000-0006-0000-0000-000002000000}">
      <text>
        <r>
          <rPr>
            <b/>
            <sz val="9"/>
            <color indexed="81"/>
            <rFont val="Tahoma"/>
            <family val="2"/>
          </rPr>
          <t>Juan Camilo Paez Ramirez:</t>
        </r>
        <r>
          <rPr>
            <sz val="9"/>
            <color indexed="81"/>
            <rFont val="Tahoma"/>
            <family val="2"/>
          </rPr>
          <t xml:space="preserve">
NOMBRE DE LA IPS</t>
        </r>
      </text>
    </comment>
    <comment ref="C3" authorId="0" shapeId="0" xr:uid="{00000000-0006-0000-0000-000003000000}">
      <text>
        <r>
          <rPr>
            <b/>
            <sz val="9"/>
            <color indexed="81"/>
            <rFont val="Tahoma"/>
            <family val="2"/>
          </rPr>
          <t>Juan Camilo Paez Ramirez:
ALFA NUMERICO SI APLICA</t>
        </r>
      </text>
    </comment>
    <comment ref="D3" authorId="0" shapeId="0" xr:uid="{00000000-0006-0000-0000-000004000000}">
      <text>
        <r>
          <rPr>
            <b/>
            <sz val="9"/>
            <color indexed="81"/>
            <rFont val="Tahoma"/>
            <family val="2"/>
          </rPr>
          <t>Juan Camilo Paez Ramirez:</t>
        </r>
        <r>
          <rPr>
            <sz val="9"/>
            <color indexed="81"/>
            <rFont val="Tahoma"/>
            <family val="2"/>
          </rPr>
          <t xml:space="preserve">
NUMERO DE FACTURA FISCAL
</t>
        </r>
      </text>
    </comment>
    <comment ref="E3" authorId="1" shapeId="0" xr:uid="{00000000-0006-0000-0000-000005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1 - 30 de 31 - 60 etc</t>
      </text>
    </comment>
    <comment ref="F3" authorId="0" shapeId="0" xr:uid="{00000000-0006-0000-0000-000006000000}">
      <text>
        <r>
          <rPr>
            <b/>
            <sz val="9"/>
            <color indexed="81"/>
            <rFont val="Tahoma"/>
            <family val="2"/>
          </rPr>
          <t>Juan Camilo Paez Ramirez:</t>
        </r>
        <r>
          <rPr>
            <sz val="9"/>
            <color indexed="81"/>
            <rFont val="Tahoma"/>
            <family val="2"/>
          </rPr>
          <t xml:space="preserve">
FECHA EMISION DE LA FACTURA
</t>
        </r>
      </text>
    </comment>
    <comment ref="G3" authorId="0" shapeId="0" xr:uid="{00000000-0006-0000-0000-000007000000}">
      <text>
        <r>
          <rPr>
            <b/>
            <sz val="9"/>
            <color indexed="81"/>
            <rFont val="Tahoma"/>
            <family val="2"/>
          </rPr>
          <t>Juan Camilo Paez Ramirez:</t>
        </r>
        <r>
          <rPr>
            <sz val="9"/>
            <color indexed="81"/>
            <rFont val="Tahoma"/>
            <family val="2"/>
          </rPr>
          <t xml:space="preserve">
FECHA DE RADICADO ANTE LA EPS</t>
        </r>
      </text>
    </comment>
  </commentList>
</comments>
</file>

<file path=xl/sharedStrings.xml><?xml version="1.0" encoding="utf-8"?>
<sst xmlns="http://schemas.openxmlformats.org/spreadsheetml/2006/main" count="1093" uniqueCount="294">
  <si>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</si>
  <si>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</si>
  <si>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</si>
  <si>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</si>
  <si>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</si>
  <si>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</si>
  <si>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</si>
  <si>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</si>
  <si>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</si>
  <si>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</si>
  <si>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</si>
  <si>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</si>
  <si>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Edad de la cartera</t>
  </si>
  <si>
    <t>HOJA 1 DE 1</t>
  </si>
  <si>
    <t>VERSION 0</t>
  </si>
  <si>
    <t>FOR-CSA-001</t>
  </si>
  <si>
    <t>REPORTE CARTERA DETALLADA IPS</t>
  </si>
  <si>
    <t>TOTAL</t>
  </si>
  <si>
    <t>HOSPITAL SAN ROQUE E.S.E</t>
  </si>
  <si>
    <t>GUACARI</t>
  </si>
  <si>
    <t>EVENTO</t>
  </si>
  <si>
    <t>HSR</t>
  </si>
  <si>
    <t>MAYOR A 360</t>
  </si>
  <si>
    <t>181 a 360 Días</t>
  </si>
  <si>
    <t>91. a 180 Días</t>
  </si>
  <si>
    <t>61. a 90. Días</t>
  </si>
  <si>
    <t>1 a 60. Días</t>
  </si>
  <si>
    <t>URGENCIAS</t>
  </si>
  <si>
    <t>AMBULATORIO</t>
  </si>
  <si>
    <t>FACTURA</t>
  </si>
  <si>
    <t>LLAVE</t>
  </si>
  <si>
    <t>ESTADO CARTERA ANTERIOR</t>
  </si>
  <si>
    <t>POR PAGAR SAP</t>
  </si>
  <si>
    <t>DOC CONTA</t>
  </si>
  <si>
    <t>ESTADO BOX</t>
  </si>
  <si>
    <t>FECHA FACT</t>
  </si>
  <si>
    <t>FECHA RAD</t>
  </si>
  <si>
    <t>FECHA LIQ</t>
  </si>
  <si>
    <t>FECHA DEV</t>
  </si>
  <si>
    <t>DIAS</t>
  </si>
  <si>
    <t>EDAD</t>
  </si>
  <si>
    <t>VALOR BRUTO</t>
  </si>
  <si>
    <t>VALOR RADICAD</t>
  </si>
  <si>
    <t>COPAGO/CM BOX</t>
  </si>
  <si>
    <t>GLOSA PDTE</t>
  </si>
  <si>
    <t>GLOSA ACEPTADA</t>
  </si>
  <si>
    <t>DEVOLUCION</t>
  </si>
  <si>
    <t>Observacion Devolucion</t>
  </si>
  <si>
    <t>Observacion glosa</t>
  </si>
  <si>
    <t>USUARIO LIQ</t>
  </si>
  <si>
    <t>Valor_Glosa y Devolución</t>
  </si>
  <si>
    <t>TIPIFICACION</t>
  </si>
  <si>
    <t>CONCEPTO GLOSA Y DEVOLUCION</t>
  </si>
  <si>
    <t>TIPIFICACION OBJECION</t>
  </si>
  <si>
    <t>TIPO DE SERVICIO</t>
  </si>
  <si>
    <t>AMBITO</t>
  </si>
  <si>
    <t>Numero Contrato</t>
  </si>
  <si>
    <t>FACTURA CANCELADA</t>
  </si>
  <si>
    <t>FACTURA DEVUELTA</t>
  </si>
  <si>
    <t>FACTURA NO RADICADA</t>
  </si>
  <si>
    <t>VALOR EXTEMPORANEO</t>
  </si>
  <si>
    <t>FACTURA EN PROGRAMACION DE PAGO</t>
  </si>
  <si>
    <t>FACTURA EN PROCESO INTERNO</t>
  </si>
  <si>
    <t>FACTURACION COVID-19</t>
  </si>
  <si>
    <t>VALOR CANCELADO SAP</t>
  </si>
  <si>
    <t>RETENCION</t>
  </si>
  <si>
    <t>DOC COMPENSACION SAP</t>
  </si>
  <si>
    <t>FECHA COMPENSACION SAP</t>
  </si>
  <si>
    <t>OBSE PAGO</t>
  </si>
  <si>
    <t>VALOR TRANFERENCIA</t>
  </si>
  <si>
    <t>HOSP SAN ROQUE (GUACARI)</t>
  </si>
  <si>
    <t>HSR196790</t>
  </si>
  <si>
    <t>891380046_HSR196790</t>
  </si>
  <si>
    <t>Factura Devuelta</t>
  </si>
  <si>
    <t>Devuelta</t>
  </si>
  <si>
    <t>61-90</t>
  </si>
  <si>
    <t>AUT: SE REALIZA DEVOLUCIÓN DE FACTURA CON SOPORTES COMPLETOS, FACTURA NO CUENTA CON AUTORIZACIÓN PARA LOS SERVICIOS FACTURADOS, FAVOR COMUNICARSE CON EL ÁREA ENCARGADA, SOLICITARLA A LA CAP, CORREO ELECTRÓNICO: autorizacionescap@epsdelagente.com.co. //AUT: SE REALIZA DEVOLUCIÓN DE FACTURA CON SOPORTES COMPLETOS, EL NÚMERO DE AUT # 122300758621 CON CÓDIGO CUPS 890701-CONSULTA DE URGENCIAS POR MEDICINA GENERAL, ÉSTE CÓDIGO CUPS O SERVICIO NO EXISTE EN DETALLE DE CARGOS DE LA FACTURA. FAVOR COMUNICARSE CON EL ÁREA ENCARGADA, SOLICITAR NUEVA AUT A LA CAP, CORREO ELECTRÓNICO: autorizacionescap@epsdelagente.com.co</t>
  </si>
  <si>
    <t>AUTORIZACION</t>
  </si>
  <si>
    <t>Atención inicial de urgencias</t>
  </si>
  <si>
    <t>Urgencias</t>
  </si>
  <si>
    <t>HSR34208</t>
  </si>
  <si>
    <t>891380046_HSR34208</t>
  </si>
  <si>
    <t>Más de 360</t>
  </si>
  <si>
    <t>MIGRACION: Se hace dev de fact con soportes completos y originales,ya que no se evidencia registro del usuario en el PAIWEB. Favor verificar para tramite de pago. NC</t>
  </si>
  <si>
    <t>Se hace dev de fact con soportes completos y originales,ya que no se evidencia registro del usuario en el PAIWEB. Favor verificar para tramite de pago. NC</t>
  </si>
  <si>
    <t>SE HACE DEV DE FACT CON SOPORTES COMPLETOS Y ORIGINALES, YA QUE NO SE EVIDENCIA REGISTRO DEL USUARIO EN EL PAIWEB. FAVOR VERIFICAR PARA TRAMITE DE PAGO. NC</t>
  </si>
  <si>
    <t>VACUNA</t>
  </si>
  <si>
    <t>Ambulatorio</t>
  </si>
  <si>
    <t>MIG-891380046</t>
  </si>
  <si>
    <t>HSR35107</t>
  </si>
  <si>
    <t>891380046_HSR35107</t>
  </si>
  <si>
    <t>HSR46209</t>
  </si>
  <si>
    <t>891380046_HSR46209</t>
  </si>
  <si>
    <t>MIGRACION: Se hace dev de fact con soportes completos y originales,ya que no se evidencia registro del usuario en el PAI WEB. Favor verificar para tramite de pago. NC</t>
  </si>
  <si>
    <t>Se hace dev de fact con soportes completos y originales,ya que no se evidencia registro del usuario en el PAI WEB. Favor verificar para tramite de pago. NC</t>
  </si>
  <si>
    <t>SE HACE DEV DE FACT CON SOPORTES COMPLETOS Y ORIGINALES, YA QUE NO SE EVIDENCIA REGISTRO DEL USUARIO EN EL PAI WEB. FAVOR VERIFICAR PARA TRAMITE DE PAGO. NC</t>
  </si>
  <si>
    <t>HSR46210</t>
  </si>
  <si>
    <t>891380046_HSR46210</t>
  </si>
  <si>
    <t>HSR49182</t>
  </si>
  <si>
    <t>891380046_HSR49182</t>
  </si>
  <si>
    <t>HSR89404</t>
  </si>
  <si>
    <t>891380046_HSR89404</t>
  </si>
  <si>
    <t>MIGRACION</t>
  </si>
  <si>
    <t>PAIWEB: Se hace dev de fact con soportes completos yoriginales, NO se evidencia registro del usuario en el PAIWEB. Favor verificar para tramite de pago. NANCY</t>
  </si>
  <si>
    <t>PAIWEB: Se hace dev de fact con soportes completos y originales, NO se evidencia registro del usuario en el PAIWEB. Favor verificar para tramite de pago. NANCY</t>
  </si>
  <si>
    <t>HSR165722</t>
  </si>
  <si>
    <t>891380046_HSR165722</t>
  </si>
  <si>
    <t>181-360</t>
  </si>
  <si>
    <t>soporte se devuelve factura al validar los datos no se evidencia la historia clinica de la aplicacion del biologico o  anexar carnet para darle tramite ala factura</t>
  </si>
  <si>
    <t>soporte se devuelve factura al validar los datos no se evidencia la historia clinica de la aplicacion del biologico o anexar carnet para darle tramite ala factura</t>
  </si>
  <si>
    <t>SOPORTE</t>
  </si>
  <si>
    <t>Exámenes de laboratorio, imágenes y otras ayudas diagnósticas ambulatorias</t>
  </si>
  <si>
    <t>HSR170169</t>
  </si>
  <si>
    <t>891380046_HSR170169</t>
  </si>
  <si>
    <t>SOPORTE SEDE VUELVE FACTURA CON SOPORTE NO ANEXAN EL SOPORTE DE LA APLICAICON DEL BIOLOGICO , ANEXAR HISTORIA CLINICA O CARNET DE VACUCION PARA DARLE TRAMITE ALA FACTURA</t>
  </si>
  <si>
    <t>Servicios ambulatorios</t>
  </si>
  <si>
    <t>HSR20488</t>
  </si>
  <si>
    <t>891380046_HSR20488</t>
  </si>
  <si>
    <t>SE DEVUELVE FACTURA, ESTAN COBRANDO CONTROL DE PLACADEL 15/12/2020 CON LA AUTORIZACION DE LA FACTURA HSR20487 DE LA CONSULTA DE PRIMERA VEZ. FAVOR SOLICITAR AUT PARA TRAMITE DE PAGO.</t>
  </si>
  <si>
    <t>SE DEVUELVE FACTURA, ESTAN COBRANDO CONTROL DE PLACA DEL 15/12/2020 CON LA AUTORIZACION DE LA FACTURA HSR20487 DE LA CONSULTA DE PRIMERA VEZ. FAVOR SOLICITAR AUT PARA TRAMITE DE PAGO.</t>
  </si>
  <si>
    <t>HSR51278</t>
  </si>
  <si>
    <t>891380046_HSR51278</t>
  </si>
  <si>
    <t>MIGRACION: Se devuelve factura con soportes originales, porque no seevidencia la autorizacion del servicio de urgencias,favor solicitar autorizacion para dar tramite de pago al correo capautorizaciones@epscomfenalcovalle.com.co    NC</t>
  </si>
  <si>
    <t>Se devuelve factura con soportes originales, porque no seevidencia la autorizacion del servicio de urgencias,favor solicitar autorizacion para dar tramite de pago al correo capautorizaciones@epscomfenalcovalle.com.co    NC</t>
  </si>
  <si>
    <t>SE DEVUELVE FACTURA CON SOPORTES ORIGINALES, PORQUE NO SE EVIDENCIA LA AUTORIZACION DEL SERVICIO DE URGENCIAS,FAVOR SOLICITAR AUTORIZACION PARA DAR TRAMITE DE PAGO AL CORREO CAPAUTORIZACIONES@EPSCOMFENALCOVALLE.COM.CO NC</t>
  </si>
  <si>
    <t>HSR194593</t>
  </si>
  <si>
    <t>891380046_HSR194593</t>
  </si>
  <si>
    <t>SE DEVUELVE FACTURA CON SOPORTES COMPLETOS AL VALIDAR LOS FACTURA NO SE EVIDENCIA LA APLICACION DEL BIOLOGICO ANEXAR LA HISTORIA CLINICA O CARNETH  PARA DARLE TRAMITE SUJETA APERTINENCIA</t>
  </si>
  <si>
    <t>SE DEVUELVE FACTURA CON SOPORTES COMPLETOS AL VALIDAR LOS FACTURA NO SE EVIDENCIA LA APLICACION DEL BIOLOGICO ANEXAR LA HISTORIA CLINICA O CARNETH PARA DARLE TRAMITE SUJETA APERTINENCIA</t>
  </si>
  <si>
    <t>FACTURACION</t>
  </si>
  <si>
    <t>HSR197126</t>
  </si>
  <si>
    <t>891380046_HSR197126</t>
  </si>
  <si>
    <t xml:space="preserve">SE DEVEULVE FACTURA CON SOPORTES NO SE EVIDENCIA LA APLICAICON  DEL BIOLOGICO , ANEXAR EL CARNET O LA HISTORIA CLINICA DONDE SE EVIDENCIE LA APLICACION </t>
  </si>
  <si>
    <t>SE DEVEULVE FACTURA CON SOPORTES NO SE EVIDENCIA LA APLICAICON DEL BIOLOGICO , ANEXAR EL CARNET O LA HISTORIA CLINICA DONDE SE EVIDENCIE LA APLICACION</t>
  </si>
  <si>
    <t>HSR51279</t>
  </si>
  <si>
    <t>891380046_HSR51279</t>
  </si>
  <si>
    <t>MIGRACION: Se devuelve factura con soportes originales, porque no seevidencia la autorizacion del servicio de urgencias,favor solicitar autorizacion para dar tramite de pago al correo capautorizaciones@epscomfenalcovalle.com.co   NC</t>
  </si>
  <si>
    <t>Se devuelve factura con soportes originales, porque no seevidencia la autorizacion del servicio de urgencias,favor solicitar autorizacion para dar tramite de pago al correo capautorizaciones@epscomfenalcovalle.com.co   NC</t>
  </si>
  <si>
    <t>HSR33295</t>
  </si>
  <si>
    <t>891380046_HSR33295</t>
  </si>
  <si>
    <t>MIGRACION: SE REALIZA DEVOLUCION DE LA FACTURA, AL MOMENTO DE VALIDAR LA INFORMACION NO SE EVIDENCIA AUTORIZACION DEL SERVICIO PRES TADO.POR FAVOR VALIDAR LA INFORMACION Y ADJUNTAR SOPORTES CO MPLETOS. CLAUDIA DIAZ</t>
  </si>
  <si>
    <t>SE REALIZA DEVOLUCION DE LA FACTURA, AL MOMENTO DE VALIDAR LA INFORMACION NO SE EVIDENCIA AUTORIZACION DEL SERVICIO PRES TADO.POR FAVOR VALIDAR LA INFORMACION Y ADJUNTAR SOPORTES CO MPLETOS. CLAUDIA DIAZ</t>
  </si>
  <si>
    <t>SE REALIZA DEVOLUCION DE LA FACTURA, AL MOMENTO DE VALIDAR L A INFORMACION NO SE EVIDENCIA AUTORIZACION DEL SERVICIO PRETADO.POR FAVOR VALIDAR LA INFORMACION Y ADJUNTAR SOPORTES CO MPLETOS. CLAUDIA DIAZ</t>
  </si>
  <si>
    <t>HSR23461</t>
  </si>
  <si>
    <t>891380046_HSR23461</t>
  </si>
  <si>
    <t>MIGRACION: SE DEVUELVE FACTURA, AL MOMENTO DE VALIDAR LA INFORMACION NO SE EVIDENCIA SOPORTE DE AUTORIZACION ADJUNTA. POR FAVOR ANE XAR SOPORTES COMPLETOS PARA CONTINUAR CON EL TRAMITE. CLAUDI A  DIAZ</t>
  </si>
  <si>
    <t>SE DEVUELVE FACTURA, AL MOMENTO DE VALIDAR LA INFORMACION NO SE EVIDENCIA SOPORTE DE AUTORIZACION ADJUNTA. POR FAVOR ANE XAR SOPORTES COMPLETOS PARA CONTINUAR CON EL TRAMITE. CLAUDI A  DIAZ</t>
  </si>
  <si>
    <t>SE DEVUELVE FACTURA, AL MOMENTO DE VALIDAR LA INFORMACION NO SE EVIDENCIA SOPORTE DE AUTORIZACION ADJUNTA. POR FAVOR ANXAR SOPORTES COMPLETOS PARA CONTINUAR CON EL TRAMITE. CLAUDI A DIAZ</t>
  </si>
  <si>
    <t>HSR23466</t>
  </si>
  <si>
    <t>891380046_HSR23466</t>
  </si>
  <si>
    <t>MIGRACION: SE REALIZA DEVOLUCION DE LA FACTURA, AL MOMENTO DE VALIDAR LA INFORMACION NO SE EVIDENCIA SOPORTE DE AUTORIZACION  PARA LA CONSULTA, POR FAVOR ANEXAR SOPORTES COMPLETOS PARA CONTIN UAR CON EL TRAMITE. RESOLUCION 3047/08 ANEXO 5 SOPORTES. CLA</t>
  </si>
  <si>
    <t>SE REALIZA DEVOLUCION DE LA FACTURA, AL MOMENTO DE VALIDAR LA INFORMACION NO SE EVIDENCIA SOPORTE DE AUTORIZACION  PARA LA CONSULTA, POR FAVOR ANEXAR SOPORTES COMPLETOS PARA CONTIN UAR CON EL TRAMITE. RESOLUCION 3047/08 ANEXO 5 SOPORTES. CLA</t>
  </si>
  <si>
    <t>SE REALIZA DEVOLUCION DE LA FACTURA, AL MOMENTO DE VALIDAR L A INFORMACION NO SE EVIDENCIA SOPORTE DE AUTORIZACION PARALA CONSULTA, POR FAVOR ANEXAR SOPORTES COMPLETOS PARA CONTIN UAR CON EL TRAMITE. RESOLUCION 3047/08 ANEXO 5 SOPORTES. CL</t>
  </si>
  <si>
    <t>HSR62070</t>
  </si>
  <si>
    <t>891380046_HSR62070</t>
  </si>
  <si>
    <t>MIGRACION: AUT. SE REALIZA DEVOLUCION DE FACTURA CON SOPORTES COMPLETOSAUTORIZACION PRESENTADA EN LA FACTURA hsr-61265 GESTIONAR NU EVA NAP CON LA CAP  capautorizaciones@epscomfenalcovalle.com  .co - KEVIN YALANDA</t>
  </si>
  <si>
    <t>AUT. SE REALIZA DEVOLUCION DE FACTURA CON SOPORTES COMPLETOSAUTORIZACION PRESENTADA EN LA FACTURA hsr-61265 GESTIONAR NU EVA NAP CON LA CAP  capautorizaciones@epscomfenalcovalle.com  .co - KEVIN YALANDA</t>
  </si>
  <si>
    <t>AUT. SE REALIZA DEVOLUCION DE FACTURA CON SOPORTES COMPLETOS AUTORIZACION PRESENTADA EN LA FACTURA hsr-61265 GESTIONAR NEVA NAP CON LA CAP capautorizaciones@epscomfenalcovalle.com .co - KEVIN YALANDA</t>
  </si>
  <si>
    <t>HSR162514</t>
  </si>
  <si>
    <t>891380046_HSR162514</t>
  </si>
  <si>
    <t>AUTORIZACION  SE DEVUELVE FACTURA CON SOPORTES COMPLETOS AL VALIDAR LOS DATOS DE LA FACTURA LA AUTOTIZACION 122300236878 YA FUE CANCELADA ,EL SERVICIO FACTURADO NO CUENTA CON LA AUTORIZACION</t>
  </si>
  <si>
    <t>AUTORIZACION SE DEVUELVE FACTURA CON SOPORTES COMPLETOS AL VALIDAR LOS DATOS DE LA FACTURA LA AUTOTIZACION 122300236878 YA FUE CANCELADA ,EL SERVICIO FACTURADO NO CUENTA CON LA AUTORIZACION</t>
  </si>
  <si>
    <t>Consultas ambulatorias</t>
  </si>
  <si>
    <t>HSR195502</t>
  </si>
  <si>
    <t>891380046_HSR195502</t>
  </si>
  <si>
    <t>SE DEVUELVE FACTURA CON SOPORTES NO SE EVIDENCIA LA APLICACION DEL BIOLOGICO ANEXAR SOPORTES DE HISTORIA CLINICA O CARNET SUJETA APERTINENCIA</t>
  </si>
  <si>
    <t>HSR181738</t>
  </si>
  <si>
    <t>891380046_HSR181738</t>
  </si>
  <si>
    <t>91-180</t>
  </si>
  <si>
    <t>SOPORTES  SE DEVUELVE FACTURA NO SE EVIDENCIA ,FAVOR ENVIAR LA HISTORIA CLINICA O LA CARNET DE VACUNACION  DONDE SE EVIDENCIE LA APLICACION  DEL BIOLOGICO.PARA DARLE TRAMITE ALA FACTURA.</t>
  </si>
  <si>
    <t>SOPORTES SE DEVUELVE FACTURA NO SE EVIDENCIA ,FAVOR ENVIAR LA HISTORIA CLINICA O LA CARNET DE VACUNACION DONDE SE EVIDENCIE LA APLICACION DEL BIOLOGICO.PARA DARLE TRAMITE ALA FACTURA.</t>
  </si>
  <si>
    <t>HSR81650</t>
  </si>
  <si>
    <t>891380046_HSR81650</t>
  </si>
  <si>
    <t>MIGRACION: COVID-19: SE DEVUELVE FACTURA, ANTIGENO SE ENCUENTRAREPORTADO A COMFENALCO ANTIOQUIA, POR FAVOR VALIDAR Y REPORTAR A COMFENALCO VALLE. NANCY</t>
  </si>
  <si>
    <t>COVID-19: SE DEVUELVE FACTURA, ANTIGENO SE ENCUENTRAREPORTADO A COMFENALCO ANTIOQUIA, POR FAVOR VALIDAR Y REPORTAR A COMFENALCO VALLE. NANCY</t>
  </si>
  <si>
    <t>COVID-19: SE DEVUELVE FACTURA, ANTIGENO SE ENCUENTRA REPORTADO A COMFENALCO ANTIOQUIA, POR FAVOR VALIDAR Y REPORTAR A COMFENALCO VALLE. NANCY</t>
  </si>
  <si>
    <t>COVID-19</t>
  </si>
  <si>
    <t>HSR147156</t>
  </si>
  <si>
    <t>891380046_HSR147156</t>
  </si>
  <si>
    <t>AUT: SE REALIZA DEVOLUCIÓN DE FACTURA, LA AUTORIZACIÓN 122300196646 ESTÁ GENERADA PARA OTRO PACIENTE CC 6322911 - GUTIERREZ ROSERO JUSTO MAURICIO, FAVOR COMUNICARSE CON EL ÁREA ENCARGADA, SOLICITARLA A LA capautorizaciones@epsdelagente.com.co</t>
  </si>
  <si>
    <t>HSR36429</t>
  </si>
  <si>
    <t>891380046_HSR36429</t>
  </si>
  <si>
    <t>MIGRACION: Se devuelve factura con soportes originales, porque no seevidencia la autorizacion del servicio de urgencias,favor solicitar autorizacion para dar tramite de pago. NC</t>
  </si>
  <si>
    <t>Se devuelve factura con soportes originales, porque no seevidencia la autorizacion del servicio de urgencias,favor solicitar autorizacion para dar tramite de pago. NC</t>
  </si>
  <si>
    <t>SE DEVUELVE FACTURA CON SOPORTES ORIGINALES, PORQUE NO SE EVIDENCIA LA AUTORIZACION DEL SERVICIO DE URGENCIAS,FAVOR SOLICITAR AUTORIZACION PARA DAR TRAMITE DE PAGO. NC</t>
  </si>
  <si>
    <t>HSR189887</t>
  </si>
  <si>
    <t>891380046_HSR189887</t>
  </si>
  <si>
    <t xml:space="preserve">se procede a realizar devolcuion ya que los documentos presentados en historia clinica son ilegibles </t>
  </si>
  <si>
    <t>se procede a realizar devolcuion ya que los documentos presentados en historia clinica son ilegibles</t>
  </si>
  <si>
    <t>HSR154693</t>
  </si>
  <si>
    <t>891380046_HSR154693</t>
  </si>
  <si>
    <t>AUT: SE REALIZA DEVOLUCIÓN DE FACTURA CON SOPORTES COMPLETOS, Autorización # 122300252071 existe en otra factura en Boxalud HSR154567, FAVOR COMUNICARSE CON EL ÁREA  ENCARGADA, SOLICITARLA A LA autorizacionescap@epsdelagente.com.co</t>
  </si>
  <si>
    <t>AUT: SE REALIZA DEVOLUCIÓN DE FACTURA CON SOPORTES COMPLETOS, Autorización # 122300252071 existe en otra factura en Boxalud HSR154567, FAVOR COMUNICARSE CON EL ÁREA ENCARGADA, SOLICITARLA A LA autorizacionescap@epsdelagente.com.co</t>
  </si>
  <si>
    <t>HSR189040</t>
  </si>
  <si>
    <t>891380046_HSR189040</t>
  </si>
  <si>
    <t xml:space="preserve">se procede a realizar devolucion ya que el documento de identidad relacionado en los documentos no coincide con el documento relacionado en los rips y los documentos de epicrisis estan ilegibles </t>
  </si>
  <si>
    <t>se procede a realizar devolucion ya que el documento de identidad relacionado en los documentos no coincide con el documento relacionado en los rips y los documentos de epicrisis estan ilegibles</t>
  </si>
  <si>
    <t>RIPS</t>
  </si>
  <si>
    <t>HSR199107</t>
  </si>
  <si>
    <t>891380046_HSR199107</t>
  </si>
  <si>
    <t>Factura Pendiente por Programacion de Pago</t>
  </si>
  <si>
    <t>Finalizada</t>
  </si>
  <si>
    <t>0-30</t>
  </si>
  <si>
    <t>Ana Milena Lozano Rivera</t>
  </si>
  <si>
    <t>URG-2024-46</t>
  </si>
  <si>
    <t>HSR199646</t>
  </si>
  <si>
    <t>891380046_HSR199646</t>
  </si>
  <si>
    <t>HSR204164</t>
  </si>
  <si>
    <t>891380046_HSR204164</t>
  </si>
  <si>
    <t>Luis Miguel Sanchez Mazuera</t>
  </si>
  <si>
    <t>HSR198563</t>
  </si>
  <si>
    <t>891380046_HSR198563</t>
  </si>
  <si>
    <t>HSR161605</t>
  </si>
  <si>
    <t>891380046_HSR161605</t>
  </si>
  <si>
    <t>Factura Aceptada por la IPS</t>
  </si>
  <si>
    <t>SE GENERA MOVIMIENTO PARA CIERRE DE GLOSA</t>
  </si>
  <si>
    <t>Acta Conciliacion N°540</t>
  </si>
  <si>
    <t>HSR163500</t>
  </si>
  <si>
    <t>891380046_HSR163500</t>
  </si>
  <si>
    <t>SE REALIZA MOVIMIENTO PARA CERRAR GLOSA</t>
  </si>
  <si>
    <t>Acta Conciliacion N°538</t>
  </si>
  <si>
    <t>44B200429</t>
  </si>
  <si>
    <t>HSR165494</t>
  </si>
  <si>
    <t>891380046_HSR165494</t>
  </si>
  <si>
    <t>SE GENERA MOVIMIENTO DE GLOSA PARA HACER CIERRE DE FACTURA|SE GENERA MOVIMIENTO DE GLOSA PARA HACER CIERRE DE FACTURA</t>
  </si>
  <si>
    <t>Acta Conciliacion N°539</t>
  </si>
  <si>
    <t>HSR89717</t>
  </si>
  <si>
    <t>891380046_HSR89717</t>
  </si>
  <si>
    <t>HSR38490</t>
  </si>
  <si>
    <t>891380046_HSR38490</t>
  </si>
  <si>
    <t>HSR22128</t>
  </si>
  <si>
    <t>891380046_HSR22128</t>
  </si>
  <si>
    <t>HSR180335</t>
  </si>
  <si>
    <t>891380046_HSR180335</t>
  </si>
  <si>
    <t>Luis Ernesto Guerrero Galeano</t>
  </si>
  <si>
    <t>HSR180549</t>
  </si>
  <si>
    <t>891380046_HSR180549</t>
  </si>
  <si>
    <t>Procesos Servidor</t>
  </si>
  <si>
    <t>HSR12828</t>
  </si>
  <si>
    <t>891380046_HSR12828</t>
  </si>
  <si>
    <t>Factura No Radicada</t>
  </si>
  <si>
    <t>No radicada</t>
  </si>
  <si>
    <t>HSR12979</t>
  </si>
  <si>
    <t>891380046_HSR12979</t>
  </si>
  <si>
    <t>HSR15671</t>
  </si>
  <si>
    <t>891380046_HSR15671</t>
  </si>
  <si>
    <t>HSR15753</t>
  </si>
  <si>
    <t>891380046_HSR15753</t>
  </si>
  <si>
    <t>HSR15987</t>
  </si>
  <si>
    <t>891380046_HSR15987</t>
  </si>
  <si>
    <t>HSR59516</t>
  </si>
  <si>
    <t>891380046_HSR59516</t>
  </si>
  <si>
    <t>Factura devuelta</t>
  </si>
  <si>
    <t>Factura aceptada por la IPS</t>
  </si>
  <si>
    <t>Factura cancelada</t>
  </si>
  <si>
    <t>Factura no radicada</t>
  </si>
  <si>
    <t>FOR-CSA-018</t>
  </si>
  <si>
    <t>RESUMEN DE CARTERA REVISADA POR LA EPS</t>
  </si>
  <si>
    <t>VERSION 2</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</si>
  <si>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</si>
  <si>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</si>
  <si>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</si>
  <si>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</si>
  <si>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</si>
  <si>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</si>
  <si>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</si>
  <si>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</si>
  <si>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</si>
  <si>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</si>
  <si>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</si>
  <si>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</si>
  <si>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</si>
  <si>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</si>
  <si>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</si>
  <si>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Lizeth Ome G.</t>
  </si>
  <si>
    <t>Cartera - Cuentas Salud</t>
  </si>
  <si>
    <t>EPS Comfenalco Valle.</t>
  </si>
  <si>
    <t>Nota: Documento válido como soporte de aceptación a el estado de cartera conciliado entre las partes</t>
  </si>
  <si>
    <t>FOR-CSA-004</t>
  </si>
  <si>
    <t>RESUMEN DE CARTERA REVISADA POR LA EPS REPORTADA EN LA CIRCULAR 030</t>
  </si>
  <si>
    <t>A continuacion me permito remitir nuestra respuesta al estado de cartera reportada en la Circular 030</t>
  </si>
  <si>
    <t>GLOSA POR CONCILIAR</t>
  </si>
  <si>
    <t>TOTAL CARTERA REVISADA CIRCULAR 030</t>
  </si>
  <si>
    <t>Nota: Documento válido como soporte de aceptación a el estado de cartera conciliado y reportado en Circular 030</t>
  </si>
  <si>
    <t>Señores : HOSP SAN ROQUE (GUACARI)</t>
  </si>
  <si>
    <t>NIT: 891380046</t>
  </si>
  <si>
    <t>A continuacion me permito remitir nuestra respuesta al estado de cartera presentado en la fecha: 13/05/2025</t>
  </si>
  <si>
    <t>Con Corte al dia: 30/04/2025</t>
  </si>
  <si>
    <t>(en blanco)</t>
  </si>
  <si>
    <t>Factura Cancelada</t>
  </si>
  <si>
    <t>VALOR ACEPTADO</t>
  </si>
  <si>
    <t>Santiago de Cali, mayo 30 2025</t>
  </si>
  <si>
    <t>SEIR ANDRES CONCHA VASQUEZ</t>
  </si>
  <si>
    <t>JEFE DE OFICINA FACTURACION Y CARTERA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</si>
</sst>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 #,##0.00_-;\-&quot;$&quot;\ * #,##0.00_-;_-&quot;$&quot;\ * &quot;-&quot;??_-;_-@_-"/>
    <numFmt numFmtId="43" formatCode="_-* #,##0.00_-;\-* #,##0.00_-;_-* &quot;-&quot;??_-;_-@_-"/>
    <numFmt numFmtId="164" formatCode="_-&quot;$&quot;\ * #,##0_-;\-&quot;$&quot;\ * #,##0_-;_-&quot;$&quot;\ * &quot;-&quot;??_-;_-@_-"/>
    <numFmt numFmtId="165" formatCode="&quot;$&quot;\ #,##0"/>
    <numFmt numFmtId="166" formatCode="_-&quot;€&quot;\ * #,##0_-;\-&quot;€&quot;\ * #,##0_-;_-&quot;€&quot;\ * &quot;-&quot;??_-;_-@_-"/>
    <numFmt numFmtId="167" formatCode="[$-240A]d&quot; de &quot;mmmm&quot; de &quot;yyyy;@"/>
    <numFmt numFmtId="168" formatCode="&quot;$&quot;\ #,##0;[Red]&quot;$&quot;\ #,##0"/>
    <numFmt numFmtId="169" formatCode="[$$-240A]\ #,##0;\-[$$-240A]\ #,##0"/>
    <numFmt numFmtId="170" formatCode="_-* #,##0_-;\-* #,##0_-;_-* &quot;-&quot;??_-;_-@_-"/>
  </numFmts>
  <fonts count="14" x14ac:knownFonts="1">
    <font>
      <sz val="11"/>
      <color theme="1"/>
      <name val="Calibri"/>
      <family val="2"/>
      <scheme val="minor"/>
    </font>
    <font>
      <sz val="9"/>
      <color indexed="81"/>
      <name val="Tahoma"/>
      <family val="2"/>
    </font>
    <font>
      <b/>
      <sz val="9"/>
      <color indexed="81"/>
      <name val="Tahoma"/>
      <family val="2"/>
    </font>
    <font>
      <sz val="10"/>
      <name val="Arial"/>
      <family val="2"/>
    </font>
    <font>
      <sz val="11"/>
      <color theme="1"/>
      <name val="Calibri"/>
      <family val="2"/>
      <scheme val="minor"/>
    </font>
    <font>
      <sz val="8"/>
      <color theme="1"/>
      <name val="Tahoma"/>
      <family val="2"/>
    </font>
    <font>
      <b/>
      <sz val="8"/>
      <color indexed="8"/>
      <name val="Tahoma"/>
      <family val="2"/>
    </font>
    <font>
      <b/>
      <sz val="8"/>
      <color theme="1"/>
      <name val="Tahoma"/>
      <family val="2"/>
    </font>
    <font>
      <sz val="8"/>
      <name val="Tahoma"/>
      <family val="2"/>
    </font>
    <font>
      <b/>
      <sz val="8"/>
      <name val="Tahoma"/>
      <family val="2"/>
    </font>
    <font>
      <sz val="10"/>
      <color indexed="8"/>
      <name val="Arial"/>
      <family val="2"/>
    </font>
    <font>
      <b/>
      <sz val="10"/>
      <color indexed="8"/>
      <name val="Arial"/>
      <family val="2"/>
    </font>
    <font>
      <b/>
      <sz val="9"/>
      <name val="Arial"/>
      <family val="2"/>
    </font>
    <font>
      <b/>
      <sz val="11"/>
      <name val="Arial"/>
      <family val="2"/>
    </font>
  </fonts>
  <fills count="8">
    <fill>
      <patternFill patternType="none"/>
    </fill>
    <fill>
      <patternFill patternType="gray125"/>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6">
    <xf numFmtId="0" fontId="0" fillId="0" borderId="0"/>
    <xf numFmtId="0" fontId="3" fillId="0" borderId="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cellStyleXfs>
  <cellXfs count="129">
    <xf numFmtId="0" fontId="0" fillId="0" borderId="0" xfId="0"/>
    <xf numFmtId="0" fontId="6" fillId="0" borderId="1" xfId="1" applyFont="1" applyBorder="1" applyAlignment="1">
      <alignment horizontal="center" vertical="center"/>
    </xf>
    <xf numFmtId="0" fontId="5" fillId="0" borderId="0" xfId="0" applyFont="1"/>
    <xf numFmtId="0" fontId="7" fillId="0" borderId="1" xfId="0" applyFont="1" applyBorder="1" applyAlignment="1">
      <alignment horizontal="center" vertical="center" wrapText="1"/>
    </xf>
    <xf numFmtId="0" fontId="7" fillId="0" borderId="0" xfId="0" applyFont="1" applyAlignment="1">
      <alignment horizontal="center" vertical="center" wrapText="1"/>
    </xf>
    <xf numFmtId="164" fontId="7" fillId="0" borderId="3" xfId="2"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0" xfId="0" applyFont="1" applyAlignment="1">
      <alignment horizontal="center"/>
    </xf>
    <xf numFmtId="0" fontId="5" fillId="0" borderId="1" xfId="0" applyFont="1" applyBorder="1" applyAlignment="1">
      <alignment horizontal="center" vertical="center" wrapText="1"/>
    </xf>
    <xf numFmtId="14" fontId="5" fillId="0" borderId="1" xfId="0" applyNumberFormat="1" applyFont="1" applyBorder="1" applyAlignment="1">
      <alignment horizontal="center" vertical="center" wrapText="1"/>
    </xf>
    <xf numFmtId="164" fontId="5" fillId="0" borderId="1" xfId="2" applyNumberFormat="1" applyFont="1" applyBorder="1" applyAlignment="1">
      <alignment horizontal="center" vertical="center" wrapText="1"/>
    </xf>
    <xf numFmtId="16" fontId="5" fillId="0" borderId="0" xfId="0" applyNumberFormat="1" applyFont="1" applyAlignment="1">
      <alignment horizontal="center" vertical="center"/>
    </xf>
    <xf numFmtId="0" fontId="5" fillId="0" borderId="0" xfId="0" applyFont="1" applyAlignment="1">
      <alignment horizontal="center" vertical="center"/>
    </xf>
    <xf numFmtId="14" fontId="5" fillId="0" borderId="0" xfId="0" applyNumberFormat="1" applyFont="1" applyAlignment="1">
      <alignment horizontal="center" vertical="center"/>
    </xf>
    <xf numFmtId="164" fontId="5" fillId="0" borderId="0" xfId="2" applyNumberFormat="1" applyFont="1" applyAlignment="1">
      <alignment horizontal="center" vertical="center"/>
    </xf>
    <xf numFmtId="165" fontId="8" fillId="0" borderId="0" xfId="0" applyNumberFormat="1" applyFont="1" applyAlignment="1">
      <alignment horizontal="center" vertical="center"/>
    </xf>
    <xf numFmtId="165" fontId="5" fillId="0" borderId="0" xfId="0" applyNumberFormat="1" applyFont="1" applyAlignment="1">
      <alignment horizontal="center" vertical="center"/>
    </xf>
    <xf numFmtId="165" fontId="5" fillId="0" borderId="0" xfId="2" applyNumberFormat="1" applyFont="1" applyAlignment="1">
      <alignment horizontal="center" vertical="center"/>
    </xf>
    <xf numFmtId="0" fontId="5" fillId="0" borderId="0" xfId="2" applyNumberFormat="1" applyFont="1" applyAlignment="1">
      <alignment horizontal="center" vertical="center"/>
    </xf>
    <xf numFmtId="165" fontId="5" fillId="0" borderId="0" xfId="0" applyNumberFormat="1" applyFont="1" applyAlignment="1">
      <alignment horizontal="center"/>
    </xf>
    <xf numFmtId="165" fontId="5" fillId="0" borderId="0" xfId="2" applyNumberFormat="1" applyFont="1" applyAlignment="1">
      <alignment horizontal="center"/>
    </xf>
    <xf numFmtId="14" fontId="7" fillId="0" borderId="1" xfId="0" applyNumberFormat="1" applyFont="1" applyBorder="1" applyAlignment="1">
      <alignment horizontal="center" vertical="center" wrapText="1"/>
    </xf>
    <xf numFmtId="164" fontId="7" fillId="0" borderId="1" xfId="2" applyNumberFormat="1" applyFont="1" applyBorder="1" applyAlignment="1">
      <alignment horizontal="center" vertical="center" wrapText="1"/>
    </xf>
    <xf numFmtId="0" fontId="9" fillId="2"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165" fontId="7" fillId="3" borderId="1" xfId="2" applyNumberFormat="1" applyFont="1" applyFill="1" applyBorder="1" applyAlignment="1">
      <alignment horizontal="center" vertical="center" wrapText="1"/>
    </xf>
    <xf numFmtId="0" fontId="7" fillId="3" borderId="1" xfId="2"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14" fontId="7" fillId="4" borderId="1" xfId="0" applyNumberFormat="1" applyFont="1" applyFill="1" applyBorder="1" applyAlignment="1">
      <alignment horizontal="center" vertical="center" wrapText="1"/>
    </xf>
    <xf numFmtId="0" fontId="7" fillId="5" borderId="1" xfId="0" applyFont="1" applyFill="1" applyBorder="1" applyAlignment="1">
      <alignment horizontal="center" vertical="center" wrapText="1"/>
    </xf>
    <xf numFmtId="166" fontId="7" fillId="2" borderId="1" xfId="2" applyNumberFormat="1" applyFont="1" applyFill="1" applyBorder="1" applyAlignment="1">
      <alignment horizontal="center" vertical="center" wrapText="1"/>
    </xf>
    <xf numFmtId="166" fontId="7" fillId="2" borderId="1" xfId="2" applyNumberFormat="1" applyFont="1" applyFill="1" applyBorder="1" applyAlignment="1">
      <alignment horizontal="center" wrapText="1"/>
    </xf>
    <xf numFmtId="0" fontId="7" fillId="6" borderId="1" xfId="0" applyFont="1" applyFill="1" applyBorder="1" applyAlignment="1">
      <alignment horizontal="center" vertical="center" wrapText="1"/>
    </xf>
    <xf numFmtId="0" fontId="7" fillId="0" borderId="0" xfId="0" applyFont="1" applyAlignment="1">
      <alignment horizontal="center"/>
    </xf>
    <xf numFmtId="0" fontId="8" fillId="0" borderId="1" xfId="0" applyFont="1" applyBorder="1" applyAlignment="1">
      <alignment horizontal="center"/>
    </xf>
    <xf numFmtId="0" fontId="5" fillId="0" borderId="1" xfId="0" applyFont="1" applyBorder="1" applyAlignment="1">
      <alignment horizontal="center" vertical="center"/>
    </xf>
    <xf numFmtId="1" fontId="5" fillId="0" borderId="1" xfId="0" applyNumberFormat="1" applyFont="1" applyBorder="1" applyAlignment="1">
      <alignment horizontal="center" vertical="center"/>
    </xf>
    <xf numFmtId="14" fontId="5" fillId="0" borderId="1" xfId="0" applyNumberFormat="1" applyFont="1" applyBorder="1" applyAlignment="1">
      <alignment horizontal="center" vertical="center"/>
    </xf>
    <xf numFmtId="164" fontId="5" fillId="0" borderId="1" xfId="2" applyNumberFormat="1" applyFont="1" applyBorder="1" applyAlignment="1">
      <alignment horizontal="center" vertical="center"/>
    </xf>
    <xf numFmtId="0" fontId="5" fillId="0" borderId="1" xfId="0" applyFont="1" applyBorder="1" applyAlignment="1">
      <alignment horizontal="center"/>
    </xf>
    <xf numFmtId="164" fontId="5" fillId="0" borderId="1" xfId="2" applyNumberFormat="1" applyFont="1" applyBorder="1" applyAlignment="1">
      <alignment horizontal="center"/>
    </xf>
    <xf numFmtId="14" fontId="5" fillId="0" borderId="1" xfId="0" applyNumberFormat="1" applyFont="1" applyBorder="1" applyAlignment="1">
      <alignment horizontal="center"/>
    </xf>
    <xf numFmtId="0" fontId="5" fillId="0" borderId="1" xfId="0" applyFont="1" applyBorder="1" applyAlignment="1">
      <alignment vertical="center"/>
    </xf>
    <xf numFmtId="0" fontId="10" fillId="0" borderId="0" xfId="1" applyFont="1"/>
    <xf numFmtId="0" fontId="10" fillId="0" borderId="13" xfId="1" applyFont="1" applyBorder="1" applyAlignment="1">
      <alignment horizontal="centerContinuous"/>
    </xf>
    <xf numFmtId="0" fontId="10" fillId="0" borderId="14" xfId="1" applyFont="1" applyBorder="1" applyAlignment="1">
      <alignment horizontal="centerContinuous"/>
    </xf>
    <xf numFmtId="0" fontId="10" fillId="0" borderId="17" xfId="1" applyFont="1" applyBorder="1" applyAlignment="1">
      <alignment horizontal="centerContinuous"/>
    </xf>
    <xf numFmtId="0" fontId="10" fillId="0" borderId="18" xfId="1" applyFont="1" applyBorder="1" applyAlignment="1">
      <alignment horizontal="centerContinuous"/>
    </xf>
    <xf numFmtId="0" fontId="11" fillId="0" borderId="13" xfId="1" applyFont="1" applyBorder="1" applyAlignment="1">
      <alignment horizontal="centerContinuous" vertical="center"/>
    </xf>
    <xf numFmtId="0" fontId="11" fillId="0" borderId="15" xfId="1" applyFont="1" applyBorder="1" applyAlignment="1">
      <alignment horizontal="centerContinuous" vertical="center"/>
    </xf>
    <xf numFmtId="0" fontId="11" fillId="0" borderId="14" xfId="1" applyFont="1" applyBorder="1" applyAlignment="1">
      <alignment horizontal="centerContinuous" vertical="center"/>
    </xf>
    <xf numFmtId="0" fontId="11" fillId="0" borderId="16" xfId="1" applyFont="1" applyBorder="1" applyAlignment="1">
      <alignment horizontal="centerContinuous" vertical="center"/>
    </xf>
    <xf numFmtId="0" fontId="11" fillId="0" borderId="17" xfId="1" applyFont="1" applyBorder="1" applyAlignment="1">
      <alignment horizontal="centerContinuous" vertical="center"/>
    </xf>
    <xf numFmtId="0" fontId="11" fillId="0" borderId="0" xfId="1" applyFont="1" applyAlignment="1">
      <alignment horizontal="centerContinuous" vertical="center"/>
    </xf>
    <xf numFmtId="0" fontId="11" fillId="0" borderId="23" xfId="1" applyFont="1" applyBorder="1" applyAlignment="1">
      <alignment horizontal="centerContinuous" vertical="center"/>
    </xf>
    <xf numFmtId="0" fontId="10" fillId="0" borderId="19" xfId="1" applyFont="1" applyBorder="1" applyAlignment="1">
      <alignment horizontal="centerContinuous"/>
    </xf>
    <xf numFmtId="0" fontId="10" fillId="0" borderId="21" xfId="1" applyFont="1" applyBorder="1" applyAlignment="1">
      <alignment horizontal="centerContinuous"/>
    </xf>
    <xf numFmtId="0" fontId="11" fillId="0" borderId="19" xfId="1" applyFont="1" applyBorder="1" applyAlignment="1">
      <alignment horizontal="centerContinuous" vertical="center"/>
    </xf>
    <xf numFmtId="0" fontId="11" fillId="0" borderId="20" xfId="1" applyFont="1" applyBorder="1" applyAlignment="1">
      <alignment horizontal="centerContinuous" vertical="center"/>
    </xf>
    <xf numFmtId="0" fontId="11" fillId="0" borderId="21" xfId="1" applyFont="1" applyBorder="1" applyAlignment="1">
      <alignment horizontal="centerContinuous" vertical="center"/>
    </xf>
    <xf numFmtId="0" fontId="11" fillId="0" borderId="22" xfId="1" applyFont="1" applyBorder="1" applyAlignment="1">
      <alignment horizontal="centerContinuous" vertical="center"/>
    </xf>
    <xf numFmtId="0" fontId="10" fillId="0" borderId="17" xfId="1" applyFont="1" applyBorder="1"/>
    <xf numFmtId="0" fontId="10" fillId="0" borderId="18" xfId="1" applyFont="1" applyBorder="1"/>
    <xf numFmtId="0" fontId="11" fillId="0" borderId="0" xfId="1" applyFont="1"/>
    <xf numFmtId="14" fontId="10" fillId="0" borderId="0" xfId="1" applyNumberFormat="1" applyFont="1"/>
    <xf numFmtId="167" fontId="10" fillId="0" borderId="0" xfId="1" applyNumberFormat="1" applyFont="1"/>
    <xf numFmtId="14" fontId="10" fillId="0" borderId="0" xfId="1" applyNumberFormat="1" applyFont="1" applyAlignment="1">
      <alignment horizontal="left"/>
    </xf>
    <xf numFmtId="1" fontId="11" fillId="0" borderId="0" xfId="3" applyNumberFormat="1" applyFont="1" applyAlignment="1">
      <alignment horizontal="center" vertical="center"/>
    </xf>
    <xf numFmtId="165" fontId="11" fillId="0" borderId="0" xfId="1" applyNumberFormat="1" applyFont="1" applyAlignment="1">
      <alignment horizontal="center" vertical="center"/>
    </xf>
    <xf numFmtId="1" fontId="11" fillId="0" borderId="0" xfId="1" applyNumberFormat="1" applyFont="1" applyAlignment="1">
      <alignment horizontal="center"/>
    </xf>
    <xf numFmtId="168" fontId="11" fillId="0" borderId="0" xfId="1" applyNumberFormat="1" applyFont="1" applyAlignment="1">
      <alignment horizontal="right"/>
    </xf>
    <xf numFmtId="1" fontId="10" fillId="0" borderId="0" xfId="1" applyNumberFormat="1" applyFont="1" applyAlignment="1">
      <alignment horizontal="center"/>
    </xf>
    <xf numFmtId="168" fontId="10" fillId="0" borderId="0" xfId="1" applyNumberFormat="1" applyFont="1" applyAlignment="1">
      <alignment horizontal="right"/>
    </xf>
    <xf numFmtId="0" fontId="10" fillId="0" borderId="0" xfId="1" applyFont="1" applyAlignment="1">
      <alignment horizontal="center"/>
    </xf>
    <xf numFmtId="1" fontId="11" fillId="0" borderId="24" xfId="1" applyNumberFormat="1" applyFont="1" applyBorder="1" applyAlignment="1">
      <alignment horizontal="center"/>
    </xf>
    <xf numFmtId="168" fontId="11" fillId="0" borderId="24" xfId="1" applyNumberFormat="1" applyFont="1" applyBorder="1" applyAlignment="1">
      <alignment horizontal="right"/>
    </xf>
    <xf numFmtId="168" fontId="10" fillId="0" borderId="0" xfId="1" applyNumberFormat="1" applyFont="1"/>
    <xf numFmtId="168" fontId="11" fillId="0" borderId="20" xfId="1" applyNumberFormat="1" applyFont="1" applyBorder="1"/>
    <xf numFmtId="168" fontId="10" fillId="0" borderId="20" xfId="1" applyNumberFormat="1" applyFont="1" applyBorder="1"/>
    <xf numFmtId="168" fontId="11" fillId="0" borderId="0" xfId="1" applyNumberFormat="1" applyFont="1"/>
    <xf numFmtId="0" fontId="10" fillId="0" borderId="19" xfId="1" applyFont="1" applyBorder="1"/>
    <xf numFmtId="0" fontId="10" fillId="0" borderId="20" xfId="1" applyFont="1" applyBorder="1"/>
    <xf numFmtId="0" fontId="10" fillId="0" borderId="21" xfId="1" applyFont="1" applyBorder="1"/>
    <xf numFmtId="0" fontId="10" fillId="7" borderId="0" xfId="1" applyFont="1" applyFill="1"/>
    <xf numFmtId="0" fontId="11" fillId="0" borderId="0" xfId="1" applyFont="1" applyAlignment="1">
      <alignment horizontal="center"/>
    </xf>
    <xf numFmtId="1" fontId="11" fillId="0" borderId="0" xfId="3" applyNumberFormat="1" applyFont="1" applyAlignment="1">
      <alignment horizontal="right"/>
    </xf>
    <xf numFmtId="169" fontId="11" fillId="0" borderId="0" xfId="4" applyNumberFormat="1" applyFont="1" applyAlignment="1">
      <alignment horizontal="right"/>
    </xf>
    <xf numFmtId="1" fontId="10" fillId="0" borderId="0" xfId="3" applyNumberFormat="1" applyFont="1" applyAlignment="1">
      <alignment horizontal="right"/>
    </xf>
    <xf numFmtId="169" fontId="10" fillId="0" borderId="0" xfId="4" applyNumberFormat="1" applyFont="1" applyAlignment="1">
      <alignment horizontal="right"/>
    </xf>
    <xf numFmtId="170" fontId="10" fillId="0" borderId="24" xfId="4" applyNumberFormat="1" applyFont="1" applyBorder="1" applyAlignment="1">
      <alignment horizontal="center"/>
    </xf>
    <xf numFmtId="169" fontId="10" fillId="0" borderId="24" xfId="4" applyNumberFormat="1" applyFont="1" applyBorder="1" applyAlignment="1">
      <alignment horizontal="right"/>
    </xf>
    <xf numFmtId="0" fontId="5" fillId="0" borderId="1" xfId="2" applyNumberFormat="1" applyFont="1" applyBorder="1" applyAlignment="1">
      <alignment horizontal="center"/>
    </xf>
    <xf numFmtId="14" fontId="5" fillId="0" borderId="0" xfId="0" applyNumberFormat="1" applyFont="1" applyAlignment="1">
      <alignment horizontal="center"/>
    </xf>
    <xf numFmtId="14" fontId="7" fillId="6" borderId="1" xfId="0" applyNumberFormat="1" applyFont="1" applyFill="1" applyBorder="1" applyAlignment="1">
      <alignment horizontal="center" vertical="center" wrapText="1"/>
    </xf>
    <xf numFmtId="14" fontId="5" fillId="0" borderId="1" xfId="2" applyNumberFormat="1" applyFont="1" applyBorder="1" applyAlignment="1">
      <alignment horizontal="center"/>
    </xf>
    <xf numFmtId="14" fontId="0" fillId="0" borderId="0" xfId="0" applyNumberFormat="1"/>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5" fillId="0" borderId="0" xfId="0" applyFont="1" applyAlignment="1">
      <alignment horizontal="center"/>
    </xf>
    <xf numFmtId="0" fontId="5" fillId="0" borderId="7" xfId="0" applyFont="1" applyBorder="1" applyAlignment="1">
      <alignment horizontal="center"/>
    </xf>
    <xf numFmtId="0" fontId="5" fillId="0" borderId="8" xfId="0" applyFont="1" applyBorder="1" applyAlignment="1">
      <alignment horizontal="center"/>
    </xf>
    <xf numFmtId="0" fontId="5" fillId="0" borderId="9" xfId="0" applyFont="1" applyBorder="1" applyAlignment="1">
      <alignment horizont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12" xfId="1" applyFont="1" applyBorder="1" applyAlignment="1">
      <alignment horizontal="center" vertical="center"/>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12" xfId="1" applyFont="1" applyBorder="1" applyAlignment="1">
      <alignment horizontal="center" vertical="center" wrapText="1"/>
    </xf>
    <xf numFmtId="0" fontId="11" fillId="0" borderId="13" xfId="1" applyFont="1" applyBorder="1" applyAlignment="1">
      <alignment horizontal="center" vertical="center"/>
    </xf>
    <xf numFmtId="0" fontId="11" fillId="0" borderId="15" xfId="1" applyFont="1" applyBorder="1" applyAlignment="1">
      <alignment horizontal="center" vertical="center"/>
    </xf>
    <xf numFmtId="0" fontId="11" fillId="0" borderId="14" xfId="1" applyFont="1" applyBorder="1" applyAlignment="1">
      <alignment horizontal="center" vertical="center"/>
    </xf>
    <xf numFmtId="0" fontId="11" fillId="0" borderId="19" xfId="1" applyFont="1" applyBorder="1" applyAlignment="1">
      <alignment horizontal="center" vertical="center"/>
    </xf>
    <xf numFmtId="0" fontId="11" fillId="0" borderId="20" xfId="1" applyFont="1" applyBorder="1" applyAlignment="1">
      <alignment horizontal="center" vertical="center"/>
    </xf>
    <xf numFmtId="0" fontId="11" fillId="0" borderId="21" xfId="1" applyFont="1" applyBorder="1" applyAlignment="1">
      <alignment horizontal="center" vertical="center"/>
    </xf>
    <xf numFmtId="0" fontId="11" fillId="0" borderId="16" xfId="1" applyFont="1" applyBorder="1" applyAlignment="1">
      <alignment horizontal="center" vertical="center"/>
    </xf>
    <xf numFmtId="0" fontId="11" fillId="0" borderId="22" xfId="1" applyFont="1" applyBorder="1" applyAlignment="1">
      <alignment horizontal="center" vertical="center"/>
    </xf>
    <xf numFmtId="0" fontId="12" fillId="0" borderId="0" xfId="1" applyFont="1" applyAlignment="1">
      <alignment horizontal="center" vertical="center" wrapText="1"/>
    </xf>
    <xf numFmtId="0" fontId="11" fillId="0" borderId="17" xfId="1" applyFont="1" applyBorder="1" applyAlignment="1">
      <alignment horizontal="center" vertical="center" wrapText="1"/>
    </xf>
    <xf numFmtId="0" fontId="11" fillId="0" borderId="0" xfId="1" applyFont="1" applyAlignment="1">
      <alignment horizontal="center" vertical="center" wrapText="1"/>
    </xf>
    <xf numFmtId="0" fontId="11" fillId="0" borderId="18" xfId="1" applyFont="1" applyBorder="1" applyAlignment="1">
      <alignment horizontal="center" vertical="center" wrapText="1"/>
    </xf>
    <xf numFmtId="0" fontId="13" fillId="0" borderId="0" xfId="0" applyFont="1" applyAlignment="1">
      <alignment horizontal="center" vertical="center" wrapText="1"/>
    </xf>
    <xf numFmtId="43" fontId="10" fillId="0" borderId="0" xfId="5" applyFont="1" applyAlignment="1">
      <alignment horizontal="center"/>
    </xf>
    <xf numFmtId="43" fontId="10" fillId="0" borderId="0" xfId="5" applyFont="1" applyAlignment="1">
      <alignment horizontal="right"/>
    </xf>
    <xf numFmtId="43" fontId="10" fillId="0" borderId="20" xfId="5" applyFont="1" applyBorder="1" applyAlignment="1">
      <alignment horizontal="center"/>
    </xf>
    <xf numFmtId="43" fontId="10" fillId="0" borderId="20" xfId="5" applyFont="1" applyBorder="1" applyAlignment="1">
      <alignment horizontal="right"/>
    </xf>
    <xf numFmtId="43" fontId="10" fillId="0" borderId="0" xfId="5" applyFont="1"/>
    <xf numFmtId="0" fontId="0" fillId="0" borderId="8" xfId="0" applyBorder="1"/>
  </cellXfs>
  <cellStyles count="6">
    <cellStyle name="Millares" xfId="5" builtinId="3"/>
    <cellStyle name="Millares 2 2" xfId="4" xr:uid="{9B6DBF4C-51D3-457B-9847-E31B1BA5A3B0}"/>
    <cellStyle name="Millares 3" xfId="3" xr:uid="{141DE75A-4962-4732-A980-12F4D2C9CD4A}"/>
    <cellStyle name="Moneda" xfId="2" builtinId="4"/>
    <cellStyle name="Normal" xfId="0" builtinId="0"/>
    <cellStyle name="Normal 2 2" xfId="1" xr:uid="{00000000-0005-0000-0000-000002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microsoft.com/office/2017/10/relationships/person" Target="persons/perso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31750</xdr:colOff>
      <xdr:row>0</xdr:row>
      <xdr:rowOff>112712</xdr:rowOff>
    </xdr:from>
    <xdr:to>
      <xdr:col>1</xdr:col>
      <xdr:colOff>742952</xdr:colOff>
      <xdr:row>1</xdr:row>
      <xdr:rowOff>273050</xdr:rowOff>
    </xdr:to>
    <xdr:pic>
      <xdr:nvPicPr>
        <xdr:cNvPr id="2" name="Imagen 2" descr="Nombre de la empresa&#10;&#10;Descripción generada automáticamente con confianza baja">
          <a:extLst>
            <a:ext uri="{FF2B5EF4-FFF2-40B4-BE49-F238E27FC236}">
              <a16:creationId xmlns:a16="http://schemas.microsoft.com/office/drawing/2014/main" id="{17A44E37-4B81-40BF-893D-6D0413AF30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750" y="112712"/>
          <a:ext cx="1409702" cy="5286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706257</xdr:colOff>
      <xdr:row>32</xdr:row>
      <xdr:rowOff>146675</xdr:rowOff>
    </xdr:from>
    <xdr:to>
      <xdr:col>8</xdr:col>
      <xdr:colOff>336140</xdr:colOff>
      <xdr:row>36</xdr:row>
      <xdr:rowOff>1182</xdr:rowOff>
    </xdr:to>
    <xdr:pic>
      <xdr:nvPicPr>
        <xdr:cNvPr id="2" name="Imagen 1">
          <a:extLst>
            <a:ext uri="{FF2B5EF4-FFF2-40B4-BE49-F238E27FC236}">
              <a16:creationId xmlns:a16="http://schemas.microsoft.com/office/drawing/2014/main" id="{C4C2B179-2809-4945-8B16-71FDF5E2AF01}"/>
            </a:ext>
          </a:extLst>
        </xdr:cNvPr>
        <xdr:cNvPicPr>
          <a:picLocks noChangeAspect="1"/>
        </xdr:cNvPicPr>
      </xdr:nvPicPr>
      <xdr:blipFill>
        <a:blip xmlns:r="http://schemas.openxmlformats.org/officeDocument/2006/relationships" r:embed="rId1"/>
        <a:stretch>
          <a:fillRect/>
        </a:stretch>
      </xdr:blipFill>
      <xdr:spPr>
        <a:xfrm rot="247533">
          <a:off x="5094107" y="5391775"/>
          <a:ext cx="1153883" cy="505382"/>
        </a:xfrm>
        <a:prstGeom prst="rect">
          <a:avLst/>
        </a:prstGeom>
      </xdr:spPr>
    </xdr:pic>
    <xdr:clientData/>
  </xdr:twoCellAnchor>
  <xdr:oneCellAnchor>
    <xdr:from>
      <xdr:col>1</xdr:col>
      <xdr:colOff>52916</xdr:colOff>
      <xdr:row>1</xdr:row>
      <xdr:rowOff>74082</xdr:rowOff>
    </xdr:from>
    <xdr:ext cx="1852084" cy="809096"/>
    <xdr:pic>
      <xdr:nvPicPr>
        <xdr:cNvPr id="3" name="Imagen 2" descr="Nombre de la empresa&#10;&#10;Descripción generada automáticamente con confianza baja">
          <a:extLst>
            <a:ext uri="{FF2B5EF4-FFF2-40B4-BE49-F238E27FC236}">
              <a16:creationId xmlns:a16="http://schemas.microsoft.com/office/drawing/2014/main" id="{0D65EAFE-AB72-44E2-99FC-CDED210E214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766"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a16="http://schemas.microsoft.com/office/drawing/2014/main" id="{2C748D23-74A0-44E8-8001-FDEFF4E466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733273</xdr:colOff>
      <xdr:row>25</xdr:row>
      <xdr:rowOff>166309</xdr:rowOff>
    </xdr:from>
    <xdr:to>
      <xdr:col>7</xdr:col>
      <xdr:colOff>284537</xdr:colOff>
      <xdr:row>29</xdr:row>
      <xdr:rowOff>6453</xdr:rowOff>
    </xdr:to>
    <xdr:pic>
      <xdr:nvPicPr>
        <xdr:cNvPr id="3" name="Imagen 2">
          <a:extLst>
            <a:ext uri="{FF2B5EF4-FFF2-40B4-BE49-F238E27FC236}">
              <a16:creationId xmlns:a16="http://schemas.microsoft.com/office/drawing/2014/main" id="{35B5CD93-9D17-4736-94A0-619944DE2DC7}"/>
            </a:ext>
          </a:extLst>
        </xdr:cNvPr>
        <xdr:cNvPicPr>
          <a:picLocks noChangeAspect="1"/>
        </xdr:cNvPicPr>
      </xdr:nvPicPr>
      <xdr:blipFill>
        <a:blip xmlns:r="http://schemas.openxmlformats.org/officeDocument/2006/relationships" r:embed="rId2"/>
        <a:stretch>
          <a:fillRect/>
        </a:stretch>
      </xdr:blipFill>
      <xdr:spPr>
        <a:xfrm rot="247533">
          <a:off x="5076673" y="4408109"/>
          <a:ext cx="1151464" cy="5005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nlomeg\Desktop\ROQUE.XLS" TargetMode="External"/><Relationship Id="rId1" Type="http://schemas.openxmlformats.org/officeDocument/2006/relationships/externalLinkPath" Target="file:///C:\Users\nlomeg\Desktop\ROQU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oja1"/>
      <sheetName val="ROQUE"/>
    </sheetNames>
    <sheetDataSet>
      <sheetData sheetId="0">
        <row r="4">
          <cell r="F4">
            <v>2200592757</v>
          </cell>
          <cell r="G4">
            <v>43487</v>
          </cell>
          <cell r="H4" t="str">
            <v>(en blanco)</v>
          </cell>
          <cell r="I4">
            <v>51300</v>
          </cell>
        </row>
        <row r="5">
          <cell r="F5">
            <v>2200592806</v>
          </cell>
          <cell r="G5">
            <v>43487</v>
          </cell>
          <cell r="H5" t="str">
            <v>(en blanco)</v>
          </cell>
          <cell r="I5">
            <v>553669</v>
          </cell>
        </row>
        <row r="6">
          <cell r="F6">
            <v>2200616464</v>
          </cell>
          <cell r="G6">
            <v>43523</v>
          </cell>
          <cell r="H6" t="str">
            <v>(en blanco)</v>
          </cell>
          <cell r="I6">
            <v>358509</v>
          </cell>
        </row>
        <row r="7">
          <cell r="F7">
            <v>2200618296</v>
          </cell>
          <cell r="G7">
            <v>43550</v>
          </cell>
          <cell r="H7" t="str">
            <v>(en blanco)</v>
          </cell>
          <cell r="I7">
            <v>191679</v>
          </cell>
        </row>
        <row r="8">
          <cell r="F8">
            <v>2200643987</v>
          </cell>
          <cell r="G8">
            <v>43584</v>
          </cell>
          <cell r="H8" t="str">
            <v>(en blanco)</v>
          </cell>
          <cell r="I8">
            <v>535016</v>
          </cell>
        </row>
        <row r="9">
          <cell r="F9">
            <v>2200646546</v>
          </cell>
          <cell r="G9">
            <v>43605</v>
          </cell>
          <cell r="H9" t="str">
            <v>(en blanco)</v>
          </cell>
          <cell r="I9">
            <v>122105</v>
          </cell>
        </row>
        <row r="10">
          <cell r="F10">
            <v>2200646824</v>
          </cell>
          <cell r="G10">
            <v>43607</v>
          </cell>
          <cell r="H10" t="str">
            <v>(en blanco)</v>
          </cell>
          <cell r="I10">
            <v>69254</v>
          </cell>
        </row>
        <row r="11">
          <cell r="F11">
            <v>2200662100</v>
          </cell>
          <cell r="G11">
            <v>43630</v>
          </cell>
          <cell r="H11" t="str">
            <v>(en blanco)</v>
          </cell>
          <cell r="I11">
            <v>425530</v>
          </cell>
        </row>
        <row r="12">
          <cell r="F12">
            <v>2200685068</v>
          </cell>
          <cell r="G12">
            <v>43675</v>
          </cell>
          <cell r="H12" t="str">
            <v>(en blanco)</v>
          </cell>
          <cell r="I12">
            <v>763180</v>
          </cell>
        </row>
        <row r="13">
          <cell r="F13">
            <v>2200696426</v>
          </cell>
          <cell r="G13">
            <v>43703</v>
          </cell>
          <cell r="H13" t="str">
            <v>(en blanco)</v>
          </cell>
          <cell r="I13">
            <v>463161</v>
          </cell>
        </row>
        <row r="14">
          <cell r="F14">
            <v>2200712649</v>
          </cell>
          <cell r="G14">
            <v>43728</v>
          </cell>
          <cell r="H14" t="str">
            <v>(en blanco)</v>
          </cell>
          <cell r="I14">
            <v>201488</v>
          </cell>
        </row>
        <row r="15">
          <cell r="F15">
            <v>2200729397</v>
          </cell>
          <cell r="G15">
            <v>43759</v>
          </cell>
          <cell r="H15" t="str">
            <v>(en blanco)</v>
          </cell>
          <cell r="I15">
            <v>532330</v>
          </cell>
        </row>
        <row r="16">
          <cell r="F16">
            <v>2200753258</v>
          </cell>
          <cell r="G16">
            <v>43791</v>
          </cell>
          <cell r="H16" t="str">
            <v>(en blanco)</v>
          </cell>
          <cell r="I16">
            <v>86880</v>
          </cell>
        </row>
        <row r="17">
          <cell r="F17">
            <v>2200775723</v>
          </cell>
          <cell r="G17">
            <v>43825</v>
          </cell>
          <cell r="H17" t="str">
            <v>(en blanco)</v>
          </cell>
          <cell r="I17">
            <v>486934</v>
          </cell>
        </row>
        <row r="18">
          <cell r="F18">
            <v>2200811008</v>
          </cell>
          <cell r="G18">
            <v>43894</v>
          </cell>
          <cell r="H18" t="str">
            <v>(en blanco)</v>
          </cell>
          <cell r="I18">
            <v>688054</v>
          </cell>
        </row>
        <row r="19">
          <cell r="F19">
            <v>2200812606</v>
          </cell>
          <cell r="G19">
            <v>43917</v>
          </cell>
          <cell r="H19" t="str">
            <v>(en blanco)</v>
          </cell>
          <cell r="I19">
            <v>668217</v>
          </cell>
        </row>
        <row r="20">
          <cell r="F20">
            <v>2200826365</v>
          </cell>
          <cell r="G20">
            <v>43945</v>
          </cell>
          <cell r="H20" t="str">
            <v>(en blanco)</v>
          </cell>
          <cell r="I20">
            <v>908420</v>
          </cell>
        </row>
        <row r="21">
          <cell r="F21">
            <v>2200844210</v>
          </cell>
          <cell r="G21">
            <v>43978</v>
          </cell>
          <cell r="H21" t="str">
            <v>(en blanco)</v>
          </cell>
          <cell r="I21">
            <v>199346</v>
          </cell>
        </row>
        <row r="22">
          <cell r="F22">
            <v>2200874797</v>
          </cell>
          <cell r="G22">
            <v>44008</v>
          </cell>
          <cell r="H22" t="str">
            <v>(en blanco)</v>
          </cell>
          <cell r="I22">
            <v>387829</v>
          </cell>
        </row>
        <row r="23">
          <cell r="F23">
            <v>2200879572</v>
          </cell>
          <cell r="G23">
            <v>44033</v>
          </cell>
          <cell r="H23" t="str">
            <v>(en blanco)</v>
          </cell>
          <cell r="I23">
            <v>532708</v>
          </cell>
        </row>
        <row r="24">
          <cell r="F24">
            <v>2200905549</v>
          </cell>
          <cell r="G24">
            <v>44069</v>
          </cell>
          <cell r="H24" t="str">
            <v>(en blanco)</v>
          </cell>
          <cell r="I24">
            <v>905855</v>
          </cell>
        </row>
        <row r="25">
          <cell r="F25">
            <v>2200934345</v>
          </cell>
          <cell r="G25">
            <v>44123</v>
          </cell>
          <cell r="H25" t="str">
            <v>(en blanco)</v>
          </cell>
          <cell r="I25">
            <v>230599</v>
          </cell>
        </row>
        <row r="26">
          <cell r="F26">
            <v>2200987610</v>
          </cell>
          <cell r="G26">
            <v>44202</v>
          </cell>
          <cell r="H26" t="str">
            <v>(en blanco)</v>
          </cell>
          <cell r="I26">
            <v>591310</v>
          </cell>
        </row>
        <row r="27">
          <cell r="F27">
            <v>2201002500</v>
          </cell>
          <cell r="G27">
            <v>44225</v>
          </cell>
          <cell r="H27" t="str">
            <v>(en blanco)</v>
          </cell>
          <cell r="I27">
            <v>1084616</v>
          </cell>
        </row>
        <row r="28">
          <cell r="F28">
            <v>2201024503</v>
          </cell>
          <cell r="G28">
            <v>44278</v>
          </cell>
          <cell r="H28" t="str">
            <v>(en blanco)</v>
          </cell>
          <cell r="I28">
            <v>503914</v>
          </cell>
        </row>
        <row r="29">
          <cell r="F29">
            <v>2201050473</v>
          </cell>
          <cell r="G29">
            <v>44315</v>
          </cell>
          <cell r="H29" t="str">
            <v>(en blanco)</v>
          </cell>
          <cell r="I29">
            <v>320030</v>
          </cell>
        </row>
        <row r="30">
          <cell r="F30">
            <v>2201052538</v>
          </cell>
          <cell r="G30">
            <v>44341</v>
          </cell>
          <cell r="H30" t="str">
            <v>(en blanco)</v>
          </cell>
          <cell r="I30">
            <v>183146</v>
          </cell>
        </row>
        <row r="31">
          <cell r="F31">
            <v>2201076766</v>
          </cell>
          <cell r="G31">
            <v>44376</v>
          </cell>
          <cell r="H31" t="str">
            <v>(en blanco)</v>
          </cell>
          <cell r="I31">
            <v>516919</v>
          </cell>
        </row>
        <row r="32">
          <cell r="F32">
            <v>2201091142</v>
          </cell>
          <cell r="G32">
            <v>44412</v>
          </cell>
          <cell r="H32" t="str">
            <v>(en blanco)</v>
          </cell>
          <cell r="I32">
            <v>289433</v>
          </cell>
        </row>
        <row r="33">
          <cell r="F33">
            <v>2201104113</v>
          </cell>
          <cell r="G33">
            <v>44438</v>
          </cell>
          <cell r="H33" t="str">
            <v>(en blanco)</v>
          </cell>
          <cell r="I33">
            <v>248627</v>
          </cell>
        </row>
        <row r="34">
          <cell r="F34">
            <v>2201118963</v>
          </cell>
          <cell r="G34">
            <v>44468</v>
          </cell>
          <cell r="H34" t="str">
            <v>(en blanco)</v>
          </cell>
          <cell r="I34">
            <v>70400</v>
          </cell>
        </row>
        <row r="35">
          <cell r="F35">
            <v>2201135937</v>
          </cell>
          <cell r="G35">
            <v>44522</v>
          </cell>
          <cell r="H35" t="str">
            <v>(en blanco)</v>
          </cell>
          <cell r="I35">
            <v>165797</v>
          </cell>
        </row>
        <row r="36">
          <cell r="F36">
            <v>2201148478</v>
          </cell>
          <cell r="G36">
            <v>44530</v>
          </cell>
          <cell r="H36" t="str">
            <v>(en blanco)</v>
          </cell>
          <cell r="I36">
            <v>173985</v>
          </cell>
        </row>
        <row r="37">
          <cell r="F37">
            <v>2201165174</v>
          </cell>
          <cell r="G37">
            <v>44559</v>
          </cell>
          <cell r="H37" t="str">
            <v>(en blanco)</v>
          </cell>
          <cell r="I37">
            <v>310135</v>
          </cell>
        </row>
        <row r="38">
          <cell r="F38">
            <v>2201182894</v>
          </cell>
          <cell r="G38">
            <v>44613</v>
          </cell>
          <cell r="H38" t="str">
            <v>(en blanco)</v>
          </cell>
          <cell r="I38">
            <v>199938</v>
          </cell>
        </row>
        <row r="39">
          <cell r="F39">
            <v>2201182951</v>
          </cell>
          <cell r="G39">
            <v>44614</v>
          </cell>
          <cell r="H39" t="str">
            <v>(en blanco)</v>
          </cell>
          <cell r="I39">
            <v>621716</v>
          </cell>
        </row>
        <row r="40">
          <cell r="F40">
            <v>2201214413</v>
          </cell>
          <cell r="G40">
            <v>44671</v>
          </cell>
          <cell r="H40" t="str">
            <v>(en blanco)</v>
          </cell>
          <cell r="I40">
            <v>40000</v>
          </cell>
        </row>
        <row r="41">
          <cell r="F41">
            <v>2201215376</v>
          </cell>
          <cell r="G41">
            <v>44677</v>
          </cell>
          <cell r="H41" t="str">
            <v>(en blanco)</v>
          </cell>
          <cell r="I41">
            <v>722285</v>
          </cell>
        </row>
        <row r="42">
          <cell r="F42">
            <v>2201242753</v>
          </cell>
          <cell r="G42">
            <v>44712</v>
          </cell>
          <cell r="H42" t="str">
            <v>(en blanco)</v>
          </cell>
          <cell r="I42">
            <v>327407</v>
          </cell>
        </row>
        <row r="43">
          <cell r="F43">
            <v>2201248185</v>
          </cell>
          <cell r="G43">
            <v>44736</v>
          </cell>
          <cell r="H43" t="str">
            <v>(en blanco)</v>
          </cell>
          <cell r="I43">
            <v>1375640</v>
          </cell>
        </row>
        <row r="44">
          <cell r="F44">
            <v>2201276921</v>
          </cell>
          <cell r="G44">
            <v>44799</v>
          </cell>
          <cell r="H44" t="str">
            <v>(en blanco)</v>
          </cell>
          <cell r="I44">
            <v>369636</v>
          </cell>
        </row>
        <row r="45">
          <cell r="F45">
            <v>2201288493</v>
          </cell>
          <cell r="G45">
            <v>44802</v>
          </cell>
          <cell r="H45" t="str">
            <v>(en blanco)</v>
          </cell>
          <cell r="I45">
            <v>357089</v>
          </cell>
        </row>
        <row r="46">
          <cell r="F46">
            <v>2201341417</v>
          </cell>
          <cell r="G46">
            <v>44943</v>
          </cell>
          <cell r="H46" t="str">
            <v>(en blanco)</v>
          </cell>
          <cell r="I46">
            <v>1804009</v>
          </cell>
        </row>
        <row r="47">
          <cell r="F47">
            <v>2201365960</v>
          </cell>
          <cell r="G47">
            <v>45007</v>
          </cell>
          <cell r="H47" t="str">
            <v>(en blanco)</v>
          </cell>
          <cell r="I47">
            <v>1777203</v>
          </cell>
        </row>
        <row r="48">
          <cell r="F48">
            <v>2201378477</v>
          </cell>
          <cell r="G48">
            <v>45040</v>
          </cell>
          <cell r="H48" t="str">
            <v>(en blanco)</v>
          </cell>
          <cell r="I48">
            <v>340663</v>
          </cell>
        </row>
        <row r="49">
          <cell r="F49">
            <v>2201418681</v>
          </cell>
          <cell r="G49">
            <v>45134</v>
          </cell>
          <cell r="H49" t="str">
            <v>(en blanco)</v>
          </cell>
          <cell r="I49">
            <v>888189</v>
          </cell>
        </row>
        <row r="50">
          <cell r="F50">
            <v>2201418752</v>
          </cell>
          <cell r="G50">
            <v>45135</v>
          </cell>
          <cell r="H50" t="str">
            <v>(en blanco)</v>
          </cell>
          <cell r="I50">
            <v>1952830</v>
          </cell>
        </row>
        <row r="51">
          <cell r="F51">
            <v>2201452624</v>
          </cell>
          <cell r="G51">
            <v>45245</v>
          </cell>
          <cell r="H51" t="str">
            <v>(en blanco)</v>
          </cell>
          <cell r="I51">
            <v>759328</v>
          </cell>
        </row>
        <row r="52">
          <cell r="F52">
            <v>2201481855</v>
          </cell>
          <cell r="G52">
            <v>45341</v>
          </cell>
          <cell r="H52" t="str">
            <v>(en blanco)</v>
          </cell>
          <cell r="I52">
            <v>766286</v>
          </cell>
        </row>
        <row r="53">
          <cell r="F53">
            <v>2201506747</v>
          </cell>
          <cell r="G53">
            <v>45411</v>
          </cell>
          <cell r="H53" t="str">
            <v>(en blanco)</v>
          </cell>
          <cell r="I53">
            <v>2638219</v>
          </cell>
        </row>
        <row r="54">
          <cell r="F54">
            <v>2201510477</v>
          </cell>
          <cell r="G54">
            <v>45429</v>
          </cell>
          <cell r="H54" t="str">
            <v>(en blanco)</v>
          </cell>
          <cell r="I54">
            <v>1230918</v>
          </cell>
        </row>
        <row r="55">
          <cell r="F55">
            <v>2201511287</v>
          </cell>
          <cell r="G55">
            <v>45441</v>
          </cell>
          <cell r="H55" t="str">
            <v>(en blanco)</v>
          </cell>
          <cell r="I55">
            <v>195470</v>
          </cell>
        </row>
        <row r="56">
          <cell r="F56">
            <v>2201520946</v>
          </cell>
          <cell r="G56">
            <v>45469</v>
          </cell>
          <cell r="H56" t="str">
            <v>(en blanco)</v>
          </cell>
          <cell r="I56">
            <v>1743526</v>
          </cell>
        </row>
        <row r="57">
          <cell r="F57">
            <v>2201539610</v>
          </cell>
          <cell r="G57">
            <v>45524</v>
          </cell>
          <cell r="H57" t="str">
            <v>(en blanco)</v>
          </cell>
          <cell r="I57">
            <v>2503740</v>
          </cell>
        </row>
        <row r="58">
          <cell r="F58">
            <v>2201561974</v>
          </cell>
          <cell r="G58">
            <v>45595</v>
          </cell>
          <cell r="H58" t="str">
            <v>(en blanco)</v>
          </cell>
          <cell r="I58">
            <v>510670</v>
          </cell>
        </row>
        <row r="59">
          <cell r="F59">
            <v>2201566805</v>
          </cell>
          <cell r="G59">
            <v>45623</v>
          </cell>
          <cell r="H59" t="str">
            <v>(en blanco)</v>
          </cell>
          <cell r="I59">
            <v>394074</v>
          </cell>
        </row>
        <row r="60">
          <cell r="F60">
            <v>2201575305</v>
          </cell>
          <cell r="G60">
            <v>45646</v>
          </cell>
          <cell r="H60" t="str">
            <v>(en blanco)</v>
          </cell>
          <cell r="I60">
            <v>284910</v>
          </cell>
        </row>
        <row r="61">
          <cell r="F61">
            <v>2201605238</v>
          </cell>
          <cell r="G61">
            <v>45747</v>
          </cell>
          <cell r="H61" t="str">
            <v>(en blanco)</v>
          </cell>
          <cell r="I61">
            <v>627210</v>
          </cell>
        </row>
        <row r="62">
          <cell r="F62">
            <v>2201611247</v>
          </cell>
          <cell r="G62">
            <v>45771</v>
          </cell>
          <cell r="H62" t="str">
            <v>(en blanco)</v>
          </cell>
          <cell r="I62">
            <v>555130</v>
          </cell>
        </row>
        <row r="63">
          <cell r="F63">
            <v>4800065060</v>
          </cell>
          <cell r="G63">
            <v>45535</v>
          </cell>
          <cell r="H63" t="str">
            <v>AJUSTE CUENTAS POR PAGAR MAYO</v>
          </cell>
          <cell r="I63">
            <v>979013</v>
          </cell>
        </row>
        <row r="64">
          <cell r="F64">
            <v>4800066187</v>
          </cell>
          <cell r="G64">
            <v>45623</v>
          </cell>
          <cell r="H64" t="str">
            <v>PAGO DIRECTO RC 3ER PROC. NOVIEMBRE</v>
          </cell>
          <cell r="I64">
            <v>1758879</v>
          </cell>
        </row>
        <row r="65">
          <cell r="F65">
            <v>4800067014</v>
          </cell>
          <cell r="G65">
            <v>45685</v>
          </cell>
          <cell r="H65" t="str">
            <v>PAGO DIRECTO RC 3TER PROC. ENERO</v>
          </cell>
          <cell r="I65">
            <v>1706352</v>
          </cell>
        </row>
        <row r="66">
          <cell r="F66">
            <v>4800067276</v>
          </cell>
          <cell r="G66">
            <v>45701</v>
          </cell>
          <cell r="H66" t="str">
            <v>PAGO DIRECTO REGIMEN SUBSIDIADO ENERO 2025</v>
          </cell>
          <cell r="I66">
            <v>1170760</v>
          </cell>
        </row>
        <row r="67">
          <cell r="F67">
            <v>4800067725</v>
          </cell>
          <cell r="G67">
            <v>45716</v>
          </cell>
          <cell r="H67" t="str">
            <v>AJUSTE CUENTAS POR PAGAR MAYO</v>
          </cell>
          <cell r="I67">
            <v>-220863</v>
          </cell>
        </row>
        <row r="68">
          <cell r="F68">
            <v>4800068590</v>
          </cell>
          <cell r="G68">
            <v>45777</v>
          </cell>
          <cell r="H68" t="str">
            <v>AJUSTE CUENTAS POR PAGAR MAYO</v>
          </cell>
          <cell r="I68">
            <v>-221640</v>
          </cell>
        </row>
        <row r="69">
          <cell r="F69" t="str">
            <v>Total general</v>
          </cell>
          <cell r="I69">
            <v>41978962</v>
          </cell>
        </row>
      </sheetData>
      <sheetData sheetId="1"/>
    </sheetDataSet>
  </externalBook>
</externalLink>
</file>

<file path=xl/persons/person.xml><?xml version="1.0" encoding="utf-8"?>
<personList xmlns="http://schemas.microsoft.com/office/spreadsheetml/2018/threadedcomments" xmlns:x="http://schemas.openxmlformats.org/spreadsheetml/2006/main">
  <person displayName="Stefany Arana Garcia" id="{E59E4DDE-80F3-4478-BAAB-E075F381C877}" userId="S::saranag@epsdelagente.com.co::90c1d6ec-8045-436b-a514-3968ca63b08f"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3" dT="2025-02-04T15:24:28.16" personId="{E59E4DDE-80F3-4478-BAAB-E075F381C877}" id="{ED9940A4-B407-4FFD-BA74-8B50C9C8DFDB}">
    <text>1 - 30 de 31 - 60 etc</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9"/>
  <sheetViews>
    <sheetView showGridLines="0" topLeftCell="B1" zoomScale="124" zoomScaleNormal="124" workbookViewId="0">
      <pane ySplit="3" topLeftCell="A18" activePane="bottomLeft" state="frozen"/>
      <selection pane="bottomLeft" activeCell="J27" sqref="J27"/>
    </sheetView>
  </sheetViews>
  <sheetFormatPr baseColWidth="10" defaultColWidth="10.81640625" defaultRowHeight="10" x14ac:dyDescent="0.2"/>
  <cols>
    <col min="1" max="1" width="10" style="2" bestFit="1" customWidth="1"/>
    <col min="2" max="2" width="22" style="2" customWidth="1"/>
    <col min="3" max="3" width="11.7265625" style="8" bestFit="1" customWidth="1"/>
    <col min="4" max="4" width="12.54296875" style="8" bestFit="1" customWidth="1"/>
    <col min="5" max="5" width="12.54296875" style="2" customWidth="1"/>
    <col min="6" max="6" width="12.54296875" style="2" hidden="1" customWidth="1"/>
    <col min="7" max="7" width="11" style="2" customWidth="1"/>
    <col min="8" max="8" width="18.453125" style="2" bestFit="1" customWidth="1"/>
    <col min="9" max="9" width="17.7265625" style="2" bestFit="1" customWidth="1"/>
    <col min="10" max="10" width="23.26953125" style="2" bestFit="1" customWidth="1"/>
    <col min="11" max="11" width="16.54296875" style="2" bestFit="1" customWidth="1"/>
    <col min="12" max="12" width="23.1796875" style="2" customWidth="1"/>
    <col min="13" max="13" width="13" style="2" customWidth="1"/>
    <col min="14" max="16384" width="10.81640625" style="2"/>
  </cols>
  <sheetData>
    <row r="1" spans="1:13" ht="29.15" customHeight="1" x14ac:dyDescent="0.2">
      <c r="A1" s="100"/>
      <c r="B1" s="101"/>
      <c r="C1" s="104" t="s">
        <v>15</v>
      </c>
      <c r="D1" s="105"/>
      <c r="E1" s="105"/>
      <c r="F1" s="105"/>
      <c r="G1" s="105"/>
      <c r="H1" s="105"/>
      <c r="I1" s="105"/>
      <c r="J1" s="105"/>
      <c r="K1" s="105"/>
      <c r="L1" s="106"/>
      <c r="M1" s="1" t="s">
        <v>13</v>
      </c>
    </row>
    <row r="2" spans="1:13" ht="29.5" customHeight="1" x14ac:dyDescent="0.2">
      <c r="A2" s="102"/>
      <c r="B2" s="103"/>
      <c r="C2" s="107" t="s">
        <v>16</v>
      </c>
      <c r="D2" s="108"/>
      <c r="E2" s="108"/>
      <c r="F2" s="108"/>
      <c r="G2" s="108"/>
      <c r="H2" s="108"/>
      <c r="I2" s="108"/>
      <c r="J2" s="108"/>
      <c r="K2" s="108"/>
      <c r="L2" s="109"/>
      <c r="M2" s="1" t="s">
        <v>14</v>
      </c>
    </row>
    <row r="3" spans="1:13" s="4" customFormat="1" ht="20" x14ac:dyDescent="0.35">
      <c r="A3" s="3" t="s">
        <v>6</v>
      </c>
      <c r="B3" s="3" t="s">
        <v>8</v>
      </c>
      <c r="C3" s="3" t="s">
        <v>0</v>
      </c>
      <c r="D3" s="3" t="s">
        <v>1</v>
      </c>
      <c r="E3" s="3" t="s">
        <v>12</v>
      </c>
      <c r="F3" s="3" t="s">
        <v>2</v>
      </c>
      <c r="G3" s="3" t="s">
        <v>3</v>
      </c>
      <c r="H3" s="3" t="s">
        <v>4</v>
      </c>
      <c r="I3" s="3" t="s">
        <v>5</v>
      </c>
      <c r="J3" s="3" t="s">
        <v>7</v>
      </c>
      <c r="K3" s="3" t="s">
        <v>9</v>
      </c>
      <c r="L3" s="3" t="s">
        <v>10</v>
      </c>
      <c r="M3" s="3" t="s">
        <v>11</v>
      </c>
    </row>
    <row r="4" spans="1:13" s="4" customFormat="1" x14ac:dyDescent="0.35">
      <c r="A4" s="9">
        <v>891380046</v>
      </c>
      <c r="B4" s="9" t="s">
        <v>18</v>
      </c>
      <c r="C4" s="9" t="s">
        <v>21</v>
      </c>
      <c r="D4" s="9">
        <v>12828</v>
      </c>
      <c r="E4" s="9" t="s">
        <v>22</v>
      </c>
      <c r="F4" s="10">
        <v>43496</v>
      </c>
      <c r="G4" s="10">
        <v>43503.423796296294</v>
      </c>
      <c r="H4" s="9">
        <v>550188</v>
      </c>
      <c r="I4" s="11">
        <v>400</v>
      </c>
      <c r="J4" s="9" t="s">
        <v>20</v>
      </c>
      <c r="K4" s="9" t="s">
        <v>19</v>
      </c>
      <c r="L4" s="9" t="s">
        <v>27</v>
      </c>
      <c r="M4" s="9">
        <v>0</v>
      </c>
    </row>
    <row r="5" spans="1:13" s="4" customFormat="1" x14ac:dyDescent="0.35">
      <c r="A5" s="9">
        <v>891380046</v>
      </c>
      <c r="B5" s="9" t="s">
        <v>18</v>
      </c>
      <c r="C5" s="9" t="s">
        <v>21</v>
      </c>
      <c r="D5" s="9">
        <v>12979</v>
      </c>
      <c r="E5" s="9" t="s">
        <v>22</v>
      </c>
      <c r="F5" s="10">
        <v>43524</v>
      </c>
      <c r="G5" s="10">
        <v>43525.346168981479</v>
      </c>
      <c r="H5" s="9">
        <v>581316</v>
      </c>
      <c r="I5" s="11">
        <v>526916</v>
      </c>
      <c r="J5" s="9" t="s">
        <v>20</v>
      </c>
      <c r="K5" s="9" t="s">
        <v>19</v>
      </c>
      <c r="L5" s="9" t="s">
        <v>27</v>
      </c>
      <c r="M5" s="9">
        <v>0</v>
      </c>
    </row>
    <row r="6" spans="1:13" s="4" customFormat="1" x14ac:dyDescent="0.35">
      <c r="A6" s="9">
        <v>891380046</v>
      </c>
      <c r="B6" s="9" t="s">
        <v>18</v>
      </c>
      <c r="C6" s="9" t="s">
        <v>21</v>
      </c>
      <c r="D6" s="9">
        <v>15671</v>
      </c>
      <c r="E6" s="9" t="s">
        <v>22</v>
      </c>
      <c r="F6" s="10">
        <v>44074.598425925928</v>
      </c>
      <c r="G6" s="10">
        <v>44092.588587962964</v>
      </c>
      <c r="H6" s="9">
        <v>10800</v>
      </c>
      <c r="I6" s="11">
        <v>10800</v>
      </c>
      <c r="J6" s="9" t="s">
        <v>20</v>
      </c>
      <c r="K6" s="9" t="s">
        <v>19</v>
      </c>
      <c r="L6" s="9" t="s">
        <v>28</v>
      </c>
      <c r="M6" s="9">
        <v>0</v>
      </c>
    </row>
    <row r="7" spans="1:13" s="4" customFormat="1" x14ac:dyDescent="0.35">
      <c r="A7" s="9">
        <v>891380046</v>
      </c>
      <c r="B7" s="9" t="s">
        <v>18</v>
      </c>
      <c r="C7" s="9" t="s">
        <v>21</v>
      </c>
      <c r="D7" s="9">
        <v>15753</v>
      </c>
      <c r="E7" s="9" t="s">
        <v>22</v>
      </c>
      <c r="F7" s="10">
        <v>44104.758333333331</v>
      </c>
      <c r="G7" s="10">
        <v>44125.619062500002</v>
      </c>
      <c r="H7" s="9">
        <v>385000</v>
      </c>
      <c r="I7" s="11">
        <v>385000</v>
      </c>
      <c r="J7" s="9" t="s">
        <v>20</v>
      </c>
      <c r="K7" s="9" t="s">
        <v>19</v>
      </c>
      <c r="L7" s="9" t="s">
        <v>27</v>
      </c>
      <c r="M7" s="9">
        <v>0</v>
      </c>
    </row>
    <row r="8" spans="1:13" s="4" customFormat="1" x14ac:dyDescent="0.35">
      <c r="A8" s="9">
        <v>891380046</v>
      </c>
      <c r="B8" s="9" t="s">
        <v>18</v>
      </c>
      <c r="C8" s="9" t="s">
        <v>21</v>
      </c>
      <c r="D8" s="9">
        <v>15987</v>
      </c>
      <c r="E8" s="9" t="s">
        <v>22</v>
      </c>
      <c r="F8" s="10">
        <v>44134.607638888891</v>
      </c>
      <c r="G8" s="10">
        <v>44152.474386574075</v>
      </c>
      <c r="H8" s="9">
        <v>458805</v>
      </c>
      <c r="I8" s="11">
        <v>32900</v>
      </c>
      <c r="J8" s="9" t="s">
        <v>20</v>
      </c>
      <c r="K8" s="9" t="s">
        <v>19</v>
      </c>
      <c r="L8" s="9" t="s">
        <v>27</v>
      </c>
      <c r="M8" s="9">
        <v>0</v>
      </c>
    </row>
    <row r="9" spans="1:13" s="4" customFormat="1" x14ac:dyDescent="0.35">
      <c r="A9" s="9">
        <v>891380046</v>
      </c>
      <c r="B9" s="9" t="s">
        <v>18</v>
      </c>
      <c r="C9" s="9" t="s">
        <v>21</v>
      </c>
      <c r="D9" s="9">
        <v>20488</v>
      </c>
      <c r="E9" s="9" t="s">
        <v>22</v>
      </c>
      <c r="F9" s="10">
        <v>44180.442361111112</v>
      </c>
      <c r="G9" s="10">
        <v>44196.692476851851</v>
      </c>
      <c r="H9" s="9">
        <v>16400</v>
      </c>
      <c r="I9" s="11">
        <v>16400</v>
      </c>
      <c r="J9" s="9" t="s">
        <v>20</v>
      </c>
      <c r="K9" s="9" t="s">
        <v>19</v>
      </c>
      <c r="L9" s="9" t="s">
        <v>28</v>
      </c>
      <c r="M9" s="9">
        <v>0</v>
      </c>
    </row>
    <row r="10" spans="1:13" s="4" customFormat="1" x14ac:dyDescent="0.35">
      <c r="A10" s="9">
        <v>891380046</v>
      </c>
      <c r="B10" s="9" t="s">
        <v>18</v>
      </c>
      <c r="C10" s="9" t="s">
        <v>21</v>
      </c>
      <c r="D10" s="9">
        <v>22128</v>
      </c>
      <c r="E10" s="9" t="s">
        <v>22</v>
      </c>
      <c r="F10" s="10">
        <v>44200.57708333333</v>
      </c>
      <c r="G10" s="10">
        <v>44251.701412037037</v>
      </c>
      <c r="H10" s="9">
        <v>54000</v>
      </c>
      <c r="I10" s="11">
        <v>54000</v>
      </c>
      <c r="J10" s="9" t="s">
        <v>20</v>
      </c>
      <c r="K10" s="9" t="s">
        <v>19</v>
      </c>
      <c r="L10" s="9" t="s">
        <v>27</v>
      </c>
      <c r="M10" s="9">
        <v>0</v>
      </c>
    </row>
    <row r="11" spans="1:13" s="4" customFormat="1" x14ac:dyDescent="0.35">
      <c r="A11" s="9">
        <v>891380046</v>
      </c>
      <c r="B11" s="9" t="s">
        <v>18</v>
      </c>
      <c r="C11" s="9" t="s">
        <v>21</v>
      </c>
      <c r="D11" s="9">
        <v>23466</v>
      </c>
      <c r="E11" s="9" t="s">
        <v>22</v>
      </c>
      <c r="F11" s="10">
        <v>44216.396527777775</v>
      </c>
      <c r="G11" s="10">
        <v>44251.704247685186</v>
      </c>
      <c r="H11" s="9">
        <v>35100</v>
      </c>
      <c r="I11" s="11">
        <v>35100</v>
      </c>
      <c r="J11" s="9" t="s">
        <v>20</v>
      </c>
      <c r="K11" s="9" t="s">
        <v>19</v>
      </c>
      <c r="L11" s="9" t="s">
        <v>28</v>
      </c>
      <c r="M11" s="9">
        <v>0</v>
      </c>
    </row>
    <row r="12" spans="1:13" s="4" customFormat="1" x14ac:dyDescent="0.35">
      <c r="A12" s="9">
        <v>891380046</v>
      </c>
      <c r="B12" s="9" t="s">
        <v>18</v>
      </c>
      <c r="C12" s="9" t="s">
        <v>21</v>
      </c>
      <c r="D12" s="9">
        <v>23461</v>
      </c>
      <c r="E12" s="9" t="s">
        <v>22</v>
      </c>
      <c r="F12" s="10">
        <v>44216.380555555559</v>
      </c>
      <c r="G12" s="10">
        <v>44251.705983796295</v>
      </c>
      <c r="H12" s="9">
        <v>35100</v>
      </c>
      <c r="I12" s="11">
        <v>32900</v>
      </c>
      <c r="J12" s="9" t="s">
        <v>20</v>
      </c>
      <c r="K12" s="9" t="s">
        <v>19</v>
      </c>
      <c r="L12" s="9" t="s">
        <v>28</v>
      </c>
      <c r="M12" s="9">
        <v>0</v>
      </c>
    </row>
    <row r="13" spans="1:13" s="4" customFormat="1" x14ac:dyDescent="0.35">
      <c r="A13" s="9">
        <v>891380046</v>
      </c>
      <c r="B13" s="9" t="s">
        <v>18</v>
      </c>
      <c r="C13" s="9" t="s">
        <v>21</v>
      </c>
      <c r="D13" s="9">
        <v>34208</v>
      </c>
      <c r="E13" s="9" t="s">
        <v>22</v>
      </c>
      <c r="F13" s="10">
        <v>44306.603472222225</v>
      </c>
      <c r="G13" s="10">
        <v>44336.66815972222</v>
      </c>
      <c r="H13" s="9">
        <v>11200</v>
      </c>
      <c r="I13" s="11">
        <v>11200</v>
      </c>
      <c r="J13" s="9" t="s">
        <v>20</v>
      </c>
      <c r="K13" s="9" t="s">
        <v>19</v>
      </c>
      <c r="L13" s="9" t="s">
        <v>28</v>
      </c>
      <c r="M13" s="9">
        <v>0</v>
      </c>
    </row>
    <row r="14" spans="1:13" s="4" customFormat="1" x14ac:dyDescent="0.35">
      <c r="A14" s="9">
        <v>891380046</v>
      </c>
      <c r="B14" s="9" t="s">
        <v>18</v>
      </c>
      <c r="C14" s="9" t="s">
        <v>21</v>
      </c>
      <c r="D14" s="9">
        <v>35107</v>
      </c>
      <c r="E14" s="9" t="s">
        <v>22</v>
      </c>
      <c r="F14" s="10">
        <v>44313.373611111114</v>
      </c>
      <c r="G14" s="10">
        <v>44336.66815972222</v>
      </c>
      <c r="H14" s="9">
        <v>11200</v>
      </c>
      <c r="I14" s="11">
        <v>11200</v>
      </c>
      <c r="J14" s="9" t="s">
        <v>20</v>
      </c>
      <c r="K14" s="9" t="s">
        <v>19</v>
      </c>
      <c r="L14" s="9" t="s">
        <v>28</v>
      </c>
      <c r="M14" s="9">
        <v>0</v>
      </c>
    </row>
    <row r="15" spans="1:13" s="4" customFormat="1" x14ac:dyDescent="0.35">
      <c r="A15" s="9">
        <v>891380046</v>
      </c>
      <c r="B15" s="9" t="s">
        <v>18</v>
      </c>
      <c r="C15" s="9" t="s">
        <v>21</v>
      </c>
      <c r="D15" s="9">
        <v>33295</v>
      </c>
      <c r="E15" s="9" t="s">
        <v>22</v>
      </c>
      <c r="F15" s="10">
        <v>44300.642361111109</v>
      </c>
      <c r="G15" s="10">
        <v>44336.671701388892</v>
      </c>
      <c r="H15" s="9">
        <v>31028</v>
      </c>
      <c r="I15" s="11">
        <v>31028</v>
      </c>
      <c r="J15" s="9" t="s">
        <v>20</v>
      </c>
      <c r="K15" s="9" t="s">
        <v>19</v>
      </c>
      <c r="L15" s="9" t="s">
        <v>28</v>
      </c>
      <c r="M15" s="9">
        <v>0</v>
      </c>
    </row>
    <row r="16" spans="1:13" s="4" customFormat="1" x14ac:dyDescent="0.35">
      <c r="A16" s="9">
        <v>891380046</v>
      </c>
      <c r="B16" s="9" t="s">
        <v>18</v>
      </c>
      <c r="C16" s="9" t="s">
        <v>21</v>
      </c>
      <c r="D16" s="9">
        <v>36429</v>
      </c>
      <c r="E16" s="9" t="s">
        <v>22</v>
      </c>
      <c r="F16" s="10">
        <v>44332.728472222225</v>
      </c>
      <c r="G16" s="10">
        <v>44357.401053240741</v>
      </c>
      <c r="H16" s="9">
        <v>113607</v>
      </c>
      <c r="I16" s="11">
        <v>113607</v>
      </c>
      <c r="J16" s="9" t="s">
        <v>20</v>
      </c>
      <c r="K16" s="9" t="s">
        <v>19</v>
      </c>
      <c r="L16" s="9" t="s">
        <v>27</v>
      </c>
      <c r="M16" s="9">
        <v>0</v>
      </c>
    </row>
    <row r="17" spans="1:13" s="4" customFormat="1" x14ac:dyDescent="0.35">
      <c r="A17" s="9">
        <v>891380046</v>
      </c>
      <c r="B17" s="9" t="s">
        <v>18</v>
      </c>
      <c r="C17" s="9" t="s">
        <v>21</v>
      </c>
      <c r="D17" s="9">
        <v>38490</v>
      </c>
      <c r="E17" s="9" t="s">
        <v>22</v>
      </c>
      <c r="F17" s="10">
        <v>44351.428472222222</v>
      </c>
      <c r="G17" s="10">
        <v>44394.58761574074</v>
      </c>
      <c r="H17" s="9">
        <v>36300</v>
      </c>
      <c r="I17" s="11">
        <v>36300</v>
      </c>
      <c r="J17" s="9" t="s">
        <v>20</v>
      </c>
      <c r="K17" s="9" t="s">
        <v>19</v>
      </c>
      <c r="L17" s="9" t="s">
        <v>28</v>
      </c>
      <c r="M17" s="9">
        <v>0</v>
      </c>
    </row>
    <row r="18" spans="1:13" s="4" customFormat="1" x14ac:dyDescent="0.35">
      <c r="A18" s="9">
        <v>891380046</v>
      </c>
      <c r="B18" s="9" t="s">
        <v>18</v>
      </c>
      <c r="C18" s="9" t="s">
        <v>21</v>
      </c>
      <c r="D18" s="9">
        <v>46209</v>
      </c>
      <c r="E18" s="9" t="s">
        <v>22</v>
      </c>
      <c r="F18" s="10">
        <v>44417.65</v>
      </c>
      <c r="G18" s="10">
        <v>44439.427858796298</v>
      </c>
      <c r="H18" s="9">
        <v>11200</v>
      </c>
      <c r="I18" s="11">
        <v>11200</v>
      </c>
      <c r="J18" s="9" t="s">
        <v>20</v>
      </c>
      <c r="K18" s="9" t="s">
        <v>19</v>
      </c>
      <c r="L18" s="9" t="s">
        <v>28</v>
      </c>
      <c r="M18" s="9">
        <v>0</v>
      </c>
    </row>
    <row r="19" spans="1:13" s="4" customFormat="1" x14ac:dyDescent="0.35">
      <c r="A19" s="9">
        <v>891380046</v>
      </c>
      <c r="B19" s="9" t="s">
        <v>18</v>
      </c>
      <c r="C19" s="9" t="s">
        <v>21</v>
      </c>
      <c r="D19" s="9">
        <v>46210</v>
      </c>
      <c r="E19" s="9" t="s">
        <v>22</v>
      </c>
      <c r="F19" s="10">
        <v>44417.652083333334</v>
      </c>
      <c r="G19" s="10">
        <v>44439.427858796298</v>
      </c>
      <c r="H19" s="9">
        <v>11200</v>
      </c>
      <c r="I19" s="11">
        <v>11200</v>
      </c>
      <c r="J19" s="9" t="s">
        <v>20</v>
      </c>
      <c r="K19" s="9" t="s">
        <v>19</v>
      </c>
      <c r="L19" s="9" t="s">
        <v>28</v>
      </c>
      <c r="M19" s="9">
        <v>0</v>
      </c>
    </row>
    <row r="20" spans="1:13" s="4" customFormat="1" x14ac:dyDescent="0.35">
      <c r="A20" s="9">
        <v>891380046</v>
      </c>
      <c r="B20" s="9" t="s">
        <v>18</v>
      </c>
      <c r="C20" s="9" t="s">
        <v>21</v>
      </c>
      <c r="D20" s="9">
        <v>49182</v>
      </c>
      <c r="E20" s="9" t="s">
        <v>22</v>
      </c>
      <c r="F20" s="10">
        <v>44448.450694444444</v>
      </c>
      <c r="G20" s="10">
        <v>44488.322870370372</v>
      </c>
      <c r="H20" s="9">
        <v>11200</v>
      </c>
      <c r="I20" s="11">
        <v>11200</v>
      </c>
      <c r="J20" s="9" t="s">
        <v>20</v>
      </c>
      <c r="K20" s="9" t="s">
        <v>19</v>
      </c>
      <c r="L20" s="9" t="s">
        <v>28</v>
      </c>
      <c r="M20" s="9">
        <v>0</v>
      </c>
    </row>
    <row r="21" spans="1:13" s="4" customFormat="1" x14ac:dyDescent="0.35">
      <c r="A21" s="9">
        <v>891380046</v>
      </c>
      <c r="B21" s="9" t="s">
        <v>18</v>
      </c>
      <c r="C21" s="9" t="s">
        <v>21</v>
      </c>
      <c r="D21" s="9">
        <v>51278</v>
      </c>
      <c r="E21" s="9" t="s">
        <v>22</v>
      </c>
      <c r="F21" s="10">
        <v>44462.742361111108</v>
      </c>
      <c r="G21" s="10">
        <v>44488.330208333333</v>
      </c>
      <c r="H21" s="9">
        <v>17000</v>
      </c>
      <c r="I21" s="11">
        <v>17000</v>
      </c>
      <c r="J21" s="9" t="s">
        <v>20</v>
      </c>
      <c r="K21" s="9" t="s">
        <v>19</v>
      </c>
      <c r="L21" s="9" t="s">
        <v>28</v>
      </c>
      <c r="M21" s="9">
        <v>0</v>
      </c>
    </row>
    <row r="22" spans="1:13" s="4" customFormat="1" x14ac:dyDescent="0.35">
      <c r="A22" s="9">
        <v>891380046</v>
      </c>
      <c r="B22" s="9" t="s">
        <v>18</v>
      </c>
      <c r="C22" s="9" t="s">
        <v>21</v>
      </c>
      <c r="D22" s="9">
        <v>51279</v>
      </c>
      <c r="E22" s="9" t="s">
        <v>22</v>
      </c>
      <c r="F22" s="10">
        <v>44462.745138888888</v>
      </c>
      <c r="G22" s="10">
        <v>44488.330208333333</v>
      </c>
      <c r="H22" s="9">
        <v>24800</v>
      </c>
      <c r="I22" s="11">
        <v>22600</v>
      </c>
      <c r="J22" s="9" t="s">
        <v>20</v>
      </c>
      <c r="K22" s="9" t="s">
        <v>19</v>
      </c>
      <c r="L22" s="9" t="s">
        <v>28</v>
      </c>
      <c r="M22" s="9">
        <v>0</v>
      </c>
    </row>
    <row r="23" spans="1:13" s="4" customFormat="1" x14ac:dyDescent="0.35">
      <c r="A23" s="9">
        <v>891380046</v>
      </c>
      <c r="B23" s="9" t="s">
        <v>18</v>
      </c>
      <c r="C23" s="9" t="s">
        <v>21</v>
      </c>
      <c r="D23" s="9">
        <v>59516</v>
      </c>
      <c r="E23" s="9" t="s">
        <v>22</v>
      </c>
      <c r="F23" s="10">
        <v>44536.832638888889</v>
      </c>
      <c r="G23" s="10">
        <v>44561.536840277775</v>
      </c>
      <c r="H23" s="9">
        <v>126400</v>
      </c>
      <c r="I23" s="11">
        <v>126400</v>
      </c>
      <c r="J23" s="9" t="s">
        <v>20</v>
      </c>
      <c r="K23" s="9" t="s">
        <v>19</v>
      </c>
      <c r="L23" s="9" t="s">
        <v>27</v>
      </c>
      <c r="M23" s="9">
        <v>0</v>
      </c>
    </row>
    <row r="24" spans="1:13" s="4" customFormat="1" x14ac:dyDescent="0.35">
      <c r="A24" s="9">
        <v>891380046</v>
      </c>
      <c r="B24" s="9" t="s">
        <v>18</v>
      </c>
      <c r="C24" s="9" t="s">
        <v>21</v>
      </c>
      <c r="D24" s="9">
        <v>62070</v>
      </c>
      <c r="E24" s="9" t="s">
        <v>22</v>
      </c>
      <c r="F24" s="10">
        <v>44566.447222222225</v>
      </c>
      <c r="G24" s="10">
        <v>44603.398761574077</v>
      </c>
      <c r="H24" s="9">
        <v>40000</v>
      </c>
      <c r="I24" s="11">
        <v>36300</v>
      </c>
      <c r="J24" s="9" t="s">
        <v>20</v>
      </c>
      <c r="K24" s="9" t="s">
        <v>19</v>
      </c>
      <c r="L24" s="9" t="s">
        <v>28</v>
      </c>
      <c r="M24" s="9">
        <v>0</v>
      </c>
    </row>
    <row r="25" spans="1:13" s="4" customFormat="1" x14ac:dyDescent="0.35">
      <c r="A25" s="9">
        <v>891380046</v>
      </c>
      <c r="B25" s="9" t="s">
        <v>18</v>
      </c>
      <c r="C25" s="9" t="s">
        <v>21</v>
      </c>
      <c r="D25" s="9">
        <v>81650</v>
      </c>
      <c r="E25" s="9" t="s">
        <v>22</v>
      </c>
      <c r="F25" s="10">
        <v>44754.520833333336</v>
      </c>
      <c r="G25" s="10">
        <v>44791.724606481483</v>
      </c>
      <c r="H25" s="9">
        <v>80832</v>
      </c>
      <c r="I25" s="11">
        <v>80832</v>
      </c>
      <c r="J25" s="9" t="s">
        <v>20</v>
      </c>
      <c r="K25" s="9" t="s">
        <v>19</v>
      </c>
      <c r="L25" s="9" t="s">
        <v>27</v>
      </c>
      <c r="M25" s="9">
        <v>0</v>
      </c>
    </row>
    <row r="26" spans="1:13" s="4" customFormat="1" x14ac:dyDescent="0.35">
      <c r="A26" s="9">
        <v>891380046</v>
      </c>
      <c r="B26" s="9" t="s">
        <v>18</v>
      </c>
      <c r="C26" s="9" t="s">
        <v>21</v>
      </c>
      <c r="D26" s="9">
        <v>89404</v>
      </c>
      <c r="E26" s="9" t="s">
        <v>22</v>
      </c>
      <c r="F26" s="10">
        <v>44829.336805555555</v>
      </c>
      <c r="G26" s="10">
        <v>44846.478437500002</v>
      </c>
      <c r="H26" s="9">
        <v>12300</v>
      </c>
      <c r="I26" s="11">
        <v>12300</v>
      </c>
      <c r="J26" s="9" t="s">
        <v>20</v>
      </c>
      <c r="K26" s="9" t="s">
        <v>19</v>
      </c>
      <c r="L26" s="9" t="s">
        <v>28</v>
      </c>
      <c r="M26" s="9">
        <v>0</v>
      </c>
    </row>
    <row r="27" spans="1:13" s="4" customFormat="1" x14ac:dyDescent="0.35">
      <c r="A27" s="9">
        <v>891380046</v>
      </c>
      <c r="B27" s="9" t="s">
        <v>18</v>
      </c>
      <c r="C27" s="9" t="s">
        <v>21</v>
      </c>
      <c r="D27" s="9">
        <v>89717</v>
      </c>
      <c r="E27" s="9" t="s">
        <v>22</v>
      </c>
      <c r="F27" s="10">
        <v>44831.916666666664</v>
      </c>
      <c r="G27" s="10">
        <v>44846.479907407411</v>
      </c>
      <c r="H27" s="9">
        <v>125906</v>
      </c>
      <c r="I27" s="11">
        <v>6</v>
      </c>
      <c r="J27" s="9" t="s">
        <v>20</v>
      </c>
      <c r="K27" s="9" t="s">
        <v>19</v>
      </c>
      <c r="L27" s="9" t="s">
        <v>27</v>
      </c>
      <c r="M27" s="9">
        <v>0</v>
      </c>
    </row>
    <row r="28" spans="1:13" s="4" customFormat="1" x14ac:dyDescent="0.35">
      <c r="A28" s="9">
        <v>891380046</v>
      </c>
      <c r="B28" s="9" t="s">
        <v>18</v>
      </c>
      <c r="C28" s="9" t="s">
        <v>21</v>
      </c>
      <c r="D28" s="9">
        <v>147156</v>
      </c>
      <c r="E28" s="9" t="s">
        <v>22</v>
      </c>
      <c r="F28" s="10">
        <v>45314.725694444445</v>
      </c>
      <c r="G28" s="10">
        <v>45328.629247685189</v>
      </c>
      <c r="H28" s="9">
        <v>88340</v>
      </c>
      <c r="I28" s="11">
        <v>88340</v>
      </c>
      <c r="J28" s="9" t="s">
        <v>20</v>
      </c>
      <c r="K28" s="9" t="s">
        <v>19</v>
      </c>
      <c r="L28" s="9" t="s">
        <v>27</v>
      </c>
      <c r="M28" s="9">
        <v>0</v>
      </c>
    </row>
    <row r="29" spans="1:13" s="4" customFormat="1" x14ac:dyDescent="0.35">
      <c r="A29" s="9">
        <v>891380046</v>
      </c>
      <c r="B29" s="9" t="s">
        <v>18</v>
      </c>
      <c r="C29" s="9" t="s">
        <v>21</v>
      </c>
      <c r="D29" s="9">
        <v>154693</v>
      </c>
      <c r="E29" s="9" t="s">
        <v>22</v>
      </c>
      <c r="F29" s="10">
        <v>45369.162499999999</v>
      </c>
      <c r="G29" s="10">
        <v>45391.656631944446</v>
      </c>
      <c r="H29" s="9">
        <v>1148688</v>
      </c>
      <c r="I29" s="11">
        <v>1148688</v>
      </c>
      <c r="J29" s="9" t="s">
        <v>20</v>
      </c>
      <c r="K29" s="9" t="s">
        <v>19</v>
      </c>
      <c r="L29" s="9" t="s">
        <v>27</v>
      </c>
      <c r="M29" s="9">
        <v>0</v>
      </c>
    </row>
    <row r="30" spans="1:13" s="4" customFormat="1" x14ac:dyDescent="0.35">
      <c r="A30" s="9">
        <v>891380046</v>
      </c>
      <c r="B30" s="9" t="s">
        <v>18</v>
      </c>
      <c r="C30" s="9" t="s">
        <v>21</v>
      </c>
      <c r="D30" s="9">
        <v>161605</v>
      </c>
      <c r="E30" s="9" t="s">
        <v>23</v>
      </c>
      <c r="F30" s="10">
        <v>45422.580555555556</v>
      </c>
      <c r="G30" s="10">
        <v>45456.385092592594</v>
      </c>
      <c r="H30" s="9">
        <v>521100</v>
      </c>
      <c r="I30" s="11">
        <v>224500</v>
      </c>
      <c r="J30" s="9" t="s">
        <v>20</v>
      </c>
      <c r="K30" s="9" t="s">
        <v>19</v>
      </c>
      <c r="L30" s="9" t="s">
        <v>27</v>
      </c>
      <c r="M30" s="9">
        <v>0</v>
      </c>
    </row>
    <row r="31" spans="1:13" s="4" customFormat="1" x14ac:dyDescent="0.35">
      <c r="A31" s="9">
        <v>891380046</v>
      </c>
      <c r="B31" s="9" t="s">
        <v>18</v>
      </c>
      <c r="C31" s="9" t="s">
        <v>21</v>
      </c>
      <c r="D31" s="9">
        <v>162514</v>
      </c>
      <c r="E31" s="9" t="s">
        <v>23</v>
      </c>
      <c r="F31" s="10">
        <v>45429.286111111112</v>
      </c>
      <c r="G31" s="10">
        <v>45456.385092592594</v>
      </c>
      <c r="H31" s="9">
        <v>52000</v>
      </c>
      <c r="I31" s="11">
        <v>52000</v>
      </c>
      <c r="J31" s="9" t="s">
        <v>20</v>
      </c>
      <c r="K31" s="9" t="s">
        <v>19</v>
      </c>
      <c r="L31" s="9" t="s">
        <v>28</v>
      </c>
      <c r="M31" s="9">
        <v>0</v>
      </c>
    </row>
    <row r="32" spans="1:13" s="4" customFormat="1" x14ac:dyDescent="0.35">
      <c r="A32" s="9">
        <v>891380046</v>
      </c>
      <c r="B32" s="9" t="s">
        <v>18</v>
      </c>
      <c r="C32" s="9" t="s">
        <v>21</v>
      </c>
      <c r="D32" s="9">
        <v>163500</v>
      </c>
      <c r="E32" s="9" t="s">
        <v>23</v>
      </c>
      <c r="F32" s="10">
        <v>45435.392361111109</v>
      </c>
      <c r="G32" s="10">
        <v>45456.385092592594</v>
      </c>
      <c r="H32" s="9">
        <v>52000</v>
      </c>
      <c r="I32" s="11">
        <v>2300</v>
      </c>
      <c r="J32" s="9" t="s">
        <v>20</v>
      </c>
      <c r="K32" s="9" t="s">
        <v>19</v>
      </c>
      <c r="L32" s="9" t="s">
        <v>28</v>
      </c>
      <c r="M32" s="9">
        <v>0</v>
      </c>
    </row>
    <row r="33" spans="1:13" s="4" customFormat="1" x14ac:dyDescent="0.35">
      <c r="A33" s="9">
        <v>891380046</v>
      </c>
      <c r="B33" s="9" t="s">
        <v>18</v>
      </c>
      <c r="C33" s="9" t="s">
        <v>21</v>
      </c>
      <c r="D33" s="9">
        <v>165722</v>
      </c>
      <c r="E33" s="9" t="s">
        <v>23</v>
      </c>
      <c r="F33" s="10">
        <v>45449.706250000003</v>
      </c>
      <c r="G33" s="10">
        <v>45477.43476851852</v>
      </c>
      <c r="H33" s="9">
        <v>16000</v>
      </c>
      <c r="I33" s="11">
        <v>16000</v>
      </c>
      <c r="J33" s="9" t="s">
        <v>20</v>
      </c>
      <c r="K33" s="9" t="s">
        <v>19</v>
      </c>
      <c r="L33" s="9" t="s">
        <v>28</v>
      </c>
      <c r="M33" s="9">
        <v>0</v>
      </c>
    </row>
    <row r="34" spans="1:13" s="4" customFormat="1" x14ac:dyDescent="0.35">
      <c r="A34" s="9">
        <v>891380046</v>
      </c>
      <c r="B34" s="9" t="s">
        <v>18</v>
      </c>
      <c r="C34" s="9" t="s">
        <v>21</v>
      </c>
      <c r="D34" s="9">
        <v>165494</v>
      </c>
      <c r="E34" s="9" t="s">
        <v>23</v>
      </c>
      <c r="F34" s="10">
        <v>45448.430555555555</v>
      </c>
      <c r="G34" s="10">
        <v>45477.437256944446</v>
      </c>
      <c r="H34" s="9">
        <v>37700</v>
      </c>
      <c r="I34" s="11">
        <v>6600</v>
      </c>
      <c r="J34" s="9" t="s">
        <v>20</v>
      </c>
      <c r="K34" s="9" t="s">
        <v>19</v>
      </c>
      <c r="L34" s="9" t="s">
        <v>28</v>
      </c>
      <c r="M34" s="9">
        <v>0</v>
      </c>
    </row>
    <row r="35" spans="1:13" s="4" customFormat="1" x14ac:dyDescent="0.35">
      <c r="A35" s="9">
        <v>891380046</v>
      </c>
      <c r="B35" s="9" t="s">
        <v>18</v>
      </c>
      <c r="C35" s="9" t="s">
        <v>21</v>
      </c>
      <c r="D35" s="9">
        <v>170169</v>
      </c>
      <c r="E35" s="9" t="s">
        <v>23</v>
      </c>
      <c r="F35" s="10">
        <v>45481.413888888892</v>
      </c>
      <c r="G35" s="10">
        <v>45513.341168981482</v>
      </c>
      <c r="H35" s="9">
        <v>16000</v>
      </c>
      <c r="I35" s="11">
        <v>16000</v>
      </c>
      <c r="J35" s="9" t="s">
        <v>20</v>
      </c>
      <c r="K35" s="9" t="s">
        <v>19</v>
      </c>
      <c r="L35" s="9" t="s">
        <v>28</v>
      </c>
      <c r="M35" s="9">
        <v>0</v>
      </c>
    </row>
    <row r="36" spans="1:13" s="4" customFormat="1" x14ac:dyDescent="0.35">
      <c r="A36" s="9">
        <v>891380046</v>
      </c>
      <c r="B36" s="9" t="s">
        <v>18</v>
      </c>
      <c r="C36" s="9" t="s">
        <v>21</v>
      </c>
      <c r="D36" s="9">
        <v>180335</v>
      </c>
      <c r="E36" s="9" t="s">
        <v>23</v>
      </c>
      <c r="F36" s="10">
        <v>45557.283333333333</v>
      </c>
      <c r="G36" s="10">
        <v>45566.671122685184</v>
      </c>
      <c r="H36" s="9">
        <v>89475</v>
      </c>
      <c r="I36" s="11">
        <v>89475</v>
      </c>
      <c r="J36" s="9" t="s">
        <v>20</v>
      </c>
      <c r="K36" s="9" t="s">
        <v>19</v>
      </c>
      <c r="L36" s="9" t="s">
        <v>27</v>
      </c>
      <c r="M36" s="9">
        <v>0</v>
      </c>
    </row>
    <row r="37" spans="1:13" s="4" customFormat="1" x14ac:dyDescent="0.35">
      <c r="A37" s="9">
        <v>891380046</v>
      </c>
      <c r="B37" s="9" t="s">
        <v>18</v>
      </c>
      <c r="C37" s="9" t="s">
        <v>21</v>
      </c>
      <c r="D37" s="9">
        <v>180549</v>
      </c>
      <c r="E37" s="9" t="s">
        <v>23</v>
      </c>
      <c r="F37" s="10">
        <v>45559.129166666666</v>
      </c>
      <c r="G37" s="10">
        <v>45566.671122685184</v>
      </c>
      <c r="H37" s="9">
        <v>304599</v>
      </c>
      <c r="I37" s="11">
        <v>304599</v>
      </c>
      <c r="J37" s="9" t="s">
        <v>20</v>
      </c>
      <c r="K37" s="9" t="s">
        <v>19</v>
      </c>
      <c r="L37" s="9" t="s">
        <v>27</v>
      </c>
      <c r="M37" s="9">
        <v>0</v>
      </c>
    </row>
    <row r="38" spans="1:13" s="4" customFormat="1" x14ac:dyDescent="0.35">
      <c r="A38" s="9">
        <v>891380046</v>
      </c>
      <c r="B38" s="9" t="s">
        <v>18</v>
      </c>
      <c r="C38" s="9" t="s">
        <v>21</v>
      </c>
      <c r="D38" s="9">
        <v>181738</v>
      </c>
      <c r="E38" s="9" t="s">
        <v>24</v>
      </c>
      <c r="F38" s="10">
        <v>45567.331250000003</v>
      </c>
      <c r="G38" s="10">
        <v>45601.467581018522</v>
      </c>
      <c r="H38" s="9">
        <v>80000</v>
      </c>
      <c r="I38" s="11">
        <v>80000</v>
      </c>
      <c r="J38" s="9" t="s">
        <v>20</v>
      </c>
      <c r="K38" s="9" t="s">
        <v>19</v>
      </c>
      <c r="L38" s="9" t="s">
        <v>27</v>
      </c>
      <c r="M38" s="9">
        <v>0</v>
      </c>
    </row>
    <row r="39" spans="1:13" s="4" customFormat="1" x14ac:dyDescent="0.35">
      <c r="A39" s="9">
        <v>891380046</v>
      </c>
      <c r="B39" s="9" t="s">
        <v>18</v>
      </c>
      <c r="C39" s="9" t="s">
        <v>21</v>
      </c>
      <c r="D39" s="9">
        <v>189040</v>
      </c>
      <c r="E39" s="9" t="s">
        <v>24</v>
      </c>
      <c r="F39" s="10">
        <v>45620.515277777777</v>
      </c>
      <c r="G39" s="10">
        <v>45630.493634259263</v>
      </c>
      <c r="H39" s="9">
        <v>1397930</v>
      </c>
      <c r="I39" s="11">
        <v>1397930</v>
      </c>
      <c r="J39" s="9" t="s">
        <v>20</v>
      </c>
      <c r="K39" s="9" t="s">
        <v>19</v>
      </c>
      <c r="L39" s="9" t="s">
        <v>27</v>
      </c>
      <c r="M39" s="9">
        <v>0</v>
      </c>
    </row>
    <row r="40" spans="1:13" s="4" customFormat="1" x14ac:dyDescent="0.35">
      <c r="A40" s="9">
        <v>891380046</v>
      </c>
      <c r="B40" s="9" t="s">
        <v>18</v>
      </c>
      <c r="C40" s="9" t="s">
        <v>21</v>
      </c>
      <c r="D40" s="9">
        <v>189887</v>
      </c>
      <c r="E40" s="9" t="s">
        <v>24</v>
      </c>
      <c r="F40" s="10">
        <v>45625.34375</v>
      </c>
      <c r="G40" s="10">
        <v>45630.493634259263</v>
      </c>
      <c r="H40" s="9">
        <v>127740</v>
      </c>
      <c r="I40" s="11">
        <v>127740</v>
      </c>
      <c r="J40" s="9" t="s">
        <v>20</v>
      </c>
      <c r="K40" s="9" t="s">
        <v>19</v>
      </c>
      <c r="L40" s="9" t="s">
        <v>27</v>
      </c>
      <c r="M40" s="9">
        <v>0</v>
      </c>
    </row>
    <row r="41" spans="1:13" s="4" customFormat="1" x14ac:dyDescent="0.35">
      <c r="A41" s="9">
        <v>891380046</v>
      </c>
      <c r="B41" s="9" t="s">
        <v>18</v>
      </c>
      <c r="C41" s="9" t="s">
        <v>21</v>
      </c>
      <c r="D41" s="9">
        <v>194593</v>
      </c>
      <c r="E41" s="9" t="s">
        <v>25</v>
      </c>
      <c r="F41" s="10">
        <v>45665.678472222222</v>
      </c>
      <c r="G41" s="10">
        <v>45695.31527777778</v>
      </c>
      <c r="H41" s="9">
        <v>17600</v>
      </c>
      <c r="I41" s="11">
        <v>17600</v>
      </c>
      <c r="J41" s="9" t="s">
        <v>20</v>
      </c>
      <c r="K41" s="9" t="s">
        <v>19</v>
      </c>
      <c r="L41" s="9" t="s">
        <v>27</v>
      </c>
      <c r="M41" s="9">
        <v>0</v>
      </c>
    </row>
    <row r="42" spans="1:13" s="4" customFormat="1" x14ac:dyDescent="0.35">
      <c r="A42" s="9">
        <v>891380046</v>
      </c>
      <c r="B42" s="9" t="s">
        <v>18</v>
      </c>
      <c r="C42" s="9" t="s">
        <v>21</v>
      </c>
      <c r="D42" s="9">
        <v>195502</v>
      </c>
      <c r="E42" s="9" t="s">
        <v>25</v>
      </c>
      <c r="F42" s="10">
        <v>45672.329861111109</v>
      </c>
      <c r="G42" s="10">
        <v>45695.31527777778</v>
      </c>
      <c r="H42" s="9">
        <v>52800</v>
      </c>
      <c r="I42" s="11">
        <v>52800</v>
      </c>
      <c r="J42" s="9" t="s">
        <v>20</v>
      </c>
      <c r="K42" s="9" t="s">
        <v>19</v>
      </c>
      <c r="L42" s="9" t="s">
        <v>27</v>
      </c>
      <c r="M42" s="9">
        <v>0</v>
      </c>
    </row>
    <row r="43" spans="1:13" s="4" customFormat="1" x14ac:dyDescent="0.35">
      <c r="A43" s="9">
        <v>891380046</v>
      </c>
      <c r="B43" s="9" t="s">
        <v>18</v>
      </c>
      <c r="C43" s="9" t="s">
        <v>21</v>
      </c>
      <c r="D43" s="9">
        <v>197126</v>
      </c>
      <c r="E43" s="9" t="s">
        <v>25</v>
      </c>
      <c r="F43" s="10">
        <v>45682.593055555553</v>
      </c>
      <c r="G43" s="10">
        <v>45695.31527777778</v>
      </c>
      <c r="H43" s="9">
        <v>17600</v>
      </c>
      <c r="I43" s="11">
        <v>17600</v>
      </c>
      <c r="J43" s="9" t="s">
        <v>20</v>
      </c>
      <c r="K43" s="9" t="s">
        <v>19</v>
      </c>
      <c r="L43" s="9" t="s">
        <v>28</v>
      </c>
      <c r="M43" s="9">
        <v>0</v>
      </c>
    </row>
    <row r="44" spans="1:13" s="4" customFormat="1" x14ac:dyDescent="0.35">
      <c r="A44" s="9">
        <v>891380046</v>
      </c>
      <c r="B44" s="9" t="s">
        <v>18</v>
      </c>
      <c r="C44" s="9" t="s">
        <v>21</v>
      </c>
      <c r="D44" s="9">
        <v>196790</v>
      </c>
      <c r="E44" s="9" t="s">
        <v>25</v>
      </c>
      <c r="F44" s="10">
        <v>45679.927083333336</v>
      </c>
      <c r="G44" s="10">
        <v>45695.331111111111</v>
      </c>
      <c r="H44" s="9">
        <v>2710</v>
      </c>
      <c r="I44" s="11">
        <v>2710</v>
      </c>
      <c r="J44" s="9" t="s">
        <v>20</v>
      </c>
      <c r="K44" s="9" t="s">
        <v>19</v>
      </c>
      <c r="L44" s="9" t="s">
        <v>28</v>
      </c>
      <c r="M44" s="9">
        <v>0</v>
      </c>
    </row>
    <row r="45" spans="1:13" s="4" customFormat="1" x14ac:dyDescent="0.35">
      <c r="A45" s="9">
        <v>891380046</v>
      </c>
      <c r="B45" s="9" t="s">
        <v>18</v>
      </c>
      <c r="C45" s="9" t="s">
        <v>21</v>
      </c>
      <c r="D45" s="9">
        <v>198563</v>
      </c>
      <c r="E45" s="9" t="s">
        <v>26</v>
      </c>
      <c r="F45" s="10">
        <v>45693.378472222219</v>
      </c>
      <c r="G45" s="10">
        <v>45722.447997685187</v>
      </c>
      <c r="H45" s="9">
        <v>96240</v>
      </c>
      <c r="I45" s="11">
        <v>96240</v>
      </c>
      <c r="J45" s="9" t="s">
        <v>20</v>
      </c>
      <c r="K45" s="9" t="s">
        <v>19</v>
      </c>
      <c r="L45" s="9" t="s">
        <v>27</v>
      </c>
      <c r="M45" s="9">
        <v>0</v>
      </c>
    </row>
    <row r="46" spans="1:13" s="4" customFormat="1" x14ac:dyDescent="0.35">
      <c r="A46" s="9">
        <v>891380046</v>
      </c>
      <c r="B46" s="9" t="s">
        <v>18</v>
      </c>
      <c r="C46" s="9" t="s">
        <v>21</v>
      </c>
      <c r="D46" s="9">
        <v>199107</v>
      </c>
      <c r="E46" s="9" t="s">
        <v>26</v>
      </c>
      <c r="F46" s="10">
        <v>45698.65902777778</v>
      </c>
      <c r="G46" s="10">
        <v>45722.448009259257</v>
      </c>
      <c r="H46" s="9">
        <v>167020</v>
      </c>
      <c r="I46" s="11">
        <v>167020</v>
      </c>
      <c r="J46" s="9" t="s">
        <v>20</v>
      </c>
      <c r="K46" s="9" t="s">
        <v>19</v>
      </c>
      <c r="L46" s="9" t="s">
        <v>27</v>
      </c>
      <c r="M46" s="9">
        <v>0</v>
      </c>
    </row>
    <row r="47" spans="1:13" s="4" customFormat="1" x14ac:dyDescent="0.35">
      <c r="A47" s="9">
        <v>891380046</v>
      </c>
      <c r="B47" s="9" t="s">
        <v>18</v>
      </c>
      <c r="C47" s="9" t="s">
        <v>21</v>
      </c>
      <c r="D47" s="9">
        <v>199646</v>
      </c>
      <c r="E47" s="9" t="s">
        <v>26</v>
      </c>
      <c r="F47" s="10">
        <v>45702.643055555556</v>
      </c>
      <c r="G47" s="10">
        <v>45722.448009259257</v>
      </c>
      <c r="H47" s="9">
        <v>163020</v>
      </c>
      <c r="I47" s="11">
        <v>163020</v>
      </c>
      <c r="J47" s="9" t="s">
        <v>20</v>
      </c>
      <c r="K47" s="9" t="s">
        <v>19</v>
      </c>
      <c r="L47" s="9" t="s">
        <v>27</v>
      </c>
      <c r="M47" s="9">
        <v>0</v>
      </c>
    </row>
    <row r="48" spans="1:13" s="4" customFormat="1" x14ac:dyDescent="0.35">
      <c r="A48" s="9">
        <v>891380046</v>
      </c>
      <c r="B48" s="9" t="s">
        <v>18</v>
      </c>
      <c r="C48" s="9" t="s">
        <v>21</v>
      </c>
      <c r="D48" s="9">
        <v>204164</v>
      </c>
      <c r="E48" s="9" t="s">
        <v>26</v>
      </c>
      <c r="F48" s="10">
        <v>45747.618750000001</v>
      </c>
      <c r="G48" s="10">
        <v>45750.66542824074</v>
      </c>
      <c r="H48" s="9">
        <v>110230</v>
      </c>
      <c r="I48" s="11">
        <v>110230</v>
      </c>
      <c r="J48" s="9" t="s">
        <v>20</v>
      </c>
      <c r="K48" s="9" t="s">
        <v>19</v>
      </c>
      <c r="L48" s="9" t="s">
        <v>27</v>
      </c>
      <c r="M48" s="9">
        <v>0</v>
      </c>
    </row>
    <row r="49" spans="1:13" s="4" customFormat="1" x14ac:dyDescent="0.35">
      <c r="A49" s="97" t="s">
        <v>17</v>
      </c>
      <c r="B49" s="98"/>
      <c r="C49" s="98"/>
      <c r="D49" s="98"/>
      <c r="E49" s="98"/>
      <c r="F49" s="98"/>
      <c r="G49" s="99"/>
      <c r="H49" s="5">
        <f>SUM(H4:H48)</f>
        <v>7349674</v>
      </c>
      <c r="I49" s="5">
        <f>SUM(I4:I48)</f>
        <v>5808181</v>
      </c>
      <c r="J49" s="6"/>
      <c r="K49" s="6"/>
      <c r="L49" s="6"/>
      <c r="M49" s="7"/>
    </row>
  </sheetData>
  <autoFilter ref="A3:M3" xr:uid="{00000000-0001-0000-0000-000000000000}"/>
  <mergeCells count="4">
    <mergeCell ref="A49:G49"/>
    <mergeCell ref="A1:B2"/>
    <mergeCell ref="C1:L1"/>
    <mergeCell ref="C2:L2"/>
  </mergeCells>
  <dataValidations count="1">
    <dataValidation type="whole" operator="greaterThan" allowBlank="1" showInputMessage="1" showErrorMessage="1" errorTitle="DATO ERRADO" error="El valor debe ser diferente de cero" sqref="H3:I1048576" xr:uid="{00000000-0002-0000-0000-000000000000}">
      <formula1>1</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CCBB1-A193-497D-AD1A-C4684A9E0B12}">
  <sheetPr filterMode="1"/>
  <dimension ref="A1:BB47"/>
  <sheetViews>
    <sheetView workbookViewId="0">
      <selection activeCell="G2" sqref="G2"/>
    </sheetView>
  </sheetViews>
  <sheetFormatPr baseColWidth="10" defaultRowHeight="14.5" x14ac:dyDescent="0.35"/>
  <cols>
    <col min="1" max="1" width="9.54296875" customWidth="1"/>
    <col min="3" max="3" width="6.36328125" hidden="1" customWidth="1"/>
    <col min="4" max="4" width="6.6328125" hidden="1" customWidth="1"/>
    <col min="5" max="5" width="8.453125" bestFit="1" customWidth="1"/>
    <col min="6" max="6" width="0" hidden="1" customWidth="1"/>
    <col min="7" max="8" width="8.453125" bestFit="1" customWidth="1"/>
    <col min="11" max="11" width="8.90625" customWidth="1"/>
    <col min="12" max="12" width="8.453125" customWidth="1"/>
    <col min="13" max="13" width="9.7265625" customWidth="1"/>
    <col min="21" max="21" width="9.7265625" customWidth="1"/>
    <col min="22" max="22" width="9" customWidth="1"/>
    <col min="34" max="34" width="12.453125" customWidth="1"/>
    <col min="36" max="36" width="12.26953125" customWidth="1"/>
    <col min="44" max="44" width="13.7265625" customWidth="1"/>
    <col min="46" max="46" width="14.90625" customWidth="1"/>
    <col min="48" max="48" width="12.36328125" customWidth="1"/>
    <col min="51" max="51" width="13.81640625" customWidth="1"/>
    <col min="52" max="52" width="12.90625" style="96" customWidth="1"/>
    <col min="54" max="54" width="13.81640625" customWidth="1"/>
  </cols>
  <sheetData>
    <row r="1" spans="1:54" s="8" customFormat="1" ht="19" customHeight="1" x14ac:dyDescent="0.2">
      <c r="A1" s="12">
        <v>45777</v>
      </c>
      <c r="B1" s="13"/>
      <c r="C1" s="13"/>
      <c r="D1" s="13"/>
      <c r="E1" s="13"/>
      <c r="F1" s="13"/>
      <c r="G1" s="14"/>
      <c r="H1" s="14"/>
      <c r="I1" s="15">
        <f>+SUBTOTAL(9,I3:I1048576)</f>
        <v>4016085</v>
      </c>
      <c r="J1" s="15">
        <f>+SUBTOTAL(9,J3:J1048576)</f>
        <v>4007985</v>
      </c>
      <c r="K1" s="13"/>
      <c r="L1" s="13"/>
      <c r="M1" s="13"/>
      <c r="N1" s="16">
        <f>+J1-SUM(AN1:AV1)</f>
        <v>0</v>
      </c>
      <c r="O1" s="17"/>
      <c r="P1" s="18">
        <f>+SUBTOTAL(9,P3:P26698)</f>
        <v>536510</v>
      </c>
      <c r="Q1" s="19"/>
      <c r="R1" s="17"/>
      <c r="S1" s="14"/>
      <c r="T1" s="14"/>
      <c r="U1" s="14"/>
      <c r="V1" s="14"/>
      <c r="W1" s="17"/>
      <c r="X1" s="17"/>
      <c r="Y1" s="18">
        <f t="shared" ref="Y1:AC1" si="0">+SUBTOTAL(9,Y3:Y26698)</f>
        <v>4007985</v>
      </c>
      <c r="Z1" s="18">
        <f t="shared" si="0"/>
        <v>4007985</v>
      </c>
      <c r="AA1" s="18">
        <f t="shared" si="0"/>
        <v>0</v>
      </c>
      <c r="AB1" s="18">
        <f t="shared" si="0"/>
        <v>0</v>
      </c>
      <c r="AC1" s="18">
        <f t="shared" si="0"/>
        <v>3471475</v>
      </c>
      <c r="AD1" s="17"/>
      <c r="AE1" s="17"/>
      <c r="AF1" s="17"/>
      <c r="AG1" s="18">
        <f t="shared" ref="AG1" si="1">+SUBTOTAL(9,AG3:AG26698)</f>
        <v>3471475</v>
      </c>
      <c r="AH1" s="17"/>
      <c r="AI1" s="17"/>
      <c r="AJ1" s="17"/>
      <c r="AK1" s="17"/>
      <c r="AL1" s="17"/>
      <c r="AM1" s="17"/>
      <c r="AN1" s="18">
        <f>+SUBTOTAL(9,AN3:AN26698)</f>
        <v>0</v>
      </c>
      <c r="AO1" s="18">
        <f t="shared" ref="AO1:AW1" si="2">+SUBTOTAL(9,AO3:AO26698)</f>
        <v>3471475</v>
      </c>
      <c r="AP1" s="18">
        <f t="shared" si="2"/>
        <v>0</v>
      </c>
      <c r="AQ1" s="18">
        <f t="shared" si="2"/>
        <v>0</v>
      </c>
      <c r="AR1" s="18">
        <f t="shared" si="2"/>
        <v>0</v>
      </c>
      <c r="AS1" s="18">
        <f t="shared" si="2"/>
        <v>0</v>
      </c>
      <c r="AT1" s="18">
        <f t="shared" si="2"/>
        <v>536510</v>
      </c>
      <c r="AU1" s="18">
        <f t="shared" si="2"/>
        <v>0</v>
      </c>
      <c r="AV1" s="18">
        <f t="shared" si="2"/>
        <v>0</v>
      </c>
      <c r="AW1" s="18">
        <f t="shared" si="2"/>
        <v>0</v>
      </c>
      <c r="AX1" s="20"/>
      <c r="AZ1" s="93"/>
      <c r="BA1" s="20"/>
      <c r="BB1" s="21"/>
    </row>
    <row r="2" spans="1:54" s="34" customFormat="1" ht="29" customHeight="1" x14ac:dyDescent="0.2">
      <c r="A2" s="3" t="s">
        <v>6</v>
      </c>
      <c r="B2" s="3" t="s">
        <v>8</v>
      </c>
      <c r="C2" s="3" t="s">
        <v>0</v>
      </c>
      <c r="D2" s="3" t="s">
        <v>1</v>
      </c>
      <c r="E2" s="3" t="s">
        <v>29</v>
      </c>
      <c r="F2" s="3" t="s">
        <v>30</v>
      </c>
      <c r="G2" s="22" t="s">
        <v>2</v>
      </c>
      <c r="H2" s="22" t="s">
        <v>3</v>
      </c>
      <c r="I2" s="23" t="s">
        <v>4</v>
      </c>
      <c r="J2" s="23" t="s">
        <v>5</v>
      </c>
      <c r="K2" s="3" t="s">
        <v>7</v>
      </c>
      <c r="L2" s="3" t="s">
        <v>9</v>
      </c>
      <c r="M2" s="3" t="s">
        <v>10</v>
      </c>
      <c r="N2" s="24" t="s">
        <v>31</v>
      </c>
      <c r="O2" s="25" t="str">
        <f ca="1">+CONCATENATE("ESTADO EPS ",TEXT(TODAY(),"DD-MM-YYYY"))</f>
        <v>ESTADO EPS 29-05-2025</v>
      </c>
      <c r="P2" s="26" t="s">
        <v>32</v>
      </c>
      <c r="Q2" s="27" t="s">
        <v>33</v>
      </c>
      <c r="R2" s="28" t="s">
        <v>34</v>
      </c>
      <c r="S2" s="29" t="s">
        <v>35</v>
      </c>
      <c r="T2" s="29" t="s">
        <v>36</v>
      </c>
      <c r="U2" s="29" t="s">
        <v>37</v>
      </c>
      <c r="V2" s="29" t="s">
        <v>38</v>
      </c>
      <c r="W2" s="28" t="s">
        <v>39</v>
      </c>
      <c r="X2" s="28" t="s">
        <v>40</v>
      </c>
      <c r="Y2" s="28" t="s">
        <v>41</v>
      </c>
      <c r="Z2" s="28" t="s">
        <v>42</v>
      </c>
      <c r="AA2" s="28" t="s">
        <v>43</v>
      </c>
      <c r="AB2" s="28" t="s">
        <v>45</v>
      </c>
      <c r="AC2" s="28" t="s">
        <v>46</v>
      </c>
      <c r="AD2" s="28" t="s">
        <v>47</v>
      </c>
      <c r="AE2" s="28" t="s">
        <v>48</v>
      </c>
      <c r="AF2" s="28" t="s">
        <v>49</v>
      </c>
      <c r="AG2" s="30" t="s">
        <v>50</v>
      </c>
      <c r="AH2" s="30" t="s">
        <v>51</v>
      </c>
      <c r="AI2" s="30" t="s">
        <v>52</v>
      </c>
      <c r="AJ2" s="30" t="s">
        <v>53</v>
      </c>
      <c r="AK2" s="30" t="s">
        <v>54</v>
      </c>
      <c r="AL2" s="30" t="s">
        <v>55</v>
      </c>
      <c r="AM2" s="30" t="s">
        <v>56</v>
      </c>
      <c r="AN2" s="31" t="s">
        <v>57</v>
      </c>
      <c r="AO2" s="31" t="s">
        <v>58</v>
      </c>
      <c r="AP2" s="31" t="s">
        <v>59</v>
      </c>
      <c r="AQ2" s="31" t="s">
        <v>290</v>
      </c>
      <c r="AR2" s="31" t="s">
        <v>60</v>
      </c>
      <c r="AS2" s="31" t="s">
        <v>44</v>
      </c>
      <c r="AT2" s="31" t="s">
        <v>61</v>
      </c>
      <c r="AU2" s="31" t="s">
        <v>62</v>
      </c>
      <c r="AV2" s="32" t="s">
        <v>63</v>
      </c>
      <c r="AW2" s="33" t="s">
        <v>64</v>
      </c>
      <c r="AX2" s="33" t="s">
        <v>65</v>
      </c>
      <c r="AY2" s="33" t="s">
        <v>66</v>
      </c>
      <c r="AZ2" s="94" t="s">
        <v>67</v>
      </c>
      <c r="BA2" s="33" t="s">
        <v>68</v>
      </c>
      <c r="BB2" s="33" t="s">
        <v>69</v>
      </c>
    </row>
    <row r="3" spans="1:54" s="8" customFormat="1" ht="10" hidden="1" x14ac:dyDescent="0.2">
      <c r="A3" s="35">
        <v>891380046</v>
      </c>
      <c r="B3" s="35" t="s">
        <v>70</v>
      </c>
      <c r="C3" s="36" t="s">
        <v>21</v>
      </c>
      <c r="D3" s="37">
        <v>161605</v>
      </c>
      <c r="E3" s="35" t="s">
        <v>212</v>
      </c>
      <c r="F3" s="35" t="s">
        <v>213</v>
      </c>
      <c r="G3" s="38">
        <v>45422.580555555556</v>
      </c>
      <c r="H3" s="38">
        <v>45456.385092592594</v>
      </c>
      <c r="I3" s="39">
        <v>521100</v>
      </c>
      <c r="J3" s="39">
        <v>224500</v>
      </c>
      <c r="K3" s="39" t="s">
        <v>20</v>
      </c>
      <c r="L3" s="39" t="s">
        <v>19</v>
      </c>
      <c r="M3" s="39" t="s">
        <v>27</v>
      </c>
      <c r="N3" s="40" t="s">
        <v>253</v>
      </c>
      <c r="O3" s="41" t="s">
        <v>214</v>
      </c>
      <c r="P3" s="41">
        <v>0</v>
      </c>
      <c r="Q3" s="40"/>
      <c r="R3" s="40" t="s">
        <v>201</v>
      </c>
      <c r="S3" s="42">
        <v>45422</v>
      </c>
      <c r="T3" s="42">
        <v>45455</v>
      </c>
      <c r="U3" s="42">
        <v>45707</v>
      </c>
      <c r="V3" s="42"/>
      <c r="W3" s="36">
        <v>70</v>
      </c>
      <c r="X3" s="36" t="s">
        <v>75</v>
      </c>
      <c r="Y3" s="41">
        <v>521100</v>
      </c>
      <c r="Z3" s="41">
        <v>224500</v>
      </c>
      <c r="AA3" s="41">
        <v>0</v>
      </c>
      <c r="AB3" s="41">
        <v>224500</v>
      </c>
      <c r="AC3" s="41">
        <v>0</v>
      </c>
      <c r="AD3" s="40"/>
      <c r="AE3" s="40" t="s">
        <v>215</v>
      </c>
      <c r="AF3" s="40" t="s">
        <v>216</v>
      </c>
      <c r="AG3" s="41">
        <v>0</v>
      </c>
      <c r="AH3" s="40"/>
      <c r="AI3" s="40"/>
      <c r="AJ3" s="40"/>
      <c r="AK3" s="40" t="s">
        <v>111</v>
      </c>
      <c r="AL3" s="40"/>
      <c r="AM3" s="40" t="s">
        <v>204</v>
      </c>
      <c r="AN3" s="41">
        <v>0</v>
      </c>
      <c r="AO3" s="41">
        <v>0</v>
      </c>
      <c r="AP3" s="41">
        <v>0</v>
      </c>
      <c r="AQ3" s="39">
        <v>224500</v>
      </c>
      <c r="AR3" s="41">
        <v>0</v>
      </c>
      <c r="AS3" s="41">
        <v>0</v>
      </c>
      <c r="AT3" s="41">
        <v>0</v>
      </c>
      <c r="AU3" s="41">
        <v>0</v>
      </c>
      <c r="AV3" s="41">
        <v>0</v>
      </c>
      <c r="AW3" s="41">
        <v>296600</v>
      </c>
      <c r="AX3" s="41">
        <v>0</v>
      </c>
      <c r="AY3" s="92">
        <v>2201539610</v>
      </c>
      <c r="AZ3" s="95">
        <v>45524</v>
      </c>
      <c r="BA3" s="40" t="str">
        <f>VLOOKUP($AY3,[3]Hoja1!$F$4:$I$69,3,0)</f>
        <v>(en blanco)</v>
      </c>
      <c r="BB3" s="41">
        <f>VLOOKUP($AY3,[3]Hoja1!$F$4:$I$69,4,0)</f>
        <v>2503740</v>
      </c>
    </row>
    <row r="4" spans="1:54" s="8" customFormat="1" ht="10" hidden="1" x14ac:dyDescent="0.2">
      <c r="A4" s="35">
        <v>891380046</v>
      </c>
      <c r="B4" s="35" t="s">
        <v>70</v>
      </c>
      <c r="C4" s="36" t="s">
        <v>21</v>
      </c>
      <c r="D4" s="37">
        <v>163500</v>
      </c>
      <c r="E4" s="35" t="s">
        <v>217</v>
      </c>
      <c r="F4" s="35" t="s">
        <v>218</v>
      </c>
      <c r="G4" s="38">
        <v>45435.392361111109</v>
      </c>
      <c r="H4" s="38">
        <v>45456.385092592594</v>
      </c>
      <c r="I4" s="39">
        <v>52000</v>
      </c>
      <c r="J4" s="39">
        <v>2300</v>
      </c>
      <c r="K4" s="39" t="s">
        <v>20</v>
      </c>
      <c r="L4" s="39" t="s">
        <v>19</v>
      </c>
      <c r="M4" s="39" t="s">
        <v>28</v>
      </c>
      <c r="N4" s="40" t="s">
        <v>253</v>
      </c>
      <c r="O4" s="41" t="s">
        <v>214</v>
      </c>
      <c r="P4" s="41">
        <v>0</v>
      </c>
      <c r="Q4" s="40"/>
      <c r="R4" s="40" t="s">
        <v>201</v>
      </c>
      <c r="S4" s="42">
        <v>45435</v>
      </c>
      <c r="T4" s="42">
        <v>45455</v>
      </c>
      <c r="U4" s="42">
        <v>45707</v>
      </c>
      <c r="V4" s="42"/>
      <c r="W4" s="36">
        <v>70</v>
      </c>
      <c r="X4" s="36" t="s">
        <v>75</v>
      </c>
      <c r="Y4" s="41">
        <v>52000</v>
      </c>
      <c r="Z4" s="41">
        <v>2300</v>
      </c>
      <c r="AA4" s="41">
        <v>2200</v>
      </c>
      <c r="AB4" s="41">
        <v>2300</v>
      </c>
      <c r="AC4" s="41">
        <v>0</v>
      </c>
      <c r="AD4" s="40"/>
      <c r="AE4" s="40" t="s">
        <v>219</v>
      </c>
      <c r="AF4" s="40" t="s">
        <v>220</v>
      </c>
      <c r="AG4" s="41">
        <v>0</v>
      </c>
      <c r="AH4" s="40"/>
      <c r="AI4" s="40"/>
      <c r="AJ4" s="40"/>
      <c r="AK4" s="40" t="s">
        <v>162</v>
      </c>
      <c r="AL4" s="40"/>
      <c r="AM4" s="40" t="s">
        <v>221</v>
      </c>
      <c r="AN4" s="41">
        <v>0</v>
      </c>
      <c r="AO4" s="41">
        <v>0</v>
      </c>
      <c r="AP4" s="41">
        <v>0</v>
      </c>
      <c r="AQ4" s="39">
        <v>2300</v>
      </c>
      <c r="AR4" s="41">
        <v>0</v>
      </c>
      <c r="AS4" s="41">
        <v>0</v>
      </c>
      <c r="AT4" s="41">
        <v>0</v>
      </c>
      <c r="AU4" s="41">
        <v>0</v>
      </c>
      <c r="AV4" s="41">
        <v>0</v>
      </c>
      <c r="AW4" s="41">
        <v>47500</v>
      </c>
      <c r="AX4" s="41">
        <v>0</v>
      </c>
      <c r="AY4" s="92">
        <v>4800066187</v>
      </c>
      <c r="AZ4" s="95">
        <v>45623</v>
      </c>
      <c r="BA4" s="40" t="str">
        <f>VLOOKUP($AY4,[3]Hoja1!$F$4:$I$69,3,0)</f>
        <v>PAGO DIRECTO RC 3ER PROC. NOVIEMBRE</v>
      </c>
      <c r="BB4" s="41">
        <f>VLOOKUP($AY4,[3]Hoja1!$F$4:$I$69,4,0)</f>
        <v>1758879</v>
      </c>
    </row>
    <row r="5" spans="1:54" s="8" customFormat="1" ht="10" hidden="1" x14ac:dyDescent="0.2">
      <c r="A5" s="35">
        <v>891380046</v>
      </c>
      <c r="B5" s="35" t="s">
        <v>70</v>
      </c>
      <c r="C5" s="36" t="s">
        <v>21</v>
      </c>
      <c r="D5" s="37">
        <v>165494</v>
      </c>
      <c r="E5" s="35" t="s">
        <v>222</v>
      </c>
      <c r="F5" s="35" t="s">
        <v>223</v>
      </c>
      <c r="G5" s="38">
        <v>45448.430555555555</v>
      </c>
      <c r="H5" s="38">
        <v>45477.437256944446</v>
      </c>
      <c r="I5" s="39">
        <v>37700</v>
      </c>
      <c r="J5" s="39">
        <v>6600</v>
      </c>
      <c r="K5" s="39" t="s">
        <v>20</v>
      </c>
      <c r="L5" s="39" t="s">
        <v>19</v>
      </c>
      <c r="M5" s="39" t="s">
        <v>28</v>
      </c>
      <c r="N5" s="40" t="s">
        <v>253</v>
      </c>
      <c r="O5" s="41" t="s">
        <v>214</v>
      </c>
      <c r="P5" s="41">
        <v>0</v>
      </c>
      <c r="Q5" s="40"/>
      <c r="R5" s="40" t="s">
        <v>201</v>
      </c>
      <c r="S5" s="42">
        <v>45448</v>
      </c>
      <c r="T5" s="42">
        <v>45477</v>
      </c>
      <c r="U5" s="42">
        <v>45707</v>
      </c>
      <c r="V5" s="42"/>
      <c r="W5" s="36">
        <v>70</v>
      </c>
      <c r="X5" s="36" t="s">
        <v>75</v>
      </c>
      <c r="Y5" s="41">
        <v>37700</v>
      </c>
      <c r="Z5" s="41">
        <v>6600</v>
      </c>
      <c r="AA5" s="41">
        <v>4500</v>
      </c>
      <c r="AB5" s="41">
        <v>6600</v>
      </c>
      <c r="AC5" s="41">
        <v>0</v>
      </c>
      <c r="AD5" s="40"/>
      <c r="AE5" s="40" t="s">
        <v>224</v>
      </c>
      <c r="AF5" s="40" t="s">
        <v>225</v>
      </c>
      <c r="AG5" s="41">
        <v>0</v>
      </c>
      <c r="AH5" s="40"/>
      <c r="AI5" s="40"/>
      <c r="AJ5" s="40"/>
      <c r="AK5" s="40" t="s">
        <v>162</v>
      </c>
      <c r="AL5" s="40"/>
      <c r="AM5" s="40" t="s">
        <v>221</v>
      </c>
      <c r="AN5" s="41">
        <v>0</v>
      </c>
      <c r="AO5" s="41">
        <v>0</v>
      </c>
      <c r="AP5" s="41">
        <v>0</v>
      </c>
      <c r="AQ5" s="39">
        <v>6600</v>
      </c>
      <c r="AR5" s="41">
        <v>0</v>
      </c>
      <c r="AS5" s="41">
        <v>0</v>
      </c>
      <c r="AT5" s="41">
        <v>0</v>
      </c>
      <c r="AU5" s="41">
        <v>0</v>
      </c>
      <c r="AV5" s="41">
        <v>0</v>
      </c>
      <c r="AW5" s="41">
        <v>31100</v>
      </c>
      <c r="AX5" s="41">
        <v>0</v>
      </c>
      <c r="AY5" s="92">
        <v>2201539610</v>
      </c>
      <c r="AZ5" s="95">
        <v>45524</v>
      </c>
      <c r="BA5" s="40" t="str">
        <f>VLOOKUP($AY5,[3]Hoja1!$F$4:$I$69,3,0)</f>
        <v>(en blanco)</v>
      </c>
      <c r="BB5" s="41">
        <f>VLOOKUP($AY5,[3]Hoja1!$F$4:$I$69,4,0)</f>
        <v>2503740</v>
      </c>
    </row>
    <row r="6" spans="1:54" s="8" customFormat="1" ht="10" hidden="1" x14ac:dyDescent="0.2">
      <c r="A6" s="35">
        <v>891380046</v>
      </c>
      <c r="B6" s="35" t="s">
        <v>70</v>
      </c>
      <c r="C6" s="36" t="s">
        <v>21</v>
      </c>
      <c r="D6" s="37">
        <v>89717</v>
      </c>
      <c r="E6" s="35" t="s">
        <v>226</v>
      </c>
      <c r="F6" s="35" t="s">
        <v>227</v>
      </c>
      <c r="G6" s="38">
        <v>44831.916666666664</v>
      </c>
      <c r="H6" s="38">
        <v>44846.479907407411</v>
      </c>
      <c r="I6" s="39">
        <v>125906</v>
      </c>
      <c r="J6" s="39">
        <v>6</v>
      </c>
      <c r="K6" s="39" t="s">
        <v>20</v>
      </c>
      <c r="L6" s="39" t="s">
        <v>19</v>
      </c>
      <c r="M6" s="39" t="s">
        <v>27</v>
      </c>
      <c r="N6" s="40" t="s">
        <v>254</v>
      </c>
      <c r="O6" s="41" t="s">
        <v>289</v>
      </c>
      <c r="P6" s="41">
        <v>0</v>
      </c>
      <c r="Q6" s="40"/>
      <c r="R6" s="40" t="s">
        <v>201</v>
      </c>
      <c r="S6" s="42">
        <v>44831</v>
      </c>
      <c r="T6" s="42">
        <v>44845</v>
      </c>
      <c r="U6" s="42">
        <v>44845</v>
      </c>
      <c r="V6" s="42"/>
      <c r="W6" s="36">
        <v>932</v>
      </c>
      <c r="X6" s="36" t="s">
        <v>82</v>
      </c>
      <c r="Y6" s="41">
        <v>125900</v>
      </c>
      <c r="Z6" s="41">
        <v>125900</v>
      </c>
      <c r="AA6" s="41">
        <v>0</v>
      </c>
      <c r="AB6" s="41">
        <v>0</v>
      </c>
      <c r="AC6" s="41">
        <v>0</v>
      </c>
      <c r="AD6" s="40"/>
      <c r="AE6" s="40"/>
      <c r="AF6" s="40"/>
      <c r="AG6" s="41">
        <v>0</v>
      </c>
      <c r="AH6" s="40"/>
      <c r="AI6" s="40"/>
      <c r="AJ6" s="40"/>
      <c r="AK6" s="40"/>
      <c r="AL6" s="40"/>
      <c r="AM6" s="40" t="s">
        <v>88</v>
      </c>
      <c r="AN6" s="39">
        <v>6</v>
      </c>
      <c r="AO6" s="41">
        <v>0</v>
      </c>
      <c r="AP6" s="41">
        <v>0</v>
      </c>
      <c r="AQ6" s="41">
        <v>0</v>
      </c>
      <c r="AR6" s="41">
        <v>0</v>
      </c>
      <c r="AS6" s="41">
        <v>0</v>
      </c>
      <c r="AT6" s="41">
        <v>0</v>
      </c>
      <c r="AU6" s="41">
        <v>0</v>
      </c>
      <c r="AV6" s="41">
        <v>0</v>
      </c>
      <c r="AW6" s="41">
        <v>125900</v>
      </c>
      <c r="AX6" s="41">
        <v>0</v>
      </c>
      <c r="AY6" s="92">
        <v>2201341417</v>
      </c>
      <c r="AZ6" s="95">
        <v>44943</v>
      </c>
      <c r="BA6" s="40" t="str">
        <f>VLOOKUP($AY6,[3]Hoja1!$F$4:$I$69,3,0)</f>
        <v>(en blanco)</v>
      </c>
      <c r="BB6" s="41">
        <f>VLOOKUP($AY6,[3]Hoja1!$F$4:$I$69,4,0)</f>
        <v>1804009</v>
      </c>
    </row>
    <row r="7" spans="1:54" s="8" customFormat="1" ht="10" hidden="1" x14ac:dyDescent="0.2">
      <c r="A7" s="35">
        <v>891380046</v>
      </c>
      <c r="B7" s="35" t="s">
        <v>70</v>
      </c>
      <c r="C7" s="36" t="s">
        <v>21</v>
      </c>
      <c r="D7" s="37">
        <v>38490</v>
      </c>
      <c r="E7" s="35" t="s">
        <v>228</v>
      </c>
      <c r="F7" s="35" t="s">
        <v>229</v>
      </c>
      <c r="G7" s="38">
        <v>44351.428472222222</v>
      </c>
      <c r="H7" s="38">
        <v>44394.58761574074</v>
      </c>
      <c r="I7" s="39">
        <v>36300</v>
      </c>
      <c r="J7" s="39">
        <v>36300</v>
      </c>
      <c r="K7" s="39" t="s">
        <v>20</v>
      </c>
      <c r="L7" s="39" t="s">
        <v>19</v>
      </c>
      <c r="M7" s="39" t="s">
        <v>28</v>
      </c>
      <c r="N7" s="40" t="s">
        <v>254</v>
      </c>
      <c r="O7" s="41" t="s">
        <v>289</v>
      </c>
      <c r="P7" s="41">
        <v>0</v>
      </c>
      <c r="Q7" s="40"/>
      <c r="R7" s="40" t="s">
        <v>201</v>
      </c>
      <c r="S7" s="42">
        <v>44351</v>
      </c>
      <c r="T7" s="42">
        <v>44394</v>
      </c>
      <c r="U7" s="42">
        <v>44394</v>
      </c>
      <c r="V7" s="42"/>
      <c r="W7" s="36">
        <v>1383</v>
      </c>
      <c r="X7" s="36" t="s">
        <v>82</v>
      </c>
      <c r="Y7" s="41">
        <v>36300</v>
      </c>
      <c r="Z7" s="41">
        <v>36300</v>
      </c>
      <c r="AA7" s="41">
        <v>0</v>
      </c>
      <c r="AB7" s="41">
        <v>0</v>
      </c>
      <c r="AC7" s="41">
        <v>0</v>
      </c>
      <c r="AD7" s="40"/>
      <c r="AE7" s="40"/>
      <c r="AF7" s="40"/>
      <c r="AG7" s="41">
        <v>0</v>
      </c>
      <c r="AH7" s="40"/>
      <c r="AI7" s="40"/>
      <c r="AJ7" s="40"/>
      <c r="AK7" s="40"/>
      <c r="AL7" s="40"/>
      <c r="AM7" s="40" t="s">
        <v>88</v>
      </c>
      <c r="AN7" s="39">
        <v>36300</v>
      </c>
      <c r="AO7" s="41">
        <v>0</v>
      </c>
      <c r="AP7" s="41">
        <v>0</v>
      </c>
      <c r="AQ7" s="41">
        <v>0</v>
      </c>
      <c r="AR7" s="41">
        <v>0</v>
      </c>
      <c r="AS7" s="41">
        <v>0</v>
      </c>
      <c r="AT7" s="41">
        <v>0</v>
      </c>
      <c r="AU7" s="41">
        <v>0</v>
      </c>
      <c r="AV7" s="41">
        <v>0</v>
      </c>
      <c r="AW7" s="41">
        <v>36300</v>
      </c>
      <c r="AX7" s="41">
        <v>0</v>
      </c>
      <c r="AY7" s="92">
        <v>2201135937</v>
      </c>
      <c r="AZ7" s="95">
        <v>44522</v>
      </c>
      <c r="BA7" s="40" t="s">
        <v>288</v>
      </c>
      <c r="BB7" s="41">
        <v>165797</v>
      </c>
    </row>
    <row r="8" spans="1:54" s="8" customFormat="1" ht="10" hidden="1" x14ac:dyDescent="0.2">
      <c r="A8" s="35">
        <v>891380046</v>
      </c>
      <c r="B8" s="35" t="s">
        <v>70</v>
      </c>
      <c r="C8" s="36" t="s">
        <v>21</v>
      </c>
      <c r="D8" s="37">
        <v>22128</v>
      </c>
      <c r="E8" s="35" t="s">
        <v>230</v>
      </c>
      <c r="F8" s="35" t="s">
        <v>231</v>
      </c>
      <c r="G8" s="38">
        <v>44200.57708333333</v>
      </c>
      <c r="H8" s="38">
        <v>44251.701412037037</v>
      </c>
      <c r="I8" s="39">
        <v>54000</v>
      </c>
      <c r="J8" s="39">
        <v>54000</v>
      </c>
      <c r="K8" s="39" t="s">
        <v>20</v>
      </c>
      <c r="L8" s="39" t="s">
        <v>19</v>
      </c>
      <c r="M8" s="39" t="s">
        <v>27</v>
      </c>
      <c r="N8" s="40" t="s">
        <v>254</v>
      </c>
      <c r="O8" s="41" t="s">
        <v>289</v>
      </c>
      <c r="P8" s="41">
        <v>0</v>
      </c>
      <c r="Q8" s="40"/>
      <c r="R8" s="40" t="s">
        <v>201</v>
      </c>
      <c r="S8" s="42">
        <v>44200</v>
      </c>
      <c r="T8" s="42">
        <v>44230</v>
      </c>
      <c r="U8" s="42">
        <v>44230</v>
      </c>
      <c r="V8" s="42"/>
      <c r="W8" s="36">
        <v>1547</v>
      </c>
      <c r="X8" s="36" t="s">
        <v>82</v>
      </c>
      <c r="Y8" s="41">
        <v>54000</v>
      </c>
      <c r="Z8" s="41">
        <v>54000</v>
      </c>
      <c r="AA8" s="41">
        <v>0</v>
      </c>
      <c r="AB8" s="41">
        <v>0</v>
      </c>
      <c r="AC8" s="41">
        <v>0</v>
      </c>
      <c r="AD8" s="40"/>
      <c r="AE8" s="40"/>
      <c r="AF8" s="40"/>
      <c r="AG8" s="41">
        <v>0</v>
      </c>
      <c r="AH8" s="40"/>
      <c r="AI8" s="40"/>
      <c r="AJ8" s="40"/>
      <c r="AK8" s="40"/>
      <c r="AL8" s="40"/>
      <c r="AM8" s="40" t="s">
        <v>88</v>
      </c>
      <c r="AN8" s="39">
        <v>54000</v>
      </c>
      <c r="AO8" s="41">
        <v>0</v>
      </c>
      <c r="AP8" s="41">
        <v>0</v>
      </c>
      <c r="AQ8" s="41">
        <v>0</v>
      </c>
      <c r="AR8" s="41">
        <v>0</v>
      </c>
      <c r="AS8" s="41">
        <v>0</v>
      </c>
      <c r="AT8" s="41">
        <v>0</v>
      </c>
      <c r="AU8" s="41">
        <v>0</v>
      </c>
      <c r="AV8" s="41">
        <v>0</v>
      </c>
      <c r="AW8" s="41">
        <v>54000</v>
      </c>
      <c r="AX8" s="41">
        <v>0</v>
      </c>
      <c r="AY8" s="92">
        <v>2201024503</v>
      </c>
      <c r="AZ8" s="95">
        <v>44278</v>
      </c>
      <c r="BA8" s="40" t="s">
        <v>288</v>
      </c>
      <c r="BB8" s="41">
        <v>503914</v>
      </c>
    </row>
    <row r="9" spans="1:54" s="8" customFormat="1" ht="10" hidden="1" x14ac:dyDescent="0.2">
      <c r="A9" s="35">
        <v>891380046</v>
      </c>
      <c r="B9" s="35" t="s">
        <v>70</v>
      </c>
      <c r="C9" s="36" t="s">
        <v>21</v>
      </c>
      <c r="D9" s="37">
        <v>180335</v>
      </c>
      <c r="E9" s="35" t="s">
        <v>232</v>
      </c>
      <c r="F9" s="35" t="s">
        <v>233</v>
      </c>
      <c r="G9" s="38">
        <v>45557.283333333333</v>
      </c>
      <c r="H9" s="38">
        <v>45566.671122685184</v>
      </c>
      <c r="I9" s="39">
        <v>89475</v>
      </c>
      <c r="J9" s="39">
        <v>89475</v>
      </c>
      <c r="K9" s="39" t="s">
        <v>20</v>
      </c>
      <c r="L9" s="39" t="s">
        <v>19</v>
      </c>
      <c r="M9" s="39" t="s">
        <v>27</v>
      </c>
      <c r="N9" s="40" t="s">
        <v>254</v>
      </c>
      <c r="O9" s="41" t="s">
        <v>289</v>
      </c>
      <c r="P9" s="41">
        <v>0</v>
      </c>
      <c r="Q9" s="40"/>
      <c r="R9" s="40" t="s">
        <v>201</v>
      </c>
      <c r="S9" s="42">
        <v>45557</v>
      </c>
      <c r="T9" s="42">
        <v>45566</v>
      </c>
      <c r="U9" s="42">
        <v>45609</v>
      </c>
      <c r="V9" s="42"/>
      <c r="W9" s="36">
        <v>168</v>
      </c>
      <c r="X9" s="36" t="s">
        <v>168</v>
      </c>
      <c r="Y9" s="41">
        <v>89475</v>
      </c>
      <c r="Z9" s="41">
        <v>89475</v>
      </c>
      <c r="AA9" s="41">
        <v>0</v>
      </c>
      <c r="AB9" s="41">
        <v>0</v>
      </c>
      <c r="AC9" s="41">
        <v>0</v>
      </c>
      <c r="AD9" s="40"/>
      <c r="AE9" s="40"/>
      <c r="AF9" s="40" t="s">
        <v>234</v>
      </c>
      <c r="AG9" s="41">
        <v>0</v>
      </c>
      <c r="AH9" s="40"/>
      <c r="AI9" s="40"/>
      <c r="AJ9" s="40"/>
      <c r="AK9" s="40" t="s">
        <v>78</v>
      </c>
      <c r="AL9" s="40"/>
      <c r="AM9" s="40" t="s">
        <v>204</v>
      </c>
      <c r="AN9" s="39">
        <v>89475</v>
      </c>
      <c r="AO9" s="41">
        <v>0</v>
      </c>
      <c r="AP9" s="41">
        <v>0</v>
      </c>
      <c r="AQ9" s="41">
        <v>0</v>
      </c>
      <c r="AR9" s="41">
        <v>0</v>
      </c>
      <c r="AS9" s="41">
        <v>0</v>
      </c>
      <c r="AT9" s="41">
        <v>0</v>
      </c>
      <c r="AU9" s="41">
        <v>0</v>
      </c>
      <c r="AV9" s="41">
        <v>0</v>
      </c>
      <c r="AW9" s="41">
        <v>89475</v>
      </c>
      <c r="AX9" s="41">
        <v>0</v>
      </c>
      <c r="AY9" s="92">
        <v>2201566805</v>
      </c>
      <c r="AZ9" s="95">
        <v>45623</v>
      </c>
      <c r="BA9" s="40" t="s">
        <v>288</v>
      </c>
      <c r="BB9" s="41">
        <v>394074</v>
      </c>
    </row>
    <row r="10" spans="1:54" s="8" customFormat="1" ht="10" hidden="1" x14ac:dyDescent="0.2">
      <c r="A10" s="35">
        <v>891380046</v>
      </c>
      <c r="B10" s="35" t="s">
        <v>70</v>
      </c>
      <c r="C10" s="36" t="s">
        <v>21</v>
      </c>
      <c r="D10" s="37">
        <v>180549</v>
      </c>
      <c r="E10" s="35" t="s">
        <v>235</v>
      </c>
      <c r="F10" s="35" t="s">
        <v>236</v>
      </c>
      <c r="G10" s="38">
        <v>45559.129166666666</v>
      </c>
      <c r="H10" s="38">
        <v>45566.671122685184</v>
      </c>
      <c r="I10" s="39">
        <v>304599</v>
      </c>
      <c r="J10" s="39">
        <v>304599</v>
      </c>
      <c r="K10" s="39" t="s">
        <v>20</v>
      </c>
      <c r="L10" s="39" t="s">
        <v>19</v>
      </c>
      <c r="M10" s="39" t="s">
        <v>27</v>
      </c>
      <c r="N10" s="40" t="s">
        <v>254</v>
      </c>
      <c r="O10" s="41" t="s">
        <v>289</v>
      </c>
      <c r="P10" s="41">
        <v>0</v>
      </c>
      <c r="Q10" s="40"/>
      <c r="R10" s="40" t="s">
        <v>201</v>
      </c>
      <c r="S10" s="42">
        <v>45559</v>
      </c>
      <c r="T10" s="42">
        <v>45566</v>
      </c>
      <c r="U10" s="42">
        <v>45590</v>
      </c>
      <c r="V10" s="42"/>
      <c r="W10" s="36">
        <v>187</v>
      </c>
      <c r="X10" s="36" t="s">
        <v>107</v>
      </c>
      <c r="Y10" s="41">
        <v>304599</v>
      </c>
      <c r="Z10" s="41">
        <v>304599</v>
      </c>
      <c r="AA10" s="41">
        <v>0</v>
      </c>
      <c r="AB10" s="41">
        <v>0</v>
      </c>
      <c r="AC10" s="41">
        <v>0</v>
      </c>
      <c r="AD10" s="40"/>
      <c r="AE10" s="40"/>
      <c r="AF10" s="40" t="s">
        <v>237</v>
      </c>
      <c r="AG10" s="41">
        <v>0</v>
      </c>
      <c r="AH10" s="40"/>
      <c r="AI10" s="40"/>
      <c r="AJ10" s="40"/>
      <c r="AK10" s="40" t="s">
        <v>78</v>
      </c>
      <c r="AL10" s="40"/>
      <c r="AM10" s="40" t="s">
        <v>204</v>
      </c>
      <c r="AN10" s="39">
        <v>304599</v>
      </c>
      <c r="AO10" s="41">
        <v>0</v>
      </c>
      <c r="AP10" s="41">
        <v>0</v>
      </c>
      <c r="AQ10" s="41">
        <v>0</v>
      </c>
      <c r="AR10" s="41">
        <v>0</v>
      </c>
      <c r="AS10" s="41">
        <v>0</v>
      </c>
      <c r="AT10" s="41">
        <v>0</v>
      </c>
      <c r="AU10" s="41">
        <v>0</v>
      </c>
      <c r="AV10" s="41">
        <v>0</v>
      </c>
      <c r="AW10" s="41">
        <v>304599</v>
      </c>
      <c r="AX10" s="41">
        <v>0</v>
      </c>
      <c r="AY10" s="92">
        <v>2201566805</v>
      </c>
      <c r="AZ10" s="95">
        <v>45623</v>
      </c>
      <c r="BA10" s="40" t="s">
        <v>288</v>
      </c>
      <c r="BB10" s="41">
        <v>394074</v>
      </c>
    </row>
    <row r="11" spans="1:54" s="8" customFormat="1" ht="10" x14ac:dyDescent="0.2">
      <c r="A11" s="35">
        <v>891380046</v>
      </c>
      <c r="B11" s="35" t="s">
        <v>70</v>
      </c>
      <c r="C11" s="36" t="s">
        <v>21</v>
      </c>
      <c r="D11" s="37">
        <v>196790</v>
      </c>
      <c r="E11" s="35" t="s">
        <v>71</v>
      </c>
      <c r="F11" s="35" t="s">
        <v>72</v>
      </c>
      <c r="G11" s="38">
        <v>45679.927083333336</v>
      </c>
      <c r="H11" s="38">
        <v>45695.331111111111</v>
      </c>
      <c r="I11" s="39">
        <v>2710</v>
      </c>
      <c r="J11" s="39">
        <v>2710</v>
      </c>
      <c r="K11" s="39" t="s">
        <v>20</v>
      </c>
      <c r="L11" s="39" t="s">
        <v>19</v>
      </c>
      <c r="M11" s="39" t="s">
        <v>28</v>
      </c>
      <c r="N11" s="40" t="s">
        <v>252</v>
      </c>
      <c r="O11" s="41" t="s">
        <v>73</v>
      </c>
      <c r="P11" s="41">
        <v>0</v>
      </c>
      <c r="Q11" s="40"/>
      <c r="R11" s="40" t="s">
        <v>74</v>
      </c>
      <c r="S11" s="42">
        <v>45679</v>
      </c>
      <c r="T11" s="42">
        <v>45695</v>
      </c>
      <c r="U11" s="42"/>
      <c r="V11" s="42">
        <v>45707</v>
      </c>
      <c r="W11" s="36">
        <v>70</v>
      </c>
      <c r="X11" s="36" t="s">
        <v>75</v>
      </c>
      <c r="Y11" s="41">
        <v>2710</v>
      </c>
      <c r="Z11" s="41">
        <v>2710</v>
      </c>
      <c r="AA11" s="41">
        <v>0</v>
      </c>
      <c r="AB11" s="41">
        <v>0</v>
      </c>
      <c r="AC11" s="41">
        <v>2710</v>
      </c>
      <c r="AD11" s="40" t="s">
        <v>76</v>
      </c>
      <c r="AE11" s="40"/>
      <c r="AF11" s="40"/>
      <c r="AG11" s="41">
        <v>2710</v>
      </c>
      <c r="AH11" s="40" t="s">
        <v>46</v>
      </c>
      <c r="AI11" s="40" t="s">
        <v>76</v>
      </c>
      <c r="AJ11" s="40" t="s">
        <v>77</v>
      </c>
      <c r="AK11" s="40" t="s">
        <v>78</v>
      </c>
      <c r="AL11" s="40" t="s">
        <v>79</v>
      </c>
      <c r="AM11" s="40"/>
      <c r="AN11" s="41">
        <v>0</v>
      </c>
      <c r="AO11" s="39">
        <v>2710</v>
      </c>
      <c r="AP11" s="41">
        <v>0</v>
      </c>
      <c r="AQ11" s="41">
        <v>0</v>
      </c>
      <c r="AR11" s="41">
        <v>0</v>
      </c>
      <c r="AS11" s="41">
        <v>0</v>
      </c>
      <c r="AT11" s="41">
        <v>0</v>
      </c>
      <c r="AU11" s="41">
        <v>0</v>
      </c>
      <c r="AV11" s="41">
        <v>0</v>
      </c>
      <c r="AW11" s="41">
        <v>0</v>
      </c>
      <c r="AX11" s="41">
        <v>0</v>
      </c>
      <c r="AY11" s="92"/>
      <c r="AZ11" s="95"/>
      <c r="BA11" s="40"/>
      <c r="BB11" s="41">
        <v>0</v>
      </c>
    </row>
    <row r="12" spans="1:54" s="8" customFormat="1" ht="10" x14ac:dyDescent="0.2">
      <c r="A12" s="35">
        <v>891380046</v>
      </c>
      <c r="B12" s="35" t="s">
        <v>70</v>
      </c>
      <c r="C12" s="36" t="s">
        <v>21</v>
      </c>
      <c r="D12" s="37">
        <v>34208</v>
      </c>
      <c r="E12" s="35" t="s">
        <v>80</v>
      </c>
      <c r="F12" s="35" t="s">
        <v>81</v>
      </c>
      <c r="G12" s="38">
        <v>44306.603472222225</v>
      </c>
      <c r="H12" s="38">
        <v>44336.66815972222</v>
      </c>
      <c r="I12" s="39">
        <v>11200</v>
      </c>
      <c r="J12" s="39">
        <v>11200</v>
      </c>
      <c r="K12" s="39" t="s">
        <v>20</v>
      </c>
      <c r="L12" s="39" t="s">
        <v>19</v>
      </c>
      <c r="M12" s="39" t="s">
        <v>28</v>
      </c>
      <c r="N12" s="40" t="s">
        <v>252</v>
      </c>
      <c r="O12" s="41" t="s">
        <v>73</v>
      </c>
      <c r="P12" s="41">
        <v>0</v>
      </c>
      <c r="Q12" s="40"/>
      <c r="R12" s="40" t="s">
        <v>74</v>
      </c>
      <c r="S12" s="42">
        <v>44306</v>
      </c>
      <c r="T12" s="42">
        <v>44328</v>
      </c>
      <c r="U12" s="42">
        <v>44328</v>
      </c>
      <c r="V12" s="42">
        <v>44328</v>
      </c>
      <c r="W12" s="36">
        <v>1449</v>
      </c>
      <c r="X12" s="36" t="s">
        <v>82</v>
      </c>
      <c r="Y12" s="41">
        <v>11200</v>
      </c>
      <c r="Z12" s="41">
        <v>11200</v>
      </c>
      <c r="AA12" s="41">
        <v>0</v>
      </c>
      <c r="AB12" s="41">
        <v>0</v>
      </c>
      <c r="AC12" s="41">
        <v>11200</v>
      </c>
      <c r="AD12" s="40" t="s">
        <v>83</v>
      </c>
      <c r="AE12" s="40" t="s">
        <v>84</v>
      </c>
      <c r="AF12" s="40"/>
      <c r="AG12" s="41">
        <v>11200</v>
      </c>
      <c r="AH12" s="40" t="s">
        <v>46</v>
      </c>
      <c r="AI12" s="40" t="s">
        <v>85</v>
      </c>
      <c r="AJ12" s="40" t="s">
        <v>86</v>
      </c>
      <c r="AK12" s="40"/>
      <c r="AL12" s="40" t="s">
        <v>87</v>
      </c>
      <c r="AM12" s="40" t="s">
        <v>88</v>
      </c>
      <c r="AN12" s="41">
        <v>0</v>
      </c>
      <c r="AO12" s="39">
        <v>11200</v>
      </c>
      <c r="AP12" s="41">
        <v>0</v>
      </c>
      <c r="AQ12" s="41">
        <v>0</v>
      </c>
      <c r="AR12" s="41">
        <v>0</v>
      </c>
      <c r="AS12" s="41">
        <v>0</v>
      </c>
      <c r="AT12" s="41">
        <v>0</v>
      </c>
      <c r="AU12" s="41">
        <v>0</v>
      </c>
      <c r="AV12" s="41">
        <v>0</v>
      </c>
      <c r="AW12" s="41">
        <v>0</v>
      </c>
      <c r="AX12" s="41">
        <v>0</v>
      </c>
      <c r="AY12" s="92"/>
      <c r="AZ12" s="95"/>
      <c r="BA12" s="40"/>
      <c r="BB12" s="41">
        <v>0</v>
      </c>
    </row>
    <row r="13" spans="1:54" s="8" customFormat="1" ht="10" x14ac:dyDescent="0.2">
      <c r="A13" s="35">
        <v>891380046</v>
      </c>
      <c r="B13" s="35" t="s">
        <v>70</v>
      </c>
      <c r="C13" s="36" t="s">
        <v>21</v>
      </c>
      <c r="D13" s="37">
        <v>35107</v>
      </c>
      <c r="E13" s="35" t="s">
        <v>89</v>
      </c>
      <c r="F13" s="35" t="s">
        <v>90</v>
      </c>
      <c r="G13" s="38">
        <v>44313.373611111114</v>
      </c>
      <c r="H13" s="38">
        <v>44336.66815972222</v>
      </c>
      <c r="I13" s="39">
        <v>11200</v>
      </c>
      <c r="J13" s="39">
        <v>11200</v>
      </c>
      <c r="K13" s="39" t="s">
        <v>20</v>
      </c>
      <c r="L13" s="39" t="s">
        <v>19</v>
      </c>
      <c r="M13" s="39" t="s">
        <v>28</v>
      </c>
      <c r="N13" s="40" t="s">
        <v>252</v>
      </c>
      <c r="O13" s="41" t="s">
        <v>73</v>
      </c>
      <c r="P13" s="41">
        <v>0</v>
      </c>
      <c r="Q13" s="40"/>
      <c r="R13" s="40" t="s">
        <v>74</v>
      </c>
      <c r="S13" s="42">
        <v>44313</v>
      </c>
      <c r="T13" s="42">
        <v>44328</v>
      </c>
      <c r="U13" s="42">
        <v>44328</v>
      </c>
      <c r="V13" s="42">
        <v>44328</v>
      </c>
      <c r="W13" s="36">
        <v>1449</v>
      </c>
      <c r="X13" s="36" t="s">
        <v>82</v>
      </c>
      <c r="Y13" s="41">
        <v>11200</v>
      </c>
      <c r="Z13" s="41">
        <v>11200</v>
      </c>
      <c r="AA13" s="41">
        <v>0</v>
      </c>
      <c r="AB13" s="41">
        <v>0</v>
      </c>
      <c r="AC13" s="41">
        <v>11200</v>
      </c>
      <c r="AD13" s="40" t="s">
        <v>83</v>
      </c>
      <c r="AE13" s="40" t="s">
        <v>84</v>
      </c>
      <c r="AF13" s="40"/>
      <c r="AG13" s="41">
        <v>11200</v>
      </c>
      <c r="AH13" s="40" t="s">
        <v>46</v>
      </c>
      <c r="AI13" s="40" t="s">
        <v>85</v>
      </c>
      <c r="AJ13" s="40" t="s">
        <v>86</v>
      </c>
      <c r="AK13" s="40"/>
      <c r="AL13" s="40" t="s">
        <v>87</v>
      </c>
      <c r="AM13" s="40" t="s">
        <v>88</v>
      </c>
      <c r="AN13" s="41">
        <v>0</v>
      </c>
      <c r="AO13" s="39">
        <v>11200</v>
      </c>
      <c r="AP13" s="41">
        <v>0</v>
      </c>
      <c r="AQ13" s="41">
        <v>0</v>
      </c>
      <c r="AR13" s="41">
        <v>0</v>
      </c>
      <c r="AS13" s="41">
        <v>0</v>
      </c>
      <c r="AT13" s="41">
        <v>0</v>
      </c>
      <c r="AU13" s="41">
        <v>0</v>
      </c>
      <c r="AV13" s="41">
        <v>0</v>
      </c>
      <c r="AW13" s="41">
        <v>0</v>
      </c>
      <c r="AX13" s="41">
        <v>0</v>
      </c>
      <c r="AY13" s="92"/>
      <c r="AZ13" s="95"/>
      <c r="BA13" s="40"/>
      <c r="BB13" s="41">
        <v>0</v>
      </c>
    </row>
    <row r="14" spans="1:54" s="8" customFormat="1" ht="10" x14ac:dyDescent="0.2">
      <c r="A14" s="35">
        <v>891380046</v>
      </c>
      <c r="B14" s="35" t="s">
        <v>70</v>
      </c>
      <c r="C14" s="36" t="s">
        <v>21</v>
      </c>
      <c r="D14" s="37">
        <v>46209</v>
      </c>
      <c r="E14" s="35" t="s">
        <v>91</v>
      </c>
      <c r="F14" s="35" t="s">
        <v>92</v>
      </c>
      <c r="G14" s="38">
        <v>44417.65</v>
      </c>
      <c r="H14" s="38">
        <v>44439.427858796298</v>
      </c>
      <c r="I14" s="39">
        <v>11200</v>
      </c>
      <c r="J14" s="39">
        <v>11200</v>
      </c>
      <c r="K14" s="39" t="s">
        <v>20</v>
      </c>
      <c r="L14" s="39" t="s">
        <v>19</v>
      </c>
      <c r="M14" s="39" t="s">
        <v>28</v>
      </c>
      <c r="N14" s="40" t="s">
        <v>252</v>
      </c>
      <c r="O14" s="41" t="s">
        <v>73</v>
      </c>
      <c r="P14" s="41">
        <v>0</v>
      </c>
      <c r="Q14" s="40"/>
      <c r="R14" s="40" t="s">
        <v>74</v>
      </c>
      <c r="S14" s="42">
        <v>44417</v>
      </c>
      <c r="T14" s="42">
        <v>44460</v>
      </c>
      <c r="U14" s="42">
        <v>44460</v>
      </c>
      <c r="V14" s="42">
        <v>44463</v>
      </c>
      <c r="W14" s="36">
        <v>1314</v>
      </c>
      <c r="X14" s="36" t="s">
        <v>82</v>
      </c>
      <c r="Y14" s="41">
        <v>11200</v>
      </c>
      <c r="Z14" s="41">
        <v>11200</v>
      </c>
      <c r="AA14" s="41">
        <v>0</v>
      </c>
      <c r="AB14" s="41">
        <v>0</v>
      </c>
      <c r="AC14" s="41">
        <v>11200</v>
      </c>
      <c r="AD14" s="40" t="s">
        <v>93</v>
      </c>
      <c r="AE14" s="40" t="s">
        <v>94</v>
      </c>
      <c r="AF14" s="40"/>
      <c r="AG14" s="41">
        <v>11200</v>
      </c>
      <c r="AH14" s="40" t="s">
        <v>46</v>
      </c>
      <c r="AI14" s="40" t="s">
        <v>95</v>
      </c>
      <c r="AJ14" s="40" t="s">
        <v>86</v>
      </c>
      <c r="AK14" s="40"/>
      <c r="AL14" s="40" t="s">
        <v>87</v>
      </c>
      <c r="AM14" s="40" t="s">
        <v>88</v>
      </c>
      <c r="AN14" s="41">
        <v>0</v>
      </c>
      <c r="AO14" s="39">
        <v>11200</v>
      </c>
      <c r="AP14" s="41">
        <v>0</v>
      </c>
      <c r="AQ14" s="41">
        <v>0</v>
      </c>
      <c r="AR14" s="41">
        <v>0</v>
      </c>
      <c r="AS14" s="41">
        <v>0</v>
      </c>
      <c r="AT14" s="41">
        <v>0</v>
      </c>
      <c r="AU14" s="41">
        <v>0</v>
      </c>
      <c r="AV14" s="41">
        <v>0</v>
      </c>
      <c r="AW14" s="41">
        <v>0</v>
      </c>
      <c r="AX14" s="41">
        <v>0</v>
      </c>
      <c r="AY14" s="92"/>
      <c r="AZ14" s="95"/>
      <c r="BA14" s="40"/>
      <c r="BB14" s="41">
        <v>0</v>
      </c>
    </row>
    <row r="15" spans="1:54" s="8" customFormat="1" ht="10" x14ac:dyDescent="0.2">
      <c r="A15" s="35">
        <v>891380046</v>
      </c>
      <c r="B15" s="35" t="s">
        <v>70</v>
      </c>
      <c r="C15" s="36" t="s">
        <v>21</v>
      </c>
      <c r="D15" s="37">
        <v>46210</v>
      </c>
      <c r="E15" s="35" t="s">
        <v>96</v>
      </c>
      <c r="F15" s="35" t="s">
        <v>97</v>
      </c>
      <c r="G15" s="38">
        <v>44417.652083333334</v>
      </c>
      <c r="H15" s="38">
        <v>44439.427858796298</v>
      </c>
      <c r="I15" s="39">
        <v>11200</v>
      </c>
      <c r="J15" s="39">
        <v>11200</v>
      </c>
      <c r="K15" s="39" t="s">
        <v>20</v>
      </c>
      <c r="L15" s="39" t="s">
        <v>19</v>
      </c>
      <c r="M15" s="39" t="s">
        <v>28</v>
      </c>
      <c r="N15" s="40" t="s">
        <v>252</v>
      </c>
      <c r="O15" s="41" t="s">
        <v>73</v>
      </c>
      <c r="P15" s="41">
        <v>0</v>
      </c>
      <c r="Q15" s="40"/>
      <c r="R15" s="40" t="s">
        <v>74</v>
      </c>
      <c r="S15" s="42">
        <v>44417</v>
      </c>
      <c r="T15" s="42">
        <v>44460</v>
      </c>
      <c r="U15" s="42">
        <v>44460</v>
      </c>
      <c r="V15" s="42">
        <v>44463</v>
      </c>
      <c r="W15" s="36">
        <v>1314</v>
      </c>
      <c r="X15" s="36" t="s">
        <v>82</v>
      </c>
      <c r="Y15" s="41">
        <v>11200</v>
      </c>
      <c r="Z15" s="41">
        <v>11200</v>
      </c>
      <c r="AA15" s="41">
        <v>0</v>
      </c>
      <c r="AB15" s="41">
        <v>0</v>
      </c>
      <c r="AC15" s="41">
        <v>11200</v>
      </c>
      <c r="AD15" s="40" t="s">
        <v>93</v>
      </c>
      <c r="AE15" s="40" t="s">
        <v>94</v>
      </c>
      <c r="AF15" s="40"/>
      <c r="AG15" s="41">
        <v>11200</v>
      </c>
      <c r="AH15" s="40" t="s">
        <v>46</v>
      </c>
      <c r="AI15" s="40" t="s">
        <v>95</v>
      </c>
      <c r="AJ15" s="40" t="s">
        <v>86</v>
      </c>
      <c r="AK15" s="40"/>
      <c r="AL15" s="40" t="s">
        <v>87</v>
      </c>
      <c r="AM15" s="40" t="s">
        <v>88</v>
      </c>
      <c r="AN15" s="41">
        <v>0</v>
      </c>
      <c r="AO15" s="39">
        <v>11200</v>
      </c>
      <c r="AP15" s="41">
        <v>0</v>
      </c>
      <c r="AQ15" s="41">
        <v>0</v>
      </c>
      <c r="AR15" s="41">
        <v>0</v>
      </c>
      <c r="AS15" s="41">
        <v>0</v>
      </c>
      <c r="AT15" s="41">
        <v>0</v>
      </c>
      <c r="AU15" s="41">
        <v>0</v>
      </c>
      <c r="AV15" s="41">
        <v>0</v>
      </c>
      <c r="AW15" s="41">
        <v>0</v>
      </c>
      <c r="AX15" s="41">
        <v>0</v>
      </c>
      <c r="AY15" s="92"/>
      <c r="AZ15" s="95"/>
      <c r="BA15" s="40"/>
      <c r="BB15" s="41">
        <v>0</v>
      </c>
    </row>
    <row r="16" spans="1:54" s="8" customFormat="1" ht="10" x14ac:dyDescent="0.2">
      <c r="A16" s="35">
        <v>891380046</v>
      </c>
      <c r="B16" s="35" t="s">
        <v>70</v>
      </c>
      <c r="C16" s="36" t="s">
        <v>21</v>
      </c>
      <c r="D16" s="37">
        <v>49182</v>
      </c>
      <c r="E16" s="35" t="s">
        <v>98</v>
      </c>
      <c r="F16" s="35" t="s">
        <v>99</v>
      </c>
      <c r="G16" s="38">
        <v>44448.450694444444</v>
      </c>
      <c r="H16" s="38">
        <v>44488.322870370372</v>
      </c>
      <c r="I16" s="39">
        <v>11200</v>
      </c>
      <c r="J16" s="39">
        <v>11200</v>
      </c>
      <c r="K16" s="39" t="s">
        <v>20</v>
      </c>
      <c r="L16" s="39" t="s">
        <v>19</v>
      </c>
      <c r="M16" s="39" t="s">
        <v>28</v>
      </c>
      <c r="N16" s="40" t="s">
        <v>252</v>
      </c>
      <c r="O16" s="41" t="s">
        <v>73</v>
      </c>
      <c r="P16" s="41">
        <v>0</v>
      </c>
      <c r="Q16" s="40"/>
      <c r="R16" s="40" t="s">
        <v>74</v>
      </c>
      <c r="S16" s="42">
        <v>44448</v>
      </c>
      <c r="T16" s="42">
        <v>44488</v>
      </c>
      <c r="U16" s="42">
        <v>44488</v>
      </c>
      <c r="V16" s="42">
        <v>44495</v>
      </c>
      <c r="W16" s="36">
        <v>1282</v>
      </c>
      <c r="X16" s="36" t="s">
        <v>82</v>
      </c>
      <c r="Y16" s="41">
        <v>11200</v>
      </c>
      <c r="Z16" s="41">
        <v>11200</v>
      </c>
      <c r="AA16" s="41">
        <v>0</v>
      </c>
      <c r="AB16" s="41">
        <v>0</v>
      </c>
      <c r="AC16" s="41">
        <v>11200</v>
      </c>
      <c r="AD16" s="40" t="s">
        <v>83</v>
      </c>
      <c r="AE16" s="40" t="s">
        <v>84</v>
      </c>
      <c r="AF16" s="40"/>
      <c r="AG16" s="41">
        <v>11200</v>
      </c>
      <c r="AH16" s="40" t="s">
        <v>46</v>
      </c>
      <c r="AI16" s="40" t="s">
        <v>85</v>
      </c>
      <c r="AJ16" s="40" t="s">
        <v>86</v>
      </c>
      <c r="AK16" s="40"/>
      <c r="AL16" s="40" t="s">
        <v>87</v>
      </c>
      <c r="AM16" s="40" t="s">
        <v>88</v>
      </c>
      <c r="AN16" s="41">
        <v>0</v>
      </c>
      <c r="AO16" s="39">
        <v>11200</v>
      </c>
      <c r="AP16" s="41">
        <v>0</v>
      </c>
      <c r="AQ16" s="41">
        <v>0</v>
      </c>
      <c r="AR16" s="41">
        <v>0</v>
      </c>
      <c r="AS16" s="41">
        <v>0</v>
      </c>
      <c r="AT16" s="41">
        <v>0</v>
      </c>
      <c r="AU16" s="41">
        <v>0</v>
      </c>
      <c r="AV16" s="41">
        <v>0</v>
      </c>
      <c r="AW16" s="41">
        <v>0</v>
      </c>
      <c r="AX16" s="41">
        <v>0</v>
      </c>
      <c r="AY16" s="92"/>
      <c r="AZ16" s="95"/>
      <c r="BA16" s="40"/>
      <c r="BB16" s="41">
        <v>0</v>
      </c>
    </row>
    <row r="17" spans="1:54" s="8" customFormat="1" ht="10" x14ac:dyDescent="0.2">
      <c r="A17" s="35">
        <v>891380046</v>
      </c>
      <c r="B17" s="35" t="s">
        <v>70</v>
      </c>
      <c r="C17" s="36" t="s">
        <v>21</v>
      </c>
      <c r="D17" s="37">
        <v>89404</v>
      </c>
      <c r="E17" s="35" t="s">
        <v>100</v>
      </c>
      <c r="F17" s="35" t="s">
        <v>101</v>
      </c>
      <c r="G17" s="38">
        <v>44829.336805555555</v>
      </c>
      <c r="H17" s="38">
        <v>44846.478437500002</v>
      </c>
      <c r="I17" s="39">
        <v>12300</v>
      </c>
      <c r="J17" s="39">
        <v>12300</v>
      </c>
      <c r="K17" s="39" t="s">
        <v>20</v>
      </c>
      <c r="L17" s="39" t="s">
        <v>19</v>
      </c>
      <c r="M17" s="39" t="s">
        <v>28</v>
      </c>
      <c r="N17" s="40" t="s">
        <v>252</v>
      </c>
      <c r="O17" s="41" t="s">
        <v>73</v>
      </c>
      <c r="P17" s="41">
        <v>0</v>
      </c>
      <c r="Q17" s="40"/>
      <c r="R17" s="40" t="s">
        <v>74</v>
      </c>
      <c r="S17" s="42">
        <v>44829</v>
      </c>
      <c r="T17" s="42">
        <v>44845</v>
      </c>
      <c r="U17" s="42">
        <v>44845</v>
      </c>
      <c r="V17" s="42">
        <v>44857</v>
      </c>
      <c r="W17" s="36">
        <v>920</v>
      </c>
      <c r="X17" s="36" t="s">
        <v>82</v>
      </c>
      <c r="Y17" s="41">
        <v>12300</v>
      </c>
      <c r="Z17" s="41">
        <v>12300</v>
      </c>
      <c r="AA17" s="41">
        <v>0</v>
      </c>
      <c r="AB17" s="41">
        <v>0</v>
      </c>
      <c r="AC17" s="41">
        <v>12300</v>
      </c>
      <c r="AD17" s="40" t="s">
        <v>102</v>
      </c>
      <c r="AE17" s="40" t="s">
        <v>103</v>
      </c>
      <c r="AF17" s="40"/>
      <c r="AG17" s="41">
        <v>12300</v>
      </c>
      <c r="AH17" s="40" t="s">
        <v>46</v>
      </c>
      <c r="AI17" s="40" t="s">
        <v>104</v>
      </c>
      <c r="AJ17" s="40" t="s">
        <v>86</v>
      </c>
      <c r="AK17" s="40"/>
      <c r="AL17" s="40" t="s">
        <v>87</v>
      </c>
      <c r="AM17" s="40" t="s">
        <v>88</v>
      </c>
      <c r="AN17" s="41">
        <v>0</v>
      </c>
      <c r="AO17" s="39">
        <v>12300</v>
      </c>
      <c r="AP17" s="41">
        <v>0</v>
      </c>
      <c r="AQ17" s="41">
        <v>0</v>
      </c>
      <c r="AR17" s="41">
        <v>0</v>
      </c>
      <c r="AS17" s="41">
        <v>0</v>
      </c>
      <c r="AT17" s="41">
        <v>0</v>
      </c>
      <c r="AU17" s="41">
        <v>0</v>
      </c>
      <c r="AV17" s="41">
        <v>0</v>
      </c>
      <c r="AW17" s="41">
        <v>0</v>
      </c>
      <c r="AX17" s="41">
        <v>0</v>
      </c>
      <c r="AY17" s="92"/>
      <c r="AZ17" s="95"/>
      <c r="BA17" s="40"/>
      <c r="BB17" s="41">
        <v>0</v>
      </c>
    </row>
    <row r="18" spans="1:54" s="8" customFormat="1" ht="10" x14ac:dyDescent="0.2">
      <c r="A18" s="35">
        <v>891380046</v>
      </c>
      <c r="B18" s="35" t="s">
        <v>70</v>
      </c>
      <c r="C18" s="36" t="s">
        <v>21</v>
      </c>
      <c r="D18" s="37">
        <v>165722</v>
      </c>
      <c r="E18" s="35" t="s">
        <v>105</v>
      </c>
      <c r="F18" s="35" t="s">
        <v>106</v>
      </c>
      <c r="G18" s="38">
        <v>45449.706250000003</v>
      </c>
      <c r="H18" s="38">
        <v>45477.43476851852</v>
      </c>
      <c r="I18" s="39">
        <v>16000</v>
      </c>
      <c r="J18" s="39">
        <v>16000</v>
      </c>
      <c r="K18" s="39" t="s">
        <v>20</v>
      </c>
      <c r="L18" s="39" t="s">
        <v>19</v>
      </c>
      <c r="M18" s="39" t="s">
        <v>28</v>
      </c>
      <c r="N18" s="40" t="s">
        <v>252</v>
      </c>
      <c r="O18" s="41" t="s">
        <v>73</v>
      </c>
      <c r="P18" s="41">
        <v>0</v>
      </c>
      <c r="Q18" s="40"/>
      <c r="R18" s="40" t="s">
        <v>74</v>
      </c>
      <c r="S18" s="42">
        <v>45449</v>
      </c>
      <c r="T18" s="42">
        <v>45477</v>
      </c>
      <c r="U18" s="42"/>
      <c r="V18" s="42">
        <v>45503</v>
      </c>
      <c r="W18" s="36">
        <v>274</v>
      </c>
      <c r="X18" s="36" t="s">
        <v>107</v>
      </c>
      <c r="Y18" s="41">
        <v>16000</v>
      </c>
      <c r="Z18" s="41">
        <v>16000</v>
      </c>
      <c r="AA18" s="41">
        <v>0</v>
      </c>
      <c r="AB18" s="41">
        <v>0</v>
      </c>
      <c r="AC18" s="41">
        <v>16000</v>
      </c>
      <c r="AD18" s="40" t="s">
        <v>108</v>
      </c>
      <c r="AE18" s="40"/>
      <c r="AF18" s="40"/>
      <c r="AG18" s="41">
        <v>16000</v>
      </c>
      <c r="AH18" s="40" t="s">
        <v>46</v>
      </c>
      <c r="AI18" s="40" t="s">
        <v>109</v>
      </c>
      <c r="AJ18" s="40" t="s">
        <v>110</v>
      </c>
      <c r="AK18" s="40" t="s">
        <v>111</v>
      </c>
      <c r="AL18" s="40" t="s">
        <v>87</v>
      </c>
      <c r="AM18" s="40"/>
      <c r="AN18" s="41">
        <v>0</v>
      </c>
      <c r="AO18" s="39">
        <v>16000</v>
      </c>
      <c r="AP18" s="41">
        <v>0</v>
      </c>
      <c r="AQ18" s="41">
        <v>0</v>
      </c>
      <c r="AR18" s="41">
        <v>0</v>
      </c>
      <c r="AS18" s="41">
        <v>0</v>
      </c>
      <c r="AT18" s="41">
        <v>0</v>
      </c>
      <c r="AU18" s="41">
        <v>0</v>
      </c>
      <c r="AV18" s="41">
        <v>0</v>
      </c>
      <c r="AW18" s="41">
        <v>0</v>
      </c>
      <c r="AX18" s="41">
        <v>0</v>
      </c>
      <c r="AY18" s="92"/>
      <c r="AZ18" s="95"/>
      <c r="BA18" s="40"/>
      <c r="BB18" s="41">
        <v>0</v>
      </c>
    </row>
    <row r="19" spans="1:54" s="8" customFormat="1" ht="10" x14ac:dyDescent="0.2">
      <c r="A19" s="35">
        <v>891380046</v>
      </c>
      <c r="B19" s="35" t="s">
        <v>70</v>
      </c>
      <c r="C19" s="36" t="s">
        <v>21</v>
      </c>
      <c r="D19" s="37">
        <v>170169</v>
      </c>
      <c r="E19" s="35" t="s">
        <v>112</v>
      </c>
      <c r="F19" s="35" t="s">
        <v>113</v>
      </c>
      <c r="G19" s="38">
        <v>45481.413888888892</v>
      </c>
      <c r="H19" s="38">
        <v>45513.341168981482</v>
      </c>
      <c r="I19" s="39">
        <v>16000</v>
      </c>
      <c r="J19" s="39">
        <v>16000</v>
      </c>
      <c r="K19" s="39" t="s">
        <v>20</v>
      </c>
      <c r="L19" s="39" t="s">
        <v>19</v>
      </c>
      <c r="M19" s="39" t="s">
        <v>28</v>
      </c>
      <c r="N19" s="40" t="s">
        <v>252</v>
      </c>
      <c r="O19" s="41" t="s">
        <v>73</v>
      </c>
      <c r="P19" s="41">
        <v>0</v>
      </c>
      <c r="Q19" s="40"/>
      <c r="R19" s="40" t="s">
        <v>74</v>
      </c>
      <c r="S19" s="42">
        <v>45481</v>
      </c>
      <c r="T19" s="42">
        <v>45513</v>
      </c>
      <c r="U19" s="42"/>
      <c r="V19" s="42">
        <v>45542</v>
      </c>
      <c r="W19" s="36">
        <v>235</v>
      </c>
      <c r="X19" s="36" t="s">
        <v>107</v>
      </c>
      <c r="Y19" s="41">
        <v>16000</v>
      </c>
      <c r="Z19" s="41">
        <v>16000</v>
      </c>
      <c r="AA19" s="41">
        <v>0</v>
      </c>
      <c r="AB19" s="41">
        <v>0</v>
      </c>
      <c r="AC19" s="41">
        <v>16000</v>
      </c>
      <c r="AD19" s="40" t="s">
        <v>114</v>
      </c>
      <c r="AE19" s="40"/>
      <c r="AF19" s="40"/>
      <c r="AG19" s="41">
        <v>16000</v>
      </c>
      <c r="AH19" s="40" t="s">
        <v>46</v>
      </c>
      <c r="AI19" s="40" t="s">
        <v>114</v>
      </c>
      <c r="AJ19" s="40" t="s">
        <v>110</v>
      </c>
      <c r="AK19" s="40" t="s">
        <v>115</v>
      </c>
      <c r="AL19" s="40" t="s">
        <v>87</v>
      </c>
      <c r="AM19" s="40"/>
      <c r="AN19" s="41">
        <v>0</v>
      </c>
      <c r="AO19" s="39">
        <v>16000</v>
      </c>
      <c r="AP19" s="41">
        <v>0</v>
      </c>
      <c r="AQ19" s="41">
        <v>0</v>
      </c>
      <c r="AR19" s="41">
        <v>0</v>
      </c>
      <c r="AS19" s="41">
        <v>0</v>
      </c>
      <c r="AT19" s="41">
        <v>0</v>
      </c>
      <c r="AU19" s="41">
        <v>0</v>
      </c>
      <c r="AV19" s="41">
        <v>0</v>
      </c>
      <c r="AW19" s="41">
        <v>0</v>
      </c>
      <c r="AX19" s="41">
        <v>0</v>
      </c>
      <c r="AY19" s="92"/>
      <c r="AZ19" s="95"/>
      <c r="BA19" s="40"/>
      <c r="BB19" s="41">
        <v>0</v>
      </c>
    </row>
    <row r="20" spans="1:54" s="8" customFormat="1" ht="10" x14ac:dyDescent="0.2">
      <c r="A20" s="35">
        <v>891380046</v>
      </c>
      <c r="B20" s="35" t="s">
        <v>70</v>
      </c>
      <c r="C20" s="36" t="s">
        <v>21</v>
      </c>
      <c r="D20" s="37">
        <v>20488</v>
      </c>
      <c r="E20" s="35" t="s">
        <v>116</v>
      </c>
      <c r="F20" s="35" t="s">
        <v>117</v>
      </c>
      <c r="G20" s="38">
        <v>44180.442361111112</v>
      </c>
      <c r="H20" s="38">
        <v>44196.692476851851</v>
      </c>
      <c r="I20" s="39">
        <v>16400</v>
      </c>
      <c r="J20" s="39">
        <v>16400</v>
      </c>
      <c r="K20" s="39" t="s">
        <v>20</v>
      </c>
      <c r="L20" s="39" t="s">
        <v>19</v>
      </c>
      <c r="M20" s="39" t="s">
        <v>28</v>
      </c>
      <c r="N20" s="40" t="s">
        <v>252</v>
      </c>
      <c r="O20" s="41" t="s">
        <v>73</v>
      </c>
      <c r="P20" s="41">
        <v>0</v>
      </c>
      <c r="Q20" s="40"/>
      <c r="R20" s="40" t="s">
        <v>74</v>
      </c>
      <c r="S20" s="42">
        <v>44180</v>
      </c>
      <c r="T20" s="42">
        <v>44211</v>
      </c>
      <c r="U20" s="42">
        <v>44211</v>
      </c>
      <c r="V20" s="42">
        <v>44228</v>
      </c>
      <c r="W20" s="36">
        <v>1549</v>
      </c>
      <c r="X20" s="36" t="s">
        <v>82</v>
      </c>
      <c r="Y20" s="41">
        <v>16400</v>
      </c>
      <c r="Z20" s="41">
        <v>16400</v>
      </c>
      <c r="AA20" s="41">
        <v>0</v>
      </c>
      <c r="AB20" s="41">
        <v>0</v>
      </c>
      <c r="AC20" s="41">
        <v>16400</v>
      </c>
      <c r="AD20" s="40" t="s">
        <v>102</v>
      </c>
      <c r="AE20" s="40" t="s">
        <v>118</v>
      </c>
      <c r="AF20" s="40"/>
      <c r="AG20" s="41">
        <v>16400</v>
      </c>
      <c r="AH20" s="40" t="s">
        <v>46</v>
      </c>
      <c r="AI20" s="40" t="s">
        <v>119</v>
      </c>
      <c r="AJ20" s="40" t="s">
        <v>77</v>
      </c>
      <c r="AK20" s="40"/>
      <c r="AL20" s="40" t="s">
        <v>87</v>
      </c>
      <c r="AM20" s="40" t="s">
        <v>88</v>
      </c>
      <c r="AN20" s="41">
        <v>0</v>
      </c>
      <c r="AO20" s="39">
        <v>16400</v>
      </c>
      <c r="AP20" s="41">
        <v>0</v>
      </c>
      <c r="AQ20" s="41">
        <v>0</v>
      </c>
      <c r="AR20" s="41">
        <v>0</v>
      </c>
      <c r="AS20" s="41">
        <v>0</v>
      </c>
      <c r="AT20" s="41">
        <v>0</v>
      </c>
      <c r="AU20" s="41">
        <v>0</v>
      </c>
      <c r="AV20" s="41">
        <v>0</v>
      </c>
      <c r="AW20" s="41">
        <v>0</v>
      </c>
      <c r="AX20" s="41">
        <v>0</v>
      </c>
      <c r="AY20" s="92"/>
      <c r="AZ20" s="95"/>
      <c r="BA20" s="40"/>
      <c r="BB20" s="41">
        <v>0</v>
      </c>
    </row>
    <row r="21" spans="1:54" s="8" customFormat="1" ht="10" x14ac:dyDescent="0.2">
      <c r="A21" s="35">
        <v>891380046</v>
      </c>
      <c r="B21" s="35" t="s">
        <v>70</v>
      </c>
      <c r="C21" s="36" t="s">
        <v>21</v>
      </c>
      <c r="D21" s="37">
        <v>51278</v>
      </c>
      <c r="E21" s="35" t="s">
        <v>120</v>
      </c>
      <c r="F21" s="35" t="s">
        <v>121</v>
      </c>
      <c r="G21" s="38">
        <v>44462.742361111108</v>
      </c>
      <c r="H21" s="38">
        <v>44488.330208333333</v>
      </c>
      <c r="I21" s="39">
        <v>17000</v>
      </c>
      <c r="J21" s="39">
        <v>17000</v>
      </c>
      <c r="K21" s="39" t="s">
        <v>20</v>
      </c>
      <c r="L21" s="39" t="s">
        <v>19</v>
      </c>
      <c r="M21" s="39" t="s">
        <v>28</v>
      </c>
      <c r="N21" s="40" t="s">
        <v>252</v>
      </c>
      <c r="O21" s="41" t="s">
        <v>73</v>
      </c>
      <c r="P21" s="41">
        <v>0</v>
      </c>
      <c r="Q21" s="40"/>
      <c r="R21" s="40" t="s">
        <v>74</v>
      </c>
      <c r="S21" s="42">
        <v>44462</v>
      </c>
      <c r="T21" s="42">
        <v>44488</v>
      </c>
      <c r="U21" s="42">
        <v>44488</v>
      </c>
      <c r="V21" s="42">
        <v>44497</v>
      </c>
      <c r="W21" s="36">
        <v>1280</v>
      </c>
      <c r="X21" s="36" t="s">
        <v>82</v>
      </c>
      <c r="Y21" s="41">
        <v>17000</v>
      </c>
      <c r="Z21" s="41">
        <v>17000</v>
      </c>
      <c r="AA21" s="41">
        <v>0</v>
      </c>
      <c r="AB21" s="41">
        <v>0</v>
      </c>
      <c r="AC21" s="41">
        <v>17000</v>
      </c>
      <c r="AD21" s="40" t="s">
        <v>122</v>
      </c>
      <c r="AE21" s="40" t="s">
        <v>123</v>
      </c>
      <c r="AF21" s="40"/>
      <c r="AG21" s="41">
        <v>17000</v>
      </c>
      <c r="AH21" s="40" t="s">
        <v>46</v>
      </c>
      <c r="AI21" s="40" t="s">
        <v>124</v>
      </c>
      <c r="AJ21" s="40" t="s">
        <v>77</v>
      </c>
      <c r="AK21" s="40"/>
      <c r="AL21" s="40" t="s">
        <v>87</v>
      </c>
      <c r="AM21" s="40" t="s">
        <v>88</v>
      </c>
      <c r="AN21" s="41">
        <v>0</v>
      </c>
      <c r="AO21" s="39">
        <v>17000</v>
      </c>
      <c r="AP21" s="41">
        <v>0</v>
      </c>
      <c r="AQ21" s="41">
        <v>0</v>
      </c>
      <c r="AR21" s="41">
        <v>0</v>
      </c>
      <c r="AS21" s="41">
        <v>0</v>
      </c>
      <c r="AT21" s="41">
        <v>0</v>
      </c>
      <c r="AU21" s="41">
        <v>0</v>
      </c>
      <c r="AV21" s="41">
        <v>0</v>
      </c>
      <c r="AW21" s="41">
        <v>0</v>
      </c>
      <c r="AX21" s="41">
        <v>0</v>
      </c>
      <c r="AY21" s="92"/>
      <c r="AZ21" s="95"/>
      <c r="BA21" s="40"/>
      <c r="BB21" s="41">
        <v>0</v>
      </c>
    </row>
    <row r="22" spans="1:54" s="8" customFormat="1" ht="10" x14ac:dyDescent="0.2">
      <c r="A22" s="35">
        <v>891380046</v>
      </c>
      <c r="B22" s="35" t="s">
        <v>70</v>
      </c>
      <c r="C22" s="36" t="s">
        <v>21</v>
      </c>
      <c r="D22" s="37">
        <v>194593</v>
      </c>
      <c r="E22" s="35" t="s">
        <v>125</v>
      </c>
      <c r="F22" s="35" t="s">
        <v>126</v>
      </c>
      <c r="G22" s="38">
        <v>45665.678472222222</v>
      </c>
      <c r="H22" s="38">
        <v>45695.31527777778</v>
      </c>
      <c r="I22" s="39">
        <v>17600</v>
      </c>
      <c r="J22" s="39">
        <v>17600</v>
      </c>
      <c r="K22" s="39" t="s">
        <v>20</v>
      </c>
      <c r="L22" s="39" t="s">
        <v>19</v>
      </c>
      <c r="M22" s="39" t="s">
        <v>27</v>
      </c>
      <c r="N22" s="40" t="s">
        <v>252</v>
      </c>
      <c r="O22" s="41" t="s">
        <v>73</v>
      </c>
      <c r="P22" s="41">
        <v>0</v>
      </c>
      <c r="Q22" s="40"/>
      <c r="R22" s="40" t="s">
        <v>74</v>
      </c>
      <c r="S22" s="42">
        <v>45665</v>
      </c>
      <c r="T22" s="42">
        <v>45694</v>
      </c>
      <c r="U22" s="42"/>
      <c r="V22" s="42">
        <v>45714</v>
      </c>
      <c r="W22" s="36">
        <v>63</v>
      </c>
      <c r="X22" s="36" t="s">
        <v>75</v>
      </c>
      <c r="Y22" s="41">
        <v>17600</v>
      </c>
      <c r="Z22" s="41">
        <v>17600</v>
      </c>
      <c r="AA22" s="41">
        <v>0</v>
      </c>
      <c r="AB22" s="41">
        <v>0</v>
      </c>
      <c r="AC22" s="41">
        <v>17600</v>
      </c>
      <c r="AD22" s="40" t="s">
        <v>127</v>
      </c>
      <c r="AE22" s="40"/>
      <c r="AF22" s="40"/>
      <c r="AG22" s="41">
        <v>17600</v>
      </c>
      <c r="AH22" s="40" t="s">
        <v>46</v>
      </c>
      <c r="AI22" s="40" t="s">
        <v>128</v>
      </c>
      <c r="AJ22" s="40" t="s">
        <v>129</v>
      </c>
      <c r="AK22" s="40" t="s">
        <v>115</v>
      </c>
      <c r="AL22" s="40" t="s">
        <v>87</v>
      </c>
      <c r="AM22" s="40"/>
      <c r="AN22" s="41">
        <v>0</v>
      </c>
      <c r="AO22" s="39">
        <v>17600</v>
      </c>
      <c r="AP22" s="41">
        <v>0</v>
      </c>
      <c r="AQ22" s="41">
        <v>0</v>
      </c>
      <c r="AR22" s="41">
        <v>0</v>
      </c>
      <c r="AS22" s="41">
        <v>0</v>
      </c>
      <c r="AT22" s="41">
        <v>0</v>
      </c>
      <c r="AU22" s="41">
        <v>0</v>
      </c>
      <c r="AV22" s="41">
        <v>0</v>
      </c>
      <c r="AW22" s="41">
        <v>0</v>
      </c>
      <c r="AX22" s="41">
        <v>0</v>
      </c>
      <c r="AY22" s="92"/>
      <c r="AZ22" s="95"/>
      <c r="BA22" s="40"/>
      <c r="BB22" s="41">
        <v>0</v>
      </c>
    </row>
    <row r="23" spans="1:54" s="8" customFormat="1" ht="10" x14ac:dyDescent="0.2">
      <c r="A23" s="35">
        <v>891380046</v>
      </c>
      <c r="B23" s="35" t="s">
        <v>70</v>
      </c>
      <c r="C23" s="36" t="s">
        <v>21</v>
      </c>
      <c r="D23" s="37">
        <v>197126</v>
      </c>
      <c r="E23" s="35" t="s">
        <v>130</v>
      </c>
      <c r="F23" s="35" t="s">
        <v>131</v>
      </c>
      <c r="G23" s="38">
        <v>45682.593055555553</v>
      </c>
      <c r="H23" s="38">
        <v>45695.31527777778</v>
      </c>
      <c r="I23" s="39">
        <v>17600</v>
      </c>
      <c r="J23" s="39">
        <v>17600</v>
      </c>
      <c r="K23" s="39" t="s">
        <v>20</v>
      </c>
      <c r="L23" s="39" t="s">
        <v>19</v>
      </c>
      <c r="M23" s="39" t="s">
        <v>28</v>
      </c>
      <c r="N23" s="40" t="s">
        <v>252</v>
      </c>
      <c r="O23" s="41" t="s">
        <v>73</v>
      </c>
      <c r="P23" s="41">
        <v>0</v>
      </c>
      <c r="Q23" s="40"/>
      <c r="R23" s="40" t="s">
        <v>74</v>
      </c>
      <c r="S23" s="42">
        <v>45682</v>
      </c>
      <c r="T23" s="42">
        <v>45694</v>
      </c>
      <c r="U23" s="42"/>
      <c r="V23" s="42">
        <v>45716</v>
      </c>
      <c r="W23" s="36">
        <v>61</v>
      </c>
      <c r="X23" s="36" t="s">
        <v>75</v>
      </c>
      <c r="Y23" s="41">
        <v>17600</v>
      </c>
      <c r="Z23" s="41">
        <v>17600</v>
      </c>
      <c r="AA23" s="41">
        <v>0</v>
      </c>
      <c r="AB23" s="41">
        <v>0</v>
      </c>
      <c r="AC23" s="41">
        <v>17600</v>
      </c>
      <c r="AD23" s="40" t="s">
        <v>132</v>
      </c>
      <c r="AE23" s="40"/>
      <c r="AF23" s="40"/>
      <c r="AG23" s="41">
        <v>17600</v>
      </c>
      <c r="AH23" s="40" t="s">
        <v>46</v>
      </c>
      <c r="AI23" s="40" t="s">
        <v>133</v>
      </c>
      <c r="AJ23" s="40" t="s">
        <v>129</v>
      </c>
      <c r="AK23" s="40" t="s">
        <v>115</v>
      </c>
      <c r="AL23" s="40" t="s">
        <v>87</v>
      </c>
      <c r="AM23" s="40"/>
      <c r="AN23" s="41">
        <v>0</v>
      </c>
      <c r="AO23" s="39">
        <v>17600</v>
      </c>
      <c r="AP23" s="41">
        <v>0</v>
      </c>
      <c r="AQ23" s="41">
        <v>0</v>
      </c>
      <c r="AR23" s="41">
        <v>0</v>
      </c>
      <c r="AS23" s="41">
        <v>0</v>
      </c>
      <c r="AT23" s="41">
        <v>0</v>
      </c>
      <c r="AU23" s="41">
        <v>0</v>
      </c>
      <c r="AV23" s="41">
        <v>0</v>
      </c>
      <c r="AW23" s="41">
        <v>0</v>
      </c>
      <c r="AX23" s="41">
        <v>0</v>
      </c>
      <c r="AY23" s="92"/>
      <c r="AZ23" s="95"/>
      <c r="BA23" s="40"/>
      <c r="BB23" s="41">
        <v>0</v>
      </c>
    </row>
    <row r="24" spans="1:54" s="8" customFormat="1" ht="10" x14ac:dyDescent="0.2">
      <c r="A24" s="35">
        <v>891380046</v>
      </c>
      <c r="B24" s="35" t="s">
        <v>70</v>
      </c>
      <c r="C24" s="36" t="s">
        <v>21</v>
      </c>
      <c r="D24" s="37">
        <v>51279</v>
      </c>
      <c r="E24" s="35" t="s">
        <v>134</v>
      </c>
      <c r="F24" s="35" t="s">
        <v>135</v>
      </c>
      <c r="G24" s="38">
        <v>44462.745138888888</v>
      </c>
      <c r="H24" s="38">
        <v>44488.330208333333</v>
      </c>
      <c r="I24" s="39">
        <v>24800</v>
      </c>
      <c r="J24" s="39">
        <v>22600</v>
      </c>
      <c r="K24" s="39" t="s">
        <v>20</v>
      </c>
      <c r="L24" s="39" t="s">
        <v>19</v>
      </c>
      <c r="M24" s="39" t="s">
        <v>28</v>
      </c>
      <c r="N24" s="40" t="s">
        <v>252</v>
      </c>
      <c r="O24" s="41" t="s">
        <v>73</v>
      </c>
      <c r="P24" s="41">
        <v>0</v>
      </c>
      <c r="Q24" s="40"/>
      <c r="R24" s="40" t="s">
        <v>74</v>
      </c>
      <c r="S24" s="42">
        <v>44462</v>
      </c>
      <c r="T24" s="42">
        <v>44488</v>
      </c>
      <c r="U24" s="42">
        <v>44488</v>
      </c>
      <c r="V24" s="42">
        <v>44497</v>
      </c>
      <c r="W24" s="36">
        <v>1280</v>
      </c>
      <c r="X24" s="36" t="s">
        <v>82</v>
      </c>
      <c r="Y24" s="41">
        <v>22600</v>
      </c>
      <c r="Z24" s="41">
        <v>22600</v>
      </c>
      <c r="AA24" s="41">
        <v>0</v>
      </c>
      <c r="AB24" s="41">
        <v>0</v>
      </c>
      <c r="AC24" s="41">
        <v>22600</v>
      </c>
      <c r="AD24" s="40" t="s">
        <v>136</v>
      </c>
      <c r="AE24" s="40" t="s">
        <v>137</v>
      </c>
      <c r="AF24" s="40"/>
      <c r="AG24" s="41">
        <v>22600</v>
      </c>
      <c r="AH24" s="40" t="s">
        <v>46</v>
      </c>
      <c r="AI24" s="40" t="s">
        <v>124</v>
      </c>
      <c r="AJ24" s="40" t="s">
        <v>77</v>
      </c>
      <c r="AK24" s="40"/>
      <c r="AL24" s="40" t="s">
        <v>87</v>
      </c>
      <c r="AM24" s="40" t="s">
        <v>88</v>
      </c>
      <c r="AN24" s="41">
        <v>0</v>
      </c>
      <c r="AO24" s="39">
        <v>22600</v>
      </c>
      <c r="AP24" s="41">
        <v>0</v>
      </c>
      <c r="AQ24" s="41">
        <v>0</v>
      </c>
      <c r="AR24" s="41">
        <v>0</v>
      </c>
      <c r="AS24" s="41">
        <v>0</v>
      </c>
      <c r="AT24" s="41">
        <v>0</v>
      </c>
      <c r="AU24" s="41">
        <v>0</v>
      </c>
      <c r="AV24" s="41">
        <v>0</v>
      </c>
      <c r="AW24" s="41">
        <v>0</v>
      </c>
      <c r="AX24" s="41">
        <v>0</v>
      </c>
      <c r="AY24" s="92"/>
      <c r="AZ24" s="95"/>
      <c r="BA24" s="40"/>
      <c r="BB24" s="41">
        <v>0</v>
      </c>
    </row>
    <row r="25" spans="1:54" s="8" customFormat="1" ht="10" x14ac:dyDescent="0.2">
      <c r="A25" s="35">
        <v>891380046</v>
      </c>
      <c r="B25" s="35" t="s">
        <v>70</v>
      </c>
      <c r="C25" s="36" t="s">
        <v>21</v>
      </c>
      <c r="D25" s="37">
        <v>33295</v>
      </c>
      <c r="E25" s="35" t="s">
        <v>138</v>
      </c>
      <c r="F25" s="35" t="s">
        <v>139</v>
      </c>
      <c r="G25" s="38">
        <v>44300.642361111109</v>
      </c>
      <c r="H25" s="38">
        <v>44336.671701388892</v>
      </c>
      <c r="I25" s="39">
        <v>31028</v>
      </c>
      <c r="J25" s="39">
        <v>31028</v>
      </c>
      <c r="K25" s="39" t="s">
        <v>20</v>
      </c>
      <c r="L25" s="39" t="s">
        <v>19</v>
      </c>
      <c r="M25" s="39" t="s">
        <v>28</v>
      </c>
      <c r="N25" s="40" t="s">
        <v>252</v>
      </c>
      <c r="O25" s="41" t="s">
        <v>73</v>
      </c>
      <c r="P25" s="41">
        <v>0</v>
      </c>
      <c r="Q25" s="40"/>
      <c r="R25" s="40" t="s">
        <v>74</v>
      </c>
      <c r="S25" s="42">
        <v>44300</v>
      </c>
      <c r="T25" s="42">
        <v>44328</v>
      </c>
      <c r="U25" s="42">
        <v>44328</v>
      </c>
      <c r="V25" s="42">
        <v>44347</v>
      </c>
      <c r="W25" s="36">
        <v>1430</v>
      </c>
      <c r="X25" s="36" t="s">
        <v>82</v>
      </c>
      <c r="Y25" s="41">
        <v>31028</v>
      </c>
      <c r="Z25" s="41">
        <v>31028</v>
      </c>
      <c r="AA25" s="41">
        <v>0</v>
      </c>
      <c r="AB25" s="41">
        <v>0</v>
      </c>
      <c r="AC25" s="41">
        <v>31028</v>
      </c>
      <c r="AD25" s="40" t="s">
        <v>140</v>
      </c>
      <c r="AE25" s="40" t="s">
        <v>141</v>
      </c>
      <c r="AF25" s="40"/>
      <c r="AG25" s="41">
        <v>31028</v>
      </c>
      <c r="AH25" s="40" t="s">
        <v>46</v>
      </c>
      <c r="AI25" s="40" t="s">
        <v>142</v>
      </c>
      <c r="AJ25" s="40" t="s">
        <v>77</v>
      </c>
      <c r="AK25" s="40"/>
      <c r="AL25" s="40" t="s">
        <v>87</v>
      </c>
      <c r="AM25" s="40" t="s">
        <v>88</v>
      </c>
      <c r="AN25" s="41">
        <v>0</v>
      </c>
      <c r="AO25" s="39">
        <v>31028</v>
      </c>
      <c r="AP25" s="41">
        <v>0</v>
      </c>
      <c r="AQ25" s="41">
        <v>0</v>
      </c>
      <c r="AR25" s="41">
        <v>0</v>
      </c>
      <c r="AS25" s="41">
        <v>0</v>
      </c>
      <c r="AT25" s="41">
        <v>0</v>
      </c>
      <c r="AU25" s="41">
        <v>0</v>
      </c>
      <c r="AV25" s="41">
        <v>0</v>
      </c>
      <c r="AW25" s="41">
        <v>0</v>
      </c>
      <c r="AX25" s="41">
        <v>0</v>
      </c>
      <c r="AY25" s="92"/>
      <c r="AZ25" s="95"/>
      <c r="BA25" s="40"/>
      <c r="BB25" s="41">
        <v>0</v>
      </c>
    </row>
    <row r="26" spans="1:54" s="8" customFormat="1" ht="10" x14ac:dyDescent="0.2">
      <c r="A26" s="35">
        <v>891380046</v>
      </c>
      <c r="B26" s="35" t="s">
        <v>70</v>
      </c>
      <c r="C26" s="36" t="s">
        <v>21</v>
      </c>
      <c r="D26" s="37">
        <v>23461</v>
      </c>
      <c r="E26" s="35" t="s">
        <v>143</v>
      </c>
      <c r="F26" s="35" t="s">
        <v>144</v>
      </c>
      <c r="G26" s="38">
        <v>44216.380555555559</v>
      </c>
      <c r="H26" s="38">
        <v>44251.705983796295</v>
      </c>
      <c r="I26" s="39">
        <v>35100</v>
      </c>
      <c r="J26" s="39">
        <v>32900</v>
      </c>
      <c r="K26" s="39" t="s">
        <v>20</v>
      </c>
      <c r="L26" s="39" t="s">
        <v>19</v>
      </c>
      <c r="M26" s="39" t="s">
        <v>28</v>
      </c>
      <c r="N26" s="40" t="s">
        <v>252</v>
      </c>
      <c r="O26" s="41" t="s">
        <v>73</v>
      </c>
      <c r="P26" s="41">
        <v>0</v>
      </c>
      <c r="Q26" s="40"/>
      <c r="R26" s="40" t="s">
        <v>74</v>
      </c>
      <c r="S26" s="42">
        <v>44216</v>
      </c>
      <c r="T26" s="42">
        <v>44230</v>
      </c>
      <c r="U26" s="42">
        <v>44230</v>
      </c>
      <c r="V26" s="42">
        <v>44233</v>
      </c>
      <c r="W26" s="36">
        <v>1544</v>
      </c>
      <c r="X26" s="36" t="s">
        <v>82</v>
      </c>
      <c r="Y26" s="41">
        <v>32900</v>
      </c>
      <c r="Z26" s="41">
        <v>32900</v>
      </c>
      <c r="AA26" s="41">
        <v>0</v>
      </c>
      <c r="AB26" s="41">
        <v>0</v>
      </c>
      <c r="AC26" s="41">
        <v>32900</v>
      </c>
      <c r="AD26" s="40" t="s">
        <v>145</v>
      </c>
      <c r="AE26" s="40" t="s">
        <v>146</v>
      </c>
      <c r="AF26" s="40"/>
      <c r="AG26" s="41">
        <v>32900</v>
      </c>
      <c r="AH26" s="40" t="s">
        <v>46</v>
      </c>
      <c r="AI26" s="40" t="s">
        <v>147</v>
      </c>
      <c r="AJ26" s="40" t="s">
        <v>77</v>
      </c>
      <c r="AK26" s="40"/>
      <c r="AL26" s="40" t="s">
        <v>87</v>
      </c>
      <c r="AM26" s="40" t="s">
        <v>88</v>
      </c>
      <c r="AN26" s="41">
        <v>0</v>
      </c>
      <c r="AO26" s="39">
        <v>32900</v>
      </c>
      <c r="AP26" s="41">
        <v>0</v>
      </c>
      <c r="AQ26" s="41">
        <v>0</v>
      </c>
      <c r="AR26" s="41">
        <v>0</v>
      </c>
      <c r="AS26" s="41">
        <v>0</v>
      </c>
      <c r="AT26" s="41">
        <v>0</v>
      </c>
      <c r="AU26" s="41">
        <v>0</v>
      </c>
      <c r="AV26" s="41">
        <v>0</v>
      </c>
      <c r="AW26" s="41">
        <v>0</v>
      </c>
      <c r="AX26" s="41">
        <v>0</v>
      </c>
      <c r="AY26" s="92"/>
      <c r="AZ26" s="95"/>
      <c r="BA26" s="40"/>
      <c r="BB26" s="41">
        <v>0</v>
      </c>
    </row>
    <row r="27" spans="1:54" s="8" customFormat="1" ht="10" x14ac:dyDescent="0.2">
      <c r="A27" s="35">
        <v>891380046</v>
      </c>
      <c r="B27" s="35" t="s">
        <v>70</v>
      </c>
      <c r="C27" s="36" t="s">
        <v>21</v>
      </c>
      <c r="D27" s="37">
        <v>23466</v>
      </c>
      <c r="E27" s="35" t="s">
        <v>148</v>
      </c>
      <c r="F27" s="35" t="s">
        <v>149</v>
      </c>
      <c r="G27" s="38">
        <v>44216.396527777775</v>
      </c>
      <c r="H27" s="38">
        <v>44251.704247685186</v>
      </c>
      <c r="I27" s="39">
        <v>35100</v>
      </c>
      <c r="J27" s="39">
        <v>35100</v>
      </c>
      <c r="K27" s="39" t="s">
        <v>20</v>
      </c>
      <c r="L27" s="39" t="s">
        <v>19</v>
      </c>
      <c r="M27" s="39" t="s">
        <v>28</v>
      </c>
      <c r="N27" s="40" t="s">
        <v>252</v>
      </c>
      <c r="O27" s="41" t="s">
        <v>73</v>
      </c>
      <c r="P27" s="41">
        <v>0</v>
      </c>
      <c r="Q27" s="40"/>
      <c r="R27" s="40" t="s">
        <v>74</v>
      </c>
      <c r="S27" s="42">
        <v>44216</v>
      </c>
      <c r="T27" s="42">
        <v>44230</v>
      </c>
      <c r="U27" s="42">
        <v>44230</v>
      </c>
      <c r="V27" s="42">
        <v>44233</v>
      </c>
      <c r="W27" s="36">
        <v>1544</v>
      </c>
      <c r="X27" s="36" t="s">
        <v>82</v>
      </c>
      <c r="Y27" s="41">
        <v>35100</v>
      </c>
      <c r="Z27" s="41">
        <v>35100</v>
      </c>
      <c r="AA27" s="41">
        <v>0</v>
      </c>
      <c r="AB27" s="41">
        <v>0</v>
      </c>
      <c r="AC27" s="41">
        <v>35100</v>
      </c>
      <c r="AD27" s="40" t="s">
        <v>150</v>
      </c>
      <c r="AE27" s="40" t="s">
        <v>151</v>
      </c>
      <c r="AF27" s="40"/>
      <c r="AG27" s="41">
        <v>35100</v>
      </c>
      <c r="AH27" s="40" t="s">
        <v>46</v>
      </c>
      <c r="AI27" s="40" t="s">
        <v>152</v>
      </c>
      <c r="AJ27" s="40" t="s">
        <v>77</v>
      </c>
      <c r="AK27" s="40"/>
      <c r="AL27" s="40" t="s">
        <v>87</v>
      </c>
      <c r="AM27" s="40" t="s">
        <v>88</v>
      </c>
      <c r="AN27" s="41">
        <v>0</v>
      </c>
      <c r="AO27" s="39">
        <v>35100</v>
      </c>
      <c r="AP27" s="41">
        <v>0</v>
      </c>
      <c r="AQ27" s="41">
        <v>0</v>
      </c>
      <c r="AR27" s="41">
        <v>0</v>
      </c>
      <c r="AS27" s="41">
        <v>0</v>
      </c>
      <c r="AT27" s="41">
        <v>0</v>
      </c>
      <c r="AU27" s="41">
        <v>0</v>
      </c>
      <c r="AV27" s="41">
        <v>0</v>
      </c>
      <c r="AW27" s="41">
        <v>0</v>
      </c>
      <c r="AX27" s="41">
        <v>0</v>
      </c>
      <c r="AY27" s="92"/>
      <c r="AZ27" s="95"/>
      <c r="BA27" s="40"/>
      <c r="BB27" s="41">
        <v>0</v>
      </c>
    </row>
    <row r="28" spans="1:54" s="8" customFormat="1" ht="10" x14ac:dyDescent="0.2">
      <c r="A28" s="35">
        <v>891380046</v>
      </c>
      <c r="B28" s="35" t="s">
        <v>70</v>
      </c>
      <c r="C28" s="36" t="s">
        <v>21</v>
      </c>
      <c r="D28" s="37">
        <v>62070</v>
      </c>
      <c r="E28" s="35" t="s">
        <v>153</v>
      </c>
      <c r="F28" s="35" t="s">
        <v>154</v>
      </c>
      <c r="G28" s="38">
        <v>44566.447222222225</v>
      </c>
      <c r="H28" s="38">
        <v>44603.398761574077</v>
      </c>
      <c r="I28" s="39">
        <v>40000</v>
      </c>
      <c r="J28" s="39">
        <v>36300</v>
      </c>
      <c r="K28" s="39" t="s">
        <v>20</v>
      </c>
      <c r="L28" s="39" t="s">
        <v>19</v>
      </c>
      <c r="M28" s="39" t="s">
        <v>28</v>
      </c>
      <c r="N28" s="40" t="s">
        <v>252</v>
      </c>
      <c r="O28" s="41" t="s">
        <v>73</v>
      </c>
      <c r="P28" s="41">
        <v>0</v>
      </c>
      <c r="Q28" s="40"/>
      <c r="R28" s="40" t="s">
        <v>74</v>
      </c>
      <c r="S28" s="42">
        <v>44566</v>
      </c>
      <c r="T28" s="42">
        <v>44603</v>
      </c>
      <c r="U28" s="42">
        <v>44603</v>
      </c>
      <c r="V28" s="42">
        <v>44606</v>
      </c>
      <c r="W28" s="36">
        <v>1171</v>
      </c>
      <c r="X28" s="36" t="s">
        <v>82</v>
      </c>
      <c r="Y28" s="41">
        <v>36300</v>
      </c>
      <c r="Z28" s="41">
        <v>36300</v>
      </c>
      <c r="AA28" s="41">
        <v>0</v>
      </c>
      <c r="AB28" s="41">
        <v>0</v>
      </c>
      <c r="AC28" s="41">
        <v>36300</v>
      </c>
      <c r="AD28" s="40" t="s">
        <v>155</v>
      </c>
      <c r="AE28" s="40" t="s">
        <v>156</v>
      </c>
      <c r="AF28" s="40"/>
      <c r="AG28" s="41">
        <v>36300</v>
      </c>
      <c r="AH28" s="40" t="s">
        <v>46</v>
      </c>
      <c r="AI28" s="40" t="s">
        <v>157</v>
      </c>
      <c r="AJ28" s="40" t="s">
        <v>77</v>
      </c>
      <c r="AK28" s="40"/>
      <c r="AL28" s="40" t="s">
        <v>87</v>
      </c>
      <c r="AM28" s="40" t="s">
        <v>88</v>
      </c>
      <c r="AN28" s="41">
        <v>0</v>
      </c>
      <c r="AO28" s="39">
        <v>36300</v>
      </c>
      <c r="AP28" s="41">
        <v>0</v>
      </c>
      <c r="AQ28" s="41">
        <v>0</v>
      </c>
      <c r="AR28" s="41">
        <v>0</v>
      </c>
      <c r="AS28" s="41">
        <v>0</v>
      </c>
      <c r="AT28" s="41">
        <v>0</v>
      </c>
      <c r="AU28" s="41">
        <v>0</v>
      </c>
      <c r="AV28" s="41">
        <v>0</v>
      </c>
      <c r="AW28" s="41">
        <v>0</v>
      </c>
      <c r="AX28" s="41">
        <v>0</v>
      </c>
      <c r="AY28" s="92"/>
      <c r="AZ28" s="95"/>
      <c r="BA28" s="40"/>
      <c r="BB28" s="41">
        <v>0</v>
      </c>
    </row>
    <row r="29" spans="1:54" s="8" customFormat="1" ht="10" x14ac:dyDescent="0.2">
      <c r="A29" s="35">
        <v>891380046</v>
      </c>
      <c r="B29" s="35" t="s">
        <v>70</v>
      </c>
      <c r="C29" s="36" t="s">
        <v>21</v>
      </c>
      <c r="D29" s="37">
        <v>162514</v>
      </c>
      <c r="E29" s="35" t="s">
        <v>158</v>
      </c>
      <c r="F29" s="35" t="s">
        <v>159</v>
      </c>
      <c r="G29" s="38">
        <v>45429.286111111112</v>
      </c>
      <c r="H29" s="38">
        <v>45456.385092592594</v>
      </c>
      <c r="I29" s="39">
        <v>52000</v>
      </c>
      <c r="J29" s="39">
        <v>52000</v>
      </c>
      <c r="K29" s="39" t="s">
        <v>20</v>
      </c>
      <c r="L29" s="39" t="s">
        <v>19</v>
      </c>
      <c r="M29" s="39" t="s">
        <v>28</v>
      </c>
      <c r="N29" s="40" t="s">
        <v>252</v>
      </c>
      <c r="O29" s="41" t="s">
        <v>73</v>
      </c>
      <c r="P29" s="41">
        <v>0</v>
      </c>
      <c r="Q29" s="40"/>
      <c r="R29" s="40" t="s">
        <v>74</v>
      </c>
      <c r="S29" s="42">
        <v>45429</v>
      </c>
      <c r="T29" s="42">
        <v>45455</v>
      </c>
      <c r="U29" s="42"/>
      <c r="V29" s="42">
        <v>45472</v>
      </c>
      <c r="W29" s="36">
        <v>305</v>
      </c>
      <c r="X29" s="36" t="s">
        <v>107</v>
      </c>
      <c r="Y29" s="41">
        <v>52000</v>
      </c>
      <c r="Z29" s="41">
        <v>52000</v>
      </c>
      <c r="AA29" s="41">
        <v>0</v>
      </c>
      <c r="AB29" s="41">
        <v>0</v>
      </c>
      <c r="AC29" s="41">
        <v>52000</v>
      </c>
      <c r="AD29" s="40" t="s">
        <v>160</v>
      </c>
      <c r="AE29" s="40"/>
      <c r="AF29" s="40"/>
      <c r="AG29" s="41">
        <v>52000</v>
      </c>
      <c r="AH29" s="40" t="s">
        <v>46</v>
      </c>
      <c r="AI29" s="40" t="s">
        <v>161</v>
      </c>
      <c r="AJ29" s="40" t="s">
        <v>77</v>
      </c>
      <c r="AK29" s="40" t="s">
        <v>162</v>
      </c>
      <c r="AL29" s="40" t="s">
        <v>87</v>
      </c>
      <c r="AM29" s="40"/>
      <c r="AN29" s="41">
        <v>0</v>
      </c>
      <c r="AO29" s="39">
        <v>52000</v>
      </c>
      <c r="AP29" s="41">
        <v>0</v>
      </c>
      <c r="AQ29" s="41">
        <v>0</v>
      </c>
      <c r="AR29" s="41">
        <v>0</v>
      </c>
      <c r="AS29" s="41">
        <v>0</v>
      </c>
      <c r="AT29" s="41">
        <v>0</v>
      </c>
      <c r="AU29" s="41">
        <v>0</v>
      </c>
      <c r="AV29" s="41">
        <v>0</v>
      </c>
      <c r="AW29" s="41">
        <v>0</v>
      </c>
      <c r="AX29" s="41">
        <v>0</v>
      </c>
      <c r="AY29" s="92"/>
      <c r="AZ29" s="95"/>
      <c r="BA29" s="40"/>
      <c r="BB29" s="41">
        <v>0</v>
      </c>
    </row>
    <row r="30" spans="1:54" s="8" customFormat="1" ht="10" x14ac:dyDescent="0.2">
      <c r="A30" s="35">
        <v>891380046</v>
      </c>
      <c r="B30" s="35" t="s">
        <v>70</v>
      </c>
      <c r="C30" s="36" t="s">
        <v>21</v>
      </c>
      <c r="D30" s="37">
        <v>195502</v>
      </c>
      <c r="E30" s="35" t="s">
        <v>163</v>
      </c>
      <c r="F30" s="35" t="s">
        <v>164</v>
      </c>
      <c r="G30" s="38">
        <v>45672.329861111109</v>
      </c>
      <c r="H30" s="38">
        <v>45695.31527777778</v>
      </c>
      <c r="I30" s="39">
        <v>52800</v>
      </c>
      <c r="J30" s="39">
        <v>52800</v>
      </c>
      <c r="K30" s="39" t="s">
        <v>20</v>
      </c>
      <c r="L30" s="39" t="s">
        <v>19</v>
      </c>
      <c r="M30" s="39" t="s">
        <v>27</v>
      </c>
      <c r="N30" s="40" t="s">
        <v>252</v>
      </c>
      <c r="O30" s="41" t="s">
        <v>73</v>
      </c>
      <c r="P30" s="41">
        <v>0</v>
      </c>
      <c r="Q30" s="40"/>
      <c r="R30" s="40" t="s">
        <v>74</v>
      </c>
      <c r="S30" s="42">
        <v>45672</v>
      </c>
      <c r="T30" s="42">
        <v>45694</v>
      </c>
      <c r="U30" s="42"/>
      <c r="V30" s="42">
        <v>45714</v>
      </c>
      <c r="W30" s="36">
        <v>63</v>
      </c>
      <c r="X30" s="36" t="s">
        <v>75</v>
      </c>
      <c r="Y30" s="41">
        <v>52800</v>
      </c>
      <c r="Z30" s="41">
        <v>52800</v>
      </c>
      <c r="AA30" s="41">
        <v>0</v>
      </c>
      <c r="AB30" s="41">
        <v>0</v>
      </c>
      <c r="AC30" s="41">
        <v>52800</v>
      </c>
      <c r="AD30" s="40" t="s">
        <v>165</v>
      </c>
      <c r="AE30" s="40"/>
      <c r="AF30" s="40"/>
      <c r="AG30" s="41">
        <v>52800</v>
      </c>
      <c r="AH30" s="40" t="s">
        <v>46</v>
      </c>
      <c r="AI30" s="40" t="s">
        <v>165</v>
      </c>
      <c r="AJ30" s="40" t="s">
        <v>129</v>
      </c>
      <c r="AK30" s="40" t="s">
        <v>115</v>
      </c>
      <c r="AL30" s="40" t="s">
        <v>87</v>
      </c>
      <c r="AM30" s="40"/>
      <c r="AN30" s="41">
        <v>0</v>
      </c>
      <c r="AO30" s="39">
        <v>52800</v>
      </c>
      <c r="AP30" s="41">
        <v>0</v>
      </c>
      <c r="AQ30" s="41">
        <v>0</v>
      </c>
      <c r="AR30" s="41">
        <v>0</v>
      </c>
      <c r="AS30" s="41">
        <v>0</v>
      </c>
      <c r="AT30" s="41">
        <v>0</v>
      </c>
      <c r="AU30" s="41">
        <v>0</v>
      </c>
      <c r="AV30" s="41">
        <v>0</v>
      </c>
      <c r="AW30" s="41">
        <v>0</v>
      </c>
      <c r="AX30" s="41">
        <v>0</v>
      </c>
      <c r="AY30" s="92"/>
      <c r="AZ30" s="95"/>
      <c r="BA30" s="40"/>
      <c r="BB30" s="41">
        <v>0</v>
      </c>
    </row>
    <row r="31" spans="1:54" s="8" customFormat="1" ht="10" x14ac:dyDescent="0.2">
      <c r="A31" s="35">
        <v>891380046</v>
      </c>
      <c r="B31" s="35" t="s">
        <v>70</v>
      </c>
      <c r="C31" s="36" t="s">
        <v>21</v>
      </c>
      <c r="D31" s="37">
        <v>181738</v>
      </c>
      <c r="E31" s="35" t="s">
        <v>166</v>
      </c>
      <c r="F31" s="35" t="s">
        <v>167</v>
      </c>
      <c r="G31" s="38">
        <v>45567.331250000003</v>
      </c>
      <c r="H31" s="38">
        <v>45601.467581018522</v>
      </c>
      <c r="I31" s="39">
        <v>80000</v>
      </c>
      <c r="J31" s="39">
        <v>80000</v>
      </c>
      <c r="K31" s="39" t="s">
        <v>20</v>
      </c>
      <c r="L31" s="39" t="s">
        <v>19</v>
      </c>
      <c r="M31" s="39" t="s">
        <v>27</v>
      </c>
      <c r="N31" s="40" t="s">
        <v>252</v>
      </c>
      <c r="O31" s="41" t="s">
        <v>73</v>
      </c>
      <c r="P31" s="41">
        <v>0</v>
      </c>
      <c r="Q31" s="40"/>
      <c r="R31" s="40" t="s">
        <v>74</v>
      </c>
      <c r="S31" s="42">
        <v>45567</v>
      </c>
      <c r="T31" s="42">
        <v>45601</v>
      </c>
      <c r="U31" s="42"/>
      <c r="V31" s="42">
        <v>45621</v>
      </c>
      <c r="W31" s="36">
        <v>156</v>
      </c>
      <c r="X31" s="36" t="s">
        <v>168</v>
      </c>
      <c r="Y31" s="41">
        <v>80000</v>
      </c>
      <c r="Z31" s="41">
        <v>80000</v>
      </c>
      <c r="AA31" s="41">
        <v>0</v>
      </c>
      <c r="AB31" s="41">
        <v>0</v>
      </c>
      <c r="AC31" s="41">
        <v>80000</v>
      </c>
      <c r="AD31" s="40" t="s">
        <v>169</v>
      </c>
      <c r="AE31" s="40"/>
      <c r="AF31" s="40"/>
      <c r="AG31" s="41">
        <v>80000</v>
      </c>
      <c r="AH31" s="40" t="s">
        <v>46</v>
      </c>
      <c r="AI31" s="40" t="s">
        <v>170</v>
      </c>
      <c r="AJ31" s="40" t="s">
        <v>110</v>
      </c>
      <c r="AK31" s="40" t="s">
        <v>111</v>
      </c>
      <c r="AL31" s="40" t="s">
        <v>87</v>
      </c>
      <c r="AM31" s="40"/>
      <c r="AN31" s="41">
        <v>0</v>
      </c>
      <c r="AO31" s="39">
        <v>80000</v>
      </c>
      <c r="AP31" s="41">
        <v>0</v>
      </c>
      <c r="AQ31" s="41">
        <v>0</v>
      </c>
      <c r="AR31" s="41">
        <v>0</v>
      </c>
      <c r="AS31" s="41">
        <v>0</v>
      </c>
      <c r="AT31" s="41">
        <v>0</v>
      </c>
      <c r="AU31" s="41">
        <v>0</v>
      </c>
      <c r="AV31" s="41">
        <v>0</v>
      </c>
      <c r="AW31" s="41">
        <v>0</v>
      </c>
      <c r="AX31" s="41">
        <v>0</v>
      </c>
      <c r="AY31" s="92"/>
      <c r="AZ31" s="95"/>
      <c r="BA31" s="40"/>
      <c r="BB31" s="41">
        <v>0</v>
      </c>
    </row>
    <row r="32" spans="1:54" s="8" customFormat="1" ht="10" x14ac:dyDescent="0.2">
      <c r="A32" s="35">
        <v>891380046</v>
      </c>
      <c r="B32" s="35" t="s">
        <v>70</v>
      </c>
      <c r="C32" s="36" t="s">
        <v>21</v>
      </c>
      <c r="D32" s="37">
        <v>81650</v>
      </c>
      <c r="E32" s="35" t="s">
        <v>171</v>
      </c>
      <c r="F32" s="35" t="s">
        <v>172</v>
      </c>
      <c r="G32" s="38">
        <v>44754.520833333336</v>
      </c>
      <c r="H32" s="38">
        <v>44791.724606481483</v>
      </c>
      <c r="I32" s="39">
        <v>80832</v>
      </c>
      <c r="J32" s="39">
        <v>80832</v>
      </c>
      <c r="K32" s="39" t="s">
        <v>20</v>
      </c>
      <c r="L32" s="39" t="s">
        <v>19</v>
      </c>
      <c r="M32" s="39" t="s">
        <v>27</v>
      </c>
      <c r="N32" s="40" t="s">
        <v>252</v>
      </c>
      <c r="O32" s="41" t="s">
        <v>73</v>
      </c>
      <c r="P32" s="41">
        <v>0</v>
      </c>
      <c r="Q32" s="40"/>
      <c r="R32" s="40" t="s">
        <v>74</v>
      </c>
      <c r="S32" s="42">
        <v>44754</v>
      </c>
      <c r="T32" s="42">
        <v>44791</v>
      </c>
      <c r="U32" s="42">
        <v>44791</v>
      </c>
      <c r="V32" s="42">
        <v>44799</v>
      </c>
      <c r="W32" s="36">
        <v>978</v>
      </c>
      <c r="X32" s="36" t="s">
        <v>82</v>
      </c>
      <c r="Y32" s="41">
        <v>80832</v>
      </c>
      <c r="Z32" s="41">
        <v>80832</v>
      </c>
      <c r="AA32" s="41">
        <v>0</v>
      </c>
      <c r="AB32" s="41">
        <v>0</v>
      </c>
      <c r="AC32" s="41">
        <v>80832</v>
      </c>
      <c r="AD32" s="40" t="s">
        <v>173</v>
      </c>
      <c r="AE32" s="40" t="s">
        <v>174</v>
      </c>
      <c r="AF32" s="40"/>
      <c r="AG32" s="41">
        <v>80832</v>
      </c>
      <c r="AH32" s="40" t="s">
        <v>46</v>
      </c>
      <c r="AI32" s="40" t="s">
        <v>175</v>
      </c>
      <c r="AJ32" s="40" t="s">
        <v>176</v>
      </c>
      <c r="AK32" s="40"/>
      <c r="AL32" s="40" t="s">
        <v>87</v>
      </c>
      <c r="AM32" s="40" t="s">
        <v>88</v>
      </c>
      <c r="AN32" s="41">
        <v>0</v>
      </c>
      <c r="AO32" s="39">
        <v>80832</v>
      </c>
      <c r="AP32" s="41">
        <v>0</v>
      </c>
      <c r="AQ32" s="41">
        <v>0</v>
      </c>
      <c r="AR32" s="41">
        <v>0</v>
      </c>
      <c r="AS32" s="41">
        <v>0</v>
      </c>
      <c r="AT32" s="41">
        <v>0</v>
      </c>
      <c r="AU32" s="41">
        <v>0</v>
      </c>
      <c r="AV32" s="41">
        <v>0</v>
      </c>
      <c r="AW32" s="41">
        <v>0</v>
      </c>
      <c r="AX32" s="41">
        <v>0</v>
      </c>
      <c r="AY32" s="92"/>
      <c r="AZ32" s="95"/>
      <c r="BA32" s="40"/>
      <c r="BB32" s="41">
        <v>0</v>
      </c>
    </row>
    <row r="33" spans="1:54" s="8" customFormat="1" ht="10" x14ac:dyDescent="0.2">
      <c r="A33" s="35">
        <v>891380046</v>
      </c>
      <c r="B33" s="35" t="s">
        <v>70</v>
      </c>
      <c r="C33" s="36" t="s">
        <v>21</v>
      </c>
      <c r="D33" s="37">
        <v>147156</v>
      </c>
      <c r="E33" s="35" t="s">
        <v>177</v>
      </c>
      <c r="F33" s="35" t="s">
        <v>178</v>
      </c>
      <c r="G33" s="38">
        <v>45314.725694444445</v>
      </c>
      <c r="H33" s="38">
        <v>45328.629247685189</v>
      </c>
      <c r="I33" s="39">
        <v>88340</v>
      </c>
      <c r="J33" s="39">
        <v>88340</v>
      </c>
      <c r="K33" s="39" t="s">
        <v>20</v>
      </c>
      <c r="L33" s="39" t="s">
        <v>19</v>
      </c>
      <c r="M33" s="39" t="s">
        <v>27</v>
      </c>
      <c r="N33" s="40" t="s">
        <v>252</v>
      </c>
      <c r="O33" s="41" t="s">
        <v>73</v>
      </c>
      <c r="P33" s="41">
        <v>0</v>
      </c>
      <c r="Q33" s="40"/>
      <c r="R33" s="40" t="s">
        <v>74</v>
      </c>
      <c r="S33" s="42">
        <v>45314</v>
      </c>
      <c r="T33" s="42">
        <v>45328</v>
      </c>
      <c r="U33" s="42"/>
      <c r="V33" s="42">
        <v>45342</v>
      </c>
      <c r="W33" s="36">
        <v>435</v>
      </c>
      <c r="X33" s="36" t="s">
        <v>82</v>
      </c>
      <c r="Y33" s="41">
        <v>88340</v>
      </c>
      <c r="Z33" s="41">
        <v>88340</v>
      </c>
      <c r="AA33" s="41">
        <v>0</v>
      </c>
      <c r="AB33" s="41">
        <v>0</v>
      </c>
      <c r="AC33" s="41">
        <v>88340</v>
      </c>
      <c r="AD33" s="40" t="s">
        <v>179</v>
      </c>
      <c r="AE33" s="40"/>
      <c r="AF33" s="40"/>
      <c r="AG33" s="41">
        <v>88340</v>
      </c>
      <c r="AH33" s="40" t="s">
        <v>46</v>
      </c>
      <c r="AI33" s="40" t="s">
        <v>179</v>
      </c>
      <c r="AJ33" s="40" t="s">
        <v>77</v>
      </c>
      <c r="AK33" s="40" t="s">
        <v>78</v>
      </c>
      <c r="AL33" s="40" t="s">
        <v>79</v>
      </c>
      <c r="AM33" s="40"/>
      <c r="AN33" s="41">
        <v>0</v>
      </c>
      <c r="AO33" s="39">
        <v>88340</v>
      </c>
      <c r="AP33" s="41">
        <v>0</v>
      </c>
      <c r="AQ33" s="41">
        <v>0</v>
      </c>
      <c r="AR33" s="41">
        <v>0</v>
      </c>
      <c r="AS33" s="41">
        <v>0</v>
      </c>
      <c r="AT33" s="41">
        <v>0</v>
      </c>
      <c r="AU33" s="41">
        <v>0</v>
      </c>
      <c r="AV33" s="41">
        <v>0</v>
      </c>
      <c r="AW33" s="41">
        <v>0</v>
      </c>
      <c r="AX33" s="41">
        <v>0</v>
      </c>
      <c r="AY33" s="92"/>
      <c r="AZ33" s="95"/>
      <c r="BA33" s="40"/>
      <c r="BB33" s="41">
        <v>0</v>
      </c>
    </row>
    <row r="34" spans="1:54" s="8" customFormat="1" ht="10" x14ac:dyDescent="0.2">
      <c r="A34" s="35">
        <v>891380046</v>
      </c>
      <c r="B34" s="35" t="s">
        <v>70</v>
      </c>
      <c r="C34" s="36" t="s">
        <v>21</v>
      </c>
      <c r="D34" s="37">
        <v>36429</v>
      </c>
      <c r="E34" s="35" t="s">
        <v>180</v>
      </c>
      <c r="F34" s="35" t="s">
        <v>181</v>
      </c>
      <c r="G34" s="38">
        <v>44332.728472222225</v>
      </c>
      <c r="H34" s="38">
        <v>44357.401053240741</v>
      </c>
      <c r="I34" s="39">
        <v>113607</v>
      </c>
      <c r="J34" s="39">
        <v>113607</v>
      </c>
      <c r="K34" s="39" t="s">
        <v>20</v>
      </c>
      <c r="L34" s="39" t="s">
        <v>19</v>
      </c>
      <c r="M34" s="39" t="s">
        <v>27</v>
      </c>
      <c r="N34" s="40" t="s">
        <v>252</v>
      </c>
      <c r="O34" s="41" t="s">
        <v>73</v>
      </c>
      <c r="P34" s="41">
        <v>0</v>
      </c>
      <c r="Q34" s="40"/>
      <c r="R34" s="40" t="s">
        <v>74</v>
      </c>
      <c r="S34" s="42">
        <v>44332</v>
      </c>
      <c r="T34" s="42">
        <v>44357</v>
      </c>
      <c r="U34" s="42">
        <v>44357</v>
      </c>
      <c r="V34" s="42">
        <v>44370</v>
      </c>
      <c r="W34" s="36">
        <v>1407</v>
      </c>
      <c r="X34" s="36" t="s">
        <v>82</v>
      </c>
      <c r="Y34" s="41">
        <v>113607</v>
      </c>
      <c r="Z34" s="41">
        <v>113607</v>
      </c>
      <c r="AA34" s="41">
        <v>0</v>
      </c>
      <c r="AB34" s="41">
        <v>0</v>
      </c>
      <c r="AC34" s="41">
        <v>113607</v>
      </c>
      <c r="AD34" s="40" t="s">
        <v>182</v>
      </c>
      <c r="AE34" s="40" t="s">
        <v>183</v>
      </c>
      <c r="AF34" s="40"/>
      <c r="AG34" s="41">
        <v>113607</v>
      </c>
      <c r="AH34" s="40" t="s">
        <v>46</v>
      </c>
      <c r="AI34" s="40" t="s">
        <v>184</v>
      </c>
      <c r="AJ34" s="40" t="s">
        <v>77</v>
      </c>
      <c r="AK34" s="40"/>
      <c r="AL34" s="40" t="s">
        <v>87</v>
      </c>
      <c r="AM34" s="40" t="s">
        <v>88</v>
      </c>
      <c r="AN34" s="41">
        <v>0</v>
      </c>
      <c r="AO34" s="39">
        <v>113607</v>
      </c>
      <c r="AP34" s="41">
        <v>0</v>
      </c>
      <c r="AQ34" s="41">
        <v>0</v>
      </c>
      <c r="AR34" s="41">
        <v>0</v>
      </c>
      <c r="AS34" s="41">
        <v>0</v>
      </c>
      <c r="AT34" s="41">
        <v>0</v>
      </c>
      <c r="AU34" s="41">
        <v>0</v>
      </c>
      <c r="AV34" s="41">
        <v>0</v>
      </c>
      <c r="AW34" s="41">
        <v>0</v>
      </c>
      <c r="AX34" s="41">
        <v>0</v>
      </c>
      <c r="AY34" s="92"/>
      <c r="AZ34" s="95"/>
      <c r="BA34" s="40"/>
      <c r="BB34" s="41">
        <v>0</v>
      </c>
    </row>
    <row r="35" spans="1:54" s="8" customFormat="1" ht="10" x14ac:dyDescent="0.2">
      <c r="A35" s="35">
        <v>891380046</v>
      </c>
      <c r="B35" s="35" t="s">
        <v>70</v>
      </c>
      <c r="C35" s="36" t="s">
        <v>21</v>
      </c>
      <c r="D35" s="37">
        <v>189887</v>
      </c>
      <c r="E35" s="35" t="s">
        <v>185</v>
      </c>
      <c r="F35" s="35" t="s">
        <v>186</v>
      </c>
      <c r="G35" s="38">
        <v>45625.34375</v>
      </c>
      <c r="H35" s="38">
        <v>45630.493634259263</v>
      </c>
      <c r="I35" s="39">
        <v>127740</v>
      </c>
      <c r="J35" s="39">
        <v>127740</v>
      </c>
      <c r="K35" s="39" t="s">
        <v>20</v>
      </c>
      <c r="L35" s="39" t="s">
        <v>19</v>
      </c>
      <c r="M35" s="39" t="s">
        <v>27</v>
      </c>
      <c r="N35" s="40" t="s">
        <v>252</v>
      </c>
      <c r="O35" s="41" t="s">
        <v>73</v>
      </c>
      <c r="P35" s="41">
        <v>0</v>
      </c>
      <c r="Q35" s="40"/>
      <c r="R35" s="40" t="s">
        <v>74</v>
      </c>
      <c r="S35" s="42">
        <v>45625</v>
      </c>
      <c r="T35" s="42">
        <v>45630</v>
      </c>
      <c r="U35" s="42"/>
      <c r="V35" s="42">
        <v>45656</v>
      </c>
      <c r="W35" s="36">
        <v>121</v>
      </c>
      <c r="X35" s="36" t="s">
        <v>168</v>
      </c>
      <c r="Y35" s="41">
        <v>127740</v>
      </c>
      <c r="Z35" s="41">
        <v>127740</v>
      </c>
      <c r="AA35" s="41">
        <v>0</v>
      </c>
      <c r="AB35" s="41">
        <v>0</v>
      </c>
      <c r="AC35" s="41">
        <v>127740</v>
      </c>
      <c r="AD35" s="40" t="s">
        <v>187</v>
      </c>
      <c r="AE35" s="40"/>
      <c r="AF35" s="40"/>
      <c r="AG35" s="41">
        <v>127740</v>
      </c>
      <c r="AH35" s="40" t="s">
        <v>46</v>
      </c>
      <c r="AI35" s="40" t="s">
        <v>188</v>
      </c>
      <c r="AJ35" s="40" t="s">
        <v>110</v>
      </c>
      <c r="AK35" s="40" t="s">
        <v>78</v>
      </c>
      <c r="AL35" s="40" t="s">
        <v>79</v>
      </c>
      <c r="AM35" s="40"/>
      <c r="AN35" s="41">
        <v>0</v>
      </c>
      <c r="AO35" s="39">
        <v>127740</v>
      </c>
      <c r="AP35" s="41">
        <v>0</v>
      </c>
      <c r="AQ35" s="41">
        <v>0</v>
      </c>
      <c r="AR35" s="41">
        <v>0</v>
      </c>
      <c r="AS35" s="41">
        <v>0</v>
      </c>
      <c r="AT35" s="41">
        <v>0</v>
      </c>
      <c r="AU35" s="41">
        <v>0</v>
      </c>
      <c r="AV35" s="41">
        <v>0</v>
      </c>
      <c r="AW35" s="41">
        <v>0</v>
      </c>
      <c r="AX35" s="41">
        <v>0</v>
      </c>
      <c r="AY35" s="92"/>
      <c r="AZ35" s="95"/>
      <c r="BA35" s="40"/>
      <c r="BB35" s="41">
        <v>0</v>
      </c>
    </row>
    <row r="36" spans="1:54" s="8" customFormat="1" ht="10" x14ac:dyDescent="0.2">
      <c r="A36" s="35">
        <v>891380046</v>
      </c>
      <c r="B36" s="35" t="s">
        <v>70</v>
      </c>
      <c r="C36" s="36" t="s">
        <v>21</v>
      </c>
      <c r="D36" s="37">
        <v>154693</v>
      </c>
      <c r="E36" s="35" t="s">
        <v>189</v>
      </c>
      <c r="F36" s="35" t="s">
        <v>190</v>
      </c>
      <c r="G36" s="38">
        <v>45369.162499999999</v>
      </c>
      <c r="H36" s="38">
        <v>45391.656631944446</v>
      </c>
      <c r="I36" s="39">
        <v>1148688</v>
      </c>
      <c r="J36" s="39">
        <v>1148688</v>
      </c>
      <c r="K36" s="39" t="s">
        <v>20</v>
      </c>
      <c r="L36" s="39" t="s">
        <v>19</v>
      </c>
      <c r="M36" s="39" t="s">
        <v>27</v>
      </c>
      <c r="N36" s="40" t="s">
        <v>252</v>
      </c>
      <c r="O36" s="41" t="s">
        <v>73</v>
      </c>
      <c r="P36" s="41">
        <v>0</v>
      </c>
      <c r="Q36" s="40"/>
      <c r="R36" s="40" t="s">
        <v>74</v>
      </c>
      <c r="S36" s="42">
        <v>45369</v>
      </c>
      <c r="T36" s="42">
        <v>45391</v>
      </c>
      <c r="U36" s="42"/>
      <c r="V36" s="42">
        <v>45411</v>
      </c>
      <c r="W36" s="36">
        <v>366</v>
      </c>
      <c r="X36" s="36" t="s">
        <v>82</v>
      </c>
      <c r="Y36" s="41">
        <v>1148688</v>
      </c>
      <c r="Z36" s="41">
        <v>1148688</v>
      </c>
      <c r="AA36" s="41">
        <v>0</v>
      </c>
      <c r="AB36" s="41">
        <v>0</v>
      </c>
      <c r="AC36" s="41">
        <v>1148688</v>
      </c>
      <c r="AD36" s="40" t="s">
        <v>191</v>
      </c>
      <c r="AE36" s="40"/>
      <c r="AF36" s="40"/>
      <c r="AG36" s="41">
        <v>1148688</v>
      </c>
      <c r="AH36" s="40" t="s">
        <v>46</v>
      </c>
      <c r="AI36" s="40" t="s">
        <v>192</v>
      </c>
      <c r="AJ36" s="40" t="s">
        <v>77</v>
      </c>
      <c r="AK36" s="40" t="s">
        <v>78</v>
      </c>
      <c r="AL36" s="40" t="s">
        <v>79</v>
      </c>
      <c r="AM36" s="40"/>
      <c r="AN36" s="41">
        <v>0</v>
      </c>
      <c r="AO36" s="39">
        <v>1148688</v>
      </c>
      <c r="AP36" s="41">
        <v>0</v>
      </c>
      <c r="AQ36" s="41">
        <v>0</v>
      </c>
      <c r="AR36" s="41">
        <v>0</v>
      </c>
      <c r="AS36" s="41">
        <v>0</v>
      </c>
      <c r="AT36" s="41">
        <v>0</v>
      </c>
      <c r="AU36" s="41">
        <v>0</v>
      </c>
      <c r="AV36" s="41">
        <v>0</v>
      </c>
      <c r="AW36" s="41">
        <v>0</v>
      </c>
      <c r="AX36" s="41">
        <v>0</v>
      </c>
      <c r="AY36" s="92"/>
      <c r="AZ36" s="95"/>
      <c r="BA36" s="40"/>
      <c r="BB36" s="41">
        <v>0</v>
      </c>
    </row>
    <row r="37" spans="1:54" s="8" customFormat="1" ht="10" x14ac:dyDescent="0.2">
      <c r="A37" s="35">
        <v>891380046</v>
      </c>
      <c r="B37" s="35" t="s">
        <v>70</v>
      </c>
      <c r="C37" s="36" t="s">
        <v>21</v>
      </c>
      <c r="D37" s="37">
        <v>189040</v>
      </c>
      <c r="E37" s="35" t="s">
        <v>193</v>
      </c>
      <c r="F37" s="35" t="s">
        <v>194</v>
      </c>
      <c r="G37" s="38">
        <v>45620.515277777777</v>
      </c>
      <c r="H37" s="38">
        <v>45630.493634259263</v>
      </c>
      <c r="I37" s="39">
        <v>1397930</v>
      </c>
      <c r="J37" s="39">
        <v>1397930</v>
      </c>
      <c r="K37" s="39" t="s">
        <v>20</v>
      </c>
      <c r="L37" s="39" t="s">
        <v>19</v>
      </c>
      <c r="M37" s="39" t="s">
        <v>27</v>
      </c>
      <c r="N37" s="40" t="s">
        <v>252</v>
      </c>
      <c r="O37" s="41" t="s">
        <v>73</v>
      </c>
      <c r="P37" s="41">
        <v>0</v>
      </c>
      <c r="Q37" s="40"/>
      <c r="R37" s="40" t="s">
        <v>74</v>
      </c>
      <c r="S37" s="42">
        <v>45620</v>
      </c>
      <c r="T37" s="42">
        <v>45630</v>
      </c>
      <c r="U37" s="42"/>
      <c r="V37" s="42">
        <v>45656</v>
      </c>
      <c r="W37" s="36">
        <v>121</v>
      </c>
      <c r="X37" s="36" t="s">
        <v>168</v>
      </c>
      <c r="Y37" s="41">
        <v>1397930</v>
      </c>
      <c r="Z37" s="41">
        <v>1397930</v>
      </c>
      <c r="AA37" s="41">
        <v>0</v>
      </c>
      <c r="AB37" s="41">
        <v>0</v>
      </c>
      <c r="AC37" s="41">
        <v>1397930</v>
      </c>
      <c r="AD37" s="40" t="s">
        <v>195</v>
      </c>
      <c r="AE37" s="40"/>
      <c r="AF37" s="40"/>
      <c r="AG37" s="41">
        <v>1397930</v>
      </c>
      <c r="AH37" s="40" t="s">
        <v>46</v>
      </c>
      <c r="AI37" s="40" t="s">
        <v>196</v>
      </c>
      <c r="AJ37" s="40" t="s">
        <v>197</v>
      </c>
      <c r="AK37" s="40" t="s">
        <v>78</v>
      </c>
      <c r="AL37" s="40" t="s">
        <v>79</v>
      </c>
      <c r="AM37" s="40"/>
      <c r="AN37" s="41">
        <v>0</v>
      </c>
      <c r="AO37" s="39">
        <v>1397930</v>
      </c>
      <c r="AP37" s="41">
        <v>0</v>
      </c>
      <c r="AQ37" s="41">
        <v>0</v>
      </c>
      <c r="AR37" s="41">
        <v>0</v>
      </c>
      <c r="AS37" s="41">
        <v>0</v>
      </c>
      <c r="AT37" s="41">
        <v>0</v>
      </c>
      <c r="AU37" s="41">
        <v>0</v>
      </c>
      <c r="AV37" s="41">
        <v>0</v>
      </c>
      <c r="AW37" s="41">
        <v>0</v>
      </c>
      <c r="AX37" s="41">
        <v>0</v>
      </c>
      <c r="AY37" s="92"/>
      <c r="AZ37" s="95"/>
      <c r="BA37" s="40"/>
      <c r="BB37" s="41">
        <v>0</v>
      </c>
    </row>
    <row r="38" spans="1:54" s="8" customFormat="1" ht="10" hidden="1" x14ac:dyDescent="0.2">
      <c r="A38" s="35">
        <v>891380046</v>
      </c>
      <c r="B38" s="35" t="s">
        <v>70</v>
      </c>
      <c r="C38" s="36" t="s">
        <v>21</v>
      </c>
      <c r="D38" s="37">
        <v>12828</v>
      </c>
      <c r="E38" s="35" t="s">
        <v>238</v>
      </c>
      <c r="F38" s="35" t="s">
        <v>239</v>
      </c>
      <c r="G38" s="38">
        <v>43496</v>
      </c>
      <c r="H38" s="38">
        <v>43503.423796296294</v>
      </c>
      <c r="I38" s="39">
        <v>550188</v>
      </c>
      <c r="J38" s="39">
        <v>400</v>
      </c>
      <c r="K38" s="39" t="s">
        <v>20</v>
      </c>
      <c r="L38" s="39" t="s">
        <v>19</v>
      </c>
      <c r="M38" s="39" t="s">
        <v>27</v>
      </c>
      <c r="N38" s="40" t="s">
        <v>255</v>
      </c>
      <c r="O38" s="41" t="s">
        <v>240</v>
      </c>
      <c r="P38" s="41">
        <v>0</v>
      </c>
      <c r="Q38" s="40"/>
      <c r="R38" s="40"/>
      <c r="S38" s="42"/>
      <c r="T38" s="42"/>
      <c r="U38" s="42"/>
      <c r="V38" s="42"/>
      <c r="W38" s="43" t="s">
        <v>241</v>
      </c>
      <c r="X38" s="43" t="s">
        <v>241</v>
      </c>
      <c r="Y38" s="41">
        <v>0</v>
      </c>
      <c r="Z38" s="41">
        <v>0</v>
      </c>
      <c r="AA38" s="41">
        <v>0</v>
      </c>
      <c r="AB38" s="41">
        <v>0</v>
      </c>
      <c r="AC38" s="41">
        <v>0</v>
      </c>
      <c r="AD38" s="40"/>
      <c r="AE38" s="40"/>
      <c r="AF38" s="40"/>
      <c r="AG38" s="41">
        <v>0</v>
      </c>
      <c r="AH38" s="40"/>
      <c r="AI38" s="40"/>
      <c r="AJ38" s="40"/>
      <c r="AK38" s="40"/>
      <c r="AL38" s="40"/>
      <c r="AM38" s="40"/>
      <c r="AN38" s="41">
        <v>0</v>
      </c>
      <c r="AO38" s="41">
        <v>0</v>
      </c>
      <c r="AP38" s="39">
        <v>400</v>
      </c>
      <c r="AQ38" s="41">
        <v>0</v>
      </c>
      <c r="AR38" s="41">
        <v>0</v>
      </c>
      <c r="AS38" s="41">
        <v>0</v>
      </c>
      <c r="AT38" s="41">
        <v>0</v>
      </c>
      <c r="AU38" s="41">
        <v>0</v>
      </c>
      <c r="AV38" s="41">
        <v>0</v>
      </c>
      <c r="AW38" s="41">
        <v>0</v>
      </c>
      <c r="AX38" s="41">
        <v>0</v>
      </c>
      <c r="AY38" s="92"/>
      <c r="AZ38" s="95"/>
      <c r="BA38" s="40"/>
      <c r="BB38" s="41">
        <v>0</v>
      </c>
    </row>
    <row r="39" spans="1:54" s="8" customFormat="1" ht="10" hidden="1" x14ac:dyDescent="0.2">
      <c r="A39" s="35">
        <v>891380046</v>
      </c>
      <c r="B39" s="35" t="s">
        <v>70</v>
      </c>
      <c r="C39" s="36" t="s">
        <v>21</v>
      </c>
      <c r="D39" s="37">
        <v>12979</v>
      </c>
      <c r="E39" s="35" t="s">
        <v>242</v>
      </c>
      <c r="F39" s="35" t="s">
        <v>243</v>
      </c>
      <c r="G39" s="38">
        <v>43524</v>
      </c>
      <c r="H39" s="38">
        <v>43525.346168981479</v>
      </c>
      <c r="I39" s="39">
        <v>581316</v>
      </c>
      <c r="J39" s="39">
        <v>526916</v>
      </c>
      <c r="K39" s="39" t="s">
        <v>20</v>
      </c>
      <c r="L39" s="39" t="s">
        <v>19</v>
      </c>
      <c r="M39" s="39" t="s">
        <v>27</v>
      </c>
      <c r="N39" s="40" t="s">
        <v>255</v>
      </c>
      <c r="O39" s="41" t="s">
        <v>240</v>
      </c>
      <c r="P39" s="41">
        <v>0</v>
      </c>
      <c r="Q39" s="40"/>
      <c r="R39" s="40"/>
      <c r="S39" s="42"/>
      <c r="T39" s="42"/>
      <c r="U39" s="42"/>
      <c r="V39" s="42"/>
      <c r="W39" s="43" t="s">
        <v>241</v>
      </c>
      <c r="X39" s="43" t="s">
        <v>241</v>
      </c>
      <c r="Y39" s="41">
        <v>0</v>
      </c>
      <c r="Z39" s="41">
        <v>0</v>
      </c>
      <c r="AA39" s="41">
        <v>0</v>
      </c>
      <c r="AB39" s="41">
        <v>0</v>
      </c>
      <c r="AC39" s="41">
        <v>0</v>
      </c>
      <c r="AD39" s="40"/>
      <c r="AE39" s="40"/>
      <c r="AF39" s="40"/>
      <c r="AG39" s="41">
        <v>0</v>
      </c>
      <c r="AH39" s="40"/>
      <c r="AI39" s="40"/>
      <c r="AJ39" s="40"/>
      <c r="AK39" s="40"/>
      <c r="AL39" s="40"/>
      <c r="AM39" s="40"/>
      <c r="AN39" s="41">
        <v>0</v>
      </c>
      <c r="AO39" s="41">
        <v>0</v>
      </c>
      <c r="AP39" s="39">
        <v>526916</v>
      </c>
      <c r="AQ39" s="41">
        <v>0</v>
      </c>
      <c r="AR39" s="41">
        <v>0</v>
      </c>
      <c r="AS39" s="41">
        <v>0</v>
      </c>
      <c r="AT39" s="41">
        <v>0</v>
      </c>
      <c r="AU39" s="41">
        <v>0</v>
      </c>
      <c r="AV39" s="41">
        <v>0</v>
      </c>
      <c r="AW39" s="41">
        <v>0</v>
      </c>
      <c r="AX39" s="41">
        <v>0</v>
      </c>
      <c r="AY39" s="92"/>
      <c r="AZ39" s="95"/>
      <c r="BA39" s="40"/>
      <c r="BB39" s="41">
        <v>0</v>
      </c>
    </row>
    <row r="40" spans="1:54" s="8" customFormat="1" ht="10" hidden="1" x14ac:dyDescent="0.2">
      <c r="A40" s="35">
        <v>891380046</v>
      </c>
      <c r="B40" s="35" t="s">
        <v>70</v>
      </c>
      <c r="C40" s="36" t="s">
        <v>21</v>
      </c>
      <c r="D40" s="37">
        <v>15671</v>
      </c>
      <c r="E40" s="35" t="s">
        <v>244</v>
      </c>
      <c r="F40" s="35" t="s">
        <v>245</v>
      </c>
      <c r="G40" s="38">
        <v>44074.598425925928</v>
      </c>
      <c r="H40" s="38">
        <v>44092.588587962964</v>
      </c>
      <c r="I40" s="39">
        <v>10800</v>
      </c>
      <c r="J40" s="39">
        <v>10800</v>
      </c>
      <c r="K40" s="39" t="s">
        <v>20</v>
      </c>
      <c r="L40" s="39" t="s">
        <v>19</v>
      </c>
      <c r="M40" s="39" t="s">
        <v>28</v>
      </c>
      <c r="N40" s="40" t="s">
        <v>255</v>
      </c>
      <c r="O40" s="41" t="s">
        <v>240</v>
      </c>
      <c r="P40" s="41">
        <v>0</v>
      </c>
      <c r="Q40" s="40"/>
      <c r="R40" s="40"/>
      <c r="S40" s="42"/>
      <c r="T40" s="42"/>
      <c r="U40" s="42"/>
      <c r="V40" s="42"/>
      <c r="W40" s="43" t="s">
        <v>241</v>
      </c>
      <c r="X40" s="43" t="s">
        <v>241</v>
      </c>
      <c r="Y40" s="41">
        <v>0</v>
      </c>
      <c r="Z40" s="41">
        <v>0</v>
      </c>
      <c r="AA40" s="41">
        <v>0</v>
      </c>
      <c r="AB40" s="41">
        <v>0</v>
      </c>
      <c r="AC40" s="41">
        <v>0</v>
      </c>
      <c r="AD40" s="40"/>
      <c r="AE40" s="40"/>
      <c r="AF40" s="40"/>
      <c r="AG40" s="41">
        <v>0</v>
      </c>
      <c r="AH40" s="40"/>
      <c r="AI40" s="40"/>
      <c r="AJ40" s="40"/>
      <c r="AK40" s="40"/>
      <c r="AL40" s="40"/>
      <c r="AM40" s="40"/>
      <c r="AN40" s="41">
        <v>0</v>
      </c>
      <c r="AO40" s="41">
        <v>0</v>
      </c>
      <c r="AP40" s="39">
        <v>10800</v>
      </c>
      <c r="AQ40" s="41">
        <v>0</v>
      </c>
      <c r="AR40" s="41">
        <v>0</v>
      </c>
      <c r="AS40" s="41">
        <v>0</v>
      </c>
      <c r="AT40" s="41">
        <v>0</v>
      </c>
      <c r="AU40" s="41">
        <v>0</v>
      </c>
      <c r="AV40" s="41">
        <v>0</v>
      </c>
      <c r="AW40" s="41">
        <v>0</v>
      </c>
      <c r="AX40" s="41">
        <v>0</v>
      </c>
      <c r="AY40" s="92"/>
      <c r="AZ40" s="95"/>
      <c r="BA40" s="40"/>
      <c r="BB40" s="41">
        <v>0</v>
      </c>
    </row>
    <row r="41" spans="1:54" s="8" customFormat="1" ht="10" hidden="1" x14ac:dyDescent="0.2">
      <c r="A41" s="35">
        <v>891380046</v>
      </c>
      <c r="B41" s="35" t="s">
        <v>70</v>
      </c>
      <c r="C41" s="36" t="s">
        <v>21</v>
      </c>
      <c r="D41" s="37">
        <v>15753</v>
      </c>
      <c r="E41" s="35" t="s">
        <v>246</v>
      </c>
      <c r="F41" s="35" t="s">
        <v>247</v>
      </c>
      <c r="G41" s="38">
        <v>44104.758333333331</v>
      </c>
      <c r="H41" s="38">
        <v>44125.619062500002</v>
      </c>
      <c r="I41" s="39">
        <v>385000</v>
      </c>
      <c r="J41" s="39">
        <v>385000</v>
      </c>
      <c r="K41" s="39" t="s">
        <v>20</v>
      </c>
      <c r="L41" s="39" t="s">
        <v>19</v>
      </c>
      <c r="M41" s="39" t="s">
        <v>27</v>
      </c>
      <c r="N41" s="40" t="s">
        <v>255</v>
      </c>
      <c r="O41" s="41" t="s">
        <v>240</v>
      </c>
      <c r="P41" s="41">
        <v>0</v>
      </c>
      <c r="Q41" s="40"/>
      <c r="R41" s="40"/>
      <c r="S41" s="42"/>
      <c r="T41" s="42"/>
      <c r="U41" s="42"/>
      <c r="V41" s="42"/>
      <c r="W41" s="43" t="s">
        <v>241</v>
      </c>
      <c r="X41" s="43" t="s">
        <v>241</v>
      </c>
      <c r="Y41" s="41">
        <v>0</v>
      </c>
      <c r="Z41" s="41">
        <v>0</v>
      </c>
      <c r="AA41" s="41">
        <v>0</v>
      </c>
      <c r="AB41" s="41">
        <v>0</v>
      </c>
      <c r="AC41" s="41">
        <v>0</v>
      </c>
      <c r="AD41" s="40"/>
      <c r="AE41" s="40"/>
      <c r="AF41" s="40"/>
      <c r="AG41" s="41">
        <v>0</v>
      </c>
      <c r="AH41" s="40"/>
      <c r="AI41" s="40"/>
      <c r="AJ41" s="40"/>
      <c r="AK41" s="40"/>
      <c r="AL41" s="40"/>
      <c r="AM41" s="40"/>
      <c r="AN41" s="41">
        <v>0</v>
      </c>
      <c r="AO41" s="41">
        <v>0</v>
      </c>
      <c r="AP41" s="39">
        <v>385000</v>
      </c>
      <c r="AQ41" s="41">
        <v>0</v>
      </c>
      <c r="AR41" s="41">
        <v>0</v>
      </c>
      <c r="AS41" s="41">
        <v>0</v>
      </c>
      <c r="AT41" s="41">
        <v>0</v>
      </c>
      <c r="AU41" s="41">
        <v>0</v>
      </c>
      <c r="AV41" s="41">
        <v>0</v>
      </c>
      <c r="AW41" s="41">
        <v>0</v>
      </c>
      <c r="AX41" s="41">
        <v>0</v>
      </c>
      <c r="AY41" s="92"/>
      <c r="AZ41" s="95"/>
      <c r="BA41" s="40"/>
      <c r="BB41" s="41">
        <v>0</v>
      </c>
    </row>
    <row r="42" spans="1:54" s="8" customFormat="1" ht="10" hidden="1" x14ac:dyDescent="0.2">
      <c r="A42" s="35">
        <v>891380046</v>
      </c>
      <c r="B42" s="35" t="s">
        <v>70</v>
      </c>
      <c r="C42" s="36" t="s">
        <v>21</v>
      </c>
      <c r="D42" s="37">
        <v>15987</v>
      </c>
      <c r="E42" s="35" t="s">
        <v>248</v>
      </c>
      <c r="F42" s="35" t="s">
        <v>249</v>
      </c>
      <c r="G42" s="38">
        <v>44134.607638888891</v>
      </c>
      <c r="H42" s="38">
        <v>44152.474386574075</v>
      </c>
      <c r="I42" s="39">
        <v>458805</v>
      </c>
      <c r="J42" s="39">
        <v>32900</v>
      </c>
      <c r="K42" s="39" t="s">
        <v>20</v>
      </c>
      <c r="L42" s="39" t="s">
        <v>19</v>
      </c>
      <c r="M42" s="39" t="s">
        <v>27</v>
      </c>
      <c r="N42" s="40" t="s">
        <v>255</v>
      </c>
      <c r="O42" s="41" t="s">
        <v>240</v>
      </c>
      <c r="P42" s="41">
        <v>0</v>
      </c>
      <c r="Q42" s="40"/>
      <c r="R42" s="40"/>
      <c r="S42" s="42"/>
      <c r="T42" s="42"/>
      <c r="U42" s="42"/>
      <c r="V42" s="42"/>
      <c r="W42" s="43" t="s">
        <v>241</v>
      </c>
      <c r="X42" s="43" t="s">
        <v>241</v>
      </c>
      <c r="Y42" s="41">
        <v>0</v>
      </c>
      <c r="Z42" s="41">
        <v>0</v>
      </c>
      <c r="AA42" s="41">
        <v>0</v>
      </c>
      <c r="AB42" s="41">
        <v>0</v>
      </c>
      <c r="AC42" s="41">
        <v>0</v>
      </c>
      <c r="AD42" s="40"/>
      <c r="AE42" s="40"/>
      <c r="AF42" s="40"/>
      <c r="AG42" s="41">
        <v>0</v>
      </c>
      <c r="AH42" s="40"/>
      <c r="AI42" s="40"/>
      <c r="AJ42" s="40"/>
      <c r="AK42" s="40"/>
      <c r="AL42" s="40"/>
      <c r="AM42" s="40"/>
      <c r="AN42" s="41">
        <v>0</v>
      </c>
      <c r="AO42" s="41">
        <v>0</v>
      </c>
      <c r="AP42" s="39">
        <v>32900</v>
      </c>
      <c r="AQ42" s="41">
        <v>0</v>
      </c>
      <c r="AR42" s="41">
        <v>0</v>
      </c>
      <c r="AS42" s="41">
        <v>0</v>
      </c>
      <c r="AT42" s="41">
        <v>0</v>
      </c>
      <c r="AU42" s="41">
        <v>0</v>
      </c>
      <c r="AV42" s="41">
        <v>0</v>
      </c>
      <c r="AW42" s="41">
        <v>0</v>
      </c>
      <c r="AX42" s="41">
        <v>0</v>
      </c>
      <c r="AY42" s="92"/>
      <c r="AZ42" s="95"/>
      <c r="BA42" s="40"/>
      <c r="BB42" s="41">
        <v>0</v>
      </c>
    </row>
    <row r="43" spans="1:54" s="8" customFormat="1" ht="10" hidden="1" x14ac:dyDescent="0.2">
      <c r="A43" s="35">
        <v>891380046</v>
      </c>
      <c r="B43" s="35" t="s">
        <v>70</v>
      </c>
      <c r="C43" s="36" t="s">
        <v>21</v>
      </c>
      <c r="D43" s="37">
        <v>59516</v>
      </c>
      <c r="E43" s="35" t="s">
        <v>250</v>
      </c>
      <c r="F43" s="35" t="s">
        <v>251</v>
      </c>
      <c r="G43" s="38">
        <v>44536.832638888889</v>
      </c>
      <c r="H43" s="38">
        <v>44561.536840277775</v>
      </c>
      <c r="I43" s="39">
        <v>126400</v>
      </c>
      <c r="J43" s="39">
        <v>126400</v>
      </c>
      <c r="K43" s="39" t="s">
        <v>20</v>
      </c>
      <c r="L43" s="39" t="s">
        <v>19</v>
      </c>
      <c r="M43" s="39" t="s">
        <v>27</v>
      </c>
      <c r="N43" s="40" t="s">
        <v>255</v>
      </c>
      <c r="O43" s="41" t="s">
        <v>240</v>
      </c>
      <c r="P43" s="41">
        <v>0</v>
      </c>
      <c r="Q43" s="40"/>
      <c r="R43" s="40"/>
      <c r="S43" s="42"/>
      <c r="T43" s="42"/>
      <c r="U43" s="42"/>
      <c r="V43" s="42"/>
      <c r="W43" s="43" t="s">
        <v>241</v>
      </c>
      <c r="X43" s="43" t="s">
        <v>241</v>
      </c>
      <c r="Y43" s="41">
        <v>0</v>
      </c>
      <c r="Z43" s="41">
        <v>0</v>
      </c>
      <c r="AA43" s="41">
        <v>0</v>
      </c>
      <c r="AB43" s="41">
        <v>0</v>
      </c>
      <c r="AC43" s="41">
        <v>0</v>
      </c>
      <c r="AD43" s="40"/>
      <c r="AE43" s="40"/>
      <c r="AF43" s="40"/>
      <c r="AG43" s="41">
        <v>0</v>
      </c>
      <c r="AH43" s="40"/>
      <c r="AI43" s="40"/>
      <c r="AJ43" s="40"/>
      <c r="AK43" s="40"/>
      <c r="AL43" s="40"/>
      <c r="AM43" s="40"/>
      <c r="AN43" s="41">
        <v>0</v>
      </c>
      <c r="AO43" s="41">
        <v>0</v>
      </c>
      <c r="AP43" s="39">
        <v>126400</v>
      </c>
      <c r="AQ43" s="41">
        <v>0</v>
      </c>
      <c r="AR43" s="41">
        <v>0</v>
      </c>
      <c r="AS43" s="41">
        <v>0</v>
      </c>
      <c r="AT43" s="41">
        <v>0</v>
      </c>
      <c r="AU43" s="41">
        <v>0</v>
      </c>
      <c r="AV43" s="41">
        <v>0</v>
      </c>
      <c r="AW43" s="41">
        <v>0</v>
      </c>
      <c r="AX43" s="41">
        <v>0</v>
      </c>
      <c r="AY43" s="92"/>
      <c r="AZ43" s="95"/>
      <c r="BA43" s="40"/>
      <c r="BB43" s="41">
        <v>0</v>
      </c>
    </row>
    <row r="44" spans="1:54" s="8" customFormat="1" ht="10" x14ac:dyDescent="0.2">
      <c r="A44" s="35">
        <v>891380046</v>
      </c>
      <c r="B44" s="35" t="s">
        <v>70</v>
      </c>
      <c r="C44" s="36" t="s">
        <v>21</v>
      </c>
      <c r="D44" s="37">
        <v>199107</v>
      </c>
      <c r="E44" s="35" t="s">
        <v>198</v>
      </c>
      <c r="F44" s="35" t="s">
        <v>199</v>
      </c>
      <c r="G44" s="38">
        <v>45698.65902777778</v>
      </c>
      <c r="H44" s="38">
        <v>45722.448009259257</v>
      </c>
      <c r="I44" s="39">
        <v>167020</v>
      </c>
      <c r="J44" s="39">
        <v>167020</v>
      </c>
      <c r="K44" s="39" t="s">
        <v>20</v>
      </c>
      <c r="L44" s="39" t="s">
        <v>19</v>
      </c>
      <c r="M44" s="39" t="s">
        <v>27</v>
      </c>
      <c r="N44" s="40" t="e">
        <v>#N/A</v>
      </c>
      <c r="O44" s="41" t="s">
        <v>200</v>
      </c>
      <c r="P44" s="41">
        <v>167020</v>
      </c>
      <c r="Q44" s="40">
        <v>1222578766</v>
      </c>
      <c r="R44" s="40" t="s">
        <v>201</v>
      </c>
      <c r="S44" s="42">
        <v>45698</v>
      </c>
      <c r="T44" s="42">
        <v>45722</v>
      </c>
      <c r="U44" s="42">
        <v>45747</v>
      </c>
      <c r="V44" s="42"/>
      <c r="W44" s="36">
        <v>30</v>
      </c>
      <c r="X44" s="36" t="s">
        <v>202</v>
      </c>
      <c r="Y44" s="41">
        <v>167020</v>
      </c>
      <c r="Z44" s="41">
        <v>167020</v>
      </c>
      <c r="AA44" s="41">
        <v>0</v>
      </c>
      <c r="AB44" s="41">
        <v>0</v>
      </c>
      <c r="AC44" s="41">
        <v>0</v>
      </c>
      <c r="AD44" s="40"/>
      <c r="AE44" s="40"/>
      <c r="AF44" s="40" t="s">
        <v>203</v>
      </c>
      <c r="AG44" s="41">
        <v>0</v>
      </c>
      <c r="AH44" s="40"/>
      <c r="AI44" s="40"/>
      <c r="AJ44" s="40"/>
      <c r="AK44" s="40" t="s">
        <v>78</v>
      </c>
      <c r="AL44" s="40"/>
      <c r="AM44" s="40" t="s">
        <v>204</v>
      </c>
      <c r="AN44" s="41">
        <v>0</v>
      </c>
      <c r="AO44" s="41">
        <v>0</v>
      </c>
      <c r="AP44" s="41">
        <v>0</v>
      </c>
      <c r="AQ44" s="41">
        <v>0</v>
      </c>
      <c r="AR44" s="41">
        <v>0</v>
      </c>
      <c r="AS44" s="41">
        <v>0</v>
      </c>
      <c r="AT44" s="39">
        <v>167020</v>
      </c>
      <c r="AU44" s="41">
        <v>0</v>
      </c>
      <c r="AV44" s="41">
        <v>0</v>
      </c>
      <c r="AW44" s="41">
        <v>0</v>
      </c>
      <c r="AX44" s="41">
        <v>0</v>
      </c>
      <c r="AY44" s="92"/>
      <c r="AZ44" s="95"/>
      <c r="BA44" s="40"/>
      <c r="BB44" s="41">
        <v>0</v>
      </c>
    </row>
    <row r="45" spans="1:54" s="8" customFormat="1" ht="10" x14ac:dyDescent="0.2">
      <c r="A45" s="35">
        <v>891380046</v>
      </c>
      <c r="B45" s="35" t="s">
        <v>70</v>
      </c>
      <c r="C45" s="36" t="s">
        <v>21</v>
      </c>
      <c r="D45" s="37">
        <v>199646</v>
      </c>
      <c r="E45" s="35" t="s">
        <v>205</v>
      </c>
      <c r="F45" s="35" t="s">
        <v>206</v>
      </c>
      <c r="G45" s="38">
        <v>45702.643055555556</v>
      </c>
      <c r="H45" s="38">
        <v>45722.448009259257</v>
      </c>
      <c r="I45" s="39">
        <v>163020</v>
      </c>
      <c r="J45" s="39">
        <v>163020</v>
      </c>
      <c r="K45" s="39" t="s">
        <v>20</v>
      </c>
      <c r="L45" s="39" t="s">
        <v>19</v>
      </c>
      <c r="M45" s="39" t="s">
        <v>27</v>
      </c>
      <c r="N45" s="40" t="e">
        <v>#N/A</v>
      </c>
      <c r="O45" s="41" t="s">
        <v>200</v>
      </c>
      <c r="P45" s="41">
        <v>163020</v>
      </c>
      <c r="Q45" s="40">
        <v>1222578768</v>
      </c>
      <c r="R45" s="40" t="s">
        <v>201</v>
      </c>
      <c r="S45" s="42">
        <v>45702</v>
      </c>
      <c r="T45" s="42">
        <v>45722</v>
      </c>
      <c r="U45" s="42">
        <v>45747</v>
      </c>
      <c r="V45" s="42"/>
      <c r="W45" s="36">
        <v>30</v>
      </c>
      <c r="X45" s="36" t="s">
        <v>202</v>
      </c>
      <c r="Y45" s="41">
        <v>163020</v>
      </c>
      <c r="Z45" s="41">
        <v>163020</v>
      </c>
      <c r="AA45" s="41">
        <v>0</v>
      </c>
      <c r="AB45" s="41">
        <v>0</v>
      </c>
      <c r="AC45" s="41">
        <v>0</v>
      </c>
      <c r="AD45" s="40"/>
      <c r="AE45" s="40"/>
      <c r="AF45" s="40" t="s">
        <v>203</v>
      </c>
      <c r="AG45" s="41">
        <v>0</v>
      </c>
      <c r="AH45" s="40"/>
      <c r="AI45" s="40"/>
      <c r="AJ45" s="40"/>
      <c r="AK45" s="40" t="s">
        <v>78</v>
      </c>
      <c r="AL45" s="40"/>
      <c r="AM45" s="40" t="s">
        <v>204</v>
      </c>
      <c r="AN45" s="41">
        <v>0</v>
      </c>
      <c r="AO45" s="41">
        <v>0</v>
      </c>
      <c r="AP45" s="41">
        <v>0</v>
      </c>
      <c r="AQ45" s="41">
        <v>0</v>
      </c>
      <c r="AR45" s="41">
        <v>0</v>
      </c>
      <c r="AS45" s="41">
        <v>0</v>
      </c>
      <c r="AT45" s="39">
        <v>163020</v>
      </c>
      <c r="AU45" s="41">
        <v>0</v>
      </c>
      <c r="AV45" s="41">
        <v>0</v>
      </c>
      <c r="AW45" s="41">
        <v>0</v>
      </c>
      <c r="AX45" s="41">
        <v>0</v>
      </c>
      <c r="AY45" s="92"/>
      <c r="AZ45" s="95"/>
      <c r="BA45" s="40"/>
      <c r="BB45" s="41">
        <v>0</v>
      </c>
    </row>
    <row r="46" spans="1:54" s="8" customFormat="1" ht="10" x14ac:dyDescent="0.2">
      <c r="A46" s="35">
        <v>891380046</v>
      </c>
      <c r="B46" s="35" t="s">
        <v>70</v>
      </c>
      <c r="C46" s="36" t="s">
        <v>21</v>
      </c>
      <c r="D46" s="37">
        <v>204164</v>
      </c>
      <c r="E46" s="35" t="s">
        <v>207</v>
      </c>
      <c r="F46" s="35" t="s">
        <v>208</v>
      </c>
      <c r="G46" s="38">
        <v>45747.618750000001</v>
      </c>
      <c r="H46" s="38">
        <v>45750.66542824074</v>
      </c>
      <c r="I46" s="39">
        <v>110230</v>
      </c>
      <c r="J46" s="39">
        <v>110230</v>
      </c>
      <c r="K46" s="39" t="s">
        <v>20</v>
      </c>
      <c r="L46" s="39" t="s">
        <v>19</v>
      </c>
      <c r="M46" s="39" t="s">
        <v>27</v>
      </c>
      <c r="N46" s="40" t="e">
        <v>#N/A</v>
      </c>
      <c r="O46" s="41" t="s">
        <v>200</v>
      </c>
      <c r="P46" s="41">
        <v>110230</v>
      </c>
      <c r="Q46" s="40">
        <v>1222584660</v>
      </c>
      <c r="R46" s="40" t="s">
        <v>201</v>
      </c>
      <c r="S46" s="42">
        <v>45747</v>
      </c>
      <c r="T46" s="42">
        <v>45750</v>
      </c>
      <c r="U46" s="42">
        <v>45762</v>
      </c>
      <c r="V46" s="42"/>
      <c r="W46" s="36">
        <v>15</v>
      </c>
      <c r="X46" s="36" t="s">
        <v>202</v>
      </c>
      <c r="Y46" s="41">
        <v>110230</v>
      </c>
      <c r="Z46" s="41">
        <v>110230</v>
      </c>
      <c r="AA46" s="41">
        <v>0</v>
      </c>
      <c r="AB46" s="41">
        <v>0</v>
      </c>
      <c r="AC46" s="41">
        <v>0</v>
      </c>
      <c r="AD46" s="40"/>
      <c r="AE46" s="40"/>
      <c r="AF46" s="40" t="s">
        <v>209</v>
      </c>
      <c r="AG46" s="41">
        <v>0</v>
      </c>
      <c r="AH46" s="40"/>
      <c r="AI46" s="40"/>
      <c r="AJ46" s="40"/>
      <c r="AK46" s="40" t="s">
        <v>78</v>
      </c>
      <c r="AL46" s="40"/>
      <c r="AM46" s="40" t="s">
        <v>204</v>
      </c>
      <c r="AN46" s="41">
        <v>0</v>
      </c>
      <c r="AO46" s="41">
        <v>0</v>
      </c>
      <c r="AP46" s="41">
        <v>0</v>
      </c>
      <c r="AQ46" s="41">
        <v>0</v>
      </c>
      <c r="AR46" s="41">
        <v>0</v>
      </c>
      <c r="AS46" s="41">
        <v>0</v>
      </c>
      <c r="AT46" s="39">
        <v>110230</v>
      </c>
      <c r="AU46" s="41">
        <v>0</v>
      </c>
      <c r="AV46" s="41">
        <v>0</v>
      </c>
      <c r="AW46" s="41">
        <v>0</v>
      </c>
      <c r="AX46" s="41">
        <v>0</v>
      </c>
      <c r="AY46" s="92"/>
      <c r="AZ46" s="95"/>
      <c r="BA46" s="40"/>
      <c r="BB46" s="41">
        <v>0</v>
      </c>
    </row>
    <row r="47" spans="1:54" s="8" customFormat="1" ht="10" x14ac:dyDescent="0.2">
      <c r="A47" s="35">
        <v>891380046</v>
      </c>
      <c r="B47" s="35" t="s">
        <v>70</v>
      </c>
      <c r="C47" s="36" t="s">
        <v>21</v>
      </c>
      <c r="D47" s="37">
        <v>198563</v>
      </c>
      <c r="E47" s="35" t="s">
        <v>210</v>
      </c>
      <c r="F47" s="35" t="s">
        <v>211</v>
      </c>
      <c r="G47" s="38">
        <v>45693.378472222219</v>
      </c>
      <c r="H47" s="38">
        <v>45722.447997685187</v>
      </c>
      <c r="I47" s="39">
        <v>96240</v>
      </c>
      <c r="J47" s="39">
        <v>96240</v>
      </c>
      <c r="K47" s="39" t="s">
        <v>20</v>
      </c>
      <c r="L47" s="39" t="s">
        <v>19</v>
      </c>
      <c r="M47" s="39" t="s">
        <v>27</v>
      </c>
      <c r="N47" s="40" t="e">
        <v>#N/A</v>
      </c>
      <c r="O47" s="41" t="s">
        <v>200</v>
      </c>
      <c r="P47" s="41">
        <v>96240</v>
      </c>
      <c r="Q47" s="40">
        <v>1222578763</v>
      </c>
      <c r="R47" s="40" t="s">
        <v>201</v>
      </c>
      <c r="S47" s="42">
        <v>45693</v>
      </c>
      <c r="T47" s="42">
        <v>45722</v>
      </c>
      <c r="U47" s="42">
        <v>45747</v>
      </c>
      <c r="V47" s="42"/>
      <c r="W47" s="36">
        <v>30</v>
      </c>
      <c r="X47" s="36" t="s">
        <v>202</v>
      </c>
      <c r="Y47" s="41">
        <v>96240</v>
      </c>
      <c r="Z47" s="41">
        <v>96240</v>
      </c>
      <c r="AA47" s="41">
        <v>0</v>
      </c>
      <c r="AB47" s="41">
        <v>0</v>
      </c>
      <c r="AC47" s="41">
        <v>0</v>
      </c>
      <c r="AD47" s="40"/>
      <c r="AE47" s="40"/>
      <c r="AF47" s="40" t="s">
        <v>203</v>
      </c>
      <c r="AG47" s="41">
        <v>0</v>
      </c>
      <c r="AH47" s="40"/>
      <c r="AI47" s="40"/>
      <c r="AJ47" s="40"/>
      <c r="AK47" s="40" t="s">
        <v>78</v>
      </c>
      <c r="AL47" s="40"/>
      <c r="AM47" s="40" t="s">
        <v>204</v>
      </c>
      <c r="AN47" s="41">
        <v>0</v>
      </c>
      <c r="AO47" s="41">
        <v>0</v>
      </c>
      <c r="AP47" s="41">
        <v>0</v>
      </c>
      <c r="AQ47" s="41">
        <v>0</v>
      </c>
      <c r="AR47" s="41">
        <v>0</v>
      </c>
      <c r="AS47" s="41">
        <v>0</v>
      </c>
      <c r="AT47" s="39">
        <v>96240</v>
      </c>
      <c r="AU47" s="41">
        <v>0</v>
      </c>
      <c r="AV47" s="41">
        <v>0</v>
      </c>
      <c r="AW47" s="41">
        <v>0</v>
      </c>
      <c r="AX47" s="41">
        <v>0</v>
      </c>
      <c r="AY47" s="92"/>
      <c r="AZ47" s="95"/>
      <c r="BA47" s="40"/>
      <c r="BB47" s="41">
        <v>0</v>
      </c>
    </row>
  </sheetData>
  <autoFilter ref="A2:BB47" xr:uid="{0B7CCBB1-A193-497D-AD1A-C4684A9E0B12}">
    <filterColumn colId="14">
      <filters>
        <filter val="Factura Devuelta"/>
        <filter val="Factura Pendiente por Programacion de Pago"/>
      </filters>
    </filterColumn>
  </autoFilter>
  <conditionalFormatting sqref="E1">
    <cfRule type="duplicateValues" dxfId="1" priority="2"/>
  </conditionalFormatting>
  <conditionalFormatting sqref="E2">
    <cfRule type="duplicateValues" dxfId="0" priority="1"/>
  </conditionalFormatting>
  <dataValidations count="1">
    <dataValidation type="whole" operator="greaterThan" allowBlank="1" showInputMessage="1" showErrorMessage="1" errorTitle="DATO ERRADO" error="El valor debe ser diferente de cero" sqref="I3:J47 AQ3:AQ5 AT40:AT43 AO7:AO33 AP34:AP39 AN6:AN10" xr:uid="{85DED9F8-A85C-4AF6-B742-6F328C6807DF}">
      <formula1>1</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519EA-1FCC-4A72-94E8-6BF06F1AF4E7}">
  <sheetPr>
    <pageSetUpPr fitToPage="1"/>
  </sheetPr>
  <dimension ref="B1:J42"/>
  <sheetViews>
    <sheetView showGridLines="0" zoomScaleNormal="100" workbookViewId="0">
      <selection activeCell="L11" sqref="L11"/>
    </sheetView>
  </sheetViews>
  <sheetFormatPr baseColWidth="10" defaultColWidth="10.90625" defaultRowHeight="12.5" x14ac:dyDescent="0.25"/>
  <cols>
    <col min="1" max="1" width="1" style="44" customWidth="1"/>
    <col min="2" max="2" width="10.90625" style="44"/>
    <col min="3" max="3" width="17.54296875" style="44" customWidth="1"/>
    <col min="4" max="4" width="11.54296875" style="44" customWidth="1"/>
    <col min="5" max="8" width="10.90625" style="44"/>
    <col min="9" max="9" width="22.54296875" style="44" customWidth="1"/>
    <col min="10" max="10" width="14" style="44" customWidth="1"/>
    <col min="11" max="11" width="1.81640625" style="44" customWidth="1"/>
    <col min="12" max="16384" width="10.90625" style="44"/>
  </cols>
  <sheetData>
    <row r="1" spans="2:10" ht="6" customHeight="1" thickBot="1" x14ac:dyDescent="0.3"/>
    <row r="2" spans="2:10" ht="19.5" customHeight="1" x14ac:dyDescent="0.25">
      <c r="B2" s="45"/>
      <c r="C2" s="46"/>
      <c r="D2" s="110" t="s">
        <v>256</v>
      </c>
      <c r="E2" s="111"/>
      <c r="F2" s="111"/>
      <c r="G2" s="111"/>
      <c r="H2" s="111"/>
      <c r="I2" s="112"/>
      <c r="J2" s="116" t="s">
        <v>13</v>
      </c>
    </row>
    <row r="3" spans="2:10" ht="15.75" customHeight="1" thickBot="1" x14ac:dyDescent="0.3">
      <c r="B3" s="47"/>
      <c r="C3" s="48"/>
      <c r="D3" s="113"/>
      <c r="E3" s="114"/>
      <c r="F3" s="114"/>
      <c r="G3" s="114"/>
      <c r="H3" s="114"/>
      <c r="I3" s="115"/>
      <c r="J3" s="117"/>
    </row>
    <row r="4" spans="2:10" ht="13" x14ac:dyDescent="0.25">
      <c r="B4" s="47"/>
      <c r="C4" s="48"/>
      <c r="D4" s="49"/>
      <c r="E4" s="50"/>
      <c r="F4" s="50"/>
      <c r="G4" s="50"/>
      <c r="H4" s="50"/>
      <c r="I4" s="51"/>
      <c r="J4" s="52"/>
    </row>
    <row r="5" spans="2:10" ht="13" x14ac:dyDescent="0.25">
      <c r="B5" s="47"/>
      <c r="C5" s="48"/>
      <c r="D5" s="53" t="s">
        <v>257</v>
      </c>
      <c r="E5" s="54"/>
      <c r="F5" s="54"/>
      <c r="G5" s="54"/>
      <c r="H5" s="54"/>
      <c r="I5" s="55"/>
      <c r="J5" s="55" t="s">
        <v>258</v>
      </c>
    </row>
    <row r="6" spans="2:10" ht="13.5" thickBot="1" x14ac:dyDescent="0.3">
      <c r="B6" s="56"/>
      <c r="C6" s="57"/>
      <c r="D6" s="58"/>
      <c r="E6" s="59"/>
      <c r="F6" s="59"/>
      <c r="G6" s="59"/>
      <c r="H6" s="59"/>
      <c r="I6" s="60"/>
      <c r="J6" s="61"/>
    </row>
    <row r="7" spans="2:10" x14ac:dyDescent="0.25">
      <c r="B7" s="62"/>
      <c r="J7" s="63"/>
    </row>
    <row r="8" spans="2:10" x14ac:dyDescent="0.25">
      <c r="B8" s="62"/>
      <c r="J8" s="63"/>
    </row>
    <row r="9" spans="2:10" x14ac:dyDescent="0.25">
      <c r="B9" s="62"/>
      <c r="C9" s="44" t="s">
        <v>291</v>
      </c>
      <c r="J9" s="63"/>
    </row>
    <row r="10" spans="2:10" ht="13" x14ac:dyDescent="0.3">
      <c r="B10" s="62"/>
      <c r="C10" s="64"/>
      <c r="E10" s="65"/>
      <c r="H10" s="66"/>
      <c r="J10" s="63"/>
    </row>
    <row r="11" spans="2:10" x14ac:dyDescent="0.25">
      <c r="B11" s="62"/>
      <c r="J11" s="63"/>
    </row>
    <row r="12" spans="2:10" ht="13" x14ac:dyDescent="0.3">
      <c r="B12" s="62"/>
      <c r="C12" s="64" t="s">
        <v>284</v>
      </c>
      <c r="J12" s="63"/>
    </row>
    <row r="13" spans="2:10" ht="13" x14ac:dyDescent="0.3">
      <c r="B13" s="62"/>
      <c r="C13" s="64" t="s">
        <v>285</v>
      </c>
      <c r="J13" s="63"/>
    </row>
    <row r="14" spans="2:10" x14ac:dyDescent="0.25">
      <c r="B14" s="62"/>
      <c r="J14" s="63"/>
    </row>
    <row r="15" spans="2:10" x14ac:dyDescent="0.25">
      <c r="B15" s="62"/>
      <c r="C15" s="44" t="s">
        <v>286</v>
      </c>
      <c r="J15" s="63"/>
    </row>
    <row r="16" spans="2:10" x14ac:dyDescent="0.25">
      <c r="B16" s="62"/>
      <c r="C16" s="67"/>
      <c r="J16" s="63"/>
    </row>
    <row r="17" spans="2:10" ht="13" x14ac:dyDescent="0.25">
      <c r="B17" s="62"/>
      <c r="C17" s="44" t="s">
        <v>287</v>
      </c>
      <c r="D17" s="65"/>
      <c r="H17" s="68" t="s">
        <v>259</v>
      </c>
      <c r="I17" s="69" t="s">
        <v>260</v>
      </c>
      <c r="J17" s="63"/>
    </row>
    <row r="18" spans="2:10" ht="13" x14ac:dyDescent="0.3">
      <c r="B18" s="62"/>
      <c r="C18" s="64" t="s">
        <v>261</v>
      </c>
      <c r="D18" s="64"/>
      <c r="E18" s="64"/>
      <c r="F18" s="64"/>
      <c r="H18" s="70">
        <v>45</v>
      </c>
      <c r="I18" s="71">
        <v>5808181</v>
      </c>
      <c r="J18" s="63"/>
    </row>
    <row r="19" spans="2:10" x14ac:dyDescent="0.25">
      <c r="B19" s="62"/>
      <c r="C19" s="44" t="s">
        <v>262</v>
      </c>
      <c r="H19" s="72">
        <v>5</v>
      </c>
      <c r="I19" s="73">
        <v>484380</v>
      </c>
      <c r="J19" s="63"/>
    </row>
    <row r="20" spans="2:10" x14ac:dyDescent="0.25">
      <c r="B20" s="62"/>
      <c r="C20" s="44" t="s">
        <v>263</v>
      </c>
      <c r="H20" s="72">
        <v>27</v>
      </c>
      <c r="I20" s="73">
        <v>3471475</v>
      </c>
      <c r="J20" s="63"/>
    </row>
    <row r="21" spans="2:10" x14ac:dyDescent="0.25">
      <c r="B21" s="62"/>
      <c r="C21" s="44" t="s">
        <v>264</v>
      </c>
      <c r="H21" s="72">
        <v>6</v>
      </c>
      <c r="I21" s="73">
        <v>1082416</v>
      </c>
      <c r="J21" s="63"/>
    </row>
    <row r="22" spans="2:10" x14ac:dyDescent="0.25">
      <c r="B22" s="62"/>
      <c r="C22" s="44" t="s">
        <v>265</v>
      </c>
      <c r="H22" s="72">
        <v>3</v>
      </c>
      <c r="I22" s="73">
        <v>233400</v>
      </c>
      <c r="J22" s="63"/>
    </row>
    <row r="23" spans="2:10" x14ac:dyDescent="0.25">
      <c r="B23" s="62"/>
      <c r="C23" s="44" t="s">
        <v>266</v>
      </c>
      <c r="H23" s="123">
        <v>0</v>
      </c>
      <c r="I23" s="124">
        <v>0</v>
      </c>
      <c r="J23" s="63"/>
    </row>
    <row r="24" spans="2:10" ht="13" thickBot="1" x14ac:dyDescent="0.3">
      <c r="B24" s="62"/>
      <c r="C24" s="44" t="s">
        <v>267</v>
      </c>
      <c r="H24" s="125">
        <v>0</v>
      </c>
      <c r="I24" s="126">
        <v>0</v>
      </c>
      <c r="J24" s="63"/>
    </row>
    <row r="25" spans="2:10" ht="13" x14ac:dyDescent="0.3">
      <c r="B25" s="62"/>
      <c r="C25" s="64" t="s">
        <v>268</v>
      </c>
      <c r="D25" s="64"/>
      <c r="E25" s="64"/>
      <c r="F25" s="64"/>
      <c r="H25" s="70">
        <f>H19+H20+H21+H22+H24+H23</f>
        <v>41</v>
      </c>
      <c r="I25" s="71">
        <f>I19+I20+I21+I22+I24+I23</f>
        <v>5271671</v>
      </c>
      <c r="J25" s="63"/>
    </row>
    <row r="26" spans="2:10" x14ac:dyDescent="0.25">
      <c r="B26" s="62"/>
      <c r="C26" s="44" t="s">
        <v>269</v>
      </c>
      <c r="H26" s="72">
        <v>4</v>
      </c>
      <c r="I26" s="73">
        <v>536510</v>
      </c>
      <c r="J26" s="63"/>
    </row>
    <row r="27" spans="2:10" ht="13" thickBot="1" x14ac:dyDescent="0.3">
      <c r="B27" s="62"/>
      <c r="C27" s="44" t="s">
        <v>62</v>
      </c>
      <c r="H27" s="125">
        <v>0</v>
      </c>
      <c r="I27" s="126">
        <v>0</v>
      </c>
      <c r="J27" s="63"/>
    </row>
    <row r="28" spans="2:10" ht="13" x14ac:dyDescent="0.3">
      <c r="B28" s="62"/>
      <c r="C28" s="64" t="s">
        <v>270</v>
      </c>
      <c r="D28" s="64"/>
      <c r="E28" s="64"/>
      <c r="F28" s="64"/>
      <c r="H28" s="70">
        <f>H26+H27</f>
        <v>4</v>
      </c>
      <c r="I28" s="71">
        <f>I26+I27</f>
        <v>536510</v>
      </c>
      <c r="J28" s="63"/>
    </row>
    <row r="29" spans="2:10" ht="13.5" thickBot="1" x14ac:dyDescent="0.35">
      <c r="B29" s="62"/>
      <c r="C29" s="44" t="s">
        <v>271</v>
      </c>
      <c r="D29" s="64"/>
      <c r="E29" s="64"/>
      <c r="F29" s="64"/>
      <c r="H29" s="125">
        <v>0</v>
      </c>
      <c r="I29" s="126">
        <v>0</v>
      </c>
      <c r="J29" s="63"/>
    </row>
    <row r="30" spans="2:10" ht="13" x14ac:dyDescent="0.3">
      <c r="B30" s="62"/>
      <c r="C30" s="64" t="s">
        <v>272</v>
      </c>
      <c r="D30" s="64"/>
      <c r="E30" s="64"/>
      <c r="F30" s="64"/>
      <c r="H30" s="123">
        <f>H29</f>
        <v>0</v>
      </c>
      <c r="I30" s="124">
        <f>I29</f>
        <v>0</v>
      </c>
      <c r="J30" s="63"/>
    </row>
    <row r="31" spans="2:10" ht="13" x14ac:dyDescent="0.3">
      <c r="B31" s="62"/>
      <c r="C31" s="64"/>
      <c r="D31" s="64"/>
      <c r="E31" s="64"/>
      <c r="F31" s="64"/>
      <c r="H31" s="74"/>
      <c r="I31" s="71"/>
      <c r="J31" s="63"/>
    </row>
    <row r="32" spans="2:10" ht="13.5" thickBot="1" x14ac:dyDescent="0.35">
      <c r="B32" s="62"/>
      <c r="C32" s="64" t="s">
        <v>273</v>
      </c>
      <c r="D32" s="64"/>
      <c r="H32" s="75">
        <f>H25+H28+H30</f>
        <v>45</v>
      </c>
      <c r="I32" s="76">
        <f>I25+I28+I30</f>
        <v>5808181</v>
      </c>
      <c r="J32" s="63"/>
    </row>
    <row r="33" spans="2:10" ht="13.5" thickTop="1" x14ac:dyDescent="0.3">
      <c r="B33" s="62"/>
      <c r="C33" s="64"/>
      <c r="D33" s="64"/>
      <c r="G33" s="127"/>
      <c r="H33" s="127">
        <f>+H18-H32</f>
        <v>0</v>
      </c>
      <c r="I33" s="124">
        <f>+I18-I32</f>
        <v>0</v>
      </c>
      <c r="J33" s="63"/>
    </row>
    <row r="34" spans="2:10" x14ac:dyDescent="0.25">
      <c r="B34" s="62"/>
      <c r="G34" s="77"/>
      <c r="H34" s="77"/>
      <c r="I34" s="77"/>
      <c r="J34" s="63"/>
    </row>
    <row r="35" spans="2:10" x14ac:dyDescent="0.25">
      <c r="B35" s="62"/>
      <c r="G35" s="77"/>
      <c r="H35" s="77"/>
      <c r="I35" s="77"/>
      <c r="J35" s="63"/>
    </row>
    <row r="36" spans="2:10" ht="13" x14ac:dyDescent="0.3">
      <c r="B36" s="62"/>
      <c r="C36" s="64"/>
      <c r="G36" s="77"/>
      <c r="H36" s="77"/>
      <c r="I36" s="77"/>
      <c r="J36" s="63"/>
    </row>
    <row r="37" spans="2:10" ht="15" thickBot="1" x14ac:dyDescent="0.4">
      <c r="B37" s="62"/>
      <c r="C37" s="128" t="s">
        <v>292</v>
      </c>
      <c r="D37" s="79"/>
      <c r="H37" s="78" t="s">
        <v>274</v>
      </c>
      <c r="I37" s="79"/>
      <c r="J37" s="63"/>
    </row>
    <row r="38" spans="2:10" ht="14.5" x14ac:dyDescent="0.35">
      <c r="B38" s="62"/>
      <c r="C38" t="s">
        <v>293</v>
      </c>
      <c r="D38" s="77"/>
      <c r="H38" s="80" t="s">
        <v>275</v>
      </c>
      <c r="I38" s="77"/>
      <c r="J38" s="63"/>
    </row>
    <row r="39" spans="2:10" ht="13" x14ac:dyDescent="0.3">
      <c r="B39" s="62"/>
      <c r="C39" s="64" t="s">
        <v>70</v>
      </c>
      <c r="H39" s="64" t="s">
        <v>276</v>
      </c>
      <c r="I39" s="77"/>
      <c r="J39" s="63"/>
    </row>
    <row r="40" spans="2:10" x14ac:dyDescent="0.25">
      <c r="B40" s="62"/>
      <c r="G40" s="77"/>
      <c r="H40" s="77"/>
      <c r="I40" s="77"/>
      <c r="J40" s="63"/>
    </row>
    <row r="41" spans="2:10" ht="12.75" customHeight="1" x14ac:dyDescent="0.25">
      <c r="B41" s="62"/>
      <c r="C41" s="118" t="s">
        <v>277</v>
      </c>
      <c r="D41" s="118"/>
      <c r="E41" s="118"/>
      <c r="F41" s="118"/>
      <c r="G41" s="118"/>
      <c r="H41" s="118"/>
      <c r="I41" s="118"/>
      <c r="J41" s="63"/>
    </row>
    <row r="42" spans="2:10" ht="18.75" customHeight="1" thickBot="1" x14ac:dyDescent="0.3">
      <c r="B42" s="81"/>
      <c r="C42" s="82"/>
      <c r="D42" s="82"/>
      <c r="E42" s="82"/>
      <c r="F42" s="82"/>
      <c r="G42" s="82"/>
      <c r="H42" s="82"/>
      <c r="I42" s="82"/>
      <c r="J42" s="83"/>
    </row>
  </sheetData>
  <mergeCells count="3">
    <mergeCell ref="D2:I3"/>
    <mergeCell ref="J2:J3"/>
    <mergeCell ref="C41:I41"/>
  </mergeCells>
  <printOptions horizontalCentered="1" verticalCentered="1"/>
  <pageMargins left="0.70866141732283472" right="0.70866141732283472" top="0.74803149606299213" bottom="0.74803149606299213" header="0.31496062992125984" footer="0.31496062992125984"/>
  <pageSetup scale="91"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7989A-FC5C-405F-86D3-58444B99D0C8}">
  <sheetPr>
    <pageSetUpPr fitToPage="1"/>
  </sheetPr>
  <dimension ref="B1:J37"/>
  <sheetViews>
    <sheetView showGridLines="0" tabSelected="1" zoomScale="84" zoomScaleNormal="84" zoomScaleSheetLayoutView="100" workbookViewId="0">
      <selection activeCell="M11" sqref="M11"/>
    </sheetView>
  </sheetViews>
  <sheetFormatPr baseColWidth="10" defaultColWidth="11.453125" defaultRowHeight="12.5" x14ac:dyDescent="0.25"/>
  <cols>
    <col min="1" max="1" width="4.453125" style="44" customWidth="1"/>
    <col min="2" max="2" width="11.453125" style="44"/>
    <col min="3" max="3" width="12.81640625" style="44" customWidth="1"/>
    <col min="4" max="4" width="22" style="44" customWidth="1"/>
    <col min="5" max="8" width="11.453125" style="44"/>
    <col min="9" max="9" width="24.81640625" style="44" customWidth="1"/>
    <col min="10" max="10" width="12.54296875" style="44" customWidth="1"/>
    <col min="11" max="11" width="1.81640625" style="44" customWidth="1"/>
    <col min="12" max="16384" width="11.453125" style="44"/>
  </cols>
  <sheetData>
    <row r="1" spans="2:10" ht="18" customHeight="1" thickBot="1" x14ac:dyDescent="0.3"/>
    <row r="2" spans="2:10" ht="19.5" customHeight="1" x14ac:dyDescent="0.25">
      <c r="B2" s="45"/>
      <c r="C2" s="46"/>
      <c r="D2" s="110" t="s">
        <v>278</v>
      </c>
      <c r="E2" s="111"/>
      <c r="F2" s="111"/>
      <c r="G2" s="111"/>
      <c r="H2" s="111"/>
      <c r="I2" s="112"/>
      <c r="J2" s="116" t="s">
        <v>13</v>
      </c>
    </row>
    <row r="3" spans="2:10" ht="15.75" customHeight="1" thickBot="1" x14ac:dyDescent="0.3">
      <c r="B3" s="47"/>
      <c r="C3" s="48"/>
      <c r="D3" s="113"/>
      <c r="E3" s="114"/>
      <c r="F3" s="114"/>
      <c r="G3" s="114"/>
      <c r="H3" s="114"/>
      <c r="I3" s="115"/>
      <c r="J3" s="117"/>
    </row>
    <row r="4" spans="2:10" ht="13" x14ac:dyDescent="0.25">
      <c r="B4" s="47"/>
      <c r="C4" s="48"/>
      <c r="E4" s="50"/>
      <c r="F4" s="50"/>
      <c r="G4" s="50"/>
      <c r="H4" s="50"/>
      <c r="I4" s="51"/>
      <c r="J4" s="52"/>
    </row>
    <row r="5" spans="2:10" ht="13" x14ac:dyDescent="0.25">
      <c r="B5" s="47"/>
      <c r="C5" s="48"/>
      <c r="D5" s="119" t="s">
        <v>279</v>
      </c>
      <c r="E5" s="120"/>
      <c r="F5" s="120"/>
      <c r="G5" s="120"/>
      <c r="H5" s="120"/>
      <c r="I5" s="121"/>
      <c r="J5" s="55" t="s">
        <v>14</v>
      </c>
    </row>
    <row r="6" spans="2:10" ht="13.5" thickBot="1" x14ac:dyDescent="0.3">
      <c r="B6" s="56"/>
      <c r="C6" s="57"/>
      <c r="D6" s="58"/>
      <c r="E6" s="59"/>
      <c r="F6" s="59"/>
      <c r="G6" s="59"/>
      <c r="H6" s="59"/>
      <c r="I6" s="60"/>
      <c r="J6" s="61"/>
    </row>
    <row r="7" spans="2:10" x14ac:dyDescent="0.25">
      <c r="B7" s="62"/>
      <c r="J7" s="63"/>
    </row>
    <row r="8" spans="2:10" x14ac:dyDescent="0.25">
      <c r="B8" s="62"/>
      <c r="J8" s="63"/>
    </row>
    <row r="9" spans="2:10" x14ac:dyDescent="0.25">
      <c r="B9" s="62"/>
      <c r="C9" s="44" t="str">
        <f>+'FOR-CSA-018'!C9</f>
        <v>Santiago de Cali, mayo 30 2025</v>
      </c>
      <c r="D9" s="66"/>
      <c r="E9" s="65"/>
      <c r="J9" s="63"/>
    </row>
    <row r="10" spans="2:10" ht="13" x14ac:dyDescent="0.3">
      <c r="B10" s="62"/>
      <c r="C10" s="64"/>
      <c r="J10" s="63"/>
    </row>
    <row r="11" spans="2:10" ht="13" x14ac:dyDescent="0.3">
      <c r="B11" s="62"/>
      <c r="C11" s="64" t="str">
        <f>+'FOR-CSA-018'!C12</f>
        <v>Señores : HOSP SAN ROQUE (GUACARI)</v>
      </c>
      <c r="J11" s="63"/>
    </row>
    <row r="12" spans="2:10" ht="13" x14ac:dyDescent="0.3">
      <c r="B12" s="62"/>
      <c r="C12" s="64" t="str">
        <f>+'FOR-CSA-018'!C13</f>
        <v>NIT: 891380046</v>
      </c>
      <c r="J12" s="63"/>
    </row>
    <row r="13" spans="2:10" x14ac:dyDescent="0.25">
      <c r="B13" s="62"/>
      <c r="J13" s="63"/>
    </row>
    <row r="14" spans="2:10" x14ac:dyDescent="0.25">
      <c r="B14" s="62"/>
      <c r="C14" s="44" t="s">
        <v>280</v>
      </c>
      <c r="J14" s="63"/>
    </row>
    <row r="15" spans="2:10" x14ac:dyDescent="0.25">
      <c r="B15" s="62"/>
      <c r="C15" s="67"/>
      <c r="J15" s="63"/>
    </row>
    <row r="16" spans="2:10" ht="13" x14ac:dyDescent="0.3">
      <c r="B16" s="62"/>
      <c r="C16" s="84"/>
      <c r="D16" s="65"/>
      <c r="H16" s="85" t="s">
        <v>259</v>
      </c>
      <c r="I16" s="85" t="s">
        <v>260</v>
      </c>
      <c r="J16" s="63"/>
    </row>
    <row r="17" spans="2:10" ht="13" x14ac:dyDescent="0.3">
      <c r="B17" s="62"/>
      <c r="C17" s="64" t="str">
        <f>+'FOR-CSA-018'!C17</f>
        <v>Con Corte al dia: 30/04/2025</v>
      </c>
      <c r="D17" s="64"/>
      <c r="E17" s="64"/>
      <c r="F17" s="64"/>
      <c r="H17" s="86">
        <f>+SUM(H18:H23)</f>
        <v>41</v>
      </c>
      <c r="I17" s="87">
        <f>+SUM(I18:I23)</f>
        <v>5271671</v>
      </c>
      <c r="J17" s="63"/>
    </row>
    <row r="18" spans="2:10" x14ac:dyDescent="0.25">
      <c r="B18" s="62"/>
      <c r="C18" s="44" t="s">
        <v>262</v>
      </c>
      <c r="H18" s="88">
        <f>+'FOR-CSA-018'!H19</f>
        <v>5</v>
      </c>
      <c r="I18" s="89">
        <f>+'FOR-CSA-018'!I19</f>
        <v>484380</v>
      </c>
      <c r="J18" s="63"/>
    </row>
    <row r="19" spans="2:10" x14ac:dyDescent="0.25">
      <c r="B19" s="62"/>
      <c r="C19" s="44" t="s">
        <v>263</v>
      </c>
      <c r="H19" s="88">
        <f>+'FOR-CSA-018'!H20</f>
        <v>27</v>
      </c>
      <c r="I19" s="89">
        <f>+'FOR-CSA-018'!I20</f>
        <v>3471475</v>
      </c>
      <c r="J19" s="63"/>
    </row>
    <row r="20" spans="2:10" x14ac:dyDescent="0.25">
      <c r="B20" s="62"/>
      <c r="C20" s="44" t="s">
        <v>264</v>
      </c>
      <c r="H20" s="88">
        <f>+'FOR-CSA-018'!H21</f>
        <v>6</v>
      </c>
      <c r="I20" s="89">
        <f>+'FOR-CSA-018'!I21</f>
        <v>1082416</v>
      </c>
      <c r="J20" s="63"/>
    </row>
    <row r="21" spans="2:10" x14ac:dyDescent="0.25">
      <c r="B21" s="62"/>
      <c r="C21" s="44" t="s">
        <v>265</v>
      </c>
      <c r="H21" s="88">
        <f>+'FOR-CSA-018'!H22</f>
        <v>3</v>
      </c>
      <c r="I21" s="89">
        <f>+'FOR-CSA-018'!I22</f>
        <v>233400</v>
      </c>
      <c r="J21" s="63"/>
    </row>
    <row r="22" spans="2:10" x14ac:dyDescent="0.25">
      <c r="B22" s="62"/>
      <c r="C22" s="44" t="s">
        <v>266</v>
      </c>
      <c r="H22" s="124">
        <f>+'FOR-CSA-018'!H23</f>
        <v>0</v>
      </c>
      <c r="I22" s="124">
        <f>+'FOR-CSA-018'!I23</f>
        <v>0</v>
      </c>
      <c r="J22" s="63"/>
    </row>
    <row r="23" spans="2:10" x14ac:dyDescent="0.25">
      <c r="B23" s="62"/>
      <c r="C23" s="44" t="s">
        <v>281</v>
      </c>
      <c r="H23" s="124">
        <f>+'FOR-CSA-018'!H24</f>
        <v>0</v>
      </c>
      <c r="I23" s="124">
        <f>+'FOR-CSA-018'!I24</f>
        <v>0</v>
      </c>
      <c r="J23" s="63"/>
    </row>
    <row r="24" spans="2:10" ht="13" x14ac:dyDescent="0.3">
      <c r="B24" s="62"/>
      <c r="C24" s="64" t="s">
        <v>282</v>
      </c>
      <c r="D24" s="64"/>
      <c r="E24" s="64"/>
      <c r="F24" s="64"/>
      <c r="H24" s="86">
        <f>SUM(H18:H23)</f>
        <v>41</v>
      </c>
      <c r="I24" s="87">
        <f>+SUBTOTAL(9,I18:I23)</f>
        <v>5271671</v>
      </c>
      <c r="J24" s="63"/>
    </row>
    <row r="25" spans="2:10" ht="13.5" thickBot="1" x14ac:dyDescent="0.35">
      <c r="B25" s="62"/>
      <c r="C25" s="64"/>
      <c r="D25" s="64"/>
      <c r="H25" s="90"/>
      <c r="I25" s="91"/>
      <c r="J25" s="63"/>
    </row>
    <row r="26" spans="2:10" ht="13.5" thickTop="1" x14ac:dyDescent="0.3">
      <c r="B26" s="62"/>
      <c r="C26" s="64"/>
      <c r="D26" s="64"/>
      <c r="H26" s="77"/>
      <c r="I26" s="73"/>
      <c r="J26" s="63"/>
    </row>
    <row r="27" spans="2:10" ht="13" x14ac:dyDescent="0.3">
      <c r="B27" s="62"/>
      <c r="C27" s="64"/>
      <c r="D27" s="64"/>
      <c r="H27" s="77"/>
      <c r="I27" s="73"/>
      <c r="J27" s="63"/>
    </row>
    <row r="28" spans="2:10" ht="13" x14ac:dyDescent="0.3">
      <c r="B28" s="62"/>
      <c r="C28" s="64"/>
      <c r="D28" s="64"/>
      <c r="H28" s="77"/>
      <c r="I28" s="73"/>
      <c r="J28" s="63"/>
    </row>
    <row r="29" spans="2:10" x14ac:dyDescent="0.25">
      <c r="B29" s="62"/>
      <c r="G29" s="77"/>
      <c r="H29" s="77"/>
      <c r="I29" s="77"/>
      <c r="J29" s="63"/>
    </row>
    <row r="30" spans="2:10" ht="13.5" thickBot="1" x14ac:dyDescent="0.35">
      <c r="B30" s="62"/>
      <c r="C30" s="78" t="str">
        <f>+'FOR-CSA-018'!C37</f>
        <v>SEIR ANDRES CONCHA VASQUEZ</v>
      </c>
      <c r="D30" s="78"/>
      <c r="G30" s="78" t="str">
        <f>+'FOR-CSA-018'!H37</f>
        <v>Lizeth Ome G.</v>
      </c>
      <c r="H30" s="79"/>
      <c r="I30" s="77"/>
      <c r="J30" s="63"/>
    </row>
    <row r="31" spans="2:10" ht="13" x14ac:dyDescent="0.3">
      <c r="B31" s="62"/>
      <c r="C31" s="80" t="str">
        <f>+'FOR-CSA-018'!C38</f>
        <v>JEFE DE OFICINA FACTURACION Y CARTERA</v>
      </c>
      <c r="D31" s="80"/>
      <c r="G31" s="80" t="str">
        <f>+'FOR-CSA-018'!H38</f>
        <v>Cartera - Cuentas Salud</v>
      </c>
      <c r="H31" s="77"/>
      <c r="I31" s="77"/>
      <c r="J31" s="63"/>
    </row>
    <row r="32" spans="2:10" ht="13" x14ac:dyDescent="0.3">
      <c r="B32" s="62"/>
      <c r="C32" s="80" t="str">
        <f>+'FOR-CSA-018'!C39</f>
        <v>HOSP SAN ROQUE (GUACARI)</v>
      </c>
      <c r="D32" s="80"/>
      <c r="G32" s="80" t="str">
        <f>+'FOR-CSA-018'!H39</f>
        <v>EPS Comfenalco Valle.</v>
      </c>
      <c r="H32" s="77"/>
      <c r="I32" s="77"/>
      <c r="J32" s="63"/>
    </row>
    <row r="33" spans="2:10" ht="13" x14ac:dyDescent="0.3">
      <c r="B33" s="62"/>
      <c r="C33" s="80"/>
      <c r="D33" s="80"/>
      <c r="G33" s="80"/>
      <c r="H33" s="77"/>
      <c r="I33" s="77"/>
      <c r="J33" s="63"/>
    </row>
    <row r="34" spans="2:10" ht="13" x14ac:dyDescent="0.3">
      <c r="B34" s="62"/>
      <c r="C34" s="80"/>
      <c r="D34" s="80"/>
      <c r="G34" s="80"/>
      <c r="H34" s="77"/>
      <c r="I34" s="77"/>
      <c r="J34" s="63"/>
    </row>
    <row r="35" spans="2:10" ht="14" x14ac:dyDescent="0.25">
      <c r="B35" s="62"/>
      <c r="C35" s="122" t="s">
        <v>283</v>
      </c>
      <c r="D35" s="122"/>
      <c r="E35" s="122"/>
      <c r="F35" s="122"/>
      <c r="G35" s="122"/>
      <c r="H35" s="122"/>
      <c r="I35" s="122"/>
      <c r="J35" s="63"/>
    </row>
    <row r="36" spans="2:10" ht="13" x14ac:dyDescent="0.3">
      <c r="B36" s="62"/>
      <c r="C36" s="80"/>
      <c r="D36" s="80"/>
      <c r="G36" s="80"/>
      <c r="H36" s="77"/>
      <c r="I36" s="77"/>
      <c r="J36" s="63"/>
    </row>
    <row r="37" spans="2:10" ht="18.75" customHeight="1" thickBot="1" x14ac:dyDescent="0.3">
      <c r="B37" s="81"/>
      <c r="C37" s="82"/>
      <c r="D37" s="82"/>
      <c r="E37" s="82"/>
      <c r="F37" s="82"/>
      <c r="G37" s="79"/>
      <c r="H37" s="79"/>
      <c r="I37" s="79"/>
      <c r="J37" s="83"/>
    </row>
  </sheetData>
  <mergeCells count="4">
    <mergeCell ref="D2:I3"/>
    <mergeCell ref="J2:J3"/>
    <mergeCell ref="D5:I5"/>
    <mergeCell ref="C35:I35"/>
  </mergeCells>
  <printOptions horizontalCentered="1" verticalCentered="1"/>
  <pageMargins left="0.70866141732283472" right="0.70866141732283472" top="0.74803149606299213" bottom="0.74803149606299213" header="0.31496062992125984" footer="0.31496062992125984"/>
  <pageSetup scale="91"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CADA FACT</vt:lpstr>
      <vt:lpstr>FOR-CSA-018</vt:lpstr>
      <vt:lpstr>CIRCULAR 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Stefany Arana Garcia</cp:lastModifiedBy>
  <cp:lastPrinted>2025-05-29T13:49:33Z</cp:lastPrinted>
  <dcterms:created xsi:type="dcterms:W3CDTF">2022-06-01T14:39:12Z</dcterms:created>
  <dcterms:modified xsi:type="dcterms:W3CDTF">2025-05-29T13:49:35Z</dcterms:modified>
</cp:coreProperties>
</file>