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/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FACTURA'!$A$2:$AZ$20</definedName>
    <definedName name="_xlnm._FilterDatabase" localSheetId="0" hidden="1">'INFO IPS'!$A$1:$N$19</definedName>
    <definedName name="JR_PAGE_ANCHOR_0_1">'INFO IPS'!#REF!</definedName>
  </definedNames>
  <calcPr calcId="152511"/>
  <pivotCaches>
    <pivotCache cacheId="2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13" i="4" l="1"/>
  <c r="AT1" i="4"/>
  <c r="AS1" i="4"/>
  <c r="AR1" i="4"/>
  <c r="AQ1" i="4"/>
  <c r="AP1" i="4"/>
  <c r="AO1" i="4"/>
  <c r="AN1" i="4"/>
  <c r="AM1" i="4"/>
  <c r="AL1" i="4"/>
  <c r="AF1" i="4"/>
  <c r="AC1" i="4"/>
  <c r="AB1" i="4"/>
  <c r="AA1" i="4"/>
  <c r="Z1" i="4"/>
  <c r="Q1" i="4"/>
  <c r="J1" i="4"/>
  <c r="I1" i="4"/>
  <c r="K1" i="4" l="1"/>
  <c r="C29" i="3" l="1"/>
  <c r="C28" i="3"/>
  <c r="I22" i="3"/>
  <c r="H22" i="3"/>
  <c r="I21" i="3"/>
  <c r="H21" i="3"/>
  <c r="I20" i="3"/>
  <c r="H20" i="3"/>
  <c r="I19" i="3"/>
  <c r="H19" i="3"/>
  <c r="I18" i="3"/>
  <c r="H18" i="3"/>
  <c r="H17" i="3" s="1"/>
  <c r="C12" i="3"/>
  <c r="C11" i="3"/>
  <c r="I30" i="2"/>
  <c r="H30" i="2"/>
  <c r="I28" i="2"/>
  <c r="H28" i="2"/>
  <c r="I25" i="2"/>
  <c r="H25" i="2"/>
  <c r="K20" i="1"/>
  <c r="H32" i="2" l="1"/>
  <c r="H33" i="2" s="1"/>
  <c r="I32" i="2"/>
  <c r="I33" i="2" s="1"/>
  <c r="I17" i="3"/>
  <c r="L20" i="1"/>
</calcChain>
</file>

<file path=xl/comments1.xml><?xml version="1.0" encoding="utf-8"?>
<comments xmlns="http://schemas.openxmlformats.org/spreadsheetml/2006/main">
  <authors>
    <author>Autor</author>
  </authors>
  <commentList>
    <comment ref="AU11" authorId="0" shapeId="0">
      <text>
        <r>
          <rPr>
            <b/>
            <sz val="9"/>
            <color indexed="81"/>
            <rFont val="Tahoma"/>
            <family val="2"/>
          </rPr>
          <t>Autor:
SERVICIOS DEL 2%</t>
        </r>
      </text>
    </comment>
  </commentList>
</comments>
</file>

<file path=xl/sharedStrings.xml><?xml version="1.0" encoding="utf-8"?>
<sst xmlns="http://schemas.openxmlformats.org/spreadsheetml/2006/main" count="475" uniqueCount="234">
  <si>
    <t>CLASE CLIENTE</t>
  </si>
  <si>
    <t>TIPO ID</t>
  </si>
  <si>
    <t>DOC TERCERO</t>
  </si>
  <si>
    <t>NOMBRE DEL TERCERO</t>
  </si>
  <si>
    <t>FUENTE</t>
  </si>
  <si>
    <t>FACTURA</t>
  </si>
  <si>
    <t>ENVIO</t>
  </si>
  <si>
    <t>FECHA FACTURA</t>
  </si>
  <si>
    <t>FECHA RADICACION</t>
  </si>
  <si>
    <t>ESTADO DE LA FACTURA</t>
  </si>
  <si>
    <t>VALOR FACTURA</t>
  </si>
  <si>
    <t>SALDO</t>
  </si>
  <si>
    <t>TOTAL</t>
  </si>
  <si>
    <t>DOCUMENTO PACIENTE</t>
  </si>
  <si>
    <t>NOMBRE PACIENTE</t>
  </si>
  <si>
    <t>NIT</t>
  </si>
  <si>
    <t>FE</t>
  </si>
  <si>
    <t>SIN ENVIO</t>
  </si>
  <si>
    <t>RADICADO</t>
  </si>
  <si>
    <t>RADICADA DEVOLUCION</t>
  </si>
  <si>
    <t>DEVOLUCION</t>
  </si>
  <si>
    <t>ENTIDADES PROMOTORAS DE SALUD E.P.S.</t>
  </si>
  <si>
    <t>GLOSA CONCILIADA</t>
  </si>
  <si>
    <t>GLOSA CON RESPUESTA</t>
  </si>
  <si>
    <t>890303093</t>
  </si>
  <si>
    <t>COMFENALCO</t>
  </si>
  <si>
    <t>CC 1863150</t>
  </si>
  <si>
    <t xml:space="preserve">ALFONSO ESTANISLAO VACA </t>
  </si>
  <si>
    <t>CC 38999164</t>
  </si>
  <si>
    <t>ERNESTINA  WELFAR DE BENAVIDES</t>
  </si>
  <si>
    <t>CC 31283225</t>
  </si>
  <si>
    <t>BETTY  CARVAJAL DUQUE</t>
  </si>
  <si>
    <t>CC 31218466</t>
  </si>
  <si>
    <t xml:space="preserve">BETTY  AIDEE BORRERO </t>
  </si>
  <si>
    <t>CC 94413656</t>
  </si>
  <si>
    <t>OLSON HIRLEY ZULUAGA  JARAMILLO</t>
  </si>
  <si>
    <t>CC 31396200</t>
  </si>
  <si>
    <t>LUZ ADIELA VALENCIA PAEZ</t>
  </si>
  <si>
    <t>CC 1530931</t>
  </si>
  <si>
    <t>LEONEL  VIVAS SALAZAR</t>
  </si>
  <si>
    <t>CC 1130643098</t>
  </si>
  <si>
    <t>LEYDI JOHANA SALGADO CEBALLOS</t>
  </si>
  <si>
    <t>CC 16771578</t>
  </si>
  <si>
    <t>JHON JAIRO DIAZ HERNANDEZ</t>
  </si>
  <si>
    <t>CC 6249156</t>
  </si>
  <si>
    <t>JOSE ALCIBAR GIRALDO MARIN</t>
  </si>
  <si>
    <t>CC 4586366</t>
  </si>
  <si>
    <t>GERARDO ELIAS DURAN CARDONA</t>
  </si>
  <si>
    <t>CC 41635074</t>
  </si>
  <si>
    <t>BLANCA NUBIA CHALARCA CARDONA</t>
  </si>
  <si>
    <t>CC 14997184</t>
  </si>
  <si>
    <t>OLMEDO  URRESTA URRESTA</t>
  </si>
  <si>
    <t>CC 31948471</t>
  </si>
  <si>
    <t>MARIA  ESNEDA  FERNANDEZ  CASTRO</t>
  </si>
  <si>
    <t>CC 31160501</t>
  </si>
  <si>
    <t>LUZ MERY SALINAS DE GONZALEZ</t>
  </si>
  <si>
    <t>CC 16915992</t>
  </si>
  <si>
    <t>DIEGO ARMANDO CARABALI LOPEZ</t>
  </si>
  <si>
    <t>CC 14958523</t>
  </si>
  <si>
    <t xml:space="preserve">FREDY  URREA </t>
  </si>
  <si>
    <t>CC 16677876</t>
  </si>
  <si>
    <t>GUSTAVO  LIBREROS MINOTA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</si>
  <si>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</si>
  <si>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</si>
  <si>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</si>
  <si>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</si>
  <si>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</si>
  <si>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</si>
  <si>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</si>
  <si>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</si>
  <si>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</si>
  <si>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</si>
  <si>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</si>
  <si>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</si>
  <si>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</si>
  <si>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</si>
  <si>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</si>
  <si>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</si>
  <si>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</si>
  <si>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</si>
  <si>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</si>
  <si>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</si>
  <si>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</si>
  <si>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</si>
  <si>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</si>
  <si>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</si>
  <si>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</si>
  <si>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</si>
  <si>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</si>
  <si>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</si>
  <si>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</si>
  <si>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</si>
  <si>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</si>
  <si>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</si>
  <si>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</si>
  <si>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</si>
  <si>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</si>
  <si>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</si>
  <si>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</si>
  <si>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</si>
  <si>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</si>
  <si>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8000024390</t>
  </si>
  <si>
    <t>Señores : DIME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</si>
  <si>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</si>
  <si>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</si>
  <si>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</si>
  <si>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</si>
  <si>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</si>
  <si>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</si>
  <si>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</si>
  <si>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</si>
  <si>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</si>
  <si>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</si>
  <si>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</si>
  <si>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</si>
  <si>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</si>
  <si>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</si>
  <si>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ESTADO CARTERA ANTERIOR</t>
  </si>
  <si>
    <t>ESTADO EPS 23-12-2024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</si>
  <si>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</si>
  <si>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</si>
  <si>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</si>
  <si>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</si>
  <si>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</si>
  <si>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</si>
  <si>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</si>
  <si>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</si>
  <si>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</si>
  <si>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</si>
  <si>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</si>
  <si>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</si>
  <si>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</si>
  <si>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</si>
  <si>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</si>
  <si>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</si>
  <si>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</si>
  <si>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</si>
  <si>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</si>
  <si>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</si>
  <si>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</si>
  <si>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</si>
  <si>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</si>
  <si>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</si>
  <si>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</si>
  <si>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</si>
  <si>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</si>
  <si>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</si>
  <si>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</si>
  <si>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</si>
  <si>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</si>
  <si>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</si>
  <si>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DIME CLINICA NEUROCARDIOVASCULAR</t>
  </si>
  <si>
    <t>FE213633</t>
  </si>
  <si>
    <t>800024390_FE213633</t>
  </si>
  <si>
    <t>Factura aceptada por la IPS</t>
  </si>
  <si>
    <t>Devuelta Aceptada</t>
  </si>
  <si>
    <t>SE VALIDA DIME ACEPTA MOTIVO DE DEVOLUCION</t>
  </si>
  <si>
    <t xml:space="preserve">se devuelve factura con soportes fecha d eprestacion 2019.ya fue  presentada . VALIDAR YA QUE LA AUT 212793360378919 RELACIONADA EN LA FACTURA CON ID CICLO  YA FUE PRESENTADA EN LA FACTURAFE56829 </t>
  </si>
  <si>
    <t>FE105904</t>
  </si>
  <si>
    <t>800024390_FE105904</t>
  </si>
  <si>
    <t>ESTADO DOS</t>
  </si>
  <si>
    <t>RADICADO A LA ADRES</t>
  </si>
  <si>
    <t>Finalizada</t>
  </si>
  <si>
    <t>FE384503</t>
  </si>
  <si>
    <t>800024390_FE384503</t>
  </si>
  <si>
    <t>Factura pendiente en programacion de pago</t>
  </si>
  <si>
    <t>FE349082</t>
  </si>
  <si>
    <t>800024390_FE349082</t>
  </si>
  <si>
    <t>FE275371</t>
  </si>
  <si>
    <t>800024390_FE275371</t>
  </si>
  <si>
    <t>SE VALIDA CON EL AREA DE NOPBS SE DA POR ACEPTA</t>
  </si>
  <si>
    <t xml:space="preserve">NO PBS Se sostiene  DEVOLUCION de factura No. FE275371 NO PBS. Factura extemporanea para  rcobro adres la presentación y validacion Inicio de vigencia: 15/04/2020 Fin de vigencia para recobro: 15/04/2023 MIPRES EXTEMPORANEO VIGENCIA DE 3  AÑOS . FECHA DE PRESTACION ABRIL /2020  RES/1885  </t>
  </si>
  <si>
    <t>FE310158</t>
  </si>
  <si>
    <t>800024390_FE310158</t>
  </si>
  <si>
    <t xml:space="preserve">no pbs Se sostiene DEVOLUCION de factura No. FE310158 NO PBS. Factura extemporánea para recobro adress  para la presentación y validación Inicio de vigencia: 20/08/2020 Fin de vigencia para recobro: 13/08/2023 MIPRES EXTEMPORANEO VIGENCIA DE 3  AÑOS . FECHA DE PRESTACION agosto  /2020  RES/1885 </t>
  </si>
  <si>
    <t>FE310159</t>
  </si>
  <si>
    <t>800024390_FE310159</t>
  </si>
  <si>
    <t>DIME VALIDA ACEPTA DEVOLUCION AUTR. 210156074354289</t>
  </si>
  <si>
    <t xml:space="preserve">se devuelve factura con soportes ya fue cancelada. prestacion 2021  VALIDAR YA QUE LA AUT 210156074354289 RELACIONADA EN LA FACTURA CON ID CICLO 46526717 ESTA PAGA EN LA FACTURAFE170595 </t>
  </si>
  <si>
    <t>FE275373</t>
  </si>
  <si>
    <t>800024390_FE275373</t>
  </si>
  <si>
    <t>DIME NO ACEPTA MOTIVO DE DEVOLUCION,  PLATAFORMA NO PERMITE SUSTENTAR SOPORTES. DIME NO ACEPTA MOTIVO DE DEVOLUCION POR VALOR DE $18,618 CORRESPONDIENTE A MEDICAMENTO  NOPBS LABETALOL 100MG/20ML  BAJO MIPRES #20200504135018808035,  DEBIDAMENTE SUSTENTADO, SOPORTADO Y AUTORIZADO #202776155503495. EL CUAL ESTA SUSTENTADO, SE VALIDA EN NORMATIVIDAD FACTURA TITULO VALOR QUE CUMPLE CON LA NORMATIVIDAD, SE HA DADO RESPUESTA EN TIEMPOS, SE DESCARGAN NUEVAMENTE TODO LOS SOPORTES SE RADICAN</t>
  </si>
  <si>
    <t xml:space="preserve">Se realiza DEVOLUCION de factura No. FE275373 NO PBS. Factura extemporanea para la presentación y validacion Inicio de vigencia: 13/05/2020 Fin de vigencia para recobro: 13/05/2023 No procedente para tramite Se indica enviar nota credito para el cierre de la factura. </t>
  </si>
  <si>
    <t>FE276221</t>
  </si>
  <si>
    <t>800024390_FE276221</t>
  </si>
  <si>
    <t xml:space="preserve">IPS NO ACEPTA MOTIVO DE DEVOLUCION,  EL SISTEMA NO PERMITE ADJUNTAR SOPORTES DIME ACEPTA MOTIVO DE DEVOLUCION POR VALOR DE $1,265,903 CORRESPONDIENTE A PRESTACION DE SERVICIO NOPBS BAJO MIPRES #20200830170022728919 PROCALCITONINA AUT#202476066336845, CLOSTRIDIUM TOXINA MIPRES 20200904145022847319 AUT# 202616063392492, CLOSTRIDIUM DIFFICILE MIPRES #2020090414502287319  DEBIDAMENTE SUSTENTADO, SOPORTADO,  DIPENSADO, SE VALIDA EN NORMATIVIDAD FACTURA TITULO VALOR QUE CUMPLE CON LA NORMATIVIDAD, SE HA DADO RESPUESTA EN TIEMPOS, </t>
  </si>
  <si>
    <t xml:space="preserve">Se realiza DEVOLUCION de la factura FE276221, donde se realiza facturación de laboratorio clínico por valor de $1.265.903  Factura NO PBS - La cual esta extemporánea para su presentación., según fecha de prestación del servicio se realizo en el periodo de 12/08/2020 al 09/09/2020. </t>
  </si>
  <si>
    <t>FE311769</t>
  </si>
  <si>
    <t>800024390_FE311769</t>
  </si>
  <si>
    <t>FE291409</t>
  </si>
  <si>
    <t>800024390_FE291409</t>
  </si>
  <si>
    <t>FE286253</t>
  </si>
  <si>
    <t>800024390_FE286253</t>
  </si>
  <si>
    <t>FE291415</t>
  </si>
  <si>
    <t>800024390_FE291415</t>
  </si>
  <si>
    <t>FE273353</t>
  </si>
  <si>
    <t>800024390_FE273353</t>
  </si>
  <si>
    <t>Factura devuelta</t>
  </si>
  <si>
    <t>Para cargar RIPS o soportes</t>
  </si>
  <si>
    <t>no pbs se sostiene devolucion de acuerdo alos tiempos de norma ,por fecha de prestacion no se puede cargar a presupuesto maximo. factura extemporanea.</t>
  </si>
  <si>
    <t>NO PBS</t>
  </si>
  <si>
    <t>Servicios hospitalarios</t>
  </si>
  <si>
    <t>Hospitalario</t>
  </si>
  <si>
    <t>FE310157</t>
  </si>
  <si>
    <t>800024390_FE310157</t>
  </si>
  <si>
    <t xml:space="preserve">no pbs Se sostiene DEVOLUCION de factura No. FE310157 NO PBS. Factura extemporánea para recobro adress la presentación y validación Inicio de vigencia: 04/06/2020 Fin de vigencia para recobro: 03/06/2023- MIPRES EXTEMPORANEO VIGENCIA DE 3  AÑOS . FECHA DE PRESTACION junio /2020  RES/1885   </t>
  </si>
  <si>
    <t>FE150767</t>
  </si>
  <si>
    <t>800024390_FE150767</t>
  </si>
  <si>
    <t>MIGRACION</t>
  </si>
  <si>
    <t>AUTORIZACION</t>
  </si>
  <si>
    <t>NULL</t>
  </si>
  <si>
    <t>Ambulatorio</t>
  </si>
  <si>
    <t>FE113070</t>
  </si>
  <si>
    <t>800024390_FE113070</t>
  </si>
  <si>
    <t>FE266385</t>
  </si>
  <si>
    <t>800024390_FE266385</t>
  </si>
  <si>
    <t>Factura no radicada</t>
  </si>
  <si>
    <t>FACTURA ACEPTADA POR LA IPS</t>
  </si>
  <si>
    <t>FACTURA PENDIENTE EN PROGRAMACION DE PAGO</t>
  </si>
  <si>
    <t>GLOSA ACEPTADA POR LA IPS</t>
  </si>
  <si>
    <t>Factura cancelada</t>
  </si>
  <si>
    <t>PAGO DIRECTO REGIMEN SUBSIDIADO FEBRERO 2024</t>
  </si>
  <si>
    <t>14.03.2024</t>
  </si>
  <si>
    <t>INGRESO X RECONOC. PRUEBAS COVID 25 OCTUBRE 2024</t>
  </si>
  <si>
    <t>20.12.2024</t>
  </si>
  <si>
    <t>Factura cancelada parcialmente - Saldo en programacion de pago -Glosa aceptada por la IPS</t>
  </si>
  <si>
    <t>Total general</t>
  </si>
  <si>
    <t xml:space="preserve"> IPS Saldo Factura</t>
  </si>
  <si>
    <t xml:space="preserve"> FACTURA CANCELADA</t>
  </si>
  <si>
    <t xml:space="preserve"> FACTURA DEVUELTA</t>
  </si>
  <si>
    <t xml:space="preserve"> FACTURA NO RADICADA</t>
  </si>
  <si>
    <t xml:space="preserve"> VALOR ACEPTADO</t>
  </si>
  <si>
    <t xml:space="preserve"> FACTURA EN PROGRAMACION DE PAGO</t>
  </si>
  <si>
    <t>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</si>
</sst>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2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9"/>
      <color rgb="FF000000"/>
      <name val="SansSerif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b/>
      <sz val="9"/>
      <color indexed="81"/>
      <name val="Tahoma"/>
      <family val="2"/>
    </font>
  </fonts>
  <fills count="17">
    <fill>
      <patternFill patternType="none"/>
    </fill>
    <fill>
      <patternFill patternType="gray125"/>
    </fill>
    <fill>
      <patternFill patternType="none"/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8" borderId="0"/>
    <xf numFmtId="165" fontId="3" fillId="8" borderId="0" applyFont="0" applyFill="0" applyBorder="0" applyAlignment="0" applyProtection="0"/>
    <xf numFmtId="43" fontId="3" fillId="8" borderId="0" applyFont="0" applyFill="0" applyBorder="0" applyAlignment="0" applyProtection="0"/>
    <xf numFmtId="44" fontId="3" fillId="0" borderId="0" applyFont="0" applyFill="0" applyBorder="0" applyAlignment="0" applyProtection="0"/>
  </cellStyleXfs>
  <cellXfs count="105">
    <xf numFmtId="0" fontId="0" fillId="0" borderId="0" xfId="0"/>
    <xf numFmtId="0" fontId="0" fillId="2" borderId="0" xfId="0" applyFill="1" applyAlignment="1" applyProtection="1">
      <alignment wrapText="1"/>
      <protection locked="0"/>
    </xf>
    <xf numFmtId="3" fontId="0" fillId="0" borderId="0" xfId="0" applyNumberFormat="1"/>
    <xf numFmtId="0" fontId="2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14" fontId="1" fillId="6" borderId="1" xfId="0" applyNumberFormat="1" applyFont="1" applyFill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right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4" fontId="2" fillId="9" borderId="1" xfId="0" applyNumberFormat="1" applyFont="1" applyFill="1" applyBorder="1" applyAlignment="1">
      <alignment horizontal="right" vertical="center" wrapText="1"/>
    </xf>
    <xf numFmtId="0" fontId="5" fillId="8" borderId="0" xfId="1" applyFont="1"/>
    <xf numFmtId="0" fontId="5" fillId="8" borderId="2" xfId="1" applyFont="1" applyBorder="1" applyAlignment="1">
      <alignment horizontal="centerContinuous"/>
    </xf>
    <xf numFmtId="0" fontId="5" fillId="8" borderId="3" xfId="1" applyFont="1" applyBorder="1" applyAlignment="1">
      <alignment horizontal="centerContinuous"/>
    </xf>
    <xf numFmtId="0" fontId="5" fillId="8" borderId="6" xfId="1" applyFont="1" applyBorder="1" applyAlignment="1">
      <alignment horizontal="centerContinuous"/>
    </xf>
    <xf numFmtId="0" fontId="5" fillId="8" borderId="7" xfId="1" applyFont="1" applyBorder="1" applyAlignment="1">
      <alignment horizontal="centerContinuous"/>
    </xf>
    <xf numFmtId="0" fontId="6" fillId="8" borderId="2" xfId="1" applyFont="1" applyBorder="1" applyAlignment="1">
      <alignment horizontal="centerContinuous" vertical="center"/>
    </xf>
    <xf numFmtId="0" fontId="6" fillId="8" borderId="4" xfId="1" applyFont="1" applyBorder="1" applyAlignment="1">
      <alignment horizontal="centerContinuous" vertical="center"/>
    </xf>
    <xf numFmtId="0" fontId="6" fillId="8" borderId="3" xfId="1" applyFont="1" applyBorder="1" applyAlignment="1">
      <alignment horizontal="centerContinuous" vertical="center"/>
    </xf>
    <xf numFmtId="0" fontId="6" fillId="8" borderId="5" xfId="1" applyFont="1" applyBorder="1" applyAlignment="1">
      <alignment horizontal="centerContinuous" vertical="center"/>
    </xf>
    <xf numFmtId="0" fontId="6" fillId="8" borderId="6" xfId="1" applyFont="1" applyBorder="1" applyAlignment="1">
      <alignment horizontal="centerContinuous" vertical="center"/>
    </xf>
    <xf numFmtId="0" fontId="6" fillId="8" borderId="0" xfId="1" applyFont="1" applyAlignment="1">
      <alignment horizontal="centerContinuous" vertical="center"/>
    </xf>
    <xf numFmtId="0" fontId="6" fillId="8" borderId="12" xfId="1" applyFont="1" applyBorder="1" applyAlignment="1">
      <alignment horizontal="centerContinuous" vertical="center"/>
    </xf>
    <xf numFmtId="0" fontId="5" fillId="8" borderId="8" xfId="1" applyFont="1" applyBorder="1" applyAlignment="1">
      <alignment horizontal="centerContinuous"/>
    </xf>
    <xf numFmtId="0" fontId="5" fillId="8" borderId="10" xfId="1" applyFont="1" applyBorder="1" applyAlignment="1">
      <alignment horizontal="centerContinuous"/>
    </xf>
    <xf numFmtId="0" fontId="6" fillId="8" borderId="8" xfId="1" applyFont="1" applyBorder="1" applyAlignment="1">
      <alignment horizontal="centerContinuous" vertical="center"/>
    </xf>
    <xf numFmtId="0" fontId="6" fillId="8" borderId="9" xfId="1" applyFont="1" applyBorder="1" applyAlignment="1">
      <alignment horizontal="centerContinuous" vertical="center"/>
    </xf>
    <xf numFmtId="0" fontId="6" fillId="8" borderId="10" xfId="1" applyFont="1" applyBorder="1" applyAlignment="1">
      <alignment horizontal="centerContinuous" vertical="center"/>
    </xf>
    <xf numFmtId="0" fontId="6" fillId="8" borderId="11" xfId="1" applyFont="1" applyBorder="1" applyAlignment="1">
      <alignment horizontal="centerContinuous" vertical="center"/>
    </xf>
    <xf numFmtId="0" fontId="5" fillId="8" borderId="6" xfId="1" applyFont="1" applyBorder="1"/>
    <xf numFmtId="0" fontId="5" fillId="8" borderId="7" xfId="1" applyFont="1" applyBorder="1"/>
    <xf numFmtId="0" fontId="6" fillId="8" borderId="0" xfId="1" applyFont="1"/>
    <xf numFmtId="14" fontId="5" fillId="8" borderId="0" xfId="1" applyNumberFormat="1" applyFont="1"/>
    <xf numFmtId="164" fontId="5" fillId="8" borderId="0" xfId="1" applyNumberFormat="1" applyFont="1"/>
    <xf numFmtId="14" fontId="5" fillId="8" borderId="0" xfId="1" applyNumberFormat="1" applyFont="1" applyAlignment="1">
      <alignment horizontal="left"/>
    </xf>
    <xf numFmtId="1" fontId="6" fillId="8" borderId="0" xfId="2" applyNumberFormat="1" applyFont="1" applyAlignment="1">
      <alignment horizontal="right"/>
    </xf>
    <xf numFmtId="166" fontId="6" fillId="8" borderId="0" xfId="1" applyNumberFormat="1" applyFont="1" applyAlignment="1">
      <alignment horizontal="right"/>
    </xf>
    <xf numFmtId="1" fontId="6" fillId="8" borderId="0" xfId="1" applyNumberFormat="1" applyFont="1" applyAlignment="1">
      <alignment horizontal="center"/>
    </xf>
    <xf numFmtId="167" fontId="6" fillId="8" borderId="0" xfId="1" applyNumberFormat="1" applyFont="1" applyAlignment="1">
      <alignment horizontal="right"/>
    </xf>
    <xf numFmtId="1" fontId="5" fillId="8" borderId="0" xfId="1" applyNumberFormat="1" applyFont="1" applyAlignment="1">
      <alignment horizontal="center"/>
    </xf>
    <xf numFmtId="167" fontId="5" fillId="8" borderId="0" xfId="1" applyNumberFormat="1" applyFont="1" applyAlignment="1">
      <alignment horizontal="right"/>
    </xf>
    <xf numFmtId="1" fontId="5" fillId="8" borderId="9" xfId="1" applyNumberFormat="1" applyFont="1" applyBorder="1" applyAlignment="1">
      <alignment horizontal="center"/>
    </xf>
    <xf numFmtId="167" fontId="5" fillId="8" borderId="9" xfId="1" applyNumberFormat="1" applyFont="1" applyBorder="1" applyAlignment="1">
      <alignment horizontal="right"/>
    </xf>
    <xf numFmtId="0" fontId="5" fillId="8" borderId="0" xfId="1" applyFont="1" applyAlignment="1">
      <alignment horizontal="center"/>
    </xf>
    <xf numFmtId="1" fontId="6" fillId="8" borderId="13" xfId="1" applyNumberFormat="1" applyFont="1" applyBorder="1" applyAlignment="1">
      <alignment horizontal="center"/>
    </xf>
    <xf numFmtId="167" fontId="6" fillId="8" borderId="13" xfId="1" applyNumberFormat="1" applyFont="1" applyBorder="1" applyAlignment="1">
      <alignment horizontal="right"/>
    </xf>
    <xf numFmtId="167" fontId="5" fillId="8" borderId="0" xfId="1" applyNumberFormat="1" applyFont="1"/>
    <xf numFmtId="167" fontId="6" fillId="8" borderId="9" xfId="1" applyNumberFormat="1" applyFont="1" applyBorder="1"/>
    <xf numFmtId="167" fontId="5" fillId="8" borderId="9" xfId="1" applyNumberFormat="1" applyFont="1" applyBorder="1"/>
    <xf numFmtId="167" fontId="6" fillId="8" borderId="0" xfId="1" applyNumberFormat="1" applyFont="1"/>
    <xf numFmtId="0" fontId="5" fillId="8" borderId="8" xfId="1" applyFont="1" applyBorder="1"/>
    <xf numFmtId="0" fontId="5" fillId="8" borderId="9" xfId="1" applyFont="1" applyBorder="1"/>
    <xf numFmtId="0" fontId="5" fillId="8" borderId="10" xfId="1" applyFont="1" applyBorder="1"/>
    <xf numFmtId="0" fontId="5" fillId="10" borderId="0" xfId="1" applyFont="1" applyFill="1"/>
    <xf numFmtId="0" fontId="6" fillId="8" borderId="0" xfId="1" applyFont="1" applyAlignment="1">
      <alignment horizontal="center"/>
    </xf>
    <xf numFmtId="168" fontId="6" fillId="8" borderId="0" xfId="3" applyNumberFormat="1" applyFont="1" applyAlignment="1">
      <alignment horizontal="right"/>
    </xf>
    <xf numFmtId="1" fontId="5" fillId="8" borderId="0" xfId="2" applyNumberFormat="1" applyFont="1" applyAlignment="1">
      <alignment horizontal="right"/>
    </xf>
    <xf numFmtId="169" fontId="5" fillId="8" borderId="13" xfId="3" applyNumberFormat="1" applyFont="1" applyBorder="1" applyAlignment="1">
      <alignment horizontal="center"/>
    </xf>
    <xf numFmtId="168" fontId="5" fillId="8" borderId="13" xfId="3" applyNumberFormat="1" applyFont="1" applyBorder="1" applyAlignment="1">
      <alignment horizontal="right"/>
    </xf>
    <xf numFmtId="0" fontId="2" fillId="9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 applyProtection="1">
      <alignment horizontal="center" vertical="center" wrapText="1"/>
      <protection locked="0"/>
    </xf>
    <xf numFmtId="0" fontId="6" fillId="8" borderId="2" xfId="1" applyFont="1" applyBorder="1" applyAlignment="1">
      <alignment horizontal="center" vertical="center"/>
    </xf>
    <xf numFmtId="0" fontId="6" fillId="8" borderId="4" xfId="1" applyFont="1" applyBorder="1" applyAlignment="1">
      <alignment horizontal="center" vertical="center"/>
    </xf>
    <xf numFmtId="0" fontId="6" fillId="8" borderId="3" xfId="1" applyFont="1" applyBorder="1" applyAlignment="1">
      <alignment horizontal="center" vertical="center"/>
    </xf>
    <xf numFmtId="0" fontId="6" fillId="8" borderId="8" xfId="1" applyFont="1" applyBorder="1" applyAlignment="1">
      <alignment horizontal="center" vertical="center"/>
    </xf>
    <xf numFmtId="0" fontId="6" fillId="8" borderId="9" xfId="1" applyFont="1" applyBorder="1" applyAlignment="1">
      <alignment horizontal="center" vertical="center"/>
    </xf>
    <xf numFmtId="0" fontId="6" fillId="8" borderId="10" xfId="1" applyFont="1" applyBorder="1" applyAlignment="1">
      <alignment horizontal="center" vertical="center"/>
    </xf>
    <xf numFmtId="0" fontId="6" fillId="8" borderId="5" xfId="1" applyFont="1" applyBorder="1" applyAlignment="1">
      <alignment horizontal="center" vertical="center"/>
    </xf>
    <xf numFmtId="0" fontId="6" fillId="8" borderId="11" xfId="1" applyFont="1" applyBorder="1" applyAlignment="1">
      <alignment horizontal="center" vertical="center"/>
    </xf>
    <xf numFmtId="0" fontId="7" fillId="8" borderId="0" xfId="1" applyFont="1" applyAlignment="1">
      <alignment horizontal="center" vertical="center" wrapText="1"/>
    </xf>
    <xf numFmtId="0" fontId="6" fillId="8" borderId="6" xfId="1" applyFont="1" applyBorder="1" applyAlignment="1">
      <alignment horizontal="center" vertical="center" wrapText="1"/>
    </xf>
    <xf numFmtId="0" fontId="6" fillId="8" borderId="0" xfId="1" applyFont="1" applyAlignment="1">
      <alignment horizontal="center" vertical="center" wrapText="1"/>
    </xf>
    <xf numFmtId="0" fontId="6" fillId="8" borderId="7" xfId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0" fontId="9" fillId="0" borderId="1" xfId="4" applyNumberFormat="1" applyFont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170" fontId="9" fillId="12" borderId="1" xfId="4" applyNumberFormat="1" applyFont="1" applyFill="1" applyBorder="1" applyAlignment="1">
      <alignment horizontal="center" vertical="center" wrapText="1"/>
    </xf>
    <xf numFmtId="0" fontId="9" fillId="12" borderId="1" xfId="0" applyNumberFormat="1" applyFont="1" applyFill="1" applyBorder="1" applyAlignment="1">
      <alignment horizontal="center" vertical="center" wrapText="1"/>
    </xf>
    <xf numFmtId="2" fontId="9" fillId="12" borderId="1" xfId="0" applyNumberFormat="1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14" borderId="1" xfId="0" applyFont="1" applyFill="1" applyBorder="1" applyAlignment="1">
      <alignment horizontal="center" vertical="center" wrapText="1"/>
    </xf>
    <xf numFmtId="0" fontId="9" fillId="14" borderId="1" xfId="0" applyNumberFormat="1" applyFont="1" applyFill="1" applyBorder="1" applyAlignment="1">
      <alignment horizontal="center" vertical="center" wrapText="1"/>
    </xf>
    <xf numFmtId="170" fontId="9" fillId="15" borderId="1" xfId="4" applyNumberFormat="1" applyFont="1" applyFill="1" applyBorder="1" applyAlignment="1">
      <alignment horizontal="center" vertical="center" wrapText="1"/>
    </xf>
    <xf numFmtId="0" fontId="9" fillId="16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4" fontId="8" fillId="0" borderId="1" xfId="0" quotePrefix="1" applyNumberFormat="1" applyFont="1" applyBorder="1" applyAlignment="1">
      <alignment vertical="center"/>
    </xf>
    <xf numFmtId="170" fontId="8" fillId="0" borderId="1" xfId="4" applyNumberFormat="1" applyFont="1" applyBorder="1" applyAlignment="1">
      <alignment vertical="center"/>
    </xf>
    <xf numFmtId="0" fontId="10" fillId="10" borderId="1" xfId="0" applyFont="1" applyFill="1" applyBorder="1" applyAlignment="1">
      <alignment vertical="center"/>
    </xf>
    <xf numFmtId="0" fontId="9" fillId="10" borderId="1" xfId="0" applyFont="1" applyFill="1" applyBorder="1" applyAlignment="1">
      <alignment vertical="center"/>
    </xf>
    <xf numFmtId="0" fontId="8" fillId="0" borderId="1" xfId="4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Font="1" applyAlignment="1"/>
    <xf numFmtId="14" fontId="8" fillId="0" borderId="0" xfId="0" applyNumberFormat="1" applyFont="1" applyAlignment="1"/>
    <xf numFmtId="170" fontId="8" fillId="0" borderId="0" xfId="4" applyNumberFormat="1" applyFont="1" applyAlignment="1"/>
    <xf numFmtId="170" fontId="8" fillId="0" borderId="0" xfId="0" applyNumberFormat="1" applyFont="1" applyAlignment="1"/>
    <xf numFmtId="0" fontId="8" fillId="0" borderId="0" xfId="0" applyFont="1"/>
    <xf numFmtId="4" fontId="8" fillId="0" borderId="0" xfId="0" applyNumberFormat="1" applyFont="1"/>
    <xf numFmtId="0" fontId="8" fillId="0" borderId="1" xfId="0" pivotButton="1" applyFont="1" applyBorder="1"/>
    <xf numFmtId="0" fontId="8" fillId="0" borderId="1" xfId="0" applyFont="1" applyBorder="1"/>
    <xf numFmtId="0" fontId="8" fillId="0" borderId="1" xfId="0" applyNumberFormat="1" applyFont="1" applyBorder="1"/>
    <xf numFmtId="170" fontId="8" fillId="0" borderId="1" xfId="0" applyNumberFormat="1" applyFont="1" applyBorder="1"/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8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numFmt numFmtId="170" formatCode="_-&quot;$&quot;\ * #,##0_-;\-&quot;$&quot;\ * #,##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0" formatCode="_-&quot;$&quot;\ * #,##0_-;\-&quot;$&quot;\ * #,##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0" formatCode="_-&quot;$&quot;\ * #,##0_-;\-&quot;$&quot;\ * #,##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0" formatCode="_-&quot;$&quot;\ * #,##0_-;\-&quot;$&quot;\ * #,##0_-;_-&quot;$&quot;\ * &quot;-&quot;??_-;_-@_-"/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name val="Tahoma"/>
        <scheme val="none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numFmt numFmtId="171" formatCode="_-&quot;$&quot;\ * #,##0.0_-;\-&quot;$&quot;\ * #,##0.0_-;_-&quot;$&quot;\ * &quot;-&quot;??_-;_-@_-"/>
    </dxf>
    <dxf>
      <numFmt numFmtId="170" formatCode="_-&quot;$&quot;\ * #,##0_-;\-&quot;$&quot;\ * #,##0_-;_-&quot;$&quot;\ * &quot;-&quot;??_-;_-@_-"/>
    </dxf>
    <dxf>
      <numFmt numFmtId="171" formatCode="_-&quot;$&quot;\ * #,##0.0_-;\-&quot;$&quot;\ * #,##0.0_-;_-&quot;$&quot;\ * &quot;-&quot;??_-;_-@_-"/>
    </dxf>
    <dxf>
      <numFmt numFmtId="34" formatCode="_-&quot;$&quot;\ * #,##0.00_-;\-&quot;$&quot;\ * #,##0.00_-;_-&quot;$&quot;\ * &quot;-&quot;??_-;_-@_-"/>
    </dxf>
    <dxf>
      <numFmt numFmtId="34" formatCode="_-&quot;$&quot;\ * #,##0.00_-;\-&quot;$&quot;\ * #,##0.00_-;_-&quot;$&quot;\ 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FCF1642F-A225-4D58-BCF1-5BDD36C56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D44FEB05-4125-4AFB-9FB3-4C6D1E6794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or" refreshedDate="45649.935680787035" createdVersion="5" refreshedVersion="5" minRefreshableVersion="3" recordCount="18">
  <cacheSource type="worksheet">
    <worksheetSource ref="A2:AY20" sheet="ESTADO DE CADA FACTURA"/>
  </cacheSource>
  <cacheFields count="51">
    <cacheField name="NIT IPS" numFmtId="0">
      <sharedItems containsSemiMixedTypes="0" containsString="0" containsNumber="1" containsInteger="1" minValue="800024390" maxValue="80002439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05904" maxValue="384503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12-15T00:00:00" maxDate="2024-10-11T00:00:00"/>
    </cacheField>
    <cacheField name="IPS Fecha radicado" numFmtId="14">
      <sharedItems containsNonDate="0" containsDate="1" containsString="0" containsBlank="1" minDate="2023-05-21T00:00:00" maxDate="2024-10-11T00:00:00"/>
    </cacheField>
    <cacheField name="IPS Valor Factura" numFmtId="170">
      <sharedItems containsSemiMixedTypes="0" containsString="0" containsNumber="1" containsInteger="1" minValue="18618" maxValue="31619551"/>
    </cacheField>
    <cacheField name="IPS Saldo Factura" numFmtId="170">
      <sharedItems containsSemiMixedTypes="0" containsString="0" containsNumber="1" containsInteger="1" minValue="18618" maxValue="3161955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6">
        <s v="Factura aceptada por la IPS"/>
        <s v="Factura cancelada"/>
        <s v="Factura cancelada parcialmente - Saldo en programacion de pago -Glosa aceptada por la IPS"/>
        <s v="Factura devuelta"/>
        <s v="Factura no radicada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29068117"/>
    </cacheField>
    <cacheField name="DOC CONTA" numFmtId="0">
      <sharedItems containsString="0" containsBlank="1" containsNumber="1" containsInteger="1" minValue="1222506061" maxValue="4800062436"/>
    </cacheField>
    <cacheField name="ESTADO COVID" numFmtId="0">
      <sharedItems containsBlank="1"/>
    </cacheField>
    <cacheField name="VALIDACION" numFmtId="0">
      <sharedItems containsBlank="1"/>
    </cacheField>
    <cacheField name="OBSERVACION" numFmtId="0">
      <sharedItems containsString="0" containsBlank="1" containsNumber="1" containsInteger="1" minValue="0" maxValue="0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0-12-15T00:00:00" maxDate="2024-09-25T00:00:00"/>
    </cacheField>
    <cacheField name="FECHA RAD" numFmtId="14">
      <sharedItems containsNonDate="0" containsDate="1" containsString="0" containsBlank="1" minDate="2021-01-19T00:00:00" maxDate="2024-10-10T00:00:00"/>
    </cacheField>
    <cacheField name="FECHA DEV" numFmtId="14">
      <sharedItems containsNonDate="0" containsDate="1" containsString="0" containsBlank="1" minDate="2024-01-12T00:00:00" maxDate="2024-10-29T00:00:00"/>
    </cacheField>
    <cacheField name="VALOR BRUTO" numFmtId="170">
      <sharedItems containsSemiMixedTypes="0" containsString="0" containsNumber="1" containsInteger="1" minValue="0" maxValue="31619551"/>
    </cacheField>
    <cacheField name="GLOSA PDTE" numFmtId="170">
      <sharedItems containsSemiMixedTypes="0" containsString="0" containsNumber="1" containsInteger="1" minValue="0" maxValue="0"/>
    </cacheField>
    <cacheField name="GLOSA ACEPTADA" numFmtId="170">
      <sharedItems containsSemiMixedTypes="0" containsString="0" containsNumber="1" containsInteger="1" minValue="0" maxValue="11657000"/>
    </cacheField>
    <cacheField name="DEVOLUCION" numFmtId="170">
      <sharedItems containsSemiMixedTypes="0" containsString="0" containsNumber="1" containsInteger="1" minValue="0" maxValue="1611258"/>
    </cacheField>
    <cacheField name="Devolucion Aceptada" numFmtId="0">
      <sharedItems containsBlank="1" containsMixedTypes="1" containsNumber="1" containsInteger="1" minValue="0" maxValue="0" longText="1"/>
    </cacheField>
    <cacheField name="Observacion Devolucion" numFmtId="0">
      <sharedItems containsBlank="1" longText="1"/>
    </cacheField>
    <cacheField name="Valor_Glosa y Devolución" numFmtId="170">
      <sharedItems containsSemiMixedTypes="0" containsString="0" containsNumber="1" containsInteger="1" minValue="0" maxValue="11854845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941014"/>
    </cacheField>
    <cacheField name="FACTURA DEVUELTA" numFmtId="170">
      <sharedItems containsSemiMixedTypes="0" containsString="0" containsNumber="1" containsInteger="1" minValue="0" maxValue="6108789"/>
    </cacheField>
    <cacheField name="FACTURA NO RADICADA" numFmtId="170">
      <sharedItems containsSemiMixedTypes="0" containsString="0" containsNumber="1" containsInteger="1" minValue="0" maxValue="1858773"/>
    </cacheField>
    <cacheField name="VALOR ACEPTADO" numFmtId="170">
      <sharedItems containsSemiMixedTypes="0" containsString="0" containsNumber="1" containsInteger="1" minValue="0" maxValue="5515516"/>
    </cacheField>
    <cacheField name="GLOSA PDTE2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29072607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4437871"/>
    </cacheField>
    <cacheField name="RETENCION" numFmtId="170">
      <sharedItems containsSemiMixedTypes="0" containsString="0" containsNumber="1" containsInteger="1" minValue="0" maxValue="90569"/>
    </cacheField>
    <cacheField name="DOC COMPENSACION SAP" numFmtId="0">
      <sharedItems containsString="0" containsBlank="1" containsNumber="1" containsInteger="1" minValue="4800063007" maxValue="4800066566"/>
    </cacheField>
    <cacheField name="FECHA COMPENSACION SAP" numFmtId="0">
      <sharedItems containsBlank="1"/>
    </cacheField>
    <cacheField name="OBSE PAGO" numFmtId="0">
      <sharedItems containsBlank="1"/>
    </cacheField>
    <cacheField name="VALOR TRANFERENCIA" numFmtId="170">
      <sharedItems containsSemiMixedTypes="0" containsString="0" containsNumber="1" containsInteger="1" minValue="0" maxValue="80406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00024390"/>
    <s v="DIME CLINICA NEUROCARDIOVASCULAR"/>
    <s v="FE"/>
    <n v="213633"/>
    <s v="FE213633"/>
    <s v="800024390_FE213633"/>
    <d v="2022-07-25T00:00:00"/>
    <d v="2024-10-10T00:00:00"/>
    <n v="1598558"/>
    <n v="1598558"/>
    <s v="CC 31396200"/>
    <s v="LUZ ADIELA VALENCIA PAEZ"/>
    <m/>
    <m/>
    <s v="FACTURA ACEPTADA POR LA IPS"/>
    <x v="0"/>
    <n v="0"/>
    <m/>
    <m/>
    <m/>
    <m/>
    <s v="Devuelta Aceptada"/>
    <d v="2022-07-25T00:00:00"/>
    <d v="2024-10-09T00:00:00"/>
    <d v="2024-10-28T00:00:00"/>
    <n v="1611258"/>
    <n v="0"/>
    <n v="0"/>
    <n v="1611258"/>
    <s v="SE VALIDA DIME ACEPTA MOTIVO DE DEVOLUCION"/>
    <s v="se devuelve factura con soportes fecha d eprestacion 2019.ya fue  presentada . VALIDAR YA QUE LA AUT 212793360378919 RELACIONADA EN LA FACTURA CON ID CICLO  YA FUE PRESENTADA EN LA FACTURAFE56829 "/>
    <n v="0"/>
    <m/>
    <m/>
    <m/>
    <m/>
    <m/>
    <n v="0"/>
    <n v="0"/>
    <n v="0"/>
    <n v="1598558"/>
    <n v="0"/>
    <n v="0"/>
    <n v="0"/>
    <n v="0"/>
    <n v="0"/>
    <n v="0"/>
    <m/>
    <m/>
    <m/>
    <n v="0"/>
  </r>
  <r>
    <n v="800024390"/>
    <s v="DIME CLINICA NEUROCARDIOVASCULAR"/>
    <s v="FE"/>
    <n v="275371"/>
    <s v="FE275371"/>
    <s v="800024390_FE275371"/>
    <d v="2023-05-15T00:00:00"/>
    <d v="2024-10-10T00:00:00"/>
    <n v="1863764"/>
    <n v="1863764"/>
    <s v="CC 1530931"/>
    <s v="LEONEL  VIVAS SALAZAR"/>
    <m/>
    <m/>
    <s v="FACTURA ACEPTADA POR LA IPS"/>
    <x v="0"/>
    <n v="0"/>
    <m/>
    <m/>
    <m/>
    <m/>
    <s v="Finalizada"/>
    <d v="2023-05-15T00:00:00"/>
    <d v="2024-10-09T00:00:00"/>
    <d v="2024-10-28T00:00:00"/>
    <n v="1863764"/>
    <n v="0"/>
    <n v="0"/>
    <n v="0"/>
    <s v="SE VALIDA CON EL AREA DE NOPBS SE DA POR ACEPTA"/>
    <s v="NO PBS Se sostiene  DEVOLUCION de factura No. FE275371 NO PBS. Factura extemporanea para  rcobro adres la presentación y validacion Inicio de vigencia: 15/04/2020 Fin de vigencia para recobro: 15/04/2023 MIPRES EXTEMPORANEO VIGENCIA DE 3  AÑOS . FECHA DE PRESTACION ABRIL /2020  RES/1885  "/>
    <n v="0"/>
    <m/>
    <m/>
    <m/>
    <m/>
    <m/>
    <n v="0"/>
    <n v="0"/>
    <n v="0"/>
    <n v="1863764"/>
    <n v="0"/>
    <n v="0"/>
    <n v="0"/>
    <n v="0"/>
    <n v="0"/>
    <n v="0"/>
    <m/>
    <m/>
    <m/>
    <n v="0"/>
  </r>
  <r>
    <n v="800024390"/>
    <s v="DIME CLINICA NEUROCARDIOVASCULAR"/>
    <s v="FE"/>
    <n v="310158"/>
    <s v="FE310158"/>
    <s v="800024390_FE310158"/>
    <d v="2024-10-10T00:00:00"/>
    <d v="2024-10-10T00:00:00"/>
    <n v="145383"/>
    <n v="145383"/>
    <s v="CC 14997184"/>
    <s v="OLMEDO  URRESTA URRESTA"/>
    <m/>
    <m/>
    <s v="FACTURA ACEPTADA POR LA IPS"/>
    <x v="0"/>
    <n v="0"/>
    <m/>
    <m/>
    <m/>
    <m/>
    <s v="Finalizada"/>
    <d v="2023-10-17T00:00:00"/>
    <d v="2024-10-09T00:00:00"/>
    <d v="2024-10-28T00:00:00"/>
    <n v="145383"/>
    <n v="0"/>
    <n v="0"/>
    <n v="0"/>
    <n v="0"/>
    <s v="no pbs Se sostiene DEVOLUCION de factura No. FE310158 NO PBS. Factura extemporánea para recobro adress  para la presentación y validación Inicio de vigencia: 20/08/2020 Fin de vigencia para recobro: 13/08/2023 MIPRES EXTEMPORANEO VIGENCIA DE 3  AÑOS . FECHA DE PRESTACION agosto  /2020  RES/1885 "/>
    <n v="0"/>
    <m/>
    <m/>
    <m/>
    <m/>
    <m/>
    <n v="0"/>
    <n v="0"/>
    <n v="0"/>
    <n v="145383"/>
    <n v="0"/>
    <n v="0"/>
    <n v="0"/>
    <n v="0"/>
    <n v="0"/>
    <n v="0"/>
    <m/>
    <m/>
    <m/>
    <n v="0"/>
  </r>
  <r>
    <n v="800024390"/>
    <s v="DIME CLINICA NEUROCARDIOVASCULAR"/>
    <s v="FE"/>
    <n v="310159"/>
    <s v="FE310159"/>
    <s v="800024390_FE310159"/>
    <d v="2024-10-10T00:00:00"/>
    <d v="2024-10-10T00:00:00"/>
    <n v="5515516"/>
    <n v="5515516"/>
    <s v="CC 31948471"/>
    <s v="MARIA  ESNEDA  FERNANDEZ  CASTRO"/>
    <m/>
    <m/>
    <s v="FACTURA ACEPTADA POR LA IPS"/>
    <x v="0"/>
    <n v="0"/>
    <m/>
    <m/>
    <m/>
    <m/>
    <s v="Finalizada"/>
    <d v="2023-10-17T00:00:00"/>
    <d v="2024-10-09T00:00:00"/>
    <d v="2024-10-28T00:00:00"/>
    <n v="5515516"/>
    <n v="0"/>
    <n v="0"/>
    <n v="0"/>
    <s v="DIME VALIDA ACEPTA DEVOLUCION AUTR. 210156074354289"/>
    <s v="se devuelve factura con soportes ya fue cancelada. prestacion 2021  VALIDAR YA QUE LA AUT 210156074354289 RELACIONADA EN LA FACTURA CON ID CICLO 46526717 ESTA PAGA EN LA FACTURAFE170595 "/>
    <n v="0"/>
    <m/>
    <m/>
    <m/>
    <m/>
    <m/>
    <n v="0"/>
    <n v="0"/>
    <n v="0"/>
    <n v="5515516"/>
    <n v="0"/>
    <n v="0"/>
    <n v="0"/>
    <n v="0"/>
    <n v="0"/>
    <n v="0"/>
    <m/>
    <m/>
    <m/>
    <n v="0"/>
  </r>
  <r>
    <n v="800024390"/>
    <s v="DIME CLINICA NEUROCARDIOVASCULAR"/>
    <s v="FE"/>
    <n v="275373"/>
    <s v="FE275373"/>
    <s v="800024390_FE275373"/>
    <d v="2023-05-15T00:00:00"/>
    <d v="2024-03-26T00:00:00"/>
    <n v="18618"/>
    <n v="18618"/>
    <s v="CC 14958523"/>
    <s v="FREDY  URREA "/>
    <m/>
    <m/>
    <s v="FACTURA ACEPTADA POR LA IPS"/>
    <x v="0"/>
    <n v="0"/>
    <m/>
    <m/>
    <m/>
    <m/>
    <s v="Finalizada"/>
    <d v="2023-05-15T00:00:00"/>
    <d v="2024-01-15T00:00:00"/>
    <d v="2024-01-30T00:00:00"/>
    <n v="18618"/>
    <n v="0"/>
    <n v="0"/>
    <n v="0"/>
    <s v="DIME NO ACEPTA MOTIVO DE DEVOLUCION,  PLATAFORMA NO PERMITE SUSTENTAR SOPORTES. DIME NO ACEPTA MOTIVO DE DEVOLUCION POR VALOR DE $18,618 CORRESPONDIENTE A MEDICAMENTO  NOPBS LABETALOL 100MG/20ML  BAJO MIPRES #20200504135018808035,  DEBIDAMENTE SUSTENTADO, SOPORTADO Y AUTORIZADO #202776155503495. EL CUAL ESTA SUSTENTADO, SE VALIDA EN NORMATIVIDAD FACTURA TITULO VALOR QUE CUMPLE CON LA NORMATIVIDAD, SE HA DADO RESPUESTA EN TIEMPOS, SE DESCARGAN NUEVAMENTE TODO LOS SOPORTES SE RADICAN"/>
    <s v="Se realiza DEVOLUCION de factura No. FE275373 NO PBS. Factura extemporanea para la presentación y validacion Inicio de vigencia: 13/05/2020 Fin de vigencia para recobro: 13/05/2023 No procedente para tramite Se indica enviar nota credito para el cierre de la factura. "/>
    <n v="0"/>
    <m/>
    <m/>
    <m/>
    <m/>
    <m/>
    <n v="0"/>
    <n v="0"/>
    <n v="0"/>
    <n v="18618"/>
    <n v="0"/>
    <n v="0"/>
    <n v="0"/>
    <n v="0"/>
    <n v="0"/>
    <n v="0"/>
    <m/>
    <m/>
    <m/>
    <n v="0"/>
  </r>
  <r>
    <n v="800024390"/>
    <s v="DIME CLINICA NEUROCARDIOVASCULAR"/>
    <s v="FE"/>
    <n v="276221"/>
    <s v="FE276221"/>
    <s v="800024390_FE276221"/>
    <d v="2023-05-17T00:00:00"/>
    <d v="2024-03-26T00:00:00"/>
    <n v="1265903"/>
    <n v="1265903"/>
    <s v="CC 4586366"/>
    <s v="GERARDO ELIAS DURAN CARDONA"/>
    <m/>
    <m/>
    <s v="FACTURA ACEPTADA POR LA IPS"/>
    <x v="0"/>
    <n v="0"/>
    <m/>
    <m/>
    <m/>
    <m/>
    <s v="Finalizada"/>
    <d v="2023-05-17T00:00:00"/>
    <d v="2023-12-13T00:00:00"/>
    <d v="2024-01-12T00:00:00"/>
    <n v="1265903"/>
    <n v="0"/>
    <n v="0"/>
    <n v="0"/>
    <s v="IPS NO ACEPTA MOTIVO DE DEVOLUCION,  EL SISTEMA NO PERMITE ADJUNTAR SOPORTES DIME ACEPTA MOTIVO DE DEVOLUCION POR VALOR DE $1,265,903 CORRESPONDIENTE A PRESTACION DE SERVICIO NOPBS BAJO MIPRES #20200830170022728919 PROCALCITONINA AUT#202476066336845, CLOSTRIDIUM TOXINA MIPRES 20200904145022847319 AUT# 202616063392492, CLOSTRIDIUM DIFFICILE MIPRES #2020090414502287319  DEBIDAMENTE SUSTENTADO, SOPORTADO,  DIPENSADO, SE VALIDA EN NORMATIVIDAD FACTURA TITULO VALOR QUE CUMPLE CON LA NORMATIVIDAD, SE HA DADO RESPUESTA EN TIEMPOS, "/>
    <s v="Se realiza DEVOLUCION de la factura FE276221, donde se realiza facturación de laboratorio clínico por valor de $1.265.903  Factura NO PBS - La cual esta extemporánea para su presentación., según fecha de prestación del servicio se realizo en el periodo de 12/08/2020 al 09/09/2020. "/>
    <n v="0"/>
    <m/>
    <m/>
    <m/>
    <m/>
    <m/>
    <n v="0"/>
    <n v="0"/>
    <n v="0"/>
    <n v="1265903"/>
    <n v="0"/>
    <n v="0"/>
    <n v="0"/>
    <n v="0"/>
    <n v="0"/>
    <n v="0"/>
    <m/>
    <m/>
    <m/>
    <n v="0"/>
  </r>
  <r>
    <n v="800024390"/>
    <s v="DIME CLINICA NEUROCARDIOVASCULAR"/>
    <s v="FE"/>
    <n v="311769"/>
    <s v="FE311769"/>
    <s v="800024390_FE311769"/>
    <d v="2024-03-08T00:00:00"/>
    <d v="2024-03-08T00:00:00"/>
    <n v="5992695"/>
    <n v="27501"/>
    <s v="CC 31283225"/>
    <s v="BETTY  CARVAJAL DUQUE"/>
    <m/>
    <m/>
    <s v="GLOSA ACEPTADA POR LA IPS"/>
    <x v="0"/>
    <n v="0"/>
    <m/>
    <m/>
    <m/>
    <m/>
    <s v="Finalizada"/>
    <d v="2023-10-24T00:00:00"/>
    <d v="2024-03-08T00:00:00"/>
    <m/>
    <n v="5992695"/>
    <n v="0"/>
    <n v="27501"/>
    <n v="0"/>
    <m/>
    <m/>
    <n v="0"/>
    <m/>
    <m/>
    <m/>
    <m/>
    <m/>
    <n v="0"/>
    <n v="0"/>
    <n v="0"/>
    <n v="27501"/>
    <n v="0"/>
    <n v="0"/>
    <n v="0"/>
    <n v="0"/>
    <n v="0"/>
    <n v="0"/>
    <m/>
    <m/>
    <m/>
    <n v="0"/>
  </r>
  <r>
    <n v="800024390"/>
    <s v="DIME CLINICA NEUROCARDIOVASCULAR"/>
    <s v="FE"/>
    <n v="291409"/>
    <s v="FE291409"/>
    <s v="800024390_FE291409"/>
    <d v="2023-08-22T00:00:00"/>
    <d v="2023-08-22T00:00:00"/>
    <n v="4651589"/>
    <n v="123149"/>
    <s v="CC 16915992"/>
    <s v="DIEGO ARMANDO CARABALI LOPEZ"/>
    <m/>
    <m/>
    <s v="FACTURA CANCELADA"/>
    <x v="1"/>
    <n v="0"/>
    <m/>
    <m/>
    <m/>
    <m/>
    <s v="Finalizada"/>
    <d v="2023-07-24T00:00:00"/>
    <d v="2023-09-01T00:00:00"/>
    <m/>
    <n v="4651589"/>
    <n v="0"/>
    <n v="1064162"/>
    <n v="0"/>
    <m/>
    <m/>
    <n v="0"/>
    <m/>
    <m/>
    <m/>
    <m/>
    <m/>
    <n v="123149"/>
    <n v="0"/>
    <n v="0"/>
    <n v="0"/>
    <n v="0"/>
    <n v="0"/>
    <n v="0"/>
    <n v="0"/>
    <n v="3515677"/>
    <n v="71749"/>
    <n v="4800063007"/>
    <s v="14.03.2024"/>
    <s v="PAGO DIRECTO REGIMEN SUBSIDIADO FEBRERO 2024"/>
    <n v="8040670"/>
  </r>
  <r>
    <n v="800024390"/>
    <s v="DIME CLINICA NEUROCARDIOVASCULAR"/>
    <s v="FE"/>
    <n v="286253"/>
    <s v="FE286253"/>
    <s v="800024390_FE286253"/>
    <d v="2023-10-13T00:00:00"/>
    <d v="2023-10-13T00:00:00"/>
    <n v="16975957"/>
    <n v="941014"/>
    <s v="CC 31160501"/>
    <s v="LUZ MERY SALINAS DE GONZALEZ"/>
    <m/>
    <m/>
    <s v="FACTURA CANCELADA"/>
    <x v="1"/>
    <n v="0"/>
    <m/>
    <m/>
    <m/>
    <m/>
    <s v="Finalizada"/>
    <d v="2023-06-29T00:00:00"/>
    <d v="2023-10-13T00:00:00"/>
    <m/>
    <n v="16975957"/>
    <n v="0"/>
    <n v="11657000"/>
    <n v="0"/>
    <m/>
    <m/>
    <n v="0"/>
    <m/>
    <m/>
    <m/>
    <m/>
    <m/>
    <n v="941014"/>
    <n v="0"/>
    <n v="0"/>
    <n v="0"/>
    <n v="0"/>
    <n v="0"/>
    <n v="0"/>
    <n v="0"/>
    <n v="4437871"/>
    <n v="90569"/>
    <n v="4800063007"/>
    <s v="14.03.2024"/>
    <s v="PAGO DIRECTO REGIMEN SUBSIDIADO FEBRERO 2024"/>
    <n v="8040670"/>
  </r>
  <r>
    <n v="800024390"/>
    <s v="DIME CLINICA NEUROCARDIOVASCULAR"/>
    <s v="FE"/>
    <n v="105904"/>
    <s v="FE105904"/>
    <s v="800024390_FE105904"/>
    <d v="2020-12-15T00:00:00"/>
    <d v="2023-05-21T00:00:00"/>
    <n v="400832"/>
    <n v="59950"/>
    <s v="CC 1863150"/>
    <s v="ALFONSO ESTANISLAO VACA "/>
    <m/>
    <m/>
    <s v="FACTURA PENDIENTE EN PROGRAMACION DE PAGO"/>
    <x v="1"/>
    <n v="58333"/>
    <n v="4800062436"/>
    <s v="ESTADO DOS"/>
    <s v="RADICADO A LA ADRES"/>
    <n v="0"/>
    <s v="Finalizada"/>
    <d v="2020-12-15T00:00:00"/>
    <d v="2021-01-19T00:00:00"/>
    <m/>
    <n v="400832"/>
    <n v="0"/>
    <n v="0"/>
    <n v="0"/>
    <m/>
    <m/>
    <n v="0"/>
    <m/>
    <m/>
    <m/>
    <m/>
    <m/>
    <n v="59950"/>
    <n v="0"/>
    <n v="0"/>
    <n v="0"/>
    <n v="0"/>
    <n v="0"/>
    <n v="0"/>
    <n v="0"/>
    <n v="58333"/>
    <n v="0"/>
    <n v="4800066566"/>
    <s v="20.12.2024"/>
    <s v="INGRESO X RECONOC. PRUEBAS COVID 25 OCTUBRE 2024"/>
    <n v="632832"/>
  </r>
  <r>
    <n v="800024390"/>
    <s v="DIME CLINICA NEUROCARDIOVASCULAR"/>
    <s v="FE"/>
    <n v="349082"/>
    <s v="FE349082"/>
    <s v="800024390_FE349082"/>
    <d v="2024-07-15T00:00:00"/>
    <d v="2024-07-15T00:00:00"/>
    <n v="31619551"/>
    <n v="31619551"/>
    <s v="CC 31218466"/>
    <s v="BETTY  AIDEE BORRERO "/>
    <m/>
    <m/>
    <s v="FACTURA PENDIENTE EN PROGRAMACION DE PAGO"/>
    <x v="2"/>
    <n v="29068117"/>
    <n v="1222506061"/>
    <m/>
    <m/>
    <m/>
    <s v="Finalizada"/>
    <d v="2024-04-29T00:00:00"/>
    <d v="2024-07-10T00:00:00"/>
    <m/>
    <n v="31619551"/>
    <n v="0"/>
    <n v="1972445"/>
    <n v="0"/>
    <m/>
    <m/>
    <n v="0"/>
    <m/>
    <m/>
    <m/>
    <m/>
    <m/>
    <n v="574499"/>
    <n v="0"/>
    <n v="0"/>
    <n v="1972445"/>
    <n v="0"/>
    <n v="29072607"/>
    <n v="0"/>
    <n v="0"/>
    <n v="574499"/>
    <n v="0"/>
    <n v="4800066566"/>
    <s v="20.12.2024"/>
    <s v="INGRESO X RECONOC. PRUEBAS COVID 25 OCTUBRE 2024"/>
    <n v="632832"/>
  </r>
  <r>
    <n v="800024390"/>
    <s v="DIME CLINICA NEUROCARDIOVASCULAR"/>
    <s v="FE"/>
    <n v="273353"/>
    <s v="FE273353"/>
    <s v="800024390_FE273353"/>
    <d v="2023-05-04T00:00:00"/>
    <d v="2024-10-10T00:00:00"/>
    <n v="11854845"/>
    <n v="6108789"/>
    <s v="CC 6249156"/>
    <s v="JOSE ALCIBAR GIRALDO MARIN"/>
    <m/>
    <m/>
    <s v="FACTURA DEVUELTA"/>
    <x v="3"/>
    <n v="0"/>
    <m/>
    <m/>
    <m/>
    <m/>
    <s v="Para cargar RIPS o soportes"/>
    <d v="2023-05-04T00:00:00"/>
    <m/>
    <m/>
    <n v="11854845"/>
    <n v="0"/>
    <n v="0"/>
    <n v="0"/>
    <m/>
    <m/>
    <n v="11854845"/>
    <s v="DEVOLUCION"/>
    <s v="no pbs se sostiene devolucion de acuerdo alos tiempos de norma ,por fecha de prestacion no se puede cargar a presupuesto maximo. factura extemporanea."/>
    <s v="NO PBS"/>
    <s v="Servicios hospitalarios"/>
    <s v="Hospitalario"/>
    <n v="0"/>
    <n v="6108789"/>
    <n v="0"/>
    <n v="0"/>
    <n v="0"/>
    <n v="0"/>
    <n v="0"/>
    <n v="0"/>
    <n v="0"/>
    <n v="0"/>
    <m/>
    <m/>
    <m/>
    <n v="0"/>
  </r>
  <r>
    <n v="800024390"/>
    <s v="DIME CLINICA NEUROCARDIOVASCULAR"/>
    <s v="FE"/>
    <n v="310157"/>
    <s v="FE310157"/>
    <s v="800024390_FE310157"/>
    <d v="2024-10-10T00:00:00"/>
    <d v="2024-10-10T00:00:00"/>
    <n v="2820107"/>
    <n v="2820107"/>
    <s v="CC 41635074"/>
    <s v="BLANCA NUBIA CHALARCA CARDONA"/>
    <m/>
    <m/>
    <s v="FACTURA DEVUELTA"/>
    <x v="3"/>
    <n v="0"/>
    <m/>
    <m/>
    <m/>
    <m/>
    <s v="Para cargar RIPS o soportes"/>
    <d v="2023-10-17T00:00:00"/>
    <m/>
    <m/>
    <n v="2820107"/>
    <n v="0"/>
    <n v="0"/>
    <n v="0"/>
    <m/>
    <m/>
    <n v="2820107"/>
    <s v="DEVOLUCION"/>
    <s v="no pbs Se sostiene DEVOLUCION de factura No. FE310157 NO PBS. Factura extemporánea para recobro adress la presentación y validación Inicio de vigencia: 04/06/2020 Fin de vigencia para recobro: 03/06/2023- MIPRES EXTEMPORANEO VIGENCIA DE 3  AÑOS . FECHA DE PRESTACION junio /2020  RES/1885   "/>
    <s v="NO PBS"/>
    <s v="Servicios hospitalarios"/>
    <s v="Hospitalario"/>
    <n v="0"/>
    <n v="2820107"/>
    <n v="0"/>
    <n v="0"/>
    <n v="0"/>
    <n v="0"/>
    <n v="0"/>
    <n v="0"/>
    <n v="0"/>
    <n v="0"/>
    <m/>
    <m/>
    <m/>
    <n v="0"/>
  </r>
  <r>
    <n v="800024390"/>
    <s v="DIME CLINICA NEUROCARDIOVASCULAR"/>
    <s v="FE"/>
    <n v="150767"/>
    <s v="FE150767"/>
    <s v="800024390_FE150767"/>
    <d v="2021-09-10T00:00:00"/>
    <d v="2024-10-10T00:00:00"/>
    <n v="370265"/>
    <n v="370265"/>
    <s v="CC 16677876"/>
    <s v="GUSTAVO  LIBREROS MINOTA"/>
    <m/>
    <m/>
    <s v="FACTURA DEVUELTA"/>
    <x v="3"/>
    <n v="0"/>
    <m/>
    <m/>
    <m/>
    <m/>
    <s v="Para cargar RIPS o soportes"/>
    <d v="2021-09-10T00:00:00"/>
    <m/>
    <m/>
    <n v="370265"/>
    <n v="0"/>
    <n v="0"/>
    <n v="0"/>
    <m/>
    <m/>
    <n v="370265"/>
    <s v="DEVOLUCION"/>
    <s v="MIGRACION"/>
    <s v="AUTORIZACION"/>
    <s v="NULL"/>
    <s v="Ambulatorio"/>
    <n v="0"/>
    <n v="370265"/>
    <n v="0"/>
    <n v="0"/>
    <n v="0"/>
    <n v="0"/>
    <n v="0"/>
    <n v="0"/>
    <n v="0"/>
    <n v="0"/>
    <m/>
    <m/>
    <m/>
    <n v="0"/>
  </r>
  <r>
    <n v="800024390"/>
    <s v="DIME CLINICA NEUROCARDIOVASCULAR"/>
    <s v="FE"/>
    <n v="113070"/>
    <s v="FE113070"/>
    <s v="800024390_FE113070"/>
    <d v="2021-02-04T00:00:00"/>
    <d v="2023-12-21T00:00:00"/>
    <n v="260000"/>
    <n v="260000"/>
    <s v="CC 1130643098"/>
    <s v="LEYDI JOHANA SALGADO CEBALLOS"/>
    <m/>
    <m/>
    <s v="FACTURA ACEPTADA POR LA IPS"/>
    <x v="3"/>
    <n v="0"/>
    <m/>
    <m/>
    <m/>
    <m/>
    <s v="Para cargar RIPS o soportes"/>
    <d v="2021-02-04T00:00:00"/>
    <m/>
    <m/>
    <n v="260000"/>
    <n v="0"/>
    <n v="0"/>
    <n v="0"/>
    <m/>
    <m/>
    <n v="260000"/>
    <s v="DEVOLUCION"/>
    <s v="MIGRACION"/>
    <s v="AUTORIZACION"/>
    <s v="NULL"/>
    <s v="Ambulatorio"/>
    <n v="0"/>
    <n v="260000"/>
    <n v="0"/>
    <n v="0"/>
    <n v="0"/>
    <n v="0"/>
    <n v="0"/>
    <n v="0"/>
    <n v="0"/>
    <n v="0"/>
    <m/>
    <m/>
    <m/>
    <n v="0"/>
  </r>
  <r>
    <n v="800024390"/>
    <s v="DIME CLINICA NEUROCARDIOVASCULAR"/>
    <s v="FE"/>
    <n v="266385"/>
    <s v="FE266385"/>
    <s v="800024390_FE266385"/>
    <d v="2023-03-31T00:00:00"/>
    <m/>
    <n v="1858773"/>
    <n v="1858773"/>
    <s v="CC 16771578"/>
    <s v="JHON JAIRO DIAZ HERNANDEZ"/>
    <m/>
    <m/>
    <s v="FACTURA NO RADICADA"/>
    <x v="4"/>
    <n v="0"/>
    <m/>
    <m/>
    <m/>
    <m/>
    <m/>
    <m/>
    <m/>
    <m/>
    <n v="0"/>
    <n v="0"/>
    <n v="0"/>
    <n v="0"/>
    <m/>
    <m/>
    <n v="0"/>
    <m/>
    <m/>
    <m/>
    <m/>
    <m/>
    <n v="0"/>
    <n v="0"/>
    <n v="1858773"/>
    <n v="0"/>
    <n v="0"/>
    <n v="0"/>
    <n v="0"/>
    <n v="0"/>
    <n v="0"/>
    <n v="0"/>
    <m/>
    <m/>
    <m/>
    <n v="0"/>
  </r>
  <r>
    <n v="800024390"/>
    <s v="DIME CLINICA NEUROCARDIOVASCULAR"/>
    <s v="FE"/>
    <n v="384503"/>
    <s v="FE384503"/>
    <s v="800024390_FE384503"/>
    <d v="2024-09-24T00:00:00"/>
    <d v="2024-10-09T00:00:00"/>
    <n v="294664"/>
    <n v="294664"/>
    <s v="CC 94413656"/>
    <s v="OLSON HIRLEY ZULUAGA  JARAMILLO"/>
    <m/>
    <m/>
    <s v="FACTURA PENDIENTE EN PROGRAMACION DE PAGO"/>
    <x v="5"/>
    <n v="294664"/>
    <n v="1222531982"/>
    <m/>
    <m/>
    <m/>
    <s v="Finalizada"/>
    <d v="2024-09-24T00:00:00"/>
    <d v="2024-10-09T00:00:00"/>
    <m/>
    <n v="294664"/>
    <n v="0"/>
    <n v="0"/>
    <n v="0"/>
    <m/>
    <m/>
    <n v="0"/>
    <m/>
    <m/>
    <m/>
    <m/>
    <m/>
    <n v="0"/>
    <n v="0"/>
    <n v="0"/>
    <n v="0"/>
    <n v="0"/>
    <n v="294664"/>
    <n v="0"/>
    <n v="0"/>
    <n v="0"/>
    <n v="0"/>
    <m/>
    <m/>
    <m/>
    <n v="0"/>
  </r>
  <r>
    <n v="800024390"/>
    <s v="DIME CLINICA NEUROCARDIOVASCULAR"/>
    <s v="FE"/>
    <n v="291415"/>
    <s v="FE291415"/>
    <s v="800024390_FE291415"/>
    <d v="2023-10-09T00:00:00"/>
    <d v="2023-10-09T00:00:00"/>
    <n v="16188938"/>
    <n v="3024861"/>
    <s v="CC 38999164"/>
    <s v="ERNESTINA  WELFAR DE BENAVIDES"/>
    <m/>
    <m/>
    <s v="FACTURA PENDIENTE EN PROGRAMACION DE PAGO"/>
    <x v="5"/>
    <n v="0"/>
    <m/>
    <m/>
    <m/>
    <m/>
    <s v="Finalizada"/>
    <d v="2023-07-24T00:00:00"/>
    <d v="2023-10-09T00:00:00"/>
    <m/>
    <n v="16188938"/>
    <n v="0"/>
    <n v="72100"/>
    <n v="0"/>
    <m/>
    <m/>
    <n v="0"/>
    <m/>
    <m/>
    <m/>
    <m/>
    <m/>
    <n v="0"/>
    <n v="0"/>
    <n v="0"/>
    <n v="0"/>
    <n v="0"/>
    <n v="3024861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compact="0" compactData="0" multipleFieldFilters="0">
  <location ref="A3:H10" firstHeaderRow="0" firstDataRow="1" firstDataCol="1"/>
  <pivotFields count="51"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outline="0" showAll="0"/>
    <pivotField compact="0" numFmtId="14" outline="0" showAll="0"/>
    <pivotField compact="0" outline="0" showAll="0"/>
    <pivotField compact="0" numFmtId="170" outline="0" showAll="0"/>
    <pivotField dataField="1" compact="0" numFmtId="17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>
      <items count="7">
        <item x="0"/>
        <item x="1"/>
        <item x="2"/>
        <item x="3"/>
        <item x="4"/>
        <item x="5"/>
        <item t="default"/>
      </items>
    </pivotField>
    <pivotField compact="0" numFmtId="17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numFmtId="170" outline="0" showAll="0"/>
    <pivotField compact="0" numFmtId="170" outline="0" showAll="0"/>
    <pivotField compact="0" numFmtId="170" outline="0" showAll="0"/>
    <pivotField compact="0" numFmtId="170" outline="0" showAll="0"/>
    <pivotField compact="0" outline="0" showAll="0"/>
    <pivotField compact="0" outline="0" showAll="0"/>
    <pivotField compact="0" numFmtId="17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dataField="1" compact="0" numFmtId="170" outline="0" showAll="0"/>
    <pivotField dataField="1" compact="0" numFmtId="170" outline="0" showAll="0"/>
    <pivotField dataField="1" compact="0" numFmtId="170" outline="0" showAll="0"/>
    <pivotField dataField="1" compact="0" numFmtId="170" outline="0" showAll="0"/>
    <pivotField compact="0" numFmtId="170" outline="0" showAll="0"/>
    <pivotField dataField="1" compact="0" numFmtId="170" outline="0" showAll="0"/>
    <pivotField compact="0" numFmtId="170" outline="0" showAll="0"/>
    <pivotField compact="0" numFmtId="170" outline="0" showAll="0"/>
    <pivotField compact="0" numFmtId="170" outline="0" showAll="0"/>
    <pivotField compact="0" numFmtId="170" outline="0" showAll="0"/>
    <pivotField compact="0" outline="0" showAll="0"/>
    <pivotField compact="0" outline="0" showAll="0"/>
    <pivotField compact="0" outline="0" showAll="0"/>
    <pivotField compact="0" numFmtId="170" outline="0" showAll="0"/>
  </pivotFields>
  <rowFields count="1">
    <field x="1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CANT" fld="5" subtotal="count" baseField="0" baseItem="0"/>
    <dataField name=" IPS Saldo Factura" fld="9" baseField="0" baseItem="0" numFmtId="170"/>
    <dataField name=" FACTURA CANCELADA" fld="37" baseField="0" baseItem="0" numFmtId="170"/>
    <dataField name=" FACTURA DEVUELTA" fld="38" baseField="0" baseItem="0" numFmtId="170"/>
    <dataField name=" FACTURA NO RADICADA" fld="39" baseField="0" baseItem="0" numFmtId="170"/>
    <dataField name=" VALOR ACEPTADO" fld="40" baseField="0" baseItem="0" numFmtId="170"/>
    <dataField name=" FACTURA EN PROGRAMACION DE PAGO" fld="42" baseField="0" baseItem="0" numFmtId="170"/>
  </dataFields>
  <formats count="19">
    <format dxfId="83">
      <pivotArea outline="0" collapsedLevelsAreSubtotals="1" fieldPosition="0">
        <references count="1">
          <reference field="4294967294" count="6" selected="0">
            <x v="1"/>
            <x v="2"/>
            <x v="3"/>
            <x v="4"/>
            <x v="5"/>
            <x v="6"/>
          </reference>
        </references>
      </pivotArea>
    </format>
    <format dxfId="29">
      <pivotArea type="all" dataOnly="0" outline="0" fieldPosition="0"/>
    </format>
    <format dxfId="22">
      <pivotArea outline="0" collapsedLevelsAreSubtotals="1" fieldPosition="0"/>
    </format>
    <format dxfId="21">
      <pivotArea field="15" type="button" dataOnly="0" labelOnly="1" outline="0" axis="axisRow" fieldPosition="0"/>
    </format>
    <format dxfId="20">
      <pivotArea dataOnly="0" labelOnly="1" outline="0" fieldPosition="0">
        <references count="1">
          <reference field="15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17">
      <pivotArea type="all" dataOnly="0" outline="0" fieldPosition="0"/>
    </format>
    <format dxfId="10">
      <pivotArea outline="0" collapsedLevelsAreSubtotals="1" fieldPosition="0"/>
    </format>
    <format dxfId="9">
      <pivotArea field="15" type="button" dataOnly="0" labelOnly="1" outline="0" axis="axisRow" fieldPosition="0"/>
    </format>
    <format dxfId="8">
      <pivotArea dataOnly="0" labelOnly="1" outline="0" fieldPosition="0">
        <references count="1">
          <reference field="15" count="0"/>
        </references>
      </pivotArea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15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20"/>
  <sheetViews>
    <sheetView topLeftCell="H1" workbookViewId="0">
      <pane ySplit="1" topLeftCell="A9" activePane="bottomLeft" state="frozen"/>
      <selection pane="bottomLeft" activeCell="K18" sqref="K18"/>
    </sheetView>
  </sheetViews>
  <sheetFormatPr baseColWidth="10" defaultColWidth="9.1796875" defaultRowHeight="14.5"/>
  <cols>
    <col min="1" max="1" width="40.54296875" customWidth="1"/>
    <col min="2" max="2" width="6.7265625" customWidth="1"/>
    <col min="3" max="3" width="12.1796875" customWidth="1"/>
    <col min="4" max="4" width="15.26953125" customWidth="1"/>
    <col min="5" max="5" width="10" customWidth="1"/>
    <col min="6" max="6" width="12.81640625" customWidth="1"/>
    <col min="7" max="7" width="10.81640625" customWidth="1"/>
    <col min="8" max="8" width="12" customWidth="1"/>
    <col min="9" max="9" width="14.81640625" customWidth="1"/>
    <col min="10" max="10" width="23.81640625" customWidth="1"/>
    <col min="11" max="11" width="16.7265625" customWidth="1"/>
    <col min="12" max="12" width="16.7265625" style="2" customWidth="1"/>
    <col min="13" max="13" width="19" customWidth="1"/>
    <col min="14" max="14" width="39.1796875" customWidth="1"/>
  </cols>
  <sheetData>
    <row r="1" spans="1:14" ht="43" customHeight="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13</v>
      </c>
      <c r="N1" s="3" t="s">
        <v>14</v>
      </c>
    </row>
    <row r="2" spans="1:14" ht="20.149999999999999" customHeight="1">
      <c r="A2" s="4" t="s">
        <v>21</v>
      </c>
      <c r="B2" s="4" t="s">
        <v>15</v>
      </c>
      <c r="C2" s="5" t="s">
        <v>24</v>
      </c>
      <c r="D2" s="5" t="s">
        <v>25</v>
      </c>
      <c r="E2" s="4" t="s">
        <v>16</v>
      </c>
      <c r="F2" s="4">
        <v>105904</v>
      </c>
      <c r="G2" s="4">
        <v>63847</v>
      </c>
      <c r="H2" s="6">
        <v>44180</v>
      </c>
      <c r="I2" s="6">
        <v>45067</v>
      </c>
      <c r="J2" s="4" t="s">
        <v>19</v>
      </c>
      <c r="K2" s="7">
        <v>400832</v>
      </c>
      <c r="L2" s="8">
        <v>59950</v>
      </c>
      <c r="M2" s="4" t="s">
        <v>26</v>
      </c>
      <c r="N2" s="4" t="s">
        <v>27</v>
      </c>
    </row>
    <row r="3" spans="1:14" ht="20.149999999999999" customHeight="1">
      <c r="A3" s="4" t="s">
        <v>21</v>
      </c>
      <c r="B3" s="4" t="s">
        <v>15</v>
      </c>
      <c r="C3" s="5" t="s">
        <v>24</v>
      </c>
      <c r="D3" s="5" t="s">
        <v>25</v>
      </c>
      <c r="E3" s="4" t="s">
        <v>16</v>
      </c>
      <c r="F3" s="4">
        <v>291415</v>
      </c>
      <c r="G3" s="4">
        <v>65455</v>
      </c>
      <c r="H3" s="6">
        <v>45131</v>
      </c>
      <c r="I3" s="6">
        <v>45208</v>
      </c>
      <c r="J3" s="4" t="s">
        <v>23</v>
      </c>
      <c r="K3" s="7">
        <v>16188938</v>
      </c>
      <c r="L3" s="8">
        <v>3024861</v>
      </c>
      <c r="M3" s="4" t="s">
        <v>28</v>
      </c>
      <c r="N3" s="4" t="s">
        <v>29</v>
      </c>
    </row>
    <row r="4" spans="1:14" ht="20.149999999999999" customHeight="1">
      <c r="A4" s="4" t="s">
        <v>21</v>
      </c>
      <c r="B4" s="4" t="s">
        <v>15</v>
      </c>
      <c r="C4" s="5" t="s">
        <v>24</v>
      </c>
      <c r="D4" s="5" t="s">
        <v>25</v>
      </c>
      <c r="E4" s="4" t="s">
        <v>16</v>
      </c>
      <c r="F4" s="4">
        <v>311769</v>
      </c>
      <c r="G4" s="4">
        <v>67033</v>
      </c>
      <c r="H4" s="6">
        <v>45223</v>
      </c>
      <c r="I4" s="6">
        <v>45359</v>
      </c>
      <c r="J4" s="4" t="s">
        <v>18</v>
      </c>
      <c r="K4" s="7">
        <v>5992695</v>
      </c>
      <c r="L4" s="8">
        <v>27501</v>
      </c>
      <c r="M4" s="4" t="s">
        <v>30</v>
      </c>
      <c r="N4" s="4" t="s">
        <v>31</v>
      </c>
    </row>
    <row r="5" spans="1:14" ht="20.149999999999999" customHeight="1">
      <c r="A5" s="4" t="s">
        <v>21</v>
      </c>
      <c r="B5" s="4" t="s">
        <v>15</v>
      </c>
      <c r="C5" s="5" t="s">
        <v>24</v>
      </c>
      <c r="D5" s="5" t="s">
        <v>25</v>
      </c>
      <c r="E5" s="4" t="s">
        <v>16</v>
      </c>
      <c r="F5" s="4">
        <v>349082</v>
      </c>
      <c r="G5" s="4">
        <v>68462</v>
      </c>
      <c r="H5" s="6">
        <v>45411</v>
      </c>
      <c r="I5" s="6">
        <v>45488</v>
      </c>
      <c r="J5" s="4" t="s">
        <v>23</v>
      </c>
      <c r="K5" s="7">
        <v>31619551</v>
      </c>
      <c r="L5" s="8">
        <v>31619551</v>
      </c>
      <c r="M5" s="4" t="s">
        <v>32</v>
      </c>
      <c r="N5" s="4" t="s">
        <v>33</v>
      </c>
    </row>
    <row r="6" spans="1:14" ht="20.149999999999999" customHeight="1">
      <c r="A6" s="4" t="s">
        <v>21</v>
      </c>
      <c r="B6" s="4" t="s">
        <v>15</v>
      </c>
      <c r="C6" s="5" t="s">
        <v>24</v>
      </c>
      <c r="D6" s="5" t="s">
        <v>25</v>
      </c>
      <c r="E6" s="4" t="s">
        <v>16</v>
      </c>
      <c r="F6" s="4">
        <v>384503</v>
      </c>
      <c r="G6" s="4">
        <v>69438</v>
      </c>
      <c r="H6" s="6">
        <v>45559</v>
      </c>
      <c r="I6" s="6">
        <v>45574</v>
      </c>
      <c r="J6" s="4" t="s">
        <v>18</v>
      </c>
      <c r="K6" s="7">
        <v>294664</v>
      </c>
      <c r="L6" s="8">
        <v>294664</v>
      </c>
      <c r="M6" s="4" t="s">
        <v>34</v>
      </c>
      <c r="N6" s="4" t="s">
        <v>35</v>
      </c>
    </row>
    <row r="7" spans="1:14" ht="20.149999999999999" customHeight="1">
      <c r="A7" s="4" t="s">
        <v>21</v>
      </c>
      <c r="B7" s="4" t="s">
        <v>15</v>
      </c>
      <c r="C7" s="5" t="s">
        <v>24</v>
      </c>
      <c r="D7" s="5" t="s">
        <v>25</v>
      </c>
      <c r="E7" s="4" t="s">
        <v>16</v>
      </c>
      <c r="F7" s="4">
        <v>213633</v>
      </c>
      <c r="G7" s="4">
        <v>69502</v>
      </c>
      <c r="H7" s="6">
        <v>44767</v>
      </c>
      <c r="I7" s="6">
        <v>45575</v>
      </c>
      <c r="J7" s="4" t="s">
        <v>19</v>
      </c>
      <c r="K7" s="7">
        <v>1598558</v>
      </c>
      <c r="L7" s="8">
        <v>1598558</v>
      </c>
      <c r="M7" s="4" t="s">
        <v>36</v>
      </c>
      <c r="N7" s="4" t="s">
        <v>37</v>
      </c>
    </row>
    <row r="8" spans="1:14" ht="20.149999999999999" customHeight="1">
      <c r="A8" s="4" t="s">
        <v>21</v>
      </c>
      <c r="B8" s="4" t="s">
        <v>15</v>
      </c>
      <c r="C8" s="5" t="s">
        <v>24</v>
      </c>
      <c r="D8" s="5" t="s">
        <v>25</v>
      </c>
      <c r="E8" s="4" t="s">
        <v>16</v>
      </c>
      <c r="F8" s="4">
        <v>275371</v>
      </c>
      <c r="G8" s="4">
        <v>69502</v>
      </c>
      <c r="H8" s="6">
        <v>45061</v>
      </c>
      <c r="I8" s="6">
        <v>45575</v>
      </c>
      <c r="J8" s="4" t="s">
        <v>19</v>
      </c>
      <c r="K8" s="7">
        <v>1863764</v>
      </c>
      <c r="L8" s="8">
        <v>1863764</v>
      </c>
      <c r="M8" s="4" t="s">
        <v>38</v>
      </c>
      <c r="N8" s="4" t="s">
        <v>39</v>
      </c>
    </row>
    <row r="9" spans="1:14" ht="20.149999999999999" customHeight="1">
      <c r="A9" s="4" t="s">
        <v>21</v>
      </c>
      <c r="B9" s="4" t="s">
        <v>15</v>
      </c>
      <c r="C9" s="5" t="s">
        <v>24</v>
      </c>
      <c r="D9" s="5" t="s">
        <v>25</v>
      </c>
      <c r="E9" s="4" t="s">
        <v>16</v>
      </c>
      <c r="F9" s="4">
        <v>113070</v>
      </c>
      <c r="G9" s="4">
        <v>66270</v>
      </c>
      <c r="H9" s="6">
        <v>44231</v>
      </c>
      <c r="I9" s="6">
        <v>45281</v>
      </c>
      <c r="J9" s="4" t="s">
        <v>20</v>
      </c>
      <c r="K9" s="7">
        <v>260000</v>
      </c>
      <c r="L9" s="8">
        <v>260000</v>
      </c>
      <c r="M9" s="4" t="s">
        <v>40</v>
      </c>
      <c r="N9" s="4" t="s">
        <v>41</v>
      </c>
    </row>
    <row r="10" spans="1:14" ht="20.149999999999999" customHeight="1">
      <c r="A10" s="4" t="s">
        <v>21</v>
      </c>
      <c r="B10" s="4" t="s">
        <v>15</v>
      </c>
      <c r="C10" s="5" t="s">
        <v>24</v>
      </c>
      <c r="D10" s="5" t="s">
        <v>25</v>
      </c>
      <c r="E10" s="4" t="s">
        <v>16</v>
      </c>
      <c r="F10" s="4">
        <v>266385</v>
      </c>
      <c r="G10" s="4"/>
      <c r="H10" s="6">
        <v>45016</v>
      </c>
      <c r="I10" s="6"/>
      <c r="J10" s="4" t="s">
        <v>17</v>
      </c>
      <c r="K10" s="7">
        <v>1858773</v>
      </c>
      <c r="L10" s="8">
        <v>1858773</v>
      </c>
      <c r="M10" s="4" t="s">
        <v>42</v>
      </c>
      <c r="N10" s="4" t="s">
        <v>43</v>
      </c>
    </row>
    <row r="11" spans="1:14" ht="20.149999999999999" customHeight="1">
      <c r="A11" s="4" t="s">
        <v>21</v>
      </c>
      <c r="B11" s="4" t="s">
        <v>15</v>
      </c>
      <c r="C11" s="5" t="s">
        <v>24</v>
      </c>
      <c r="D11" s="5" t="s">
        <v>25</v>
      </c>
      <c r="E11" s="4" t="s">
        <v>16</v>
      </c>
      <c r="F11" s="4">
        <v>273353</v>
      </c>
      <c r="G11" s="4">
        <v>69502</v>
      </c>
      <c r="H11" s="6">
        <v>45050</v>
      </c>
      <c r="I11" s="6">
        <v>45575</v>
      </c>
      <c r="J11" s="4" t="s">
        <v>19</v>
      </c>
      <c r="K11" s="7">
        <v>11854845</v>
      </c>
      <c r="L11" s="8">
        <v>6108789</v>
      </c>
      <c r="M11" s="4" t="s">
        <v>44</v>
      </c>
      <c r="N11" s="4" t="s">
        <v>45</v>
      </c>
    </row>
    <row r="12" spans="1:14" ht="20.149999999999999" customHeight="1">
      <c r="A12" s="4" t="s">
        <v>21</v>
      </c>
      <c r="B12" s="4" t="s">
        <v>15</v>
      </c>
      <c r="C12" s="5" t="s">
        <v>24</v>
      </c>
      <c r="D12" s="5" t="s">
        <v>25</v>
      </c>
      <c r="E12" s="4" t="s">
        <v>16</v>
      </c>
      <c r="F12" s="4">
        <v>276221</v>
      </c>
      <c r="G12" s="4">
        <v>67250</v>
      </c>
      <c r="H12" s="6">
        <v>45063</v>
      </c>
      <c r="I12" s="6">
        <v>45377</v>
      </c>
      <c r="J12" s="4" t="s">
        <v>20</v>
      </c>
      <c r="K12" s="7">
        <v>1265903</v>
      </c>
      <c r="L12" s="8">
        <v>1265903</v>
      </c>
      <c r="M12" s="4" t="s">
        <v>46</v>
      </c>
      <c r="N12" s="4" t="s">
        <v>47</v>
      </c>
    </row>
    <row r="13" spans="1:14" ht="20.149999999999999" customHeight="1">
      <c r="A13" s="4" t="s">
        <v>21</v>
      </c>
      <c r="B13" s="4" t="s">
        <v>15</v>
      </c>
      <c r="C13" s="5" t="s">
        <v>24</v>
      </c>
      <c r="D13" s="5" t="s">
        <v>25</v>
      </c>
      <c r="E13" s="4" t="s">
        <v>16</v>
      </c>
      <c r="F13" s="4">
        <v>310157</v>
      </c>
      <c r="G13" s="4">
        <v>69502</v>
      </c>
      <c r="H13" s="6">
        <v>45216</v>
      </c>
      <c r="I13" s="6">
        <v>45575</v>
      </c>
      <c r="J13" s="4" t="s">
        <v>19</v>
      </c>
      <c r="K13" s="7">
        <v>2820107</v>
      </c>
      <c r="L13" s="8">
        <v>2820107</v>
      </c>
      <c r="M13" s="4" t="s">
        <v>48</v>
      </c>
      <c r="N13" s="4" t="s">
        <v>49</v>
      </c>
    </row>
    <row r="14" spans="1:14" ht="20.149999999999999" customHeight="1">
      <c r="A14" s="4" t="s">
        <v>21</v>
      </c>
      <c r="B14" s="4" t="s">
        <v>15</v>
      </c>
      <c r="C14" s="5" t="s">
        <v>24</v>
      </c>
      <c r="D14" s="5" t="s">
        <v>25</v>
      </c>
      <c r="E14" s="4" t="s">
        <v>16</v>
      </c>
      <c r="F14" s="4">
        <v>310158</v>
      </c>
      <c r="G14" s="4">
        <v>69502</v>
      </c>
      <c r="H14" s="6">
        <v>45216</v>
      </c>
      <c r="I14" s="6">
        <v>45575</v>
      </c>
      <c r="J14" s="4" t="s">
        <v>19</v>
      </c>
      <c r="K14" s="7">
        <v>145383</v>
      </c>
      <c r="L14" s="8">
        <v>145383</v>
      </c>
      <c r="M14" s="4" t="s">
        <v>50</v>
      </c>
      <c r="N14" s="4" t="s">
        <v>51</v>
      </c>
    </row>
    <row r="15" spans="1:14" ht="20.149999999999999" customHeight="1">
      <c r="A15" s="4" t="s">
        <v>21</v>
      </c>
      <c r="B15" s="4" t="s">
        <v>15</v>
      </c>
      <c r="C15" s="5" t="s">
        <v>24</v>
      </c>
      <c r="D15" s="5" t="s">
        <v>25</v>
      </c>
      <c r="E15" s="4" t="s">
        <v>16</v>
      </c>
      <c r="F15" s="4">
        <v>310159</v>
      </c>
      <c r="G15" s="4">
        <v>69502</v>
      </c>
      <c r="H15" s="6">
        <v>45216</v>
      </c>
      <c r="I15" s="6">
        <v>45575</v>
      </c>
      <c r="J15" s="4" t="s">
        <v>19</v>
      </c>
      <c r="K15" s="7">
        <v>5515516</v>
      </c>
      <c r="L15" s="8">
        <v>5515516</v>
      </c>
      <c r="M15" s="4" t="s">
        <v>52</v>
      </c>
      <c r="N15" s="4" t="s">
        <v>53</v>
      </c>
    </row>
    <row r="16" spans="1:14" ht="20.149999999999999" customHeight="1">
      <c r="A16" s="4" t="s">
        <v>21</v>
      </c>
      <c r="B16" s="4" t="s">
        <v>15</v>
      </c>
      <c r="C16" s="5" t="s">
        <v>24</v>
      </c>
      <c r="D16" s="5" t="s">
        <v>25</v>
      </c>
      <c r="E16" s="4" t="s">
        <v>16</v>
      </c>
      <c r="F16" s="4">
        <v>286253</v>
      </c>
      <c r="G16" s="4">
        <v>65484</v>
      </c>
      <c r="H16" s="6">
        <v>45106</v>
      </c>
      <c r="I16" s="6">
        <v>45212</v>
      </c>
      <c r="J16" s="4" t="s">
        <v>22</v>
      </c>
      <c r="K16" s="7">
        <v>16975957</v>
      </c>
      <c r="L16" s="8">
        <v>941014</v>
      </c>
      <c r="M16" s="4" t="s">
        <v>54</v>
      </c>
      <c r="N16" s="4" t="s">
        <v>55</v>
      </c>
    </row>
    <row r="17" spans="1:14" ht="20.149999999999999" customHeight="1">
      <c r="A17" s="4" t="s">
        <v>21</v>
      </c>
      <c r="B17" s="4" t="s">
        <v>15</v>
      </c>
      <c r="C17" s="5" t="s">
        <v>24</v>
      </c>
      <c r="D17" s="5" t="s">
        <v>25</v>
      </c>
      <c r="E17" s="4" t="s">
        <v>16</v>
      </c>
      <c r="F17" s="4">
        <v>291409</v>
      </c>
      <c r="G17" s="4">
        <v>64936</v>
      </c>
      <c r="H17" s="6">
        <v>45131</v>
      </c>
      <c r="I17" s="6">
        <v>45160</v>
      </c>
      <c r="J17" s="4" t="s">
        <v>23</v>
      </c>
      <c r="K17" s="7">
        <v>4651589</v>
      </c>
      <c r="L17" s="8">
        <v>123149</v>
      </c>
      <c r="M17" s="4" t="s">
        <v>56</v>
      </c>
      <c r="N17" s="4" t="s">
        <v>57</v>
      </c>
    </row>
    <row r="18" spans="1:14" ht="20.149999999999999" customHeight="1">
      <c r="A18" s="4" t="s">
        <v>21</v>
      </c>
      <c r="B18" s="4" t="s">
        <v>15</v>
      </c>
      <c r="C18" s="5" t="s">
        <v>24</v>
      </c>
      <c r="D18" s="5" t="s">
        <v>25</v>
      </c>
      <c r="E18" s="4" t="s">
        <v>16</v>
      </c>
      <c r="F18" s="4">
        <v>275373</v>
      </c>
      <c r="G18" s="4">
        <v>67250</v>
      </c>
      <c r="H18" s="6">
        <v>45061</v>
      </c>
      <c r="I18" s="6">
        <v>45377</v>
      </c>
      <c r="J18" s="4" t="s">
        <v>20</v>
      </c>
      <c r="K18" s="7">
        <v>18618</v>
      </c>
      <c r="L18" s="8">
        <v>18618</v>
      </c>
      <c r="M18" s="4" t="s">
        <v>58</v>
      </c>
      <c r="N18" s="4" t="s">
        <v>59</v>
      </c>
    </row>
    <row r="19" spans="1:14" ht="20.149999999999999" customHeight="1">
      <c r="A19" s="4" t="s">
        <v>21</v>
      </c>
      <c r="B19" s="4" t="s">
        <v>15</v>
      </c>
      <c r="C19" s="5" t="s">
        <v>24</v>
      </c>
      <c r="D19" s="5" t="s">
        <v>25</v>
      </c>
      <c r="E19" s="4" t="s">
        <v>16</v>
      </c>
      <c r="F19" s="4">
        <v>150767</v>
      </c>
      <c r="G19" s="4">
        <v>69502</v>
      </c>
      <c r="H19" s="6">
        <v>44449</v>
      </c>
      <c r="I19" s="6">
        <v>45575</v>
      </c>
      <c r="J19" s="4" t="s">
        <v>19</v>
      </c>
      <c r="K19" s="7">
        <v>370265</v>
      </c>
      <c r="L19" s="8">
        <v>370265</v>
      </c>
      <c r="M19" s="4" t="s">
        <v>60</v>
      </c>
      <c r="N19" s="4" t="s">
        <v>61</v>
      </c>
    </row>
    <row r="20" spans="1:14" ht="20.149999999999999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9">
        <f t="shared" ref="K20:L20" si="0">SUBTOTAL(9,K2:K19)</f>
        <v>103695958</v>
      </c>
      <c r="L20" s="9">
        <f t="shared" si="0"/>
        <v>57916366</v>
      </c>
      <c r="M20" s="1"/>
      <c r="N20" s="1"/>
    </row>
  </sheetData>
  <mergeCells count="1">
    <mergeCell ref="A20:J20"/>
  </mergeCells>
  <pageMargins left="0" right="0" top="0" bottom="0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showGridLines="0" workbookViewId="0">
      <selection activeCell="A4" sqref="A4:C10"/>
    </sheetView>
  </sheetViews>
  <sheetFormatPr baseColWidth="10" defaultRowHeight="10"/>
  <cols>
    <col min="1" max="1" width="61" style="99" customWidth="1"/>
    <col min="2" max="2" width="5" style="99" customWidth="1"/>
    <col min="3" max="3" width="14.36328125" style="99" customWidth="1"/>
    <col min="4" max="4" width="18.1796875" style="99" customWidth="1"/>
    <col min="5" max="5" width="16.90625" style="99" customWidth="1"/>
    <col min="6" max="6" width="19.81640625" style="99" customWidth="1"/>
    <col min="7" max="7" width="15.08984375" style="99" customWidth="1"/>
    <col min="8" max="9" width="31.54296875" style="99" customWidth="1"/>
    <col min="10" max="11" width="17.6328125" style="99" customWidth="1"/>
    <col min="12" max="16384" width="10.90625" style="99"/>
  </cols>
  <sheetData>
    <row r="3" spans="1:8">
      <c r="A3" s="101" t="s">
        <v>118</v>
      </c>
      <c r="B3" s="102" t="s">
        <v>233</v>
      </c>
      <c r="C3" s="102" t="s">
        <v>227</v>
      </c>
      <c r="D3" s="102" t="s">
        <v>228</v>
      </c>
      <c r="E3" s="102" t="s">
        <v>229</v>
      </c>
      <c r="F3" s="102" t="s">
        <v>230</v>
      </c>
      <c r="G3" s="102" t="s">
        <v>231</v>
      </c>
      <c r="H3" s="102" t="s">
        <v>232</v>
      </c>
    </row>
    <row r="4" spans="1:8">
      <c r="A4" s="102" t="s">
        <v>154</v>
      </c>
      <c r="B4" s="103">
        <v>7</v>
      </c>
      <c r="C4" s="104">
        <v>10435243</v>
      </c>
      <c r="D4" s="104">
        <v>0</v>
      </c>
      <c r="E4" s="104">
        <v>0</v>
      </c>
      <c r="F4" s="104">
        <v>0</v>
      </c>
      <c r="G4" s="104">
        <v>10435243</v>
      </c>
      <c r="H4" s="104">
        <v>0</v>
      </c>
    </row>
    <row r="5" spans="1:8">
      <c r="A5" s="102" t="s">
        <v>220</v>
      </c>
      <c r="B5" s="103">
        <v>3</v>
      </c>
      <c r="C5" s="104">
        <v>1124113</v>
      </c>
      <c r="D5" s="104">
        <v>1124113</v>
      </c>
      <c r="E5" s="104">
        <v>0</v>
      </c>
      <c r="F5" s="104">
        <v>0</v>
      </c>
      <c r="G5" s="104">
        <v>0</v>
      </c>
      <c r="H5" s="104">
        <v>0</v>
      </c>
    </row>
    <row r="6" spans="1:8">
      <c r="A6" s="102" t="s">
        <v>225</v>
      </c>
      <c r="B6" s="103">
        <v>1</v>
      </c>
      <c r="C6" s="104">
        <v>31619551</v>
      </c>
      <c r="D6" s="104">
        <v>574499</v>
      </c>
      <c r="E6" s="104">
        <v>0</v>
      </c>
      <c r="F6" s="104">
        <v>0</v>
      </c>
      <c r="G6" s="104">
        <v>1972445</v>
      </c>
      <c r="H6" s="104">
        <v>29072607</v>
      </c>
    </row>
    <row r="7" spans="1:8">
      <c r="A7" s="102" t="s">
        <v>197</v>
      </c>
      <c r="B7" s="103">
        <v>4</v>
      </c>
      <c r="C7" s="104">
        <v>9559161</v>
      </c>
      <c r="D7" s="104">
        <v>0</v>
      </c>
      <c r="E7" s="104">
        <v>9559161</v>
      </c>
      <c r="F7" s="104">
        <v>0</v>
      </c>
      <c r="G7" s="104">
        <v>0</v>
      </c>
      <c r="H7" s="104">
        <v>0</v>
      </c>
    </row>
    <row r="8" spans="1:8">
      <c r="A8" s="102" t="s">
        <v>216</v>
      </c>
      <c r="B8" s="103">
        <v>1</v>
      </c>
      <c r="C8" s="104">
        <v>1858773</v>
      </c>
      <c r="D8" s="104">
        <v>0</v>
      </c>
      <c r="E8" s="104">
        <v>0</v>
      </c>
      <c r="F8" s="104">
        <v>1858773</v>
      </c>
      <c r="G8" s="104">
        <v>0</v>
      </c>
      <c r="H8" s="104">
        <v>0</v>
      </c>
    </row>
    <row r="9" spans="1:8">
      <c r="A9" s="102" t="s">
        <v>165</v>
      </c>
      <c r="B9" s="103">
        <v>2</v>
      </c>
      <c r="C9" s="104">
        <v>3319525</v>
      </c>
      <c r="D9" s="104">
        <v>0</v>
      </c>
      <c r="E9" s="104">
        <v>0</v>
      </c>
      <c r="F9" s="104">
        <v>0</v>
      </c>
      <c r="G9" s="104">
        <v>0</v>
      </c>
      <c r="H9" s="104">
        <v>3319525</v>
      </c>
    </row>
    <row r="10" spans="1:8">
      <c r="A10" s="102" t="s">
        <v>226</v>
      </c>
      <c r="B10" s="103">
        <v>18</v>
      </c>
      <c r="C10" s="104">
        <v>57916366</v>
      </c>
      <c r="D10" s="104">
        <v>1698612</v>
      </c>
      <c r="E10" s="104">
        <v>9559161</v>
      </c>
      <c r="F10" s="104">
        <v>1858773</v>
      </c>
      <c r="G10" s="104">
        <v>12407688</v>
      </c>
      <c r="H10" s="104">
        <v>32392132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4"/>
  <sheetViews>
    <sheetView showGridLines="0" topLeftCell="AK1" workbookViewId="0">
      <pane ySplit="2" topLeftCell="A3" activePane="bottomLeft" state="frozen"/>
      <selection pane="bottomLeft" activeCell="AY2" sqref="AY2"/>
    </sheetView>
  </sheetViews>
  <sheetFormatPr baseColWidth="10" defaultRowHeight="10"/>
  <cols>
    <col min="1" max="1" width="11" style="99" bestFit="1" customWidth="1"/>
    <col min="2" max="3" width="10.90625" style="99"/>
    <col min="4" max="4" width="11" style="99" bestFit="1" customWidth="1"/>
    <col min="5" max="6" width="10.90625" style="99"/>
    <col min="7" max="8" width="11" style="99" bestFit="1" customWidth="1"/>
    <col min="9" max="9" width="11.453125" style="99" bestFit="1" customWidth="1"/>
    <col min="10" max="11" width="11" style="99" bestFit="1" customWidth="1"/>
    <col min="12" max="16" width="10.90625" style="99"/>
    <col min="17" max="18" width="11" style="99" bestFit="1" customWidth="1"/>
    <col min="19" max="20" width="10.90625" style="99"/>
    <col min="21" max="21" width="11" style="99" bestFit="1" customWidth="1"/>
    <col min="22" max="22" width="10.90625" style="99"/>
    <col min="23" max="25" width="11" style="99" bestFit="1" customWidth="1"/>
    <col min="26" max="26" width="11.453125" style="99" bestFit="1" customWidth="1"/>
    <col min="27" max="30" width="11" style="99" bestFit="1" customWidth="1"/>
    <col min="31" max="31" width="10.90625" style="99"/>
    <col min="32" max="32" width="11" style="99" bestFit="1" customWidth="1"/>
    <col min="33" max="37" width="10.90625" style="99"/>
    <col min="38" max="47" width="11" style="99" bestFit="1" customWidth="1"/>
    <col min="48" max="50" width="10.90625" style="99"/>
    <col min="51" max="51" width="11" style="99" bestFit="1" customWidth="1"/>
    <col min="52" max="16384" width="10.90625" style="99"/>
  </cols>
  <sheetData>
    <row r="1" spans="1:51" s="95" customFormat="1">
      <c r="A1" s="94"/>
      <c r="G1" s="96"/>
      <c r="H1" s="96"/>
      <c r="I1" s="97">
        <f>+SUBTOTAL(9,I3:I12104)</f>
        <v>103695958</v>
      </c>
      <c r="J1" s="97">
        <f>+SUBTOTAL(9,J3:J12104)</f>
        <v>57916366</v>
      </c>
      <c r="K1" s="98">
        <f>+J1-SUM(AL1:AS1)</f>
        <v>0</v>
      </c>
      <c r="O1" s="98"/>
      <c r="Q1" s="97">
        <f>+SUBTOTAL(9,Q3:Q12104)</f>
        <v>29421114</v>
      </c>
      <c r="R1" s="94"/>
      <c r="Z1" s="97">
        <f>+SUBTOTAL(9,Z3:Z12104)</f>
        <v>101849885</v>
      </c>
      <c r="AA1" s="97">
        <f>+SUBTOTAL(9,AA3:AA12104)</f>
        <v>0</v>
      </c>
      <c r="AB1" s="97">
        <f>+SUBTOTAL(9,AB3:AB12104)</f>
        <v>14793208</v>
      </c>
      <c r="AC1" s="97">
        <f>+SUBTOTAL(9,AC3:AC12104)</f>
        <v>1611258</v>
      </c>
      <c r="AD1" s="97"/>
      <c r="AE1" s="97"/>
      <c r="AF1" s="97">
        <f>+SUBTOTAL(9,AF3:AF12104)</f>
        <v>15305217</v>
      </c>
      <c r="AG1" s="94"/>
      <c r="AH1" s="94"/>
      <c r="AI1" s="94"/>
      <c r="AJ1" s="94"/>
      <c r="AK1" s="94"/>
      <c r="AL1" s="97">
        <f t="shared" ref="AL1:AT1" si="0">+SUBTOTAL(9,AL3:AL12104)</f>
        <v>1698612</v>
      </c>
      <c r="AM1" s="97">
        <f t="shared" si="0"/>
        <v>9559161</v>
      </c>
      <c r="AN1" s="97">
        <f t="shared" si="0"/>
        <v>1858773</v>
      </c>
      <c r="AO1" s="97">
        <f t="shared" si="0"/>
        <v>12407688</v>
      </c>
      <c r="AP1" s="97">
        <f t="shared" si="0"/>
        <v>0</v>
      </c>
      <c r="AQ1" s="97">
        <f t="shared" si="0"/>
        <v>32392132</v>
      </c>
      <c r="AR1" s="97">
        <f t="shared" si="0"/>
        <v>0</v>
      </c>
      <c r="AS1" s="97">
        <f t="shared" si="0"/>
        <v>0</v>
      </c>
      <c r="AT1" s="97">
        <f t="shared" si="0"/>
        <v>8586380</v>
      </c>
    </row>
    <row r="2" spans="1:51" ht="30">
      <c r="A2" s="72" t="s">
        <v>103</v>
      </c>
      <c r="B2" s="73" t="s">
        <v>104</v>
      </c>
      <c r="C2" s="73" t="s">
        <v>105</v>
      </c>
      <c r="D2" s="73" t="s">
        <v>106</v>
      </c>
      <c r="E2" s="73" t="s">
        <v>107</v>
      </c>
      <c r="F2" s="73" t="s">
        <v>108</v>
      </c>
      <c r="G2" s="74" t="s">
        <v>109</v>
      </c>
      <c r="H2" s="74" t="s">
        <v>110</v>
      </c>
      <c r="I2" s="75" t="s">
        <v>111</v>
      </c>
      <c r="J2" s="75" t="s">
        <v>112</v>
      </c>
      <c r="K2" s="73" t="s">
        <v>113</v>
      </c>
      <c r="L2" s="73" t="s">
        <v>114</v>
      </c>
      <c r="M2" s="73" t="s">
        <v>115</v>
      </c>
      <c r="N2" s="73" t="s">
        <v>116</v>
      </c>
      <c r="O2" s="76" t="s">
        <v>117</v>
      </c>
      <c r="P2" s="77" t="s">
        <v>118</v>
      </c>
      <c r="Q2" s="78" t="s">
        <v>119</v>
      </c>
      <c r="R2" s="79" t="s">
        <v>120</v>
      </c>
      <c r="S2" s="80" t="s">
        <v>121</v>
      </c>
      <c r="T2" s="80" t="s">
        <v>122</v>
      </c>
      <c r="U2" s="80" t="s">
        <v>123</v>
      </c>
      <c r="V2" s="81" t="s">
        <v>124</v>
      </c>
      <c r="W2" s="81" t="s">
        <v>125</v>
      </c>
      <c r="X2" s="81" t="s">
        <v>126</v>
      </c>
      <c r="Y2" s="81" t="s">
        <v>127</v>
      </c>
      <c r="Z2" s="81" t="s">
        <v>128</v>
      </c>
      <c r="AA2" s="81" t="s">
        <v>129</v>
      </c>
      <c r="AB2" s="81" t="s">
        <v>130</v>
      </c>
      <c r="AC2" s="81" t="s">
        <v>20</v>
      </c>
      <c r="AD2" s="81" t="s">
        <v>131</v>
      </c>
      <c r="AE2" s="81" t="s">
        <v>132</v>
      </c>
      <c r="AF2" s="82" t="s">
        <v>133</v>
      </c>
      <c r="AG2" s="83" t="s">
        <v>134</v>
      </c>
      <c r="AH2" s="83" t="s">
        <v>135</v>
      </c>
      <c r="AI2" s="83" t="s">
        <v>136</v>
      </c>
      <c r="AJ2" s="83" t="s">
        <v>137</v>
      </c>
      <c r="AK2" s="83" t="s">
        <v>138</v>
      </c>
      <c r="AL2" s="84" t="s">
        <v>139</v>
      </c>
      <c r="AM2" s="84" t="s">
        <v>140</v>
      </c>
      <c r="AN2" s="84" t="s">
        <v>141</v>
      </c>
      <c r="AO2" s="84" t="s">
        <v>142</v>
      </c>
      <c r="AP2" s="84" t="s">
        <v>129</v>
      </c>
      <c r="AQ2" s="84" t="s">
        <v>143</v>
      </c>
      <c r="AR2" s="84" t="s">
        <v>80</v>
      </c>
      <c r="AS2" s="84" t="s">
        <v>144</v>
      </c>
      <c r="AT2" s="85" t="s">
        <v>145</v>
      </c>
      <c r="AU2" s="85" t="s">
        <v>146</v>
      </c>
      <c r="AV2" s="85" t="s">
        <v>147</v>
      </c>
      <c r="AW2" s="85" t="s">
        <v>148</v>
      </c>
      <c r="AX2" s="85" t="s">
        <v>149</v>
      </c>
      <c r="AY2" s="85" t="s">
        <v>150</v>
      </c>
    </row>
    <row r="3" spans="1:51" s="95" customFormat="1">
      <c r="A3" s="86">
        <v>800024390</v>
      </c>
      <c r="B3" s="87" t="s">
        <v>151</v>
      </c>
      <c r="C3" s="87" t="s">
        <v>16</v>
      </c>
      <c r="D3" s="87">
        <v>213633</v>
      </c>
      <c r="E3" s="87" t="s">
        <v>152</v>
      </c>
      <c r="F3" s="87" t="s">
        <v>153</v>
      </c>
      <c r="G3" s="88">
        <v>44767</v>
      </c>
      <c r="H3" s="88">
        <v>45575</v>
      </c>
      <c r="I3" s="89">
        <v>1598558</v>
      </c>
      <c r="J3" s="89">
        <v>1598558</v>
      </c>
      <c r="K3" s="90" t="s">
        <v>36</v>
      </c>
      <c r="L3" s="91" t="s">
        <v>37</v>
      </c>
      <c r="M3" s="87"/>
      <c r="N3" s="87"/>
      <c r="O3" s="87" t="s">
        <v>217</v>
      </c>
      <c r="P3" s="87" t="s">
        <v>154</v>
      </c>
      <c r="Q3" s="89">
        <v>0</v>
      </c>
      <c r="R3" s="92"/>
      <c r="S3" s="87"/>
      <c r="T3" s="87"/>
      <c r="U3" s="87"/>
      <c r="V3" s="87" t="s">
        <v>155</v>
      </c>
      <c r="W3" s="93">
        <v>44767</v>
      </c>
      <c r="X3" s="93">
        <v>45574</v>
      </c>
      <c r="Y3" s="93">
        <v>45593</v>
      </c>
      <c r="Z3" s="89">
        <v>1611258</v>
      </c>
      <c r="AA3" s="89">
        <v>0</v>
      </c>
      <c r="AB3" s="89">
        <v>0</v>
      </c>
      <c r="AC3" s="89">
        <v>1611258</v>
      </c>
      <c r="AD3" s="87" t="s">
        <v>156</v>
      </c>
      <c r="AE3" s="87" t="s">
        <v>157</v>
      </c>
      <c r="AF3" s="89">
        <v>0</v>
      </c>
      <c r="AG3" s="92"/>
      <c r="AH3" s="92"/>
      <c r="AI3" s="92"/>
      <c r="AJ3" s="92"/>
      <c r="AK3" s="92"/>
      <c r="AL3" s="89">
        <v>0</v>
      </c>
      <c r="AM3" s="89">
        <v>0</v>
      </c>
      <c r="AN3" s="89">
        <v>0</v>
      </c>
      <c r="AO3" s="89">
        <v>1598558</v>
      </c>
      <c r="AP3" s="89">
        <v>0</v>
      </c>
      <c r="AQ3" s="89">
        <v>0</v>
      </c>
      <c r="AR3" s="89">
        <v>0</v>
      </c>
      <c r="AS3" s="89">
        <v>0</v>
      </c>
      <c r="AT3" s="89">
        <v>0</v>
      </c>
      <c r="AU3" s="89">
        <v>0</v>
      </c>
      <c r="AV3" s="87"/>
      <c r="AW3" s="93"/>
      <c r="AX3" s="87"/>
      <c r="AY3" s="89">
        <v>0</v>
      </c>
    </row>
    <row r="4" spans="1:51" s="95" customFormat="1">
      <c r="A4" s="86">
        <v>800024390</v>
      </c>
      <c r="B4" s="87" t="s">
        <v>151</v>
      </c>
      <c r="C4" s="87" t="s">
        <v>16</v>
      </c>
      <c r="D4" s="87">
        <v>275371</v>
      </c>
      <c r="E4" s="87" t="s">
        <v>168</v>
      </c>
      <c r="F4" s="87" t="s">
        <v>169</v>
      </c>
      <c r="G4" s="88">
        <v>45061</v>
      </c>
      <c r="H4" s="88">
        <v>45575</v>
      </c>
      <c r="I4" s="89">
        <v>1863764</v>
      </c>
      <c r="J4" s="89">
        <v>1863764</v>
      </c>
      <c r="K4" s="90" t="s">
        <v>38</v>
      </c>
      <c r="L4" s="91" t="s">
        <v>39</v>
      </c>
      <c r="M4" s="87"/>
      <c r="N4" s="87"/>
      <c r="O4" s="87" t="s">
        <v>217</v>
      </c>
      <c r="P4" s="87" t="s">
        <v>154</v>
      </c>
      <c r="Q4" s="89">
        <v>0</v>
      </c>
      <c r="R4" s="92"/>
      <c r="S4" s="87"/>
      <c r="T4" s="87"/>
      <c r="U4" s="87"/>
      <c r="V4" s="87" t="s">
        <v>162</v>
      </c>
      <c r="W4" s="93">
        <v>45061</v>
      </c>
      <c r="X4" s="93">
        <v>45574</v>
      </c>
      <c r="Y4" s="93">
        <v>45593</v>
      </c>
      <c r="Z4" s="89">
        <v>1863764</v>
      </c>
      <c r="AA4" s="89">
        <v>0</v>
      </c>
      <c r="AB4" s="89">
        <v>0</v>
      </c>
      <c r="AC4" s="89">
        <v>0</v>
      </c>
      <c r="AD4" s="87" t="s">
        <v>170</v>
      </c>
      <c r="AE4" s="87" t="s">
        <v>171</v>
      </c>
      <c r="AF4" s="89">
        <v>0</v>
      </c>
      <c r="AG4" s="92"/>
      <c r="AH4" s="92"/>
      <c r="AI4" s="92"/>
      <c r="AJ4" s="92"/>
      <c r="AK4" s="92"/>
      <c r="AL4" s="89">
        <v>0</v>
      </c>
      <c r="AM4" s="89">
        <v>0</v>
      </c>
      <c r="AN4" s="89">
        <v>0</v>
      </c>
      <c r="AO4" s="89">
        <v>1863764</v>
      </c>
      <c r="AP4" s="89">
        <v>0</v>
      </c>
      <c r="AQ4" s="89">
        <v>0</v>
      </c>
      <c r="AR4" s="89">
        <v>0</v>
      </c>
      <c r="AS4" s="89">
        <v>0</v>
      </c>
      <c r="AT4" s="89">
        <v>0</v>
      </c>
      <c r="AU4" s="89">
        <v>0</v>
      </c>
      <c r="AV4" s="87"/>
      <c r="AW4" s="93"/>
      <c r="AX4" s="87"/>
      <c r="AY4" s="89">
        <v>0</v>
      </c>
    </row>
    <row r="5" spans="1:51" s="95" customFormat="1">
      <c r="A5" s="86">
        <v>800024390</v>
      </c>
      <c r="B5" s="87" t="s">
        <v>151</v>
      </c>
      <c r="C5" s="87" t="s">
        <v>16</v>
      </c>
      <c r="D5" s="87">
        <v>310158</v>
      </c>
      <c r="E5" s="87" t="s">
        <v>172</v>
      </c>
      <c r="F5" s="87" t="s">
        <v>173</v>
      </c>
      <c r="G5" s="88">
        <v>45575</v>
      </c>
      <c r="H5" s="88">
        <v>45575</v>
      </c>
      <c r="I5" s="89">
        <v>145383</v>
      </c>
      <c r="J5" s="89">
        <v>145383</v>
      </c>
      <c r="K5" s="90" t="s">
        <v>50</v>
      </c>
      <c r="L5" s="91" t="s">
        <v>51</v>
      </c>
      <c r="M5" s="87"/>
      <c r="N5" s="87"/>
      <c r="O5" s="87" t="s">
        <v>217</v>
      </c>
      <c r="P5" s="87" t="s">
        <v>154</v>
      </c>
      <c r="Q5" s="89">
        <v>0</v>
      </c>
      <c r="R5" s="92"/>
      <c r="S5" s="87"/>
      <c r="T5" s="87"/>
      <c r="U5" s="87"/>
      <c r="V5" s="87" t="s">
        <v>162</v>
      </c>
      <c r="W5" s="93">
        <v>45216</v>
      </c>
      <c r="X5" s="93">
        <v>45574</v>
      </c>
      <c r="Y5" s="93">
        <v>45593</v>
      </c>
      <c r="Z5" s="89">
        <v>145383</v>
      </c>
      <c r="AA5" s="89">
        <v>0</v>
      </c>
      <c r="AB5" s="89">
        <v>0</v>
      </c>
      <c r="AC5" s="89">
        <v>0</v>
      </c>
      <c r="AD5" s="87">
        <v>0</v>
      </c>
      <c r="AE5" s="87" t="s">
        <v>174</v>
      </c>
      <c r="AF5" s="89">
        <v>0</v>
      </c>
      <c r="AG5" s="92"/>
      <c r="AH5" s="92"/>
      <c r="AI5" s="92"/>
      <c r="AJ5" s="92"/>
      <c r="AK5" s="92"/>
      <c r="AL5" s="89">
        <v>0</v>
      </c>
      <c r="AM5" s="89">
        <v>0</v>
      </c>
      <c r="AN5" s="89">
        <v>0</v>
      </c>
      <c r="AO5" s="89">
        <v>145383</v>
      </c>
      <c r="AP5" s="89">
        <v>0</v>
      </c>
      <c r="AQ5" s="89">
        <v>0</v>
      </c>
      <c r="AR5" s="89">
        <v>0</v>
      </c>
      <c r="AS5" s="89">
        <v>0</v>
      </c>
      <c r="AT5" s="89">
        <v>0</v>
      </c>
      <c r="AU5" s="89">
        <v>0</v>
      </c>
      <c r="AV5" s="87"/>
      <c r="AW5" s="93"/>
      <c r="AX5" s="87"/>
      <c r="AY5" s="89">
        <v>0</v>
      </c>
    </row>
    <row r="6" spans="1:51" s="95" customFormat="1">
      <c r="A6" s="86">
        <v>800024390</v>
      </c>
      <c r="B6" s="87" t="s">
        <v>151</v>
      </c>
      <c r="C6" s="87" t="s">
        <v>16</v>
      </c>
      <c r="D6" s="87">
        <v>310159</v>
      </c>
      <c r="E6" s="87" t="s">
        <v>175</v>
      </c>
      <c r="F6" s="87" t="s">
        <v>176</v>
      </c>
      <c r="G6" s="88">
        <v>45575</v>
      </c>
      <c r="H6" s="88">
        <v>45575</v>
      </c>
      <c r="I6" s="89">
        <v>5515516</v>
      </c>
      <c r="J6" s="89">
        <v>5515516</v>
      </c>
      <c r="K6" s="90" t="s">
        <v>52</v>
      </c>
      <c r="L6" s="91" t="s">
        <v>53</v>
      </c>
      <c r="M6" s="87"/>
      <c r="N6" s="87"/>
      <c r="O6" s="87" t="s">
        <v>217</v>
      </c>
      <c r="P6" s="87" t="s">
        <v>154</v>
      </c>
      <c r="Q6" s="89">
        <v>0</v>
      </c>
      <c r="R6" s="92"/>
      <c r="S6" s="87"/>
      <c r="T6" s="87"/>
      <c r="U6" s="87"/>
      <c r="V6" s="87" t="s">
        <v>162</v>
      </c>
      <c r="W6" s="93">
        <v>45216</v>
      </c>
      <c r="X6" s="93">
        <v>45574</v>
      </c>
      <c r="Y6" s="93">
        <v>45593</v>
      </c>
      <c r="Z6" s="89">
        <v>5515516</v>
      </c>
      <c r="AA6" s="89">
        <v>0</v>
      </c>
      <c r="AB6" s="89">
        <v>0</v>
      </c>
      <c r="AC6" s="89">
        <v>0</v>
      </c>
      <c r="AD6" s="87" t="s">
        <v>177</v>
      </c>
      <c r="AE6" s="87" t="s">
        <v>178</v>
      </c>
      <c r="AF6" s="89">
        <v>0</v>
      </c>
      <c r="AG6" s="92"/>
      <c r="AH6" s="92"/>
      <c r="AI6" s="92"/>
      <c r="AJ6" s="92"/>
      <c r="AK6" s="92"/>
      <c r="AL6" s="89">
        <v>0</v>
      </c>
      <c r="AM6" s="89">
        <v>0</v>
      </c>
      <c r="AN6" s="89">
        <v>0</v>
      </c>
      <c r="AO6" s="89">
        <v>5515516</v>
      </c>
      <c r="AP6" s="89">
        <v>0</v>
      </c>
      <c r="AQ6" s="89">
        <v>0</v>
      </c>
      <c r="AR6" s="89">
        <v>0</v>
      </c>
      <c r="AS6" s="89">
        <v>0</v>
      </c>
      <c r="AT6" s="89">
        <v>0</v>
      </c>
      <c r="AU6" s="89">
        <v>0</v>
      </c>
      <c r="AV6" s="87"/>
      <c r="AW6" s="93"/>
      <c r="AX6" s="87"/>
      <c r="AY6" s="89">
        <v>0</v>
      </c>
    </row>
    <row r="7" spans="1:51" s="95" customFormat="1">
      <c r="A7" s="86">
        <v>800024390</v>
      </c>
      <c r="B7" s="87" t="s">
        <v>151</v>
      </c>
      <c r="C7" s="87" t="s">
        <v>16</v>
      </c>
      <c r="D7" s="87">
        <v>275373</v>
      </c>
      <c r="E7" s="87" t="s">
        <v>179</v>
      </c>
      <c r="F7" s="87" t="s">
        <v>180</v>
      </c>
      <c r="G7" s="88">
        <v>45061</v>
      </c>
      <c r="H7" s="88">
        <v>45377</v>
      </c>
      <c r="I7" s="89">
        <v>18618</v>
      </c>
      <c r="J7" s="89">
        <v>18618</v>
      </c>
      <c r="K7" s="90" t="s">
        <v>58</v>
      </c>
      <c r="L7" s="91" t="s">
        <v>59</v>
      </c>
      <c r="M7" s="87"/>
      <c r="N7" s="87"/>
      <c r="O7" s="87" t="s">
        <v>217</v>
      </c>
      <c r="P7" s="87" t="s">
        <v>154</v>
      </c>
      <c r="Q7" s="89">
        <v>0</v>
      </c>
      <c r="R7" s="92"/>
      <c r="S7" s="87"/>
      <c r="T7" s="87"/>
      <c r="U7" s="87"/>
      <c r="V7" s="87" t="s">
        <v>162</v>
      </c>
      <c r="W7" s="93">
        <v>45061</v>
      </c>
      <c r="X7" s="93">
        <v>45306</v>
      </c>
      <c r="Y7" s="93">
        <v>45321</v>
      </c>
      <c r="Z7" s="89">
        <v>18618</v>
      </c>
      <c r="AA7" s="89">
        <v>0</v>
      </c>
      <c r="AB7" s="89">
        <v>0</v>
      </c>
      <c r="AC7" s="89">
        <v>0</v>
      </c>
      <c r="AD7" s="87" t="s">
        <v>181</v>
      </c>
      <c r="AE7" s="87" t="s">
        <v>182</v>
      </c>
      <c r="AF7" s="89">
        <v>0</v>
      </c>
      <c r="AG7" s="92"/>
      <c r="AH7" s="92"/>
      <c r="AI7" s="92"/>
      <c r="AJ7" s="92"/>
      <c r="AK7" s="92"/>
      <c r="AL7" s="89">
        <v>0</v>
      </c>
      <c r="AM7" s="89">
        <v>0</v>
      </c>
      <c r="AN7" s="89">
        <v>0</v>
      </c>
      <c r="AO7" s="89">
        <v>18618</v>
      </c>
      <c r="AP7" s="89">
        <v>0</v>
      </c>
      <c r="AQ7" s="89">
        <v>0</v>
      </c>
      <c r="AR7" s="89">
        <v>0</v>
      </c>
      <c r="AS7" s="89">
        <v>0</v>
      </c>
      <c r="AT7" s="89">
        <v>0</v>
      </c>
      <c r="AU7" s="89">
        <v>0</v>
      </c>
      <c r="AV7" s="87"/>
      <c r="AW7" s="93"/>
      <c r="AX7" s="87"/>
      <c r="AY7" s="89">
        <v>0</v>
      </c>
    </row>
    <row r="8" spans="1:51" s="95" customFormat="1">
      <c r="A8" s="86">
        <v>800024390</v>
      </c>
      <c r="B8" s="87" t="s">
        <v>151</v>
      </c>
      <c r="C8" s="87" t="s">
        <v>16</v>
      </c>
      <c r="D8" s="87">
        <v>276221</v>
      </c>
      <c r="E8" s="87" t="s">
        <v>183</v>
      </c>
      <c r="F8" s="87" t="s">
        <v>184</v>
      </c>
      <c r="G8" s="88">
        <v>45063</v>
      </c>
      <c r="H8" s="88">
        <v>45377</v>
      </c>
      <c r="I8" s="89">
        <v>1265903</v>
      </c>
      <c r="J8" s="89">
        <v>1265903</v>
      </c>
      <c r="K8" s="90" t="s">
        <v>46</v>
      </c>
      <c r="L8" s="91" t="s">
        <v>47</v>
      </c>
      <c r="M8" s="87"/>
      <c r="N8" s="87"/>
      <c r="O8" s="87" t="s">
        <v>217</v>
      </c>
      <c r="P8" s="87" t="s">
        <v>154</v>
      </c>
      <c r="Q8" s="89">
        <v>0</v>
      </c>
      <c r="R8" s="92"/>
      <c r="S8" s="87"/>
      <c r="T8" s="87"/>
      <c r="U8" s="87"/>
      <c r="V8" s="87" t="s">
        <v>162</v>
      </c>
      <c r="W8" s="93">
        <v>45063</v>
      </c>
      <c r="X8" s="93">
        <v>45273</v>
      </c>
      <c r="Y8" s="93">
        <v>45303</v>
      </c>
      <c r="Z8" s="89">
        <v>1265903</v>
      </c>
      <c r="AA8" s="89">
        <v>0</v>
      </c>
      <c r="AB8" s="89">
        <v>0</v>
      </c>
      <c r="AC8" s="89">
        <v>0</v>
      </c>
      <c r="AD8" s="87" t="s">
        <v>185</v>
      </c>
      <c r="AE8" s="87" t="s">
        <v>186</v>
      </c>
      <c r="AF8" s="89">
        <v>0</v>
      </c>
      <c r="AG8" s="92"/>
      <c r="AH8" s="92"/>
      <c r="AI8" s="92"/>
      <c r="AJ8" s="92"/>
      <c r="AK8" s="92"/>
      <c r="AL8" s="89">
        <v>0</v>
      </c>
      <c r="AM8" s="89">
        <v>0</v>
      </c>
      <c r="AN8" s="89">
        <v>0</v>
      </c>
      <c r="AO8" s="89">
        <v>1265903</v>
      </c>
      <c r="AP8" s="89">
        <v>0</v>
      </c>
      <c r="AQ8" s="89">
        <v>0</v>
      </c>
      <c r="AR8" s="89">
        <v>0</v>
      </c>
      <c r="AS8" s="89">
        <v>0</v>
      </c>
      <c r="AT8" s="89">
        <v>0</v>
      </c>
      <c r="AU8" s="89">
        <v>0</v>
      </c>
      <c r="AV8" s="87"/>
      <c r="AW8" s="93"/>
      <c r="AX8" s="87"/>
      <c r="AY8" s="89">
        <v>0</v>
      </c>
    </row>
    <row r="9" spans="1:51" s="95" customFormat="1">
      <c r="A9" s="86">
        <v>800024390</v>
      </c>
      <c r="B9" s="87" t="s">
        <v>151</v>
      </c>
      <c r="C9" s="87" t="s">
        <v>16</v>
      </c>
      <c r="D9" s="87">
        <v>311769</v>
      </c>
      <c r="E9" s="87" t="s">
        <v>187</v>
      </c>
      <c r="F9" s="87" t="s">
        <v>188</v>
      </c>
      <c r="G9" s="88">
        <v>45359</v>
      </c>
      <c r="H9" s="88">
        <v>45359</v>
      </c>
      <c r="I9" s="89">
        <v>5992695</v>
      </c>
      <c r="J9" s="89">
        <v>27501</v>
      </c>
      <c r="K9" s="90" t="s">
        <v>30</v>
      </c>
      <c r="L9" s="91" t="s">
        <v>31</v>
      </c>
      <c r="M9" s="87"/>
      <c r="N9" s="87"/>
      <c r="O9" s="87" t="s">
        <v>219</v>
      </c>
      <c r="P9" s="87" t="s">
        <v>154</v>
      </c>
      <c r="Q9" s="89">
        <v>0</v>
      </c>
      <c r="R9" s="92"/>
      <c r="S9" s="87"/>
      <c r="T9" s="87"/>
      <c r="U9" s="87"/>
      <c r="V9" s="87" t="s">
        <v>162</v>
      </c>
      <c r="W9" s="93">
        <v>45223</v>
      </c>
      <c r="X9" s="93">
        <v>45359</v>
      </c>
      <c r="Y9" s="93"/>
      <c r="Z9" s="89">
        <v>5992695</v>
      </c>
      <c r="AA9" s="89">
        <v>0</v>
      </c>
      <c r="AB9" s="89">
        <v>27501</v>
      </c>
      <c r="AC9" s="89">
        <v>0</v>
      </c>
      <c r="AD9" s="87"/>
      <c r="AE9" s="87"/>
      <c r="AF9" s="89">
        <v>0</v>
      </c>
      <c r="AG9" s="92"/>
      <c r="AH9" s="92"/>
      <c r="AI9" s="92"/>
      <c r="AJ9" s="92"/>
      <c r="AK9" s="92"/>
      <c r="AL9" s="89">
        <v>0</v>
      </c>
      <c r="AM9" s="89">
        <v>0</v>
      </c>
      <c r="AN9" s="89">
        <v>0</v>
      </c>
      <c r="AO9" s="89">
        <v>27501</v>
      </c>
      <c r="AP9" s="89">
        <v>0</v>
      </c>
      <c r="AQ9" s="89">
        <v>0</v>
      </c>
      <c r="AR9" s="89">
        <v>0</v>
      </c>
      <c r="AS9" s="89">
        <v>0</v>
      </c>
      <c r="AT9" s="89">
        <v>0</v>
      </c>
      <c r="AU9" s="89">
        <v>0</v>
      </c>
      <c r="AV9" s="87"/>
      <c r="AW9" s="93"/>
      <c r="AX9" s="87"/>
      <c r="AY9" s="89">
        <v>0</v>
      </c>
    </row>
    <row r="10" spans="1:51" s="95" customFormat="1">
      <c r="A10" s="86">
        <v>800024390</v>
      </c>
      <c r="B10" s="87" t="s">
        <v>151</v>
      </c>
      <c r="C10" s="87" t="s">
        <v>16</v>
      </c>
      <c r="D10" s="87">
        <v>291409</v>
      </c>
      <c r="E10" s="87" t="s">
        <v>189</v>
      </c>
      <c r="F10" s="87" t="s">
        <v>190</v>
      </c>
      <c r="G10" s="88">
        <v>45160</v>
      </c>
      <c r="H10" s="88">
        <v>45160</v>
      </c>
      <c r="I10" s="89">
        <v>4651589</v>
      </c>
      <c r="J10" s="89">
        <v>123149</v>
      </c>
      <c r="K10" s="90" t="s">
        <v>56</v>
      </c>
      <c r="L10" s="91" t="s">
        <v>57</v>
      </c>
      <c r="M10" s="87"/>
      <c r="N10" s="87"/>
      <c r="O10" s="87" t="s">
        <v>139</v>
      </c>
      <c r="P10" s="87" t="s">
        <v>220</v>
      </c>
      <c r="Q10" s="89">
        <v>0</v>
      </c>
      <c r="R10" s="92"/>
      <c r="S10" s="87"/>
      <c r="T10" s="87"/>
      <c r="U10" s="87"/>
      <c r="V10" s="87" t="s">
        <v>162</v>
      </c>
      <c r="W10" s="93">
        <v>45131</v>
      </c>
      <c r="X10" s="93">
        <v>45170</v>
      </c>
      <c r="Y10" s="93"/>
      <c r="Z10" s="89">
        <v>4651589</v>
      </c>
      <c r="AA10" s="89">
        <v>0</v>
      </c>
      <c r="AB10" s="89">
        <v>1064162</v>
      </c>
      <c r="AC10" s="89">
        <v>0</v>
      </c>
      <c r="AD10" s="87"/>
      <c r="AE10" s="87"/>
      <c r="AF10" s="89">
        <v>0</v>
      </c>
      <c r="AG10" s="92"/>
      <c r="AH10" s="92"/>
      <c r="AI10" s="92"/>
      <c r="AJ10" s="92"/>
      <c r="AK10" s="92"/>
      <c r="AL10" s="89">
        <v>123149</v>
      </c>
      <c r="AM10" s="89">
        <v>0</v>
      </c>
      <c r="AN10" s="89">
        <v>0</v>
      </c>
      <c r="AO10" s="89">
        <v>0</v>
      </c>
      <c r="AP10" s="89">
        <v>0</v>
      </c>
      <c r="AQ10" s="89">
        <v>0</v>
      </c>
      <c r="AR10" s="89">
        <v>0</v>
      </c>
      <c r="AS10" s="89">
        <v>0</v>
      </c>
      <c r="AT10" s="89">
        <v>3515677</v>
      </c>
      <c r="AU10" s="89">
        <v>71749</v>
      </c>
      <c r="AV10" s="87">
        <v>4800063007</v>
      </c>
      <c r="AW10" s="87" t="s">
        <v>222</v>
      </c>
      <c r="AX10" s="93" t="s">
        <v>221</v>
      </c>
      <c r="AY10" s="89">
        <v>8040670</v>
      </c>
    </row>
    <row r="11" spans="1:51" s="95" customFormat="1">
      <c r="A11" s="86">
        <v>800024390</v>
      </c>
      <c r="B11" s="87" t="s">
        <v>151</v>
      </c>
      <c r="C11" s="87" t="s">
        <v>16</v>
      </c>
      <c r="D11" s="87">
        <v>286253</v>
      </c>
      <c r="E11" s="87" t="s">
        <v>191</v>
      </c>
      <c r="F11" s="87" t="s">
        <v>192</v>
      </c>
      <c r="G11" s="88">
        <v>45212</v>
      </c>
      <c r="H11" s="88">
        <v>45212</v>
      </c>
      <c r="I11" s="89">
        <v>16975957</v>
      </c>
      <c r="J11" s="89">
        <v>941014</v>
      </c>
      <c r="K11" s="90" t="s">
        <v>54</v>
      </c>
      <c r="L11" s="91" t="s">
        <v>55</v>
      </c>
      <c r="M11" s="87"/>
      <c r="N11" s="87"/>
      <c r="O11" s="87" t="s">
        <v>139</v>
      </c>
      <c r="P11" s="87" t="s">
        <v>220</v>
      </c>
      <c r="Q11" s="89">
        <v>0</v>
      </c>
      <c r="R11" s="92"/>
      <c r="S11" s="87"/>
      <c r="T11" s="87"/>
      <c r="U11" s="87"/>
      <c r="V11" s="87" t="s">
        <v>162</v>
      </c>
      <c r="W11" s="93">
        <v>45106</v>
      </c>
      <c r="X11" s="93">
        <v>45212</v>
      </c>
      <c r="Y11" s="93"/>
      <c r="Z11" s="89">
        <v>16975957</v>
      </c>
      <c r="AA11" s="89">
        <v>0</v>
      </c>
      <c r="AB11" s="89">
        <v>11657000</v>
      </c>
      <c r="AC11" s="89">
        <v>0</v>
      </c>
      <c r="AD11" s="87"/>
      <c r="AE11" s="87"/>
      <c r="AF11" s="89">
        <v>0</v>
      </c>
      <c r="AG11" s="92"/>
      <c r="AH11" s="92"/>
      <c r="AI11" s="92"/>
      <c r="AJ11" s="92"/>
      <c r="AK11" s="92"/>
      <c r="AL11" s="89">
        <v>941014</v>
      </c>
      <c r="AM11" s="89">
        <v>0</v>
      </c>
      <c r="AN11" s="89">
        <v>0</v>
      </c>
      <c r="AO11" s="89">
        <v>0</v>
      </c>
      <c r="AP11" s="89">
        <v>0</v>
      </c>
      <c r="AQ11" s="89">
        <v>0</v>
      </c>
      <c r="AR11" s="89">
        <v>0</v>
      </c>
      <c r="AS11" s="89">
        <v>0</v>
      </c>
      <c r="AT11" s="89">
        <v>4437871</v>
      </c>
      <c r="AU11" s="89">
        <v>90569</v>
      </c>
      <c r="AV11" s="87">
        <v>4800063007</v>
      </c>
      <c r="AW11" s="87" t="s">
        <v>222</v>
      </c>
      <c r="AX11" s="93" t="s">
        <v>221</v>
      </c>
      <c r="AY11" s="89">
        <v>8040670</v>
      </c>
    </row>
    <row r="12" spans="1:51" s="95" customFormat="1">
      <c r="A12" s="86">
        <v>800024390</v>
      </c>
      <c r="B12" s="87" t="s">
        <v>151</v>
      </c>
      <c r="C12" s="87" t="s">
        <v>16</v>
      </c>
      <c r="D12" s="87">
        <v>105904</v>
      </c>
      <c r="E12" s="87" t="s">
        <v>158</v>
      </c>
      <c r="F12" s="87" t="s">
        <v>159</v>
      </c>
      <c r="G12" s="88">
        <v>44180</v>
      </c>
      <c r="H12" s="88">
        <v>45067</v>
      </c>
      <c r="I12" s="89">
        <v>400832</v>
      </c>
      <c r="J12" s="89">
        <v>59950</v>
      </c>
      <c r="K12" s="90" t="s">
        <v>26</v>
      </c>
      <c r="L12" s="91" t="s">
        <v>27</v>
      </c>
      <c r="M12" s="87"/>
      <c r="N12" s="87"/>
      <c r="O12" s="87" t="s">
        <v>218</v>
      </c>
      <c r="P12" s="87" t="s">
        <v>220</v>
      </c>
      <c r="Q12" s="89">
        <v>58333</v>
      </c>
      <c r="R12" s="92">
        <v>4800062436</v>
      </c>
      <c r="S12" s="87" t="s">
        <v>160</v>
      </c>
      <c r="T12" s="87" t="s">
        <v>161</v>
      </c>
      <c r="U12" s="87">
        <v>0</v>
      </c>
      <c r="V12" s="87" t="s">
        <v>162</v>
      </c>
      <c r="W12" s="93">
        <v>44180</v>
      </c>
      <c r="X12" s="93">
        <v>44215</v>
      </c>
      <c r="Y12" s="93"/>
      <c r="Z12" s="89">
        <v>400832</v>
      </c>
      <c r="AA12" s="89">
        <v>0</v>
      </c>
      <c r="AB12" s="89">
        <v>0</v>
      </c>
      <c r="AC12" s="89">
        <v>0</v>
      </c>
      <c r="AD12" s="87"/>
      <c r="AE12" s="87"/>
      <c r="AF12" s="89">
        <v>0</v>
      </c>
      <c r="AG12" s="92"/>
      <c r="AH12" s="92"/>
      <c r="AI12" s="92"/>
      <c r="AJ12" s="92"/>
      <c r="AK12" s="92"/>
      <c r="AL12" s="89">
        <v>59950</v>
      </c>
      <c r="AM12" s="89">
        <v>0</v>
      </c>
      <c r="AN12" s="89">
        <v>0</v>
      </c>
      <c r="AO12" s="89">
        <v>0</v>
      </c>
      <c r="AP12" s="89">
        <v>0</v>
      </c>
      <c r="AQ12" s="89">
        <v>0</v>
      </c>
      <c r="AR12" s="89">
        <v>0</v>
      </c>
      <c r="AS12" s="89">
        <v>0</v>
      </c>
      <c r="AT12" s="89">
        <v>58333</v>
      </c>
      <c r="AU12" s="89">
        <v>0</v>
      </c>
      <c r="AV12" s="87">
        <v>4800066566</v>
      </c>
      <c r="AW12" s="93" t="s">
        <v>224</v>
      </c>
      <c r="AX12" s="87" t="s">
        <v>223</v>
      </c>
      <c r="AY12" s="89">
        <v>632832</v>
      </c>
    </row>
    <row r="13" spans="1:51" s="95" customFormat="1">
      <c r="A13" s="86">
        <v>800024390</v>
      </c>
      <c r="B13" s="87" t="s">
        <v>151</v>
      </c>
      <c r="C13" s="87" t="s">
        <v>16</v>
      </c>
      <c r="D13" s="87">
        <v>349082</v>
      </c>
      <c r="E13" s="87" t="s">
        <v>166</v>
      </c>
      <c r="F13" s="87" t="s">
        <v>167</v>
      </c>
      <c r="G13" s="88">
        <v>45488</v>
      </c>
      <c r="H13" s="88">
        <v>45488</v>
      </c>
      <c r="I13" s="89">
        <v>31619551</v>
      </c>
      <c r="J13" s="89">
        <v>31619551</v>
      </c>
      <c r="K13" s="90" t="s">
        <v>32</v>
      </c>
      <c r="L13" s="91" t="s">
        <v>33</v>
      </c>
      <c r="M13" s="87"/>
      <c r="N13" s="87"/>
      <c r="O13" s="87" t="s">
        <v>218</v>
      </c>
      <c r="P13" s="87" t="s">
        <v>225</v>
      </c>
      <c r="Q13" s="89">
        <v>29068117</v>
      </c>
      <c r="R13" s="92">
        <v>1222506061</v>
      </c>
      <c r="S13" s="87"/>
      <c r="T13" s="87"/>
      <c r="U13" s="87"/>
      <c r="V13" s="87" t="s">
        <v>162</v>
      </c>
      <c r="W13" s="93">
        <v>45411</v>
      </c>
      <c r="X13" s="93">
        <v>45483</v>
      </c>
      <c r="Y13" s="93"/>
      <c r="Z13" s="89">
        <v>31619551</v>
      </c>
      <c r="AA13" s="89">
        <v>0</v>
      </c>
      <c r="AB13" s="89">
        <v>1972445</v>
      </c>
      <c r="AC13" s="89">
        <v>0</v>
      </c>
      <c r="AD13" s="87"/>
      <c r="AE13" s="87"/>
      <c r="AF13" s="89">
        <v>0</v>
      </c>
      <c r="AG13" s="92"/>
      <c r="AH13" s="92"/>
      <c r="AI13" s="92"/>
      <c r="AJ13" s="92"/>
      <c r="AK13" s="92"/>
      <c r="AL13" s="89">
        <v>574499</v>
      </c>
      <c r="AM13" s="89">
        <v>0</v>
      </c>
      <c r="AN13" s="89">
        <v>0</v>
      </c>
      <c r="AO13" s="89">
        <v>1972445</v>
      </c>
      <c r="AP13" s="89">
        <v>0</v>
      </c>
      <c r="AQ13" s="89">
        <v>29072607</v>
      </c>
      <c r="AR13" s="89">
        <v>0</v>
      </c>
      <c r="AS13" s="89">
        <v>0</v>
      </c>
      <c r="AT13" s="89">
        <f>+AY12-AT12</f>
        <v>574499</v>
      </c>
      <c r="AU13" s="89">
        <v>0</v>
      </c>
      <c r="AV13" s="87">
        <v>4800066566</v>
      </c>
      <c r="AW13" s="93" t="s">
        <v>224</v>
      </c>
      <c r="AX13" s="87" t="s">
        <v>223</v>
      </c>
      <c r="AY13" s="89">
        <v>632832</v>
      </c>
    </row>
    <row r="14" spans="1:51" s="95" customFormat="1">
      <c r="A14" s="86">
        <v>800024390</v>
      </c>
      <c r="B14" s="87" t="s">
        <v>151</v>
      </c>
      <c r="C14" s="87" t="s">
        <v>16</v>
      </c>
      <c r="D14" s="87">
        <v>273353</v>
      </c>
      <c r="E14" s="87" t="s">
        <v>195</v>
      </c>
      <c r="F14" s="87" t="s">
        <v>196</v>
      </c>
      <c r="G14" s="88">
        <v>45050</v>
      </c>
      <c r="H14" s="88">
        <v>45575</v>
      </c>
      <c r="I14" s="89">
        <v>11854845</v>
      </c>
      <c r="J14" s="89">
        <v>6108789</v>
      </c>
      <c r="K14" s="90" t="s">
        <v>44</v>
      </c>
      <c r="L14" s="91" t="s">
        <v>45</v>
      </c>
      <c r="M14" s="87"/>
      <c r="N14" s="87"/>
      <c r="O14" s="87" t="s">
        <v>140</v>
      </c>
      <c r="P14" s="87" t="s">
        <v>197</v>
      </c>
      <c r="Q14" s="89">
        <v>0</v>
      </c>
      <c r="R14" s="92"/>
      <c r="S14" s="87"/>
      <c r="T14" s="87"/>
      <c r="U14" s="87"/>
      <c r="V14" s="87" t="s">
        <v>198</v>
      </c>
      <c r="W14" s="93">
        <v>45050</v>
      </c>
      <c r="X14" s="93"/>
      <c r="Y14" s="93"/>
      <c r="Z14" s="89">
        <v>11854845</v>
      </c>
      <c r="AA14" s="89">
        <v>0</v>
      </c>
      <c r="AB14" s="89">
        <v>0</v>
      </c>
      <c r="AC14" s="89">
        <v>0</v>
      </c>
      <c r="AD14" s="87"/>
      <c r="AE14" s="87"/>
      <c r="AF14" s="89">
        <v>11854845</v>
      </c>
      <c r="AG14" s="92" t="s">
        <v>20</v>
      </c>
      <c r="AH14" s="92" t="s">
        <v>199</v>
      </c>
      <c r="AI14" s="92" t="s">
        <v>200</v>
      </c>
      <c r="AJ14" s="92" t="s">
        <v>201</v>
      </c>
      <c r="AK14" s="92" t="s">
        <v>202</v>
      </c>
      <c r="AL14" s="89">
        <v>0</v>
      </c>
      <c r="AM14" s="89">
        <v>6108789</v>
      </c>
      <c r="AN14" s="89">
        <v>0</v>
      </c>
      <c r="AO14" s="89">
        <v>0</v>
      </c>
      <c r="AP14" s="89">
        <v>0</v>
      </c>
      <c r="AQ14" s="89">
        <v>0</v>
      </c>
      <c r="AR14" s="89">
        <v>0</v>
      </c>
      <c r="AS14" s="89">
        <v>0</v>
      </c>
      <c r="AT14" s="89">
        <v>0</v>
      </c>
      <c r="AU14" s="89">
        <v>0</v>
      </c>
      <c r="AV14" s="87"/>
      <c r="AW14" s="93"/>
      <c r="AX14" s="87"/>
      <c r="AY14" s="89">
        <v>0</v>
      </c>
    </row>
    <row r="15" spans="1:51" s="95" customFormat="1">
      <c r="A15" s="86">
        <v>800024390</v>
      </c>
      <c r="B15" s="87" t="s">
        <v>151</v>
      </c>
      <c r="C15" s="87" t="s">
        <v>16</v>
      </c>
      <c r="D15" s="87">
        <v>310157</v>
      </c>
      <c r="E15" s="87" t="s">
        <v>203</v>
      </c>
      <c r="F15" s="87" t="s">
        <v>204</v>
      </c>
      <c r="G15" s="88">
        <v>45575</v>
      </c>
      <c r="H15" s="88">
        <v>45575</v>
      </c>
      <c r="I15" s="89">
        <v>2820107</v>
      </c>
      <c r="J15" s="89">
        <v>2820107</v>
      </c>
      <c r="K15" s="90" t="s">
        <v>48</v>
      </c>
      <c r="L15" s="91" t="s">
        <v>49</v>
      </c>
      <c r="M15" s="87"/>
      <c r="N15" s="87"/>
      <c r="O15" s="87" t="s">
        <v>140</v>
      </c>
      <c r="P15" s="87" t="s">
        <v>197</v>
      </c>
      <c r="Q15" s="89">
        <v>0</v>
      </c>
      <c r="R15" s="92"/>
      <c r="S15" s="87"/>
      <c r="T15" s="87"/>
      <c r="U15" s="87"/>
      <c r="V15" s="87" t="s">
        <v>198</v>
      </c>
      <c r="W15" s="93">
        <v>45216</v>
      </c>
      <c r="X15" s="93"/>
      <c r="Y15" s="93"/>
      <c r="Z15" s="89">
        <v>2820107</v>
      </c>
      <c r="AA15" s="89">
        <v>0</v>
      </c>
      <c r="AB15" s="89">
        <v>0</v>
      </c>
      <c r="AC15" s="89">
        <v>0</v>
      </c>
      <c r="AD15" s="87"/>
      <c r="AE15" s="87"/>
      <c r="AF15" s="89">
        <v>2820107</v>
      </c>
      <c r="AG15" s="92" t="s">
        <v>20</v>
      </c>
      <c r="AH15" s="92" t="s">
        <v>205</v>
      </c>
      <c r="AI15" s="92" t="s">
        <v>200</v>
      </c>
      <c r="AJ15" s="92" t="s">
        <v>201</v>
      </c>
      <c r="AK15" s="92" t="s">
        <v>202</v>
      </c>
      <c r="AL15" s="89">
        <v>0</v>
      </c>
      <c r="AM15" s="89">
        <v>2820107</v>
      </c>
      <c r="AN15" s="89">
        <v>0</v>
      </c>
      <c r="AO15" s="89">
        <v>0</v>
      </c>
      <c r="AP15" s="89">
        <v>0</v>
      </c>
      <c r="AQ15" s="89">
        <v>0</v>
      </c>
      <c r="AR15" s="89">
        <v>0</v>
      </c>
      <c r="AS15" s="89">
        <v>0</v>
      </c>
      <c r="AT15" s="89">
        <v>0</v>
      </c>
      <c r="AU15" s="89">
        <v>0</v>
      </c>
      <c r="AV15" s="87"/>
      <c r="AW15" s="93"/>
      <c r="AX15" s="87"/>
      <c r="AY15" s="89">
        <v>0</v>
      </c>
    </row>
    <row r="16" spans="1:51" s="95" customFormat="1">
      <c r="A16" s="86">
        <v>800024390</v>
      </c>
      <c r="B16" s="87" t="s">
        <v>151</v>
      </c>
      <c r="C16" s="87" t="s">
        <v>16</v>
      </c>
      <c r="D16" s="87">
        <v>150767</v>
      </c>
      <c r="E16" s="87" t="s">
        <v>206</v>
      </c>
      <c r="F16" s="87" t="s">
        <v>207</v>
      </c>
      <c r="G16" s="88">
        <v>44449</v>
      </c>
      <c r="H16" s="88">
        <v>45575</v>
      </c>
      <c r="I16" s="89">
        <v>370265</v>
      </c>
      <c r="J16" s="89">
        <v>370265</v>
      </c>
      <c r="K16" s="90" t="s">
        <v>60</v>
      </c>
      <c r="L16" s="91" t="s">
        <v>61</v>
      </c>
      <c r="M16" s="87"/>
      <c r="N16" s="87"/>
      <c r="O16" s="87" t="s">
        <v>140</v>
      </c>
      <c r="P16" s="87" t="s">
        <v>197</v>
      </c>
      <c r="Q16" s="89">
        <v>0</v>
      </c>
      <c r="R16" s="92"/>
      <c r="S16" s="87"/>
      <c r="T16" s="87"/>
      <c r="U16" s="87"/>
      <c r="V16" s="87" t="s">
        <v>198</v>
      </c>
      <c r="W16" s="93">
        <v>44449</v>
      </c>
      <c r="X16" s="93"/>
      <c r="Y16" s="93"/>
      <c r="Z16" s="89">
        <v>370265</v>
      </c>
      <c r="AA16" s="89">
        <v>0</v>
      </c>
      <c r="AB16" s="89">
        <v>0</v>
      </c>
      <c r="AC16" s="89">
        <v>0</v>
      </c>
      <c r="AD16" s="87"/>
      <c r="AE16" s="87"/>
      <c r="AF16" s="89">
        <v>370265</v>
      </c>
      <c r="AG16" s="92" t="s">
        <v>20</v>
      </c>
      <c r="AH16" s="92" t="s">
        <v>208</v>
      </c>
      <c r="AI16" s="92" t="s">
        <v>209</v>
      </c>
      <c r="AJ16" s="92" t="s">
        <v>210</v>
      </c>
      <c r="AK16" s="92" t="s">
        <v>211</v>
      </c>
      <c r="AL16" s="89">
        <v>0</v>
      </c>
      <c r="AM16" s="89">
        <v>370265</v>
      </c>
      <c r="AN16" s="89">
        <v>0</v>
      </c>
      <c r="AO16" s="89">
        <v>0</v>
      </c>
      <c r="AP16" s="89">
        <v>0</v>
      </c>
      <c r="AQ16" s="89">
        <v>0</v>
      </c>
      <c r="AR16" s="89">
        <v>0</v>
      </c>
      <c r="AS16" s="89">
        <v>0</v>
      </c>
      <c r="AT16" s="89">
        <v>0</v>
      </c>
      <c r="AU16" s="89">
        <v>0</v>
      </c>
      <c r="AV16" s="87"/>
      <c r="AW16" s="93"/>
      <c r="AX16" s="87"/>
      <c r="AY16" s="89">
        <v>0</v>
      </c>
    </row>
    <row r="17" spans="1:51" s="95" customFormat="1">
      <c r="A17" s="86">
        <v>800024390</v>
      </c>
      <c r="B17" s="87" t="s">
        <v>151</v>
      </c>
      <c r="C17" s="87" t="s">
        <v>16</v>
      </c>
      <c r="D17" s="87">
        <v>113070</v>
      </c>
      <c r="E17" s="87" t="s">
        <v>212</v>
      </c>
      <c r="F17" s="87" t="s">
        <v>213</v>
      </c>
      <c r="G17" s="88">
        <v>44231</v>
      </c>
      <c r="H17" s="88">
        <v>45281</v>
      </c>
      <c r="I17" s="89">
        <v>260000</v>
      </c>
      <c r="J17" s="89">
        <v>260000</v>
      </c>
      <c r="K17" s="90" t="s">
        <v>40</v>
      </c>
      <c r="L17" s="91" t="s">
        <v>41</v>
      </c>
      <c r="M17" s="87"/>
      <c r="N17" s="87"/>
      <c r="O17" s="87" t="s">
        <v>217</v>
      </c>
      <c r="P17" s="87" t="s">
        <v>197</v>
      </c>
      <c r="Q17" s="89">
        <v>0</v>
      </c>
      <c r="R17" s="92"/>
      <c r="S17" s="87"/>
      <c r="T17" s="87"/>
      <c r="U17" s="87"/>
      <c r="V17" s="87" t="s">
        <v>198</v>
      </c>
      <c r="W17" s="93">
        <v>44231</v>
      </c>
      <c r="X17" s="93"/>
      <c r="Y17" s="93"/>
      <c r="Z17" s="89">
        <v>260000</v>
      </c>
      <c r="AA17" s="89">
        <v>0</v>
      </c>
      <c r="AB17" s="89">
        <v>0</v>
      </c>
      <c r="AC17" s="89">
        <v>0</v>
      </c>
      <c r="AD17" s="87"/>
      <c r="AE17" s="87"/>
      <c r="AF17" s="89">
        <v>260000</v>
      </c>
      <c r="AG17" s="92" t="s">
        <v>20</v>
      </c>
      <c r="AH17" s="92" t="s">
        <v>208</v>
      </c>
      <c r="AI17" s="92" t="s">
        <v>209</v>
      </c>
      <c r="AJ17" s="92" t="s">
        <v>210</v>
      </c>
      <c r="AK17" s="92" t="s">
        <v>211</v>
      </c>
      <c r="AL17" s="89">
        <v>0</v>
      </c>
      <c r="AM17" s="89">
        <v>260000</v>
      </c>
      <c r="AN17" s="89">
        <v>0</v>
      </c>
      <c r="AO17" s="89">
        <v>0</v>
      </c>
      <c r="AP17" s="89">
        <v>0</v>
      </c>
      <c r="AQ17" s="89">
        <v>0</v>
      </c>
      <c r="AR17" s="89">
        <v>0</v>
      </c>
      <c r="AS17" s="89">
        <v>0</v>
      </c>
      <c r="AT17" s="89">
        <v>0</v>
      </c>
      <c r="AU17" s="89">
        <v>0</v>
      </c>
      <c r="AV17" s="87"/>
      <c r="AW17" s="93"/>
      <c r="AX17" s="87"/>
      <c r="AY17" s="89">
        <v>0</v>
      </c>
    </row>
    <row r="18" spans="1:51" s="95" customFormat="1">
      <c r="A18" s="86">
        <v>800024390</v>
      </c>
      <c r="B18" s="87" t="s">
        <v>151</v>
      </c>
      <c r="C18" s="87" t="s">
        <v>16</v>
      </c>
      <c r="D18" s="87">
        <v>266385</v>
      </c>
      <c r="E18" s="87" t="s">
        <v>214</v>
      </c>
      <c r="F18" s="87" t="s">
        <v>215</v>
      </c>
      <c r="G18" s="88">
        <v>45016</v>
      </c>
      <c r="H18" s="88"/>
      <c r="I18" s="89">
        <v>1858773</v>
      </c>
      <c r="J18" s="89">
        <v>1858773</v>
      </c>
      <c r="K18" s="90" t="s">
        <v>42</v>
      </c>
      <c r="L18" s="91" t="s">
        <v>43</v>
      </c>
      <c r="M18" s="87"/>
      <c r="N18" s="87"/>
      <c r="O18" s="87" t="s">
        <v>141</v>
      </c>
      <c r="P18" s="87" t="s">
        <v>216</v>
      </c>
      <c r="Q18" s="89">
        <v>0</v>
      </c>
      <c r="R18" s="92"/>
      <c r="S18" s="87"/>
      <c r="T18" s="87"/>
      <c r="U18" s="87"/>
      <c r="V18" s="87"/>
      <c r="W18" s="93"/>
      <c r="X18" s="93"/>
      <c r="Y18" s="93"/>
      <c r="Z18" s="89">
        <v>0</v>
      </c>
      <c r="AA18" s="89">
        <v>0</v>
      </c>
      <c r="AB18" s="89">
        <v>0</v>
      </c>
      <c r="AC18" s="89">
        <v>0</v>
      </c>
      <c r="AD18" s="87"/>
      <c r="AE18" s="87"/>
      <c r="AF18" s="89">
        <v>0</v>
      </c>
      <c r="AG18" s="92"/>
      <c r="AH18" s="92"/>
      <c r="AI18" s="92"/>
      <c r="AJ18" s="92"/>
      <c r="AK18" s="92"/>
      <c r="AL18" s="89">
        <v>0</v>
      </c>
      <c r="AM18" s="89">
        <v>0</v>
      </c>
      <c r="AN18" s="89">
        <v>1858773</v>
      </c>
      <c r="AO18" s="89">
        <v>0</v>
      </c>
      <c r="AP18" s="89">
        <v>0</v>
      </c>
      <c r="AQ18" s="89">
        <v>0</v>
      </c>
      <c r="AR18" s="89">
        <v>0</v>
      </c>
      <c r="AS18" s="89">
        <v>0</v>
      </c>
      <c r="AT18" s="89">
        <v>0</v>
      </c>
      <c r="AU18" s="89">
        <v>0</v>
      </c>
      <c r="AV18" s="87"/>
      <c r="AW18" s="93"/>
      <c r="AX18" s="87"/>
      <c r="AY18" s="89">
        <v>0</v>
      </c>
    </row>
    <row r="19" spans="1:51" s="95" customFormat="1">
      <c r="A19" s="86">
        <v>800024390</v>
      </c>
      <c r="B19" s="87" t="s">
        <v>151</v>
      </c>
      <c r="C19" s="87" t="s">
        <v>16</v>
      </c>
      <c r="D19" s="87">
        <v>384503</v>
      </c>
      <c r="E19" s="87" t="s">
        <v>163</v>
      </c>
      <c r="F19" s="87" t="s">
        <v>164</v>
      </c>
      <c r="G19" s="88">
        <v>45559</v>
      </c>
      <c r="H19" s="88">
        <v>45574</v>
      </c>
      <c r="I19" s="89">
        <v>294664</v>
      </c>
      <c r="J19" s="89">
        <v>294664</v>
      </c>
      <c r="K19" s="90" t="s">
        <v>34</v>
      </c>
      <c r="L19" s="91" t="s">
        <v>35</v>
      </c>
      <c r="M19" s="87"/>
      <c r="N19" s="87"/>
      <c r="O19" s="87" t="s">
        <v>218</v>
      </c>
      <c r="P19" s="87" t="s">
        <v>165</v>
      </c>
      <c r="Q19" s="89">
        <v>294664</v>
      </c>
      <c r="R19" s="92">
        <v>1222531982</v>
      </c>
      <c r="S19" s="87"/>
      <c r="T19" s="87"/>
      <c r="U19" s="87"/>
      <c r="V19" s="87" t="s">
        <v>162</v>
      </c>
      <c r="W19" s="93">
        <v>45559</v>
      </c>
      <c r="X19" s="93">
        <v>45574</v>
      </c>
      <c r="Y19" s="93"/>
      <c r="Z19" s="89">
        <v>294664</v>
      </c>
      <c r="AA19" s="89">
        <v>0</v>
      </c>
      <c r="AB19" s="89">
        <v>0</v>
      </c>
      <c r="AC19" s="89">
        <v>0</v>
      </c>
      <c r="AD19" s="87"/>
      <c r="AE19" s="87"/>
      <c r="AF19" s="89">
        <v>0</v>
      </c>
      <c r="AG19" s="92"/>
      <c r="AH19" s="92"/>
      <c r="AI19" s="92"/>
      <c r="AJ19" s="92"/>
      <c r="AK19" s="92"/>
      <c r="AL19" s="89">
        <v>0</v>
      </c>
      <c r="AM19" s="89">
        <v>0</v>
      </c>
      <c r="AN19" s="89">
        <v>0</v>
      </c>
      <c r="AO19" s="89">
        <v>0</v>
      </c>
      <c r="AP19" s="89">
        <v>0</v>
      </c>
      <c r="AQ19" s="89">
        <v>294664</v>
      </c>
      <c r="AR19" s="89">
        <v>0</v>
      </c>
      <c r="AS19" s="89">
        <v>0</v>
      </c>
      <c r="AT19" s="89">
        <v>0</v>
      </c>
      <c r="AU19" s="89">
        <v>0</v>
      </c>
      <c r="AV19" s="87"/>
      <c r="AW19" s="93"/>
      <c r="AX19" s="87"/>
      <c r="AY19" s="89">
        <v>0</v>
      </c>
    </row>
    <row r="20" spans="1:51" s="95" customFormat="1">
      <c r="A20" s="86">
        <v>800024390</v>
      </c>
      <c r="B20" s="87" t="s">
        <v>151</v>
      </c>
      <c r="C20" s="87" t="s">
        <v>16</v>
      </c>
      <c r="D20" s="87">
        <v>291415</v>
      </c>
      <c r="E20" s="87" t="s">
        <v>193</v>
      </c>
      <c r="F20" s="87" t="s">
        <v>194</v>
      </c>
      <c r="G20" s="88">
        <v>45208</v>
      </c>
      <c r="H20" s="88">
        <v>45208</v>
      </c>
      <c r="I20" s="89">
        <v>16188938</v>
      </c>
      <c r="J20" s="89">
        <v>3024861</v>
      </c>
      <c r="K20" s="90" t="s">
        <v>28</v>
      </c>
      <c r="L20" s="91" t="s">
        <v>29</v>
      </c>
      <c r="M20" s="87"/>
      <c r="N20" s="87"/>
      <c r="O20" s="87" t="s">
        <v>218</v>
      </c>
      <c r="P20" s="87" t="s">
        <v>165</v>
      </c>
      <c r="Q20" s="89">
        <v>0</v>
      </c>
      <c r="R20" s="92"/>
      <c r="S20" s="87"/>
      <c r="T20" s="87"/>
      <c r="U20" s="87"/>
      <c r="V20" s="87" t="s">
        <v>162</v>
      </c>
      <c r="W20" s="93">
        <v>45131</v>
      </c>
      <c r="X20" s="93">
        <v>45208</v>
      </c>
      <c r="Y20" s="93"/>
      <c r="Z20" s="89">
        <v>16188938</v>
      </c>
      <c r="AA20" s="89">
        <v>0</v>
      </c>
      <c r="AB20" s="89">
        <v>72100</v>
      </c>
      <c r="AC20" s="89">
        <v>0</v>
      </c>
      <c r="AD20" s="87"/>
      <c r="AE20" s="87"/>
      <c r="AF20" s="89">
        <v>0</v>
      </c>
      <c r="AG20" s="92"/>
      <c r="AH20" s="92"/>
      <c r="AI20" s="92"/>
      <c r="AJ20" s="92"/>
      <c r="AK20" s="92"/>
      <c r="AL20" s="89">
        <v>0</v>
      </c>
      <c r="AM20" s="89">
        <v>0</v>
      </c>
      <c r="AN20" s="89">
        <v>0</v>
      </c>
      <c r="AO20" s="89">
        <v>0</v>
      </c>
      <c r="AP20" s="89">
        <v>0</v>
      </c>
      <c r="AQ20" s="89">
        <v>3024861</v>
      </c>
      <c r="AR20" s="89">
        <v>0</v>
      </c>
      <c r="AS20" s="89">
        <v>0</v>
      </c>
      <c r="AT20" s="89">
        <v>0</v>
      </c>
      <c r="AU20" s="89">
        <v>0</v>
      </c>
      <c r="AV20" s="87"/>
      <c r="AW20" s="93"/>
      <c r="AX20" s="87"/>
      <c r="AY20" s="89">
        <v>0</v>
      </c>
    </row>
    <row r="23" spans="1:51">
      <c r="AX23" s="100">
        <v>140832</v>
      </c>
    </row>
    <row r="24" spans="1:51">
      <c r="AX24" s="100">
        <v>492000</v>
      </c>
    </row>
  </sheetData>
  <autoFilter ref="A2:AZ20">
    <sortState ref="A3:AZ20">
      <sortCondition ref="P2"/>
    </sortState>
  </autoFilter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5" workbookViewId="0">
      <selection activeCell="I26" sqref="I26"/>
    </sheetView>
  </sheetViews>
  <sheetFormatPr baseColWidth="10" defaultRowHeight="12.5"/>
  <cols>
    <col min="1" max="1" width="1" style="10" customWidth="1"/>
    <col min="2" max="2" width="10.90625" style="10"/>
    <col min="3" max="3" width="17.54296875" style="10" customWidth="1"/>
    <col min="4" max="4" width="11.54296875" style="10" customWidth="1"/>
    <col min="5" max="8" width="10.90625" style="10"/>
    <col min="9" max="9" width="22.54296875" style="10" customWidth="1"/>
    <col min="10" max="10" width="14" style="10" customWidth="1"/>
    <col min="11" max="11" width="1.7265625" style="10" customWidth="1"/>
    <col min="12" max="256" width="10.90625" style="10"/>
    <col min="257" max="257" width="1" style="10" customWidth="1"/>
    <col min="258" max="258" width="10.90625" style="10"/>
    <col min="259" max="259" width="17.54296875" style="10" customWidth="1"/>
    <col min="260" max="260" width="11.54296875" style="10" customWidth="1"/>
    <col min="261" max="264" width="10.90625" style="10"/>
    <col min="265" max="265" width="22.54296875" style="10" customWidth="1"/>
    <col min="266" max="266" width="14" style="10" customWidth="1"/>
    <col min="267" max="267" width="1.7265625" style="10" customWidth="1"/>
    <col min="268" max="512" width="10.90625" style="10"/>
    <col min="513" max="513" width="1" style="10" customWidth="1"/>
    <col min="514" max="514" width="10.90625" style="10"/>
    <col min="515" max="515" width="17.54296875" style="10" customWidth="1"/>
    <col min="516" max="516" width="11.54296875" style="10" customWidth="1"/>
    <col min="517" max="520" width="10.90625" style="10"/>
    <col min="521" max="521" width="22.54296875" style="10" customWidth="1"/>
    <col min="522" max="522" width="14" style="10" customWidth="1"/>
    <col min="523" max="523" width="1.7265625" style="10" customWidth="1"/>
    <col min="524" max="768" width="10.90625" style="10"/>
    <col min="769" max="769" width="1" style="10" customWidth="1"/>
    <col min="770" max="770" width="10.90625" style="10"/>
    <col min="771" max="771" width="17.54296875" style="10" customWidth="1"/>
    <col min="772" max="772" width="11.54296875" style="10" customWidth="1"/>
    <col min="773" max="776" width="10.90625" style="10"/>
    <col min="777" max="777" width="22.54296875" style="10" customWidth="1"/>
    <col min="778" max="778" width="14" style="10" customWidth="1"/>
    <col min="779" max="779" width="1.7265625" style="10" customWidth="1"/>
    <col min="780" max="1024" width="10.90625" style="10"/>
    <col min="1025" max="1025" width="1" style="10" customWidth="1"/>
    <col min="1026" max="1026" width="10.90625" style="10"/>
    <col min="1027" max="1027" width="17.54296875" style="10" customWidth="1"/>
    <col min="1028" max="1028" width="11.54296875" style="10" customWidth="1"/>
    <col min="1029" max="1032" width="10.90625" style="10"/>
    <col min="1033" max="1033" width="22.54296875" style="10" customWidth="1"/>
    <col min="1034" max="1034" width="14" style="10" customWidth="1"/>
    <col min="1035" max="1035" width="1.7265625" style="10" customWidth="1"/>
    <col min="1036" max="1280" width="10.90625" style="10"/>
    <col min="1281" max="1281" width="1" style="10" customWidth="1"/>
    <col min="1282" max="1282" width="10.90625" style="10"/>
    <col min="1283" max="1283" width="17.54296875" style="10" customWidth="1"/>
    <col min="1284" max="1284" width="11.54296875" style="10" customWidth="1"/>
    <col min="1285" max="1288" width="10.90625" style="10"/>
    <col min="1289" max="1289" width="22.54296875" style="10" customWidth="1"/>
    <col min="1290" max="1290" width="14" style="10" customWidth="1"/>
    <col min="1291" max="1291" width="1.7265625" style="10" customWidth="1"/>
    <col min="1292" max="1536" width="10.90625" style="10"/>
    <col min="1537" max="1537" width="1" style="10" customWidth="1"/>
    <col min="1538" max="1538" width="10.90625" style="10"/>
    <col min="1539" max="1539" width="17.54296875" style="10" customWidth="1"/>
    <col min="1540" max="1540" width="11.54296875" style="10" customWidth="1"/>
    <col min="1541" max="1544" width="10.90625" style="10"/>
    <col min="1545" max="1545" width="22.54296875" style="10" customWidth="1"/>
    <col min="1546" max="1546" width="14" style="10" customWidth="1"/>
    <col min="1547" max="1547" width="1.7265625" style="10" customWidth="1"/>
    <col min="1548" max="1792" width="10.90625" style="10"/>
    <col min="1793" max="1793" width="1" style="10" customWidth="1"/>
    <col min="1794" max="1794" width="10.90625" style="10"/>
    <col min="1795" max="1795" width="17.54296875" style="10" customWidth="1"/>
    <col min="1796" max="1796" width="11.54296875" style="10" customWidth="1"/>
    <col min="1797" max="1800" width="10.90625" style="10"/>
    <col min="1801" max="1801" width="22.54296875" style="10" customWidth="1"/>
    <col min="1802" max="1802" width="14" style="10" customWidth="1"/>
    <col min="1803" max="1803" width="1.7265625" style="10" customWidth="1"/>
    <col min="1804" max="2048" width="10.90625" style="10"/>
    <col min="2049" max="2049" width="1" style="10" customWidth="1"/>
    <col min="2050" max="2050" width="10.90625" style="10"/>
    <col min="2051" max="2051" width="17.54296875" style="10" customWidth="1"/>
    <col min="2052" max="2052" width="11.54296875" style="10" customWidth="1"/>
    <col min="2053" max="2056" width="10.90625" style="10"/>
    <col min="2057" max="2057" width="22.54296875" style="10" customWidth="1"/>
    <col min="2058" max="2058" width="14" style="10" customWidth="1"/>
    <col min="2059" max="2059" width="1.7265625" style="10" customWidth="1"/>
    <col min="2060" max="2304" width="10.90625" style="10"/>
    <col min="2305" max="2305" width="1" style="10" customWidth="1"/>
    <col min="2306" max="2306" width="10.90625" style="10"/>
    <col min="2307" max="2307" width="17.54296875" style="10" customWidth="1"/>
    <col min="2308" max="2308" width="11.54296875" style="10" customWidth="1"/>
    <col min="2309" max="2312" width="10.90625" style="10"/>
    <col min="2313" max="2313" width="22.54296875" style="10" customWidth="1"/>
    <col min="2314" max="2314" width="14" style="10" customWidth="1"/>
    <col min="2315" max="2315" width="1.7265625" style="10" customWidth="1"/>
    <col min="2316" max="2560" width="10.90625" style="10"/>
    <col min="2561" max="2561" width="1" style="10" customWidth="1"/>
    <col min="2562" max="2562" width="10.90625" style="10"/>
    <col min="2563" max="2563" width="17.54296875" style="10" customWidth="1"/>
    <col min="2564" max="2564" width="11.54296875" style="10" customWidth="1"/>
    <col min="2565" max="2568" width="10.90625" style="10"/>
    <col min="2569" max="2569" width="22.54296875" style="10" customWidth="1"/>
    <col min="2570" max="2570" width="14" style="10" customWidth="1"/>
    <col min="2571" max="2571" width="1.7265625" style="10" customWidth="1"/>
    <col min="2572" max="2816" width="10.90625" style="10"/>
    <col min="2817" max="2817" width="1" style="10" customWidth="1"/>
    <col min="2818" max="2818" width="10.90625" style="10"/>
    <col min="2819" max="2819" width="17.54296875" style="10" customWidth="1"/>
    <col min="2820" max="2820" width="11.54296875" style="10" customWidth="1"/>
    <col min="2821" max="2824" width="10.90625" style="10"/>
    <col min="2825" max="2825" width="22.54296875" style="10" customWidth="1"/>
    <col min="2826" max="2826" width="14" style="10" customWidth="1"/>
    <col min="2827" max="2827" width="1.7265625" style="10" customWidth="1"/>
    <col min="2828" max="3072" width="10.90625" style="10"/>
    <col min="3073" max="3073" width="1" style="10" customWidth="1"/>
    <col min="3074" max="3074" width="10.90625" style="10"/>
    <col min="3075" max="3075" width="17.54296875" style="10" customWidth="1"/>
    <col min="3076" max="3076" width="11.54296875" style="10" customWidth="1"/>
    <col min="3077" max="3080" width="10.90625" style="10"/>
    <col min="3081" max="3081" width="22.54296875" style="10" customWidth="1"/>
    <col min="3082" max="3082" width="14" style="10" customWidth="1"/>
    <col min="3083" max="3083" width="1.7265625" style="10" customWidth="1"/>
    <col min="3084" max="3328" width="10.90625" style="10"/>
    <col min="3329" max="3329" width="1" style="10" customWidth="1"/>
    <col min="3330" max="3330" width="10.90625" style="10"/>
    <col min="3331" max="3331" width="17.54296875" style="10" customWidth="1"/>
    <col min="3332" max="3332" width="11.54296875" style="10" customWidth="1"/>
    <col min="3333" max="3336" width="10.90625" style="10"/>
    <col min="3337" max="3337" width="22.54296875" style="10" customWidth="1"/>
    <col min="3338" max="3338" width="14" style="10" customWidth="1"/>
    <col min="3339" max="3339" width="1.7265625" style="10" customWidth="1"/>
    <col min="3340" max="3584" width="10.90625" style="10"/>
    <col min="3585" max="3585" width="1" style="10" customWidth="1"/>
    <col min="3586" max="3586" width="10.90625" style="10"/>
    <col min="3587" max="3587" width="17.54296875" style="10" customWidth="1"/>
    <col min="3588" max="3588" width="11.54296875" style="10" customWidth="1"/>
    <col min="3589" max="3592" width="10.90625" style="10"/>
    <col min="3593" max="3593" width="22.54296875" style="10" customWidth="1"/>
    <col min="3594" max="3594" width="14" style="10" customWidth="1"/>
    <col min="3595" max="3595" width="1.7265625" style="10" customWidth="1"/>
    <col min="3596" max="3840" width="10.90625" style="10"/>
    <col min="3841" max="3841" width="1" style="10" customWidth="1"/>
    <col min="3842" max="3842" width="10.90625" style="10"/>
    <col min="3843" max="3843" width="17.54296875" style="10" customWidth="1"/>
    <col min="3844" max="3844" width="11.54296875" style="10" customWidth="1"/>
    <col min="3845" max="3848" width="10.90625" style="10"/>
    <col min="3849" max="3849" width="22.54296875" style="10" customWidth="1"/>
    <col min="3850" max="3850" width="14" style="10" customWidth="1"/>
    <col min="3851" max="3851" width="1.7265625" style="10" customWidth="1"/>
    <col min="3852" max="4096" width="10.90625" style="10"/>
    <col min="4097" max="4097" width="1" style="10" customWidth="1"/>
    <col min="4098" max="4098" width="10.90625" style="10"/>
    <col min="4099" max="4099" width="17.54296875" style="10" customWidth="1"/>
    <col min="4100" max="4100" width="11.54296875" style="10" customWidth="1"/>
    <col min="4101" max="4104" width="10.90625" style="10"/>
    <col min="4105" max="4105" width="22.54296875" style="10" customWidth="1"/>
    <col min="4106" max="4106" width="14" style="10" customWidth="1"/>
    <col min="4107" max="4107" width="1.7265625" style="10" customWidth="1"/>
    <col min="4108" max="4352" width="10.90625" style="10"/>
    <col min="4353" max="4353" width="1" style="10" customWidth="1"/>
    <col min="4354" max="4354" width="10.90625" style="10"/>
    <col min="4355" max="4355" width="17.54296875" style="10" customWidth="1"/>
    <col min="4356" max="4356" width="11.54296875" style="10" customWidth="1"/>
    <col min="4357" max="4360" width="10.90625" style="10"/>
    <col min="4361" max="4361" width="22.54296875" style="10" customWidth="1"/>
    <col min="4362" max="4362" width="14" style="10" customWidth="1"/>
    <col min="4363" max="4363" width="1.7265625" style="10" customWidth="1"/>
    <col min="4364" max="4608" width="10.90625" style="10"/>
    <col min="4609" max="4609" width="1" style="10" customWidth="1"/>
    <col min="4610" max="4610" width="10.90625" style="10"/>
    <col min="4611" max="4611" width="17.54296875" style="10" customWidth="1"/>
    <col min="4612" max="4612" width="11.54296875" style="10" customWidth="1"/>
    <col min="4613" max="4616" width="10.90625" style="10"/>
    <col min="4617" max="4617" width="22.54296875" style="10" customWidth="1"/>
    <col min="4618" max="4618" width="14" style="10" customWidth="1"/>
    <col min="4619" max="4619" width="1.7265625" style="10" customWidth="1"/>
    <col min="4620" max="4864" width="10.90625" style="10"/>
    <col min="4865" max="4865" width="1" style="10" customWidth="1"/>
    <col min="4866" max="4866" width="10.90625" style="10"/>
    <col min="4867" max="4867" width="17.54296875" style="10" customWidth="1"/>
    <col min="4868" max="4868" width="11.54296875" style="10" customWidth="1"/>
    <col min="4869" max="4872" width="10.90625" style="10"/>
    <col min="4873" max="4873" width="22.54296875" style="10" customWidth="1"/>
    <col min="4874" max="4874" width="14" style="10" customWidth="1"/>
    <col min="4875" max="4875" width="1.7265625" style="10" customWidth="1"/>
    <col min="4876" max="5120" width="10.90625" style="10"/>
    <col min="5121" max="5121" width="1" style="10" customWidth="1"/>
    <col min="5122" max="5122" width="10.90625" style="10"/>
    <col min="5123" max="5123" width="17.54296875" style="10" customWidth="1"/>
    <col min="5124" max="5124" width="11.54296875" style="10" customWidth="1"/>
    <col min="5125" max="5128" width="10.90625" style="10"/>
    <col min="5129" max="5129" width="22.54296875" style="10" customWidth="1"/>
    <col min="5130" max="5130" width="14" style="10" customWidth="1"/>
    <col min="5131" max="5131" width="1.7265625" style="10" customWidth="1"/>
    <col min="5132" max="5376" width="10.90625" style="10"/>
    <col min="5377" max="5377" width="1" style="10" customWidth="1"/>
    <col min="5378" max="5378" width="10.90625" style="10"/>
    <col min="5379" max="5379" width="17.54296875" style="10" customWidth="1"/>
    <col min="5380" max="5380" width="11.54296875" style="10" customWidth="1"/>
    <col min="5381" max="5384" width="10.90625" style="10"/>
    <col min="5385" max="5385" width="22.54296875" style="10" customWidth="1"/>
    <col min="5386" max="5386" width="14" style="10" customWidth="1"/>
    <col min="5387" max="5387" width="1.7265625" style="10" customWidth="1"/>
    <col min="5388" max="5632" width="10.90625" style="10"/>
    <col min="5633" max="5633" width="1" style="10" customWidth="1"/>
    <col min="5634" max="5634" width="10.90625" style="10"/>
    <col min="5635" max="5635" width="17.54296875" style="10" customWidth="1"/>
    <col min="5636" max="5636" width="11.54296875" style="10" customWidth="1"/>
    <col min="5637" max="5640" width="10.90625" style="10"/>
    <col min="5641" max="5641" width="22.54296875" style="10" customWidth="1"/>
    <col min="5642" max="5642" width="14" style="10" customWidth="1"/>
    <col min="5643" max="5643" width="1.7265625" style="10" customWidth="1"/>
    <col min="5644" max="5888" width="10.90625" style="10"/>
    <col min="5889" max="5889" width="1" style="10" customWidth="1"/>
    <col min="5890" max="5890" width="10.90625" style="10"/>
    <col min="5891" max="5891" width="17.54296875" style="10" customWidth="1"/>
    <col min="5892" max="5892" width="11.54296875" style="10" customWidth="1"/>
    <col min="5893" max="5896" width="10.90625" style="10"/>
    <col min="5897" max="5897" width="22.54296875" style="10" customWidth="1"/>
    <col min="5898" max="5898" width="14" style="10" customWidth="1"/>
    <col min="5899" max="5899" width="1.7265625" style="10" customWidth="1"/>
    <col min="5900" max="6144" width="10.90625" style="10"/>
    <col min="6145" max="6145" width="1" style="10" customWidth="1"/>
    <col min="6146" max="6146" width="10.90625" style="10"/>
    <col min="6147" max="6147" width="17.54296875" style="10" customWidth="1"/>
    <col min="6148" max="6148" width="11.54296875" style="10" customWidth="1"/>
    <col min="6149" max="6152" width="10.90625" style="10"/>
    <col min="6153" max="6153" width="22.54296875" style="10" customWidth="1"/>
    <col min="6154" max="6154" width="14" style="10" customWidth="1"/>
    <col min="6155" max="6155" width="1.7265625" style="10" customWidth="1"/>
    <col min="6156" max="6400" width="10.90625" style="10"/>
    <col min="6401" max="6401" width="1" style="10" customWidth="1"/>
    <col min="6402" max="6402" width="10.90625" style="10"/>
    <col min="6403" max="6403" width="17.54296875" style="10" customWidth="1"/>
    <col min="6404" max="6404" width="11.54296875" style="10" customWidth="1"/>
    <col min="6405" max="6408" width="10.90625" style="10"/>
    <col min="6409" max="6409" width="22.54296875" style="10" customWidth="1"/>
    <col min="6410" max="6410" width="14" style="10" customWidth="1"/>
    <col min="6411" max="6411" width="1.7265625" style="10" customWidth="1"/>
    <col min="6412" max="6656" width="10.90625" style="10"/>
    <col min="6657" max="6657" width="1" style="10" customWidth="1"/>
    <col min="6658" max="6658" width="10.90625" style="10"/>
    <col min="6659" max="6659" width="17.54296875" style="10" customWidth="1"/>
    <col min="6660" max="6660" width="11.54296875" style="10" customWidth="1"/>
    <col min="6661" max="6664" width="10.90625" style="10"/>
    <col min="6665" max="6665" width="22.54296875" style="10" customWidth="1"/>
    <col min="6666" max="6666" width="14" style="10" customWidth="1"/>
    <col min="6667" max="6667" width="1.7265625" style="10" customWidth="1"/>
    <col min="6668" max="6912" width="10.90625" style="10"/>
    <col min="6913" max="6913" width="1" style="10" customWidth="1"/>
    <col min="6914" max="6914" width="10.90625" style="10"/>
    <col min="6915" max="6915" width="17.54296875" style="10" customWidth="1"/>
    <col min="6916" max="6916" width="11.54296875" style="10" customWidth="1"/>
    <col min="6917" max="6920" width="10.90625" style="10"/>
    <col min="6921" max="6921" width="22.54296875" style="10" customWidth="1"/>
    <col min="6922" max="6922" width="14" style="10" customWidth="1"/>
    <col min="6923" max="6923" width="1.7265625" style="10" customWidth="1"/>
    <col min="6924" max="7168" width="10.90625" style="10"/>
    <col min="7169" max="7169" width="1" style="10" customWidth="1"/>
    <col min="7170" max="7170" width="10.90625" style="10"/>
    <col min="7171" max="7171" width="17.54296875" style="10" customWidth="1"/>
    <col min="7172" max="7172" width="11.54296875" style="10" customWidth="1"/>
    <col min="7173" max="7176" width="10.90625" style="10"/>
    <col min="7177" max="7177" width="22.54296875" style="10" customWidth="1"/>
    <col min="7178" max="7178" width="14" style="10" customWidth="1"/>
    <col min="7179" max="7179" width="1.7265625" style="10" customWidth="1"/>
    <col min="7180" max="7424" width="10.90625" style="10"/>
    <col min="7425" max="7425" width="1" style="10" customWidth="1"/>
    <col min="7426" max="7426" width="10.90625" style="10"/>
    <col min="7427" max="7427" width="17.54296875" style="10" customWidth="1"/>
    <col min="7428" max="7428" width="11.54296875" style="10" customWidth="1"/>
    <col min="7429" max="7432" width="10.90625" style="10"/>
    <col min="7433" max="7433" width="22.54296875" style="10" customWidth="1"/>
    <col min="7434" max="7434" width="14" style="10" customWidth="1"/>
    <col min="7435" max="7435" width="1.7265625" style="10" customWidth="1"/>
    <col min="7436" max="7680" width="10.90625" style="10"/>
    <col min="7681" max="7681" width="1" style="10" customWidth="1"/>
    <col min="7682" max="7682" width="10.90625" style="10"/>
    <col min="7683" max="7683" width="17.54296875" style="10" customWidth="1"/>
    <col min="7684" max="7684" width="11.54296875" style="10" customWidth="1"/>
    <col min="7685" max="7688" width="10.90625" style="10"/>
    <col min="7689" max="7689" width="22.54296875" style="10" customWidth="1"/>
    <col min="7690" max="7690" width="14" style="10" customWidth="1"/>
    <col min="7691" max="7691" width="1.7265625" style="10" customWidth="1"/>
    <col min="7692" max="7936" width="10.90625" style="10"/>
    <col min="7937" max="7937" width="1" style="10" customWidth="1"/>
    <col min="7938" max="7938" width="10.90625" style="10"/>
    <col min="7939" max="7939" width="17.54296875" style="10" customWidth="1"/>
    <col min="7940" max="7940" width="11.54296875" style="10" customWidth="1"/>
    <col min="7941" max="7944" width="10.90625" style="10"/>
    <col min="7945" max="7945" width="22.54296875" style="10" customWidth="1"/>
    <col min="7946" max="7946" width="14" style="10" customWidth="1"/>
    <col min="7947" max="7947" width="1.7265625" style="10" customWidth="1"/>
    <col min="7948" max="8192" width="10.90625" style="10"/>
    <col min="8193" max="8193" width="1" style="10" customWidth="1"/>
    <col min="8194" max="8194" width="10.90625" style="10"/>
    <col min="8195" max="8195" width="17.54296875" style="10" customWidth="1"/>
    <col min="8196" max="8196" width="11.54296875" style="10" customWidth="1"/>
    <col min="8197" max="8200" width="10.90625" style="10"/>
    <col min="8201" max="8201" width="22.54296875" style="10" customWidth="1"/>
    <col min="8202" max="8202" width="14" style="10" customWidth="1"/>
    <col min="8203" max="8203" width="1.7265625" style="10" customWidth="1"/>
    <col min="8204" max="8448" width="10.90625" style="10"/>
    <col min="8449" max="8449" width="1" style="10" customWidth="1"/>
    <col min="8450" max="8450" width="10.90625" style="10"/>
    <col min="8451" max="8451" width="17.54296875" style="10" customWidth="1"/>
    <col min="8452" max="8452" width="11.54296875" style="10" customWidth="1"/>
    <col min="8453" max="8456" width="10.90625" style="10"/>
    <col min="8457" max="8457" width="22.54296875" style="10" customWidth="1"/>
    <col min="8458" max="8458" width="14" style="10" customWidth="1"/>
    <col min="8459" max="8459" width="1.7265625" style="10" customWidth="1"/>
    <col min="8460" max="8704" width="10.90625" style="10"/>
    <col min="8705" max="8705" width="1" style="10" customWidth="1"/>
    <col min="8706" max="8706" width="10.90625" style="10"/>
    <col min="8707" max="8707" width="17.54296875" style="10" customWidth="1"/>
    <col min="8708" max="8708" width="11.54296875" style="10" customWidth="1"/>
    <col min="8709" max="8712" width="10.90625" style="10"/>
    <col min="8713" max="8713" width="22.54296875" style="10" customWidth="1"/>
    <col min="8714" max="8714" width="14" style="10" customWidth="1"/>
    <col min="8715" max="8715" width="1.7265625" style="10" customWidth="1"/>
    <col min="8716" max="8960" width="10.90625" style="10"/>
    <col min="8961" max="8961" width="1" style="10" customWidth="1"/>
    <col min="8962" max="8962" width="10.90625" style="10"/>
    <col min="8963" max="8963" width="17.54296875" style="10" customWidth="1"/>
    <col min="8964" max="8964" width="11.54296875" style="10" customWidth="1"/>
    <col min="8965" max="8968" width="10.90625" style="10"/>
    <col min="8969" max="8969" width="22.54296875" style="10" customWidth="1"/>
    <col min="8970" max="8970" width="14" style="10" customWidth="1"/>
    <col min="8971" max="8971" width="1.7265625" style="10" customWidth="1"/>
    <col min="8972" max="9216" width="10.90625" style="10"/>
    <col min="9217" max="9217" width="1" style="10" customWidth="1"/>
    <col min="9218" max="9218" width="10.90625" style="10"/>
    <col min="9219" max="9219" width="17.54296875" style="10" customWidth="1"/>
    <col min="9220" max="9220" width="11.54296875" style="10" customWidth="1"/>
    <col min="9221" max="9224" width="10.90625" style="10"/>
    <col min="9225" max="9225" width="22.54296875" style="10" customWidth="1"/>
    <col min="9226" max="9226" width="14" style="10" customWidth="1"/>
    <col min="9227" max="9227" width="1.7265625" style="10" customWidth="1"/>
    <col min="9228" max="9472" width="10.90625" style="10"/>
    <col min="9473" max="9473" width="1" style="10" customWidth="1"/>
    <col min="9474" max="9474" width="10.90625" style="10"/>
    <col min="9475" max="9475" width="17.54296875" style="10" customWidth="1"/>
    <col min="9476" max="9476" width="11.54296875" style="10" customWidth="1"/>
    <col min="9477" max="9480" width="10.90625" style="10"/>
    <col min="9481" max="9481" width="22.54296875" style="10" customWidth="1"/>
    <col min="9482" max="9482" width="14" style="10" customWidth="1"/>
    <col min="9483" max="9483" width="1.7265625" style="10" customWidth="1"/>
    <col min="9484" max="9728" width="10.90625" style="10"/>
    <col min="9729" max="9729" width="1" style="10" customWidth="1"/>
    <col min="9730" max="9730" width="10.90625" style="10"/>
    <col min="9731" max="9731" width="17.54296875" style="10" customWidth="1"/>
    <col min="9732" max="9732" width="11.54296875" style="10" customWidth="1"/>
    <col min="9733" max="9736" width="10.90625" style="10"/>
    <col min="9737" max="9737" width="22.54296875" style="10" customWidth="1"/>
    <col min="9738" max="9738" width="14" style="10" customWidth="1"/>
    <col min="9739" max="9739" width="1.7265625" style="10" customWidth="1"/>
    <col min="9740" max="9984" width="10.90625" style="10"/>
    <col min="9985" max="9985" width="1" style="10" customWidth="1"/>
    <col min="9986" max="9986" width="10.90625" style="10"/>
    <col min="9987" max="9987" width="17.54296875" style="10" customWidth="1"/>
    <col min="9988" max="9988" width="11.54296875" style="10" customWidth="1"/>
    <col min="9989" max="9992" width="10.90625" style="10"/>
    <col min="9993" max="9993" width="22.54296875" style="10" customWidth="1"/>
    <col min="9994" max="9994" width="14" style="10" customWidth="1"/>
    <col min="9995" max="9995" width="1.7265625" style="10" customWidth="1"/>
    <col min="9996" max="10240" width="10.90625" style="10"/>
    <col min="10241" max="10241" width="1" style="10" customWidth="1"/>
    <col min="10242" max="10242" width="10.90625" style="10"/>
    <col min="10243" max="10243" width="17.54296875" style="10" customWidth="1"/>
    <col min="10244" max="10244" width="11.54296875" style="10" customWidth="1"/>
    <col min="10245" max="10248" width="10.90625" style="10"/>
    <col min="10249" max="10249" width="22.54296875" style="10" customWidth="1"/>
    <col min="10250" max="10250" width="14" style="10" customWidth="1"/>
    <col min="10251" max="10251" width="1.7265625" style="10" customWidth="1"/>
    <col min="10252" max="10496" width="10.90625" style="10"/>
    <col min="10497" max="10497" width="1" style="10" customWidth="1"/>
    <col min="10498" max="10498" width="10.90625" style="10"/>
    <col min="10499" max="10499" width="17.54296875" style="10" customWidth="1"/>
    <col min="10500" max="10500" width="11.54296875" style="10" customWidth="1"/>
    <col min="10501" max="10504" width="10.90625" style="10"/>
    <col min="10505" max="10505" width="22.54296875" style="10" customWidth="1"/>
    <col min="10506" max="10506" width="14" style="10" customWidth="1"/>
    <col min="10507" max="10507" width="1.7265625" style="10" customWidth="1"/>
    <col min="10508" max="10752" width="10.90625" style="10"/>
    <col min="10753" max="10753" width="1" style="10" customWidth="1"/>
    <col min="10754" max="10754" width="10.90625" style="10"/>
    <col min="10755" max="10755" width="17.54296875" style="10" customWidth="1"/>
    <col min="10756" max="10756" width="11.54296875" style="10" customWidth="1"/>
    <col min="10757" max="10760" width="10.90625" style="10"/>
    <col min="10761" max="10761" width="22.54296875" style="10" customWidth="1"/>
    <col min="10762" max="10762" width="14" style="10" customWidth="1"/>
    <col min="10763" max="10763" width="1.7265625" style="10" customWidth="1"/>
    <col min="10764" max="11008" width="10.90625" style="10"/>
    <col min="11009" max="11009" width="1" style="10" customWidth="1"/>
    <col min="11010" max="11010" width="10.90625" style="10"/>
    <col min="11011" max="11011" width="17.54296875" style="10" customWidth="1"/>
    <col min="11012" max="11012" width="11.54296875" style="10" customWidth="1"/>
    <col min="11013" max="11016" width="10.90625" style="10"/>
    <col min="11017" max="11017" width="22.54296875" style="10" customWidth="1"/>
    <col min="11018" max="11018" width="14" style="10" customWidth="1"/>
    <col min="11019" max="11019" width="1.7265625" style="10" customWidth="1"/>
    <col min="11020" max="11264" width="10.90625" style="10"/>
    <col min="11265" max="11265" width="1" style="10" customWidth="1"/>
    <col min="11266" max="11266" width="10.90625" style="10"/>
    <col min="11267" max="11267" width="17.54296875" style="10" customWidth="1"/>
    <col min="11268" max="11268" width="11.54296875" style="10" customWidth="1"/>
    <col min="11269" max="11272" width="10.90625" style="10"/>
    <col min="11273" max="11273" width="22.54296875" style="10" customWidth="1"/>
    <col min="11274" max="11274" width="14" style="10" customWidth="1"/>
    <col min="11275" max="11275" width="1.7265625" style="10" customWidth="1"/>
    <col min="11276" max="11520" width="10.90625" style="10"/>
    <col min="11521" max="11521" width="1" style="10" customWidth="1"/>
    <col min="11522" max="11522" width="10.90625" style="10"/>
    <col min="11523" max="11523" width="17.54296875" style="10" customWidth="1"/>
    <col min="11524" max="11524" width="11.54296875" style="10" customWidth="1"/>
    <col min="11525" max="11528" width="10.90625" style="10"/>
    <col min="11529" max="11529" width="22.54296875" style="10" customWidth="1"/>
    <col min="11530" max="11530" width="14" style="10" customWidth="1"/>
    <col min="11531" max="11531" width="1.7265625" style="10" customWidth="1"/>
    <col min="11532" max="11776" width="10.90625" style="10"/>
    <col min="11777" max="11777" width="1" style="10" customWidth="1"/>
    <col min="11778" max="11778" width="10.90625" style="10"/>
    <col min="11779" max="11779" width="17.54296875" style="10" customWidth="1"/>
    <col min="11780" max="11780" width="11.54296875" style="10" customWidth="1"/>
    <col min="11781" max="11784" width="10.90625" style="10"/>
    <col min="11785" max="11785" width="22.54296875" style="10" customWidth="1"/>
    <col min="11786" max="11786" width="14" style="10" customWidth="1"/>
    <col min="11787" max="11787" width="1.7265625" style="10" customWidth="1"/>
    <col min="11788" max="12032" width="10.90625" style="10"/>
    <col min="12033" max="12033" width="1" style="10" customWidth="1"/>
    <col min="12034" max="12034" width="10.90625" style="10"/>
    <col min="12035" max="12035" width="17.54296875" style="10" customWidth="1"/>
    <col min="12036" max="12036" width="11.54296875" style="10" customWidth="1"/>
    <col min="12037" max="12040" width="10.90625" style="10"/>
    <col min="12041" max="12041" width="22.54296875" style="10" customWidth="1"/>
    <col min="12042" max="12042" width="14" style="10" customWidth="1"/>
    <col min="12043" max="12043" width="1.7265625" style="10" customWidth="1"/>
    <col min="12044" max="12288" width="10.90625" style="10"/>
    <col min="12289" max="12289" width="1" style="10" customWidth="1"/>
    <col min="12290" max="12290" width="10.90625" style="10"/>
    <col min="12291" max="12291" width="17.54296875" style="10" customWidth="1"/>
    <col min="12292" max="12292" width="11.54296875" style="10" customWidth="1"/>
    <col min="12293" max="12296" width="10.90625" style="10"/>
    <col min="12297" max="12297" width="22.54296875" style="10" customWidth="1"/>
    <col min="12298" max="12298" width="14" style="10" customWidth="1"/>
    <col min="12299" max="12299" width="1.7265625" style="10" customWidth="1"/>
    <col min="12300" max="12544" width="10.90625" style="10"/>
    <col min="12545" max="12545" width="1" style="10" customWidth="1"/>
    <col min="12546" max="12546" width="10.90625" style="10"/>
    <col min="12547" max="12547" width="17.54296875" style="10" customWidth="1"/>
    <col min="12548" max="12548" width="11.54296875" style="10" customWidth="1"/>
    <col min="12549" max="12552" width="10.90625" style="10"/>
    <col min="12553" max="12553" width="22.54296875" style="10" customWidth="1"/>
    <col min="12554" max="12554" width="14" style="10" customWidth="1"/>
    <col min="12555" max="12555" width="1.7265625" style="10" customWidth="1"/>
    <col min="12556" max="12800" width="10.90625" style="10"/>
    <col min="12801" max="12801" width="1" style="10" customWidth="1"/>
    <col min="12802" max="12802" width="10.90625" style="10"/>
    <col min="12803" max="12803" width="17.54296875" style="10" customWidth="1"/>
    <col min="12804" max="12804" width="11.54296875" style="10" customWidth="1"/>
    <col min="12805" max="12808" width="10.90625" style="10"/>
    <col min="12809" max="12809" width="22.54296875" style="10" customWidth="1"/>
    <col min="12810" max="12810" width="14" style="10" customWidth="1"/>
    <col min="12811" max="12811" width="1.7265625" style="10" customWidth="1"/>
    <col min="12812" max="13056" width="10.90625" style="10"/>
    <col min="13057" max="13057" width="1" style="10" customWidth="1"/>
    <col min="13058" max="13058" width="10.90625" style="10"/>
    <col min="13059" max="13059" width="17.54296875" style="10" customWidth="1"/>
    <col min="13060" max="13060" width="11.54296875" style="10" customWidth="1"/>
    <col min="13061" max="13064" width="10.90625" style="10"/>
    <col min="13065" max="13065" width="22.54296875" style="10" customWidth="1"/>
    <col min="13066" max="13066" width="14" style="10" customWidth="1"/>
    <col min="13067" max="13067" width="1.7265625" style="10" customWidth="1"/>
    <col min="13068" max="13312" width="10.90625" style="10"/>
    <col min="13313" max="13313" width="1" style="10" customWidth="1"/>
    <col min="13314" max="13314" width="10.90625" style="10"/>
    <col min="13315" max="13315" width="17.54296875" style="10" customWidth="1"/>
    <col min="13316" max="13316" width="11.54296875" style="10" customWidth="1"/>
    <col min="13317" max="13320" width="10.90625" style="10"/>
    <col min="13321" max="13321" width="22.54296875" style="10" customWidth="1"/>
    <col min="13322" max="13322" width="14" style="10" customWidth="1"/>
    <col min="13323" max="13323" width="1.7265625" style="10" customWidth="1"/>
    <col min="13324" max="13568" width="10.90625" style="10"/>
    <col min="13569" max="13569" width="1" style="10" customWidth="1"/>
    <col min="13570" max="13570" width="10.90625" style="10"/>
    <col min="13571" max="13571" width="17.54296875" style="10" customWidth="1"/>
    <col min="13572" max="13572" width="11.54296875" style="10" customWidth="1"/>
    <col min="13573" max="13576" width="10.90625" style="10"/>
    <col min="13577" max="13577" width="22.54296875" style="10" customWidth="1"/>
    <col min="13578" max="13578" width="14" style="10" customWidth="1"/>
    <col min="13579" max="13579" width="1.7265625" style="10" customWidth="1"/>
    <col min="13580" max="13824" width="10.90625" style="10"/>
    <col min="13825" max="13825" width="1" style="10" customWidth="1"/>
    <col min="13826" max="13826" width="10.90625" style="10"/>
    <col min="13827" max="13827" width="17.54296875" style="10" customWidth="1"/>
    <col min="13828" max="13828" width="11.54296875" style="10" customWidth="1"/>
    <col min="13829" max="13832" width="10.90625" style="10"/>
    <col min="13833" max="13833" width="22.54296875" style="10" customWidth="1"/>
    <col min="13834" max="13834" width="14" style="10" customWidth="1"/>
    <col min="13835" max="13835" width="1.7265625" style="10" customWidth="1"/>
    <col min="13836" max="14080" width="10.90625" style="10"/>
    <col min="14081" max="14081" width="1" style="10" customWidth="1"/>
    <col min="14082" max="14082" width="10.90625" style="10"/>
    <col min="14083" max="14083" width="17.54296875" style="10" customWidth="1"/>
    <col min="14084" max="14084" width="11.54296875" style="10" customWidth="1"/>
    <col min="14085" max="14088" width="10.90625" style="10"/>
    <col min="14089" max="14089" width="22.54296875" style="10" customWidth="1"/>
    <col min="14090" max="14090" width="14" style="10" customWidth="1"/>
    <col min="14091" max="14091" width="1.7265625" style="10" customWidth="1"/>
    <col min="14092" max="14336" width="10.90625" style="10"/>
    <col min="14337" max="14337" width="1" style="10" customWidth="1"/>
    <col min="14338" max="14338" width="10.90625" style="10"/>
    <col min="14339" max="14339" width="17.54296875" style="10" customWidth="1"/>
    <col min="14340" max="14340" width="11.54296875" style="10" customWidth="1"/>
    <col min="14341" max="14344" width="10.90625" style="10"/>
    <col min="14345" max="14345" width="22.54296875" style="10" customWidth="1"/>
    <col min="14346" max="14346" width="14" style="10" customWidth="1"/>
    <col min="14347" max="14347" width="1.7265625" style="10" customWidth="1"/>
    <col min="14348" max="14592" width="10.90625" style="10"/>
    <col min="14593" max="14593" width="1" style="10" customWidth="1"/>
    <col min="14594" max="14594" width="10.90625" style="10"/>
    <col min="14595" max="14595" width="17.54296875" style="10" customWidth="1"/>
    <col min="14596" max="14596" width="11.54296875" style="10" customWidth="1"/>
    <col min="14597" max="14600" width="10.90625" style="10"/>
    <col min="14601" max="14601" width="22.54296875" style="10" customWidth="1"/>
    <col min="14602" max="14602" width="14" style="10" customWidth="1"/>
    <col min="14603" max="14603" width="1.7265625" style="10" customWidth="1"/>
    <col min="14604" max="14848" width="10.90625" style="10"/>
    <col min="14849" max="14849" width="1" style="10" customWidth="1"/>
    <col min="14850" max="14850" width="10.90625" style="10"/>
    <col min="14851" max="14851" width="17.54296875" style="10" customWidth="1"/>
    <col min="14852" max="14852" width="11.54296875" style="10" customWidth="1"/>
    <col min="14853" max="14856" width="10.90625" style="10"/>
    <col min="14857" max="14857" width="22.54296875" style="10" customWidth="1"/>
    <col min="14858" max="14858" width="14" style="10" customWidth="1"/>
    <col min="14859" max="14859" width="1.7265625" style="10" customWidth="1"/>
    <col min="14860" max="15104" width="10.90625" style="10"/>
    <col min="15105" max="15105" width="1" style="10" customWidth="1"/>
    <col min="15106" max="15106" width="10.90625" style="10"/>
    <col min="15107" max="15107" width="17.54296875" style="10" customWidth="1"/>
    <col min="15108" max="15108" width="11.54296875" style="10" customWidth="1"/>
    <col min="15109" max="15112" width="10.90625" style="10"/>
    <col min="15113" max="15113" width="22.54296875" style="10" customWidth="1"/>
    <col min="15114" max="15114" width="14" style="10" customWidth="1"/>
    <col min="15115" max="15115" width="1.7265625" style="10" customWidth="1"/>
    <col min="15116" max="15360" width="10.90625" style="10"/>
    <col min="15361" max="15361" width="1" style="10" customWidth="1"/>
    <col min="15362" max="15362" width="10.90625" style="10"/>
    <col min="15363" max="15363" width="17.54296875" style="10" customWidth="1"/>
    <col min="15364" max="15364" width="11.54296875" style="10" customWidth="1"/>
    <col min="15365" max="15368" width="10.90625" style="10"/>
    <col min="15369" max="15369" width="22.54296875" style="10" customWidth="1"/>
    <col min="15370" max="15370" width="14" style="10" customWidth="1"/>
    <col min="15371" max="15371" width="1.7265625" style="10" customWidth="1"/>
    <col min="15372" max="15616" width="10.90625" style="10"/>
    <col min="15617" max="15617" width="1" style="10" customWidth="1"/>
    <col min="15618" max="15618" width="10.90625" style="10"/>
    <col min="15619" max="15619" width="17.54296875" style="10" customWidth="1"/>
    <col min="15620" max="15620" width="11.54296875" style="10" customWidth="1"/>
    <col min="15621" max="15624" width="10.90625" style="10"/>
    <col min="15625" max="15625" width="22.54296875" style="10" customWidth="1"/>
    <col min="15626" max="15626" width="14" style="10" customWidth="1"/>
    <col min="15627" max="15627" width="1.7265625" style="10" customWidth="1"/>
    <col min="15628" max="15872" width="10.90625" style="10"/>
    <col min="15873" max="15873" width="1" style="10" customWidth="1"/>
    <col min="15874" max="15874" width="10.90625" style="10"/>
    <col min="15875" max="15875" width="17.54296875" style="10" customWidth="1"/>
    <col min="15876" max="15876" width="11.54296875" style="10" customWidth="1"/>
    <col min="15877" max="15880" width="10.90625" style="10"/>
    <col min="15881" max="15881" width="22.54296875" style="10" customWidth="1"/>
    <col min="15882" max="15882" width="14" style="10" customWidth="1"/>
    <col min="15883" max="15883" width="1.7265625" style="10" customWidth="1"/>
    <col min="15884" max="16128" width="10.90625" style="10"/>
    <col min="16129" max="16129" width="1" style="10" customWidth="1"/>
    <col min="16130" max="16130" width="10.90625" style="10"/>
    <col min="16131" max="16131" width="17.54296875" style="10" customWidth="1"/>
    <col min="16132" max="16132" width="11.54296875" style="10" customWidth="1"/>
    <col min="16133" max="16136" width="10.90625" style="10"/>
    <col min="16137" max="16137" width="22.54296875" style="10" customWidth="1"/>
    <col min="16138" max="16138" width="14" style="10" customWidth="1"/>
    <col min="16139" max="16139" width="1.7265625" style="10" customWidth="1"/>
    <col min="16140" max="16384" width="10.90625" style="10"/>
  </cols>
  <sheetData>
    <row r="1" spans="2:10" ht="6" customHeight="1" thickBot="1"/>
    <row r="2" spans="2:10" ht="19.5" customHeight="1">
      <c r="B2" s="11"/>
      <c r="C2" s="12"/>
      <c r="D2" s="60" t="s">
        <v>62</v>
      </c>
      <c r="E2" s="61"/>
      <c r="F2" s="61"/>
      <c r="G2" s="61"/>
      <c r="H2" s="61"/>
      <c r="I2" s="62"/>
      <c r="J2" s="66" t="s">
        <v>63</v>
      </c>
    </row>
    <row r="3" spans="2:10" ht="15.75" customHeight="1" thickBot="1">
      <c r="B3" s="13"/>
      <c r="C3" s="14"/>
      <c r="D3" s="63"/>
      <c r="E3" s="64"/>
      <c r="F3" s="64"/>
      <c r="G3" s="64"/>
      <c r="H3" s="64"/>
      <c r="I3" s="65"/>
      <c r="J3" s="67"/>
    </row>
    <row r="4" spans="2:10" ht="13">
      <c r="B4" s="13"/>
      <c r="C4" s="14"/>
      <c r="D4" s="15"/>
      <c r="E4" s="16"/>
      <c r="F4" s="16"/>
      <c r="G4" s="16"/>
      <c r="H4" s="16"/>
      <c r="I4" s="17"/>
      <c r="J4" s="18"/>
    </row>
    <row r="5" spans="2:10" ht="13">
      <c r="B5" s="13"/>
      <c r="C5" s="14"/>
      <c r="D5" s="19" t="s">
        <v>64</v>
      </c>
      <c r="E5" s="20"/>
      <c r="F5" s="20"/>
      <c r="G5" s="20"/>
      <c r="H5" s="20"/>
      <c r="I5" s="21"/>
      <c r="J5" s="21" t="s">
        <v>65</v>
      </c>
    </row>
    <row r="6" spans="2:10" ht="13.5" thickBot="1">
      <c r="B6" s="22"/>
      <c r="C6" s="23"/>
      <c r="D6" s="24"/>
      <c r="E6" s="25"/>
      <c r="F6" s="25"/>
      <c r="G6" s="25"/>
      <c r="H6" s="25"/>
      <c r="I6" s="26"/>
      <c r="J6" s="27"/>
    </row>
    <row r="7" spans="2:10">
      <c r="B7" s="28"/>
      <c r="J7" s="29"/>
    </row>
    <row r="8" spans="2:10">
      <c r="B8" s="28"/>
      <c r="J8" s="29"/>
    </row>
    <row r="9" spans="2:10">
      <c r="B9" s="28"/>
      <c r="C9" s="10" t="s">
        <v>66</v>
      </c>
      <c r="J9" s="29"/>
    </row>
    <row r="10" spans="2:10" ht="13">
      <c r="B10" s="28"/>
      <c r="C10" s="30"/>
      <c r="E10" s="31"/>
      <c r="H10" s="32"/>
      <c r="J10" s="29"/>
    </row>
    <row r="11" spans="2:10">
      <c r="B11" s="28"/>
      <c r="J11" s="29"/>
    </row>
    <row r="12" spans="2:10" ht="13">
      <c r="B12" s="28"/>
      <c r="C12" s="30" t="s">
        <v>102</v>
      </c>
      <c r="J12" s="29"/>
    </row>
    <row r="13" spans="2:10" ht="13">
      <c r="B13" s="28"/>
      <c r="C13" s="30" t="s">
        <v>101</v>
      </c>
      <c r="J13" s="29"/>
    </row>
    <row r="14" spans="2:10">
      <c r="B14" s="28"/>
      <c r="J14" s="29"/>
    </row>
    <row r="15" spans="2:10">
      <c r="B15" s="28"/>
      <c r="C15" s="10" t="s">
        <v>67</v>
      </c>
      <c r="J15" s="29"/>
    </row>
    <row r="16" spans="2:10">
      <c r="B16" s="28"/>
      <c r="C16" s="33"/>
      <c r="J16" s="29"/>
    </row>
    <row r="17" spans="2:10" ht="13">
      <c r="B17" s="28"/>
      <c r="C17" s="10" t="s">
        <v>68</v>
      </c>
      <c r="D17" s="31"/>
      <c r="H17" s="34" t="s">
        <v>69</v>
      </c>
      <c r="I17" s="35" t="s">
        <v>70</v>
      </c>
      <c r="J17" s="29"/>
    </row>
    <row r="18" spans="2:10" ht="13">
      <c r="B18" s="28"/>
      <c r="C18" s="30" t="s">
        <v>71</v>
      </c>
      <c r="D18" s="30"/>
      <c r="E18" s="30"/>
      <c r="F18" s="30"/>
      <c r="H18" s="36">
        <v>18</v>
      </c>
      <c r="I18" s="37">
        <v>57916366</v>
      </c>
      <c r="J18" s="29"/>
    </row>
    <row r="19" spans="2:10">
      <c r="B19" s="28"/>
      <c r="C19" s="10" t="s">
        <v>72</v>
      </c>
      <c r="H19" s="38">
        <v>3</v>
      </c>
      <c r="I19" s="39">
        <v>1698612</v>
      </c>
      <c r="J19" s="29"/>
    </row>
    <row r="20" spans="2:10">
      <c r="B20" s="28"/>
      <c r="C20" s="10" t="s">
        <v>73</v>
      </c>
      <c r="H20" s="38">
        <v>4</v>
      </c>
      <c r="I20" s="39">
        <v>9559161</v>
      </c>
      <c r="J20" s="29"/>
    </row>
    <row r="21" spans="2:10">
      <c r="B21" s="28"/>
      <c r="C21" s="10" t="s">
        <v>74</v>
      </c>
      <c r="H21" s="38">
        <v>1</v>
      </c>
      <c r="I21" s="39">
        <v>1858773</v>
      </c>
      <c r="J21" s="29"/>
    </row>
    <row r="22" spans="2:10">
      <c r="B22" s="28"/>
      <c r="C22" s="10" t="s">
        <v>75</v>
      </c>
      <c r="H22" s="38">
        <v>7</v>
      </c>
      <c r="I22" s="39">
        <v>12407688</v>
      </c>
      <c r="J22" s="29"/>
    </row>
    <row r="23" spans="2:10">
      <c r="B23" s="28"/>
      <c r="C23" s="10" t="s">
        <v>76</v>
      </c>
      <c r="H23" s="38">
        <v>0</v>
      </c>
      <c r="I23" s="39">
        <v>0</v>
      </c>
      <c r="J23" s="29"/>
    </row>
    <row r="24" spans="2:10" ht="13" thickBot="1">
      <c r="B24" s="28"/>
      <c r="C24" s="10" t="s">
        <v>77</v>
      </c>
      <c r="H24" s="40">
        <v>0</v>
      </c>
      <c r="I24" s="41">
        <v>0</v>
      </c>
      <c r="J24" s="29"/>
    </row>
    <row r="25" spans="2:10" ht="13">
      <c r="B25" s="28"/>
      <c r="C25" s="30" t="s">
        <v>78</v>
      </c>
      <c r="D25" s="30"/>
      <c r="E25" s="30"/>
      <c r="F25" s="30"/>
      <c r="H25" s="36">
        <f>H19+H20+H21+H22+H24+H23</f>
        <v>15</v>
      </c>
      <c r="I25" s="37">
        <f>I19+I20+I21+I22+I24+I23</f>
        <v>25524234</v>
      </c>
      <c r="J25" s="29"/>
    </row>
    <row r="26" spans="2:10">
      <c r="B26" s="28"/>
      <c r="C26" s="10" t="s">
        <v>79</v>
      </c>
      <c r="H26" s="38">
        <v>3</v>
      </c>
      <c r="I26" s="39">
        <v>32392132</v>
      </c>
      <c r="J26" s="29"/>
    </row>
    <row r="27" spans="2:10" ht="13" thickBot="1">
      <c r="B27" s="28"/>
      <c r="C27" s="10" t="s">
        <v>80</v>
      </c>
      <c r="H27" s="40">
        <v>0</v>
      </c>
      <c r="I27" s="41">
        <v>0</v>
      </c>
      <c r="J27" s="29"/>
    </row>
    <row r="28" spans="2:10" ht="13">
      <c r="B28" s="28"/>
      <c r="C28" s="30" t="s">
        <v>81</v>
      </c>
      <c r="D28" s="30"/>
      <c r="E28" s="30"/>
      <c r="F28" s="30"/>
      <c r="H28" s="36">
        <f>H26+H27</f>
        <v>3</v>
      </c>
      <c r="I28" s="37">
        <f>I26+I27</f>
        <v>32392132</v>
      </c>
      <c r="J28" s="29"/>
    </row>
    <row r="29" spans="2:10" ht="13.5" thickBot="1">
      <c r="B29" s="28"/>
      <c r="C29" s="10" t="s">
        <v>82</v>
      </c>
      <c r="D29" s="30"/>
      <c r="E29" s="30"/>
      <c r="F29" s="30"/>
      <c r="H29" s="40">
        <v>0</v>
      </c>
      <c r="I29" s="41">
        <v>0</v>
      </c>
      <c r="J29" s="29"/>
    </row>
    <row r="30" spans="2:10" ht="13">
      <c r="B30" s="28"/>
      <c r="C30" s="30" t="s">
        <v>83</v>
      </c>
      <c r="D30" s="30"/>
      <c r="E30" s="30"/>
      <c r="F30" s="30"/>
      <c r="H30" s="38">
        <f>H29</f>
        <v>0</v>
      </c>
      <c r="I30" s="39">
        <f>I29</f>
        <v>0</v>
      </c>
      <c r="J30" s="29"/>
    </row>
    <row r="31" spans="2:10" ht="13">
      <c r="B31" s="28"/>
      <c r="C31" s="30"/>
      <c r="D31" s="30"/>
      <c r="E31" s="30"/>
      <c r="F31" s="30"/>
      <c r="H31" s="42"/>
      <c r="I31" s="37"/>
      <c r="J31" s="29"/>
    </row>
    <row r="32" spans="2:10" ht="13.5" thickBot="1">
      <c r="B32" s="28"/>
      <c r="C32" s="30" t="s">
        <v>84</v>
      </c>
      <c r="D32" s="30"/>
      <c r="H32" s="43">
        <f>H25+H28+H30</f>
        <v>18</v>
      </c>
      <c r="I32" s="44">
        <f>I25+I28+I30</f>
        <v>57916366</v>
      </c>
      <c r="J32" s="29"/>
    </row>
    <row r="33" spans="2:10" ht="13.5" thickTop="1">
      <c r="B33" s="28"/>
      <c r="C33" s="30"/>
      <c r="D33" s="30"/>
      <c r="H33" s="45">
        <f>+H18-H32</f>
        <v>0</v>
      </c>
      <c r="I33" s="39">
        <f>+I18-I32</f>
        <v>0</v>
      </c>
      <c r="J33" s="29"/>
    </row>
    <row r="34" spans="2:10">
      <c r="B34" s="28"/>
      <c r="G34" s="45"/>
      <c r="H34" s="45"/>
      <c r="I34" s="45"/>
      <c r="J34" s="29"/>
    </row>
    <row r="35" spans="2:10">
      <c r="B35" s="28"/>
      <c r="G35" s="45"/>
      <c r="H35" s="45"/>
      <c r="I35" s="45"/>
      <c r="J35" s="29"/>
    </row>
    <row r="36" spans="2:10" ht="13">
      <c r="B36" s="28"/>
      <c r="C36" s="30"/>
      <c r="G36" s="45"/>
      <c r="H36" s="45"/>
      <c r="I36" s="45"/>
      <c r="J36" s="29"/>
    </row>
    <row r="37" spans="2:10" ht="13.5" thickBot="1">
      <c r="B37" s="28"/>
      <c r="C37" s="46" t="s">
        <v>85</v>
      </c>
      <c r="D37" s="47"/>
      <c r="H37" s="46" t="s">
        <v>86</v>
      </c>
      <c r="I37" s="47"/>
      <c r="J37" s="29"/>
    </row>
    <row r="38" spans="2:10" ht="13">
      <c r="B38" s="28"/>
      <c r="C38" s="30" t="s">
        <v>87</v>
      </c>
      <c r="D38" s="45"/>
      <c r="H38" s="48" t="s">
        <v>88</v>
      </c>
      <c r="I38" s="45"/>
      <c r="J38" s="29"/>
    </row>
    <row r="39" spans="2:10" ht="13">
      <c r="B39" s="28"/>
      <c r="C39" s="30" t="s">
        <v>89</v>
      </c>
      <c r="H39" s="30" t="s">
        <v>90</v>
      </c>
      <c r="I39" s="45"/>
      <c r="J39" s="29"/>
    </row>
    <row r="40" spans="2:10">
      <c r="B40" s="28"/>
      <c r="G40" s="45"/>
      <c r="H40" s="45"/>
      <c r="I40" s="45"/>
      <c r="J40" s="29"/>
    </row>
    <row r="41" spans="2:10" ht="12.75" customHeight="1">
      <c r="B41" s="28"/>
      <c r="C41" s="68" t="s">
        <v>91</v>
      </c>
      <c r="D41" s="68"/>
      <c r="E41" s="68"/>
      <c r="F41" s="68"/>
      <c r="G41" s="68"/>
      <c r="H41" s="68"/>
      <c r="I41" s="68"/>
      <c r="J41" s="29"/>
    </row>
    <row r="42" spans="2:10" ht="18.75" customHeight="1" thickBot="1">
      <c r="B42" s="49"/>
      <c r="C42" s="50"/>
      <c r="D42" s="50"/>
      <c r="E42" s="50"/>
      <c r="F42" s="50"/>
      <c r="G42" s="50"/>
      <c r="H42" s="50"/>
      <c r="I42" s="50"/>
      <c r="J42" s="51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/>
  <cols>
    <col min="1" max="1" width="4.453125" style="10" customWidth="1"/>
    <col min="2" max="2" width="11.453125" style="10"/>
    <col min="3" max="3" width="12.81640625" style="10" customWidth="1"/>
    <col min="4" max="4" width="22" style="10" customWidth="1"/>
    <col min="5" max="8" width="11.453125" style="10"/>
    <col min="9" max="9" width="24.7265625" style="10" customWidth="1"/>
    <col min="10" max="10" width="12.54296875" style="10" customWidth="1"/>
    <col min="11" max="11" width="1.7265625" style="10" customWidth="1"/>
    <col min="12" max="256" width="11.453125" style="10"/>
    <col min="257" max="257" width="4.453125" style="10" customWidth="1"/>
    <col min="258" max="258" width="11.453125" style="10"/>
    <col min="259" max="259" width="12.81640625" style="10" customWidth="1"/>
    <col min="260" max="260" width="22" style="10" customWidth="1"/>
    <col min="261" max="264" width="11.453125" style="10"/>
    <col min="265" max="265" width="24.7265625" style="10" customWidth="1"/>
    <col min="266" max="266" width="12.54296875" style="10" customWidth="1"/>
    <col min="267" max="267" width="1.7265625" style="10" customWidth="1"/>
    <col min="268" max="512" width="11.453125" style="10"/>
    <col min="513" max="513" width="4.453125" style="10" customWidth="1"/>
    <col min="514" max="514" width="11.453125" style="10"/>
    <col min="515" max="515" width="12.81640625" style="10" customWidth="1"/>
    <col min="516" max="516" width="22" style="10" customWidth="1"/>
    <col min="517" max="520" width="11.453125" style="10"/>
    <col min="521" max="521" width="24.7265625" style="10" customWidth="1"/>
    <col min="522" max="522" width="12.54296875" style="10" customWidth="1"/>
    <col min="523" max="523" width="1.7265625" style="10" customWidth="1"/>
    <col min="524" max="768" width="11.453125" style="10"/>
    <col min="769" max="769" width="4.453125" style="10" customWidth="1"/>
    <col min="770" max="770" width="11.453125" style="10"/>
    <col min="771" max="771" width="12.81640625" style="10" customWidth="1"/>
    <col min="772" max="772" width="22" style="10" customWidth="1"/>
    <col min="773" max="776" width="11.453125" style="10"/>
    <col min="777" max="777" width="24.7265625" style="10" customWidth="1"/>
    <col min="778" max="778" width="12.54296875" style="10" customWidth="1"/>
    <col min="779" max="779" width="1.7265625" style="10" customWidth="1"/>
    <col min="780" max="1024" width="11.453125" style="10"/>
    <col min="1025" max="1025" width="4.453125" style="10" customWidth="1"/>
    <col min="1026" max="1026" width="11.453125" style="10"/>
    <col min="1027" max="1027" width="12.81640625" style="10" customWidth="1"/>
    <col min="1028" max="1028" width="22" style="10" customWidth="1"/>
    <col min="1029" max="1032" width="11.453125" style="10"/>
    <col min="1033" max="1033" width="24.7265625" style="10" customWidth="1"/>
    <col min="1034" max="1034" width="12.54296875" style="10" customWidth="1"/>
    <col min="1035" max="1035" width="1.7265625" style="10" customWidth="1"/>
    <col min="1036" max="1280" width="11.453125" style="10"/>
    <col min="1281" max="1281" width="4.453125" style="10" customWidth="1"/>
    <col min="1282" max="1282" width="11.453125" style="10"/>
    <col min="1283" max="1283" width="12.81640625" style="10" customWidth="1"/>
    <col min="1284" max="1284" width="22" style="10" customWidth="1"/>
    <col min="1285" max="1288" width="11.453125" style="10"/>
    <col min="1289" max="1289" width="24.7265625" style="10" customWidth="1"/>
    <col min="1290" max="1290" width="12.54296875" style="10" customWidth="1"/>
    <col min="1291" max="1291" width="1.7265625" style="10" customWidth="1"/>
    <col min="1292" max="1536" width="11.453125" style="10"/>
    <col min="1537" max="1537" width="4.453125" style="10" customWidth="1"/>
    <col min="1538" max="1538" width="11.453125" style="10"/>
    <col min="1539" max="1539" width="12.81640625" style="10" customWidth="1"/>
    <col min="1540" max="1540" width="22" style="10" customWidth="1"/>
    <col min="1541" max="1544" width="11.453125" style="10"/>
    <col min="1545" max="1545" width="24.7265625" style="10" customWidth="1"/>
    <col min="1546" max="1546" width="12.54296875" style="10" customWidth="1"/>
    <col min="1547" max="1547" width="1.7265625" style="10" customWidth="1"/>
    <col min="1548" max="1792" width="11.453125" style="10"/>
    <col min="1793" max="1793" width="4.453125" style="10" customWidth="1"/>
    <col min="1794" max="1794" width="11.453125" style="10"/>
    <col min="1795" max="1795" width="12.81640625" style="10" customWidth="1"/>
    <col min="1796" max="1796" width="22" style="10" customWidth="1"/>
    <col min="1797" max="1800" width="11.453125" style="10"/>
    <col min="1801" max="1801" width="24.7265625" style="10" customWidth="1"/>
    <col min="1802" max="1802" width="12.54296875" style="10" customWidth="1"/>
    <col min="1803" max="1803" width="1.7265625" style="10" customWidth="1"/>
    <col min="1804" max="2048" width="11.453125" style="10"/>
    <col min="2049" max="2049" width="4.453125" style="10" customWidth="1"/>
    <col min="2050" max="2050" width="11.453125" style="10"/>
    <col min="2051" max="2051" width="12.81640625" style="10" customWidth="1"/>
    <col min="2052" max="2052" width="22" style="10" customWidth="1"/>
    <col min="2053" max="2056" width="11.453125" style="10"/>
    <col min="2057" max="2057" width="24.7265625" style="10" customWidth="1"/>
    <col min="2058" max="2058" width="12.54296875" style="10" customWidth="1"/>
    <col min="2059" max="2059" width="1.7265625" style="10" customWidth="1"/>
    <col min="2060" max="2304" width="11.453125" style="10"/>
    <col min="2305" max="2305" width="4.453125" style="10" customWidth="1"/>
    <col min="2306" max="2306" width="11.453125" style="10"/>
    <col min="2307" max="2307" width="12.81640625" style="10" customWidth="1"/>
    <col min="2308" max="2308" width="22" style="10" customWidth="1"/>
    <col min="2309" max="2312" width="11.453125" style="10"/>
    <col min="2313" max="2313" width="24.7265625" style="10" customWidth="1"/>
    <col min="2314" max="2314" width="12.54296875" style="10" customWidth="1"/>
    <col min="2315" max="2315" width="1.7265625" style="10" customWidth="1"/>
    <col min="2316" max="2560" width="11.453125" style="10"/>
    <col min="2561" max="2561" width="4.453125" style="10" customWidth="1"/>
    <col min="2562" max="2562" width="11.453125" style="10"/>
    <col min="2563" max="2563" width="12.81640625" style="10" customWidth="1"/>
    <col min="2564" max="2564" width="22" style="10" customWidth="1"/>
    <col min="2565" max="2568" width="11.453125" style="10"/>
    <col min="2569" max="2569" width="24.7265625" style="10" customWidth="1"/>
    <col min="2570" max="2570" width="12.54296875" style="10" customWidth="1"/>
    <col min="2571" max="2571" width="1.7265625" style="10" customWidth="1"/>
    <col min="2572" max="2816" width="11.453125" style="10"/>
    <col min="2817" max="2817" width="4.453125" style="10" customWidth="1"/>
    <col min="2818" max="2818" width="11.453125" style="10"/>
    <col min="2819" max="2819" width="12.81640625" style="10" customWidth="1"/>
    <col min="2820" max="2820" width="22" style="10" customWidth="1"/>
    <col min="2821" max="2824" width="11.453125" style="10"/>
    <col min="2825" max="2825" width="24.7265625" style="10" customWidth="1"/>
    <col min="2826" max="2826" width="12.54296875" style="10" customWidth="1"/>
    <col min="2827" max="2827" width="1.7265625" style="10" customWidth="1"/>
    <col min="2828" max="3072" width="11.453125" style="10"/>
    <col min="3073" max="3073" width="4.453125" style="10" customWidth="1"/>
    <col min="3074" max="3074" width="11.453125" style="10"/>
    <col min="3075" max="3075" width="12.81640625" style="10" customWidth="1"/>
    <col min="3076" max="3076" width="22" style="10" customWidth="1"/>
    <col min="3077" max="3080" width="11.453125" style="10"/>
    <col min="3081" max="3081" width="24.7265625" style="10" customWidth="1"/>
    <col min="3082" max="3082" width="12.54296875" style="10" customWidth="1"/>
    <col min="3083" max="3083" width="1.7265625" style="10" customWidth="1"/>
    <col min="3084" max="3328" width="11.453125" style="10"/>
    <col min="3329" max="3329" width="4.453125" style="10" customWidth="1"/>
    <col min="3330" max="3330" width="11.453125" style="10"/>
    <col min="3331" max="3331" width="12.81640625" style="10" customWidth="1"/>
    <col min="3332" max="3332" width="22" style="10" customWidth="1"/>
    <col min="3333" max="3336" width="11.453125" style="10"/>
    <col min="3337" max="3337" width="24.7265625" style="10" customWidth="1"/>
    <col min="3338" max="3338" width="12.54296875" style="10" customWidth="1"/>
    <col min="3339" max="3339" width="1.7265625" style="10" customWidth="1"/>
    <col min="3340" max="3584" width="11.453125" style="10"/>
    <col min="3585" max="3585" width="4.453125" style="10" customWidth="1"/>
    <col min="3586" max="3586" width="11.453125" style="10"/>
    <col min="3587" max="3587" width="12.81640625" style="10" customWidth="1"/>
    <col min="3588" max="3588" width="22" style="10" customWidth="1"/>
    <col min="3589" max="3592" width="11.453125" style="10"/>
    <col min="3593" max="3593" width="24.7265625" style="10" customWidth="1"/>
    <col min="3594" max="3594" width="12.54296875" style="10" customWidth="1"/>
    <col min="3595" max="3595" width="1.7265625" style="10" customWidth="1"/>
    <col min="3596" max="3840" width="11.453125" style="10"/>
    <col min="3841" max="3841" width="4.453125" style="10" customWidth="1"/>
    <col min="3842" max="3842" width="11.453125" style="10"/>
    <col min="3843" max="3843" width="12.81640625" style="10" customWidth="1"/>
    <col min="3844" max="3844" width="22" style="10" customWidth="1"/>
    <col min="3845" max="3848" width="11.453125" style="10"/>
    <col min="3849" max="3849" width="24.7265625" style="10" customWidth="1"/>
    <col min="3850" max="3850" width="12.54296875" style="10" customWidth="1"/>
    <col min="3851" max="3851" width="1.7265625" style="10" customWidth="1"/>
    <col min="3852" max="4096" width="11.453125" style="10"/>
    <col min="4097" max="4097" width="4.453125" style="10" customWidth="1"/>
    <col min="4098" max="4098" width="11.453125" style="10"/>
    <col min="4099" max="4099" width="12.81640625" style="10" customWidth="1"/>
    <col min="4100" max="4100" width="22" style="10" customWidth="1"/>
    <col min="4101" max="4104" width="11.453125" style="10"/>
    <col min="4105" max="4105" width="24.7265625" style="10" customWidth="1"/>
    <col min="4106" max="4106" width="12.54296875" style="10" customWidth="1"/>
    <col min="4107" max="4107" width="1.7265625" style="10" customWidth="1"/>
    <col min="4108" max="4352" width="11.453125" style="10"/>
    <col min="4353" max="4353" width="4.453125" style="10" customWidth="1"/>
    <col min="4354" max="4354" width="11.453125" style="10"/>
    <col min="4355" max="4355" width="12.81640625" style="10" customWidth="1"/>
    <col min="4356" max="4356" width="22" style="10" customWidth="1"/>
    <col min="4357" max="4360" width="11.453125" style="10"/>
    <col min="4361" max="4361" width="24.7265625" style="10" customWidth="1"/>
    <col min="4362" max="4362" width="12.54296875" style="10" customWidth="1"/>
    <col min="4363" max="4363" width="1.7265625" style="10" customWidth="1"/>
    <col min="4364" max="4608" width="11.453125" style="10"/>
    <col min="4609" max="4609" width="4.453125" style="10" customWidth="1"/>
    <col min="4610" max="4610" width="11.453125" style="10"/>
    <col min="4611" max="4611" width="12.81640625" style="10" customWidth="1"/>
    <col min="4612" max="4612" width="22" style="10" customWidth="1"/>
    <col min="4613" max="4616" width="11.453125" style="10"/>
    <col min="4617" max="4617" width="24.7265625" style="10" customWidth="1"/>
    <col min="4618" max="4618" width="12.54296875" style="10" customWidth="1"/>
    <col min="4619" max="4619" width="1.7265625" style="10" customWidth="1"/>
    <col min="4620" max="4864" width="11.453125" style="10"/>
    <col min="4865" max="4865" width="4.453125" style="10" customWidth="1"/>
    <col min="4866" max="4866" width="11.453125" style="10"/>
    <col min="4867" max="4867" width="12.81640625" style="10" customWidth="1"/>
    <col min="4868" max="4868" width="22" style="10" customWidth="1"/>
    <col min="4869" max="4872" width="11.453125" style="10"/>
    <col min="4873" max="4873" width="24.7265625" style="10" customWidth="1"/>
    <col min="4874" max="4874" width="12.54296875" style="10" customWidth="1"/>
    <col min="4875" max="4875" width="1.7265625" style="10" customWidth="1"/>
    <col min="4876" max="5120" width="11.453125" style="10"/>
    <col min="5121" max="5121" width="4.453125" style="10" customWidth="1"/>
    <col min="5122" max="5122" width="11.453125" style="10"/>
    <col min="5123" max="5123" width="12.81640625" style="10" customWidth="1"/>
    <col min="5124" max="5124" width="22" style="10" customWidth="1"/>
    <col min="5125" max="5128" width="11.453125" style="10"/>
    <col min="5129" max="5129" width="24.7265625" style="10" customWidth="1"/>
    <col min="5130" max="5130" width="12.54296875" style="10" customWidth="1"/>
    <col min="5131" max="5131" width="1.7265625" style="10" customWidth="1"/>
    <col min="5132" max="5376" width="11.453125" style="10"/>
    <col min="5377" max="5377" width="4.453125" style="10" customWidth="1"/>
    <col min="5378" max="5378" width="11.453125" style="10"/>
    <col min="5379" max="5379" width="12.81640625" style="10" customWidth="1"/>
    <col min="5380" max="5380" width="22" style="10" customWidth="1"/>
    <col min="5381" max="5384" width="11.453125" style="10"/>
    <col min="5385" max="5385" width="24.7265625" style="10" customWidth="1"/>
    <col min="5386" max="5386" width="12.54296875" style="10" customWidth="1"/>
    <col min="5387" max="5387" width="1.7265625" style="10" customWidth="1"/>
    <col min="5388" max="5632" width="11.453125" style="10"/>
    <col min="5633" max="5633" width="4.453125" style="10" customWidth="1"/>
    <col min="5634" max="5634" width="11.453125" style="10"/>
    <col min="5635" max="5635" width="12.81640625" style="10" customWidth="1"/>
    <col min="5636" max="5636" width="22" style="10" customWidth="1"/>
    <col min="5637" max="5640" width="11.453125" style="10"/>
    <col min="5641" max="5641" width="24.7265625" style="10" customWidth="1"/>
    <col min="5642" max="5642" width="12.54296875" style="10" customWidth="1"/>
    <col min="5643" max="5643" width="1.7265625" style="10" customWidth="1"/>
    <col min="5644" max="5888" width="11.453125" style="10"/>
    <col min="5889" max="5889" width="4.453125" style="10" customWidth="1"/>
    <col min="5890" max="5890" width="11.453125" style="10"/>
    <col min="5891" max="5891" width="12.81640625" style="10" customWidth="1"/>
    <col min="5892" max="5892" width="22" style="10" customWidth="1"/>
    <col min="5893" max="5896" width="11.453125" style="10"/>
    <col min="5897" max="5897" width="24.7265625" style="10" customWidth="1"/>
    <col min="5898" max="5898" width="12.54296875" style="10" customWidth="1"/>
    <col min="5899" max="5899" width="1.7265625" style="10" customWidth="1"/>
    <col min="5900" max="6144" width="11.453125" style="10"/>
    <col min="6145" max="6145" width="4.453125" style="10" customWidth="1"/>
    <col min="6146" max="6146" width="11.453125" style="10"/>
    <col min="6147" max="6147" width="12.81640625" style="10" customWidth="1"/>
    <col min="6148" max="6148" width="22" style="10" customWidth="1"/>
    <col min="6149" max="6152" width="11.453125" style="10"/>
    <col min="6153" max="6153" width="24.7265625" style="10" customWidth="1"/>
    <col min="6154" max="6154" width="12.54296875" style="10" customWidth="1"/>
    <col min="6155" max="6155" width="1.7265625" style="10" customWidth="1"/>
    <col min="6156" max="6400" width="11.453125" style="10"/>
    <col min="6401" max="6401" width="4.453125" style="10" customWidth="1"/>
    <col min="6402" max="6402" width="11.453125" style="10"/>
    <col min="6403" max="6403" width="12.81640625" style="10" customWidth="1"/>
    <col min="6404" max="6404" width="22" style="10" customWidth="1"/>
    <col min="6405" max="6408" width="11.453125" style="10"/>
    <col min="6409" max="6409" width="24.7265625" style="10" customWidth="1"/>
    <col min="6410" max="6410" width="12.54296875" style="10" customWidth="1"/>
    <col min="6411" max="6411" width="1.7265625" style="10" customWidth="1"/>
    <col min="6412" max="6656" width="11.453125" style="10"/>
    <col min="6657" max="6657" width="4.453125" style="10" customWidth="1"/>
    <col min="6658" max="6658" width="11.453125" style="10"/>
    <col min="6659" max="6659" width="12.81640625" style="10" customWidth="1"/>
    <col min="6660" max="6660" width="22" style="10" customWidth="1"/>
    <col min="6661" max="6664" width="11.453125" style="10"/>
    <col min="6665" max="6665" width="24.7265625" style="10" customWidth="1"/>
    <col min="6666" max="6666" width="12.54296875" style="10" customWidth="1"/>
    <col min="6667" max="6667" width="1.7265625" style="10" customWidth="1"/>
    <col min="6668" max="6912" width="11.453125" style="10"/>
    <col min="6913" max="6913" width="4.453125" style="10" customWidth="1"/>
    <col min="6914" max="6914" width="11.453125" style="10"/>
    <col min="6915" max="6915" width="12.81640625" style="10" customWidth="1"/>
    <col min="6916" max="6916" width="22" style="10" customWidth="1"/>
    <col min="6917" max="6920" width="11.453125" style="10"/>
    <col min="6921" max="6921" width="24.7265625" style="10" customWidth="1"/>
    <col min="6922" max="6922" width="12.54296875" style="10" customWidth="1"/>
    <col min="6923" max="6923" width="1.7265625" style="10" customWidth="1"/>
    <col min="6924" max="7168" width="11.453125" style="10"/>
    <col min="7169" max="7169" width="4.453125" style="10" customWidth="1"/>
    <col min="7170" max="7170" width="11.453125" style="10"/>
    <col min="7171" max="7171" width="12.81640625" style="10" customWidth="1"/>
    <col min="7172" max="7172" width="22" style="10" customWidth="1"/>
    <col min="7173" max="7176" width="11.453125" style="10"/>
    <col min="7177" max="7177" width="24.7265625" style="10" customWidth="1"/>
    <col min="7178" max="7178" width="12.54296875" style="10" customWidth="1"/>
    <col min="7179" max="7179" width="1.7265625" style="10" customWidth="1"/>
    <col min="7180" max="7424" width="11.453125" style="10"/>
    <col min="7425" max="7425" width="4.453125" style="10" customWidth="1"/>
    <col min="7426" max="7426" width="11.453125" style="10"/>
    <col min="7427" max="7427" width="12.81640625" style="10" customWidth="1"/>
    <col min="7428" max="7428" width="22" style="10" customWidth="1"/>
    <col min="7429" max="7432" width="11.453125" style="10"/>
    <col min="7433" max="7433" width="24.7265625" style="10" customWidth="1"/>
    <col min="7434" max="7434" width="12.54296875" style="10" customWidth="1"/>
    <col min="7435" max="7435" width="1.7265625" style="10" customWidth="1"/>
    <col min="7436" max="7680" width="11.453125" style="10"/>
    <col min="7681" max="7681" width="4.453125" style="10" customWidth="1"/>
    <col min="7682" max="7682" width="11.453125" style="10"/>
    <col min="7683" max="7683" width="12.81640625" style="10" customWidth="1"/>
    <col min="7684" max="7684" width="22" style="10" customWidth="1"/>
    <col min="7685" max="7688" width="11.453125" style="10"/>
    <col min="7689" max="7689" width="24.7265625" style="10" customWidth="1"/>
    <col min="7690" max="7690" width="12.54296875" style="10" customWidth="1"/>
    <col min="7691" max="7691" width="1.7265625" style="10" customWidth="1"/>
    <col min="7692" max="7936" width="11.453125" style="10"/>
    <col min="7937" max="7937" width="4.453125" style="10" customWidth="1"/>
    <col min="7938" max="7938" width="11.453125" style="10"/>
    <col min="7939" max="7939" width="12.81640625" style="10" customWidth="1"/>
    <col min="7940" max="7940" width="22" style="10" customWidth="1"/>
    <col min="7941" max="7944" width="11.453125" style="10"/>
    <col min="7945" max="7945" width="24.7265625" style="10" customWidth="1"/>
    <col min="7946" max="7946" width="12.54296875" style="10" customWidth="1"/>
    <col min="7947" max="7947" width="1.7265625" style="10" customWidth="1"/>
    <col min="7948" max="8192" width="11.453125" style="10"/>
    <col min="8193" max="8193" width="4.453125" style="10" customWidth="1"/>
    <col min="8194" max="8194" width="11.453125" style="10"/>
    <col min="8195" max="8195" width="12.81640625" style="10" customWidth="1"/>
    <col min="8196" max="8196" width="22" style="10" customWidth="1"/>
    <col min="8197" max="8200" width="11.453125" style="10"/>
    <col min="8201" max="8201" width="24.7265625" style="10" customWidth="1"/>
    <col min="8202" max="8202" width="12.54296875" style="10" customWidth="1"/>
    <col min="8203" max="8203" width="1.7265625" style="10" customWidth="1"/>
    <col min="8204" max="8448" width="11.453125" style="10"/>
    <col min="8449" max="8449" width="4.453125" style="10" customWidth="1"/>
    <col min="8450" max="8450" width="11.453125" style="10"/>
    <col min="8451" max="8451" width="12.81640625" style="10" customWidth="1"/>
    <col min="8452" max="8452" width="22" style="10" customWidth="1"/>
    <col min="8453" max="8456" width="11.453125" style="10"/>
    <col min="8457" max="8457" width="24.7265625" style="10" customWidth="1"/>
    <col min="8458" max="8458" width="12.54296875" style="10" customWidth="1"/>
    <col min="8459" max="8459" width="1.7265625" style="10" customWidth="1"/>
    <col min="8460" max="8704" width="11.453125" style="10"/>
    <col min="8705" max="8705" width="4.453125" style="10" customWidth="1"/>
    <col min="8706" max="8706" width="11.453125" style="10"/>
    <col min="8707" max="8707" width="12.81640625" style="10" customWidth="1"/>
    <col min="8708" max="8708" width="22" style="10" customWidth="1"/>
    <col min="8709" max="8712" width="11.453125" style="10"/>
    <col min="8713" max="8713" width="24.7265625" style="10" customWidth="1"/>
    <col min="8714" max="8714" width="12.54296875" style="10" customWidth="1"/>
    <col min="8715" max="8715" width="1.7265625" style="10" customWidth="1"/>
    <col min="8716" max="8960" width="11.453125" style="10"/>
    <col min="8961" max="8961" width="4.453125" style="10" customWidth="1"/>
    <col min="8962" max="8962" width="11.453125" style="10"/>
    <col min="8963" max="8963" width="12.81640625" style="10" customWidth="1"/>
    <col min="8964" max="8964" width="22" style="10" customWidth="1"/>
    <col min="8965" max="8968" width="11.453125" style="10"/>
    <col min="8969" max="8969" width="24.7265625" style="10" customWidth="1"/>
    <col min="8970" max="8970" width="12.54296875" style="10" customWidth="1"/>
    <col min="8971" max="8971" width="1.7265625" style="10" customWidth="1"/>
    <col min="8972" max="9216" width="11.453125" style="10"/>
    <col min="9217" max="9217" width="4.453125" style="10" customWidth="1"/>
    <col min="9218" max="9218" width="11.453125" style="10"/>
    <col min="9219" max="9219" width="12.81640625" style="10" customWidth="1"/>
    <col min="9220" max="9220" width="22" style="10" customWidth="1"/>
    <col min="9221" max="9224" width="11.453125" style="10"/>
    <col min="9225" max="9225" width="24.7265625" style="10" customWidth="1"/>
    <col min="9226" max="9226" width="12.54296875" style="10" customWidth="1"/>
    <col min="9227" max="9227" width="1.7265625" style="10" customWidth="1"/>
    <col min="9228" max="9472" width="11.453125" style="10"/>
    <col min="9473" max="9473" width="4.453125" style="10" customWidth="1"/>
    <col min="9474" max="9474" width="11.453125" style="10"/>
    <col min="9475" max="9475" width="12.81640625" style="10" customWidth="1"/>
    <col min="9476" max="9476" width="22" style="10" customWidth="1"/>
    <col min="9477" max="9480" width="11.453125" style="10"/>
    <col min="9481" max="9481" width="24.7265625" style="10" customWidth="1"/>
    <col min="9482" max="9482" width="12.54296875" style="10" customWidth="1"/>
    <col min="9483" max="9483" width="1.7265625" style="10" customWidth="1"/>
    <col min="9484" max="9728" width="11.453125" style="10"/>
    <col min="9729" max="9729" width="4.453125" style="10" customWidth="1"/>
    <col min="9730" max="9730" width="11.453125" style="10"/>
    <col min="9731" max="9731" width="12.81640625" style="10" customWidth="1"/>
    <col min="9732" max="9732" width="22" style="10" customWidth="1"/>
    <col min="9733" max="9736" width="11.453125" style="10"/>
    <col min="9737" max="9737" width="24.7265625" style="10" customWidth="1"/>
    <col min="9738" max="9738" width="12.54296875" style="10" customWidth="1"/>
    <col min="9739" max="9739" width="1.7265625" style="10" customWidth="1"/>
    <col min="9740" max="9984" width="11.453125" style="10"/>
    <col min="9985" max="9985" width="4.453125" style="10" customWidth="1"/>
    <col min="9986" max="9986" width="11.453125" style="10"/>
    <col min="9987" max="9987" width="12.81640625" style="10" customWidth="1"/>
    <col min="9988" max="9988" width="22" style="10" customWidth="1"/>
    <col min="9989" max="9992" width="11.453125" style="10"/>
    <col min="9993" max="9993" width="24.7265625" style="10" customWidth="1"/>
    <col min="9994" max="9994" width="12.54296875" style="10" customWidth="1"/>
    <col min="9995" max="9995" width="1.7265625" style="10" customWidth="1"/>
    <col min="9996" max="10240" width="11.453125" style="10"/>
    <col min="10241" max="10241" width="4.453125" style="10" customWidth="1"/>
    <col min="10242" max="10242" width="11.453125" style="10"/>
    <col min="10243" max="10243" width="12.81640625" style="10" customWidth="1"/>
    <col min="10244" max="10244" width="22" style="10" customWidth="1"/>
    <col min="10245" max="10248" width="11.453125" style="10"/>
    <col min="10249" max="10249" width="24.7265625" style="10" customWidth="1"/>
    <col min="10250" max="10250" width="12.54296875" style="10" customWidth="1"/>
    <col min="10251" max="10251" width="1.7265625" style="10" customWidth="1"/>
    <col min="10252" max="10496" width="11.453125" style="10"/>
    <col min="10497" max="10497" width="4.453125" style="10" customWidth="1"/>
    <col min="10498" max="10498" width="11.453125" style="10"/>
    <col min="10499" max="10499" width="12.81640625" style="10" customWidth="1"/>
    <col min="10500" max="10500" width="22" style="10" customWidth="1"/>
    <col min="10501" max="10504" width="11.453125" style="10"/>
    <col min="10505" max="10505" width="24.7265625" style="10" customWidth="1"/>
    <col min="10506" max="10506" width="12.54296875" style="10" customWidth="1"/>
    <col min="10507" max="10507" width="1.7265625" style="10" customWidth="1"/>
    <col min="10508" max="10752" width="11.453125" style="10"/>
    <col min="10753" max="10753" width="4.453125" style="10" customWidth="1"/>
    <col min="10754" max="10754" width="11.453125" style="10"/>
    <col min="10755" max="10755" width="12.81640625" style="10" customWidth="1"/>
    <col min="10756" max="10756" width="22" style="10" customWidth="1"/>
    <col min="10757" max="10760" width="11.453125" style="10"/>
    <col min="10761" max="10761" width="24.7265625" style="10" customWidth="1"/>
    <col min="10762" max="10762" width="12.54296875" style="10" customWidth="1"/>
    <col min="10763" max="10763" width="1.7265625" style="10" customWidth="1"/>
    <col min="10764" max="11008" width="11.453125" style="10"/>
    <col min="11009" max="11009" width="4.453125" style="10" customWidth="1"/>
    <col min="11010" max="11010" width="11.453125" style="10"/>
    <col min="11011" max="11011" width="12.81640625" style="10" customWidth="1"/>
    <col min="11012" max="11012" width="22" style="10" customWidth="1"/>
    <col min="11013" max="11016" width="11.453125" style="10"/>
    <col min="11017" max="11017" width="24.7265625" style="10" customWidth="1"/>
    <col min="11018" max="11018" width="12.54296875" style="10" customWidth="1"/>
    <col min="11019" max="11019" width="1.7265625" style="10" customWidth="1"/>
    <col min="11020" max="11264" width="11.453125" style="10"/>
    <col min="11265" max="11265" width="4.453125" style="10" customWidth="1"/>
    <col min="11266" max="11266" width="11.453125" style="10"/>
    <col min="11267" max="11267" width="12.81640625" style="10" customWidth="1"/>
    <col min="11268" max="11268" width="22" style="10" customWidth="1"/>
    <col min="11269" max="11272" width="11.453125" style="10"/>
    <col min="11273" max="11273" width="24.7265625" style="10" customWidth="1"/>
    <col min="11274" max="11274" width="12.54296875" style="10" customWidth="1"/>
    <col min="11275" max="11275" width="1.7265625" style="10" customWidth="1"/>
    <col min="11276" max="11520" width="11.453125" style="10"/>
    <col min="11521" max="11521" width="4.453125" style="10" customWidth="1"/>
    <col min="11522" max="11522" width="11.453125" style="10"/>
    <col min="11523" max="11523" width="12.81640625" style="10" customWidth="1"/>
    <col min="11524" max="11524" width="22" style="10" customWidth="1"/>
    <col min="11525" max="11528" width="11.453125" style="10"/>
    <col min="11529" max="11529" width="24.7265625" style="10" customWidth="1"/>
    <col min="11530" max="11530" width="12.54296875" style="10" customWidth="1"/>
    <col min="11531" max="11531" width="1.7265625" style="10" customWidth="1"/>
    <col min="11532" max="11776" width="11.453125" style="10"/>
    <col min="11777" max="11777" width="4.453125" style="10" customWidth="1"/>
    <col min="11778" max="11778" width="11.453125" style="10"/>
    <col min="11779" max="11779" width="12.81640625" style="10" customWidth="1"/>
    <col min="11780" max="11780" width="22" style="10" customWidth="1"/>
    <col min="11781" max="11784" width="11.453125" style="10"/>
    <col min="11785" max="11785" width="24.7265625" style="10" customWidth="1"/>
    <col min="11786" max="11786" width="12.54296875" style="10" customWidth="1"/>
    <col min="11787" max="11787" width="1.7265625" style="10" customWidth="1"/>
    <col min="11788" max="12032" width="11.453125" style="10"/>
    <col min="12033" max="12033" width="4.453125" style="10" customWidth="1"/>
    <col min="12034" max="12034" width="11.453125" style="10"/>
    <col min="12035" max="12035" width="12.81640625" style="10" customWidth="1"/>
    <col min="12036" max="12036" width="22" style="10" customWidth="1"/>
    <col min="12037" max="12040" width="11.453125" style="10"/>
    <col min="12041" max="12041" width="24.7265625" style="10" customWidth="1"/>
    <col min="12042" max="12042" width="12.54296875" style="10" customWidth="1"/>
    <col min="12043" max="12043" width="1.7265625" style="10" customWidth="1"/>
    <col min="12044" max="12288" width="11.453125" style="10"/>
    <col min="12289" max="12289" width="4.453125" style="10" customWidth="1"/>
    <col min="12290" max="12290" width="11.453125" style="10"/>
    <col min="12291" max="12291" width="12.81640625" style="10" customWidth="1"/>
    <col min="12292" max="12292" width="22" style="10" customWidth="1"/>
    <col min="12293" max="12296" width="11.453125" style="10"/>
    <col min="12297" max="12297" width="24.7265625" style="10" customWidth="1"/>
    <col min="12298" max="12298" width="12.54296875" style="10" customWidth="1"/>
    <col min="12299" max="12299" width="1.7265625" style="10" customWidth="1"/>
    <col min="12300" max="12544" width="11.453125" style="10"/>
    <col min="12545" max="12545" width="4.453125" style="10" customWidth="1"/>
    <col min="12546" max="12546" width="11.453125" style="10"/>
    <col min="12547" max="12547" width="12.81640625" style="10" customWidth="1"/>
    <col min="12548" max="12548" width="22" style="10" customWidth="1"/>
    <col min="12549" max="12552" width="11.453125" style="10"/>
    <col min="12553" max="12553" width="24.7265625" style="10" customWidth="1"/>
    <col min="12554" max="12554" width="12.54296875" style="10" customWidth="1"/>
    <col min="12555" max="12555" width="1.7265625" style="10" customWidth="1"/>
    <col min="12556" max="12800" width="11.453125" style="10"/>
    <col min="12801" max="12801" width="4.453125" style="10" customWidth="1"/>
    <col min="12802" max="12802" width="11.453125" style="10"/>
    <col min="12803" max="12803" width="12.81640625" style="10" customWidth="1"/>
    <col min="12804" max="12804" width="22" style="10" customWidth="1"/>
    <col min="12805" max="12808" width="11.453125" style="10"/>
    <col min="12809" max="12809" width="24.7265625" style="10" customWidth="1"/>
    <col min="12810" max="12810" width="12.54296875" style="10" customWidth="1"/>
    <col min="12811" max="12811" width="1.7265625" style="10" customWidth="1"/>
    <col min="12812" max="13056" width="11.453125" style="10"/>
    <col min="13057" max="13057" width="4.453125" style="10" customWidth="1"/>
    <col min="13058" max="13058" width="11.453125" style="10"/>
    <col min="13059" max="13059" width="12.81640625" style="10" customWidth="1"/>
    <col min="13060" max="13060" width="22" style="10" customWidth="1"/>
    <col min="13061" max="13064" width="11.453125" style="10"/>
    <col min="13065" max="13065" width="24.7265625" style="10" customWidth="1"/>
    <col min="13066" max="13066" width="12.54296875" style="10" customWidth="1"/>
    <col min="13067" max="13067" width="1.7265625" style="10" customWidth="1"/>
    <col min="13068" max="13312" width="11.453125" style="10"/>
    <col min="13313" max="13313" width="4.453125" style="10" customWidth="1"/>
    <col min="13314" max="13314" width="11.453125" style="10"/>
    <col min="13315" max="13315" width="12.81640625" style="10" customWidth="1"/>
    <col min="13316" max="13316" width="22" style="10" customWidth="1"/>
    <col min="13317" max="13320" width="11.453125" style="10"/>
    <col min="13321" max="13321" width="24.7265625" style="10" customWidth="1"/>
    <col min="13322" max="13322" width="12.54296875" style="10" customWidth="1"/>
    <col min="13323" max="13323" width="1.7265625" style="10" customWidth="1"/>
    <col min="13324" max="13568" width="11.453125" style="10"/>
    <col min="13569" max="13569" width="4.453125" style="10" customWidth="1"/>
    <col min="13570" max="13570" width="11.453125" style="10"/>
    <col min="13571" max="13571" width="12.81640625" style="10" customWidth="1"/>
    <col min="13572" max="13572" width="22" style="10" customWidth="1"/>
    <col min="13573" max="13576" width="11.453125" style="10"/>
    <col min="13577" max="13577" width="24.7265625" style="10" customWidth="1"/>
    <col min="13578" max="13578" width="12.54296875" style="10" customWidth="1"/>
    <col min="13579" max="13579" width="1.7265625" style="10" customWidth="1"/>
    <col min="13580" max="13824" width="11.453125" style="10"/>
    <col min="13825" max="13825" width="4.453125" style="10" customWidth="1"/>
    <col min="13826" max="13826" width="11.453125" style="10"/>
    <col min="13827" max="13827" width="12.81640625" style="10" customWidth="1"/>
    <col min="13828" max="13828" width="22" style="10" customWidth="1"/>
    <col min="13829" max="13832" width="11.453125" style="10"/>
    <col min="13833" max="13833" width="24.7265625" style="10" customWidth="1"/>
    <col min="13834" max="13834" width="12.54296875" style="10" customWidth="1"/>
    <col min="13835" max="13835" width="1.7265625" style="10" customWidth="1"/>
    <col min="13836" max="14080" width="11.453125" style="10"/>
    <col min="14081" max="14081" width="4.453125" style="10" customWidth="1"/>
    <col min="14082" max="14082" width="11.453125" style="10"/>
    <col min="14083" max="14083" width="12.81640625" style="10" customWidth="1"/>
    <col min="14084" max="14084" width="22" style="10" customWidth="1"/>
    <col min="14085" max="14088" width="11.453125" style="10"/>
    <col min="14089" max="14089" width="24.7265625" style="10" customWidth="1"/>
    <col min="14090" max="14090" width="12.54296875" style="10" customWidth="1"/>
    <col min="14091" max="14091" width="1.7265625" style="10" customWidth="1"/>
    <col min="14092" max="14336" width="11.453125" style="10"/>
    <col min="14337" max="14337" width="4.453125" style="10" customWidth="1"/>
    <col min="14338" max="14338" width="11.453125" style="10"/>
    <col min="14339" max="14339" width="12.81640625" style="10" customWidth="1"/>
    <col min="14340" max="14340" width="22" style="10" customWidth="1"/>
    <col min="14341" max="14344" width="11.453125" style="10"/>
    <col min="14345" max="14345" width="24.7265625" style="10" customWidth="1"/>
    <col min="14346" max="14346" width="12.54296875" style="10" customWidth="1"/>
    <col min="14347" max="14347" width="1.7265625" style="10" customWidth="1"/>
    <col min="14348" max="14592" width="11.453125" style="10"/>
    <col min="14593" max="14593" width="4.453125" style="10" customWidth="1"/>
    <col min="14594" max="14594" width="11.453125" style="10"/>
    <col min="14595" max="14595" width="12.81640625" style="10" customWidth="1"/>
    <col min="14596" max="14596" width="22" style="10" customWidth="1"/>
    <col min="14597" max="14600" width="11.453125" style="10"/>
    <col min="14601" max="14601" width="24.7265625" style="10" customWidth="1"/>
    <col min="14602" max="14602" width="12.54296875" style="10" customWidth="1"/>
    <col min="14603" max="14603" width="1.7265625" style="10" customWidth="1"/>
    <col min="14604" max="14848" width="11.453125" style="10"/>
    <col min="14849" max="14849" width="4.453125" style="10" customWidth="1"/>
    <col min="14850" max="14850" width="11.453125" style="10"/>
    <col min="14851" max="14851" width="12.81640625" style="10" customWidth="1"/>
    <col min="14852" max="14852" width="22" style="10" customWidth="1"/>
    <col min="14853" max="14856" width="11.453125" style="10"/>
    <col min="14857" max="14857" width="24.7265625" style="10" customWidth="1"/>
    <col min="14858" max="14858" width="12.54296875" style="10" customWidth="1"/>
    <col min="14859" max="14859" width="1.7265625" style="10" customWidth="1"/>
    <col min="14860" max="15104" width="11.453125" style="10"/>
    <col min="15105" max="15105" width="4.453125" style="10" customWidth="1"/>
    <col min="15106" max="15106" width="11.453125" style="10"/>
    <col min="15107" max="15107" width="12.81640625" style="10" customWidth="1"/>
    <col min="15108" max="15108" width="22" style="10" customWidth="1"/>
    <col min="15109" max="15112" width="11.453125" style="10"/>
    <col min="15113" max="15113" width="24.7265625" style="10" customWidth="1"/>
    <col min="15114" max="15114" width="12.54296875" style="10" customWidth="1"/>
    <col min="15115" max="15115" width="1.7265625" style="10" customWidth="1"/>
    <col min="15116" max="15360" width="11.453125" style="10"/>
    <col min="15361" max="15361" width="4.453125" style="10" customWidth="1"/>
    <col min="15362" max="15362" width="11.453125" style="10"/>
    <col min="15363" max="15363" width="12.81640625" style="10" customWidth="1"/>
    <col min="15364" max="15364" width="22" style="10" customWidth="1"/>
    <col min="15365" max="15368" width="11.453125" style="10"/>
    <col min="15369" max="15369" width="24.7265625" style="10" customWidth="1"/>
    <col min="15370" max="15370" width="12.54296875" style="10" customWidth="1"/>
    <col min="15371" max="15371" width="1.7265625" style="10" customWidth="1"/>
    <col min="15372" max="15616" width="11.453125" style="10"/>
    <col min="15617" max="15617" width="4.453125" style="10" customWidth="1"/>
    <col min="15618" max="15618" width="11.453125" style="10"/>
    <col min="15619" max="15619" width="12.81640625" style="10" customWidth="1"/>
    <col min="15620" max="15620" width="22" style="10" customWidth="1"/>
    <col min="15621" max="15624" width="11.453125" style="10"/>
    <col min="15625" max="15625" width="24.7265625" style="10" customWidth="1"/>
    <col min="15626" max="15626" width="12.54296875" style="10" customWidth="1"/>
    <col min="15627" max="15627" width="1.7265625" style="10" customWidth="1"/>
    <col min="15628" max="15872" width="11.453125" style="10"/>
    <col min="15873" max="15873" width="4.453125" style="10" customWidth="1"/>
    <col min="15874" max="15874" width="11.453125" style="10"/>
    <col min="15875" max="15875" width="12.81640625" style="10" customWidth="1"/>
    <col min="15876" max="15876" width="22" style="10" customWidth="1"/>
    <col min="15877" max="15880" width="11.453125" style="10"/>
    <col min="15881" max="15881" width="24.7265625" style="10" customWidth="1"/>
    <col min="15882" max="15882" width="12.54296875" style="10" customWidth="1"/>
    <col min="15883" max="15883" width="1.7265625" style="10" customWidth="1"/>
    <col min="15884" max="16128" width="11.453125" style="10"/>
    <col min="16129" max="16129" width="4.453125" style="10" customWidth="1"/>
    <col min="16130" max="16130" width="11.453125" style="10"/>
    <col min="16131" max="16131" width="12.81640625" style="10" customWidth="1"/>
    <col min="16132" max="16132" width="22" style="10" customWidth="1"/>
    <col min="16133" max="16136" width="11.453125" style="10"/>
    <col min="16137" max="16137" width="24.7265625" style="10" customWidth="1"/>
    <col min="16138" max="16138" width="12.54296875" style="10" customWidth="1"/>
    <col min="16139" max="16139" width="1.7265625" style="10" customWidth="1"/>
    <col min="16140" max="16384" width="11.453125" style="10"/>
  </cols>
  <sheetData>
    <row r="1" spans="2:10" ht="13" thickBot="1"/>
    <row r="2" spans="2:10">
      <c r="B2" s="11"/>
      <c r="C2" s="12"/>
      <c r="D2" s="60" t="s">
        <v>92</v>
      </c>
      <c r="E2" s="61"/>
      <c r="F2" s="61"/>
      <c r="G2" s="61"/>
      <c r="H2" s="61"/>
      <c r="I2" s="62"/>
      <c r="J2" s="66" t="s">
        <v>63</v>
      </c>
    </row>
    <row r="3" spans="2:10" ht="13" thickBot="1">
      <c r="B3" s="13"/>
      <c r="C3" s="14"/>
      <c r="D3" s="63"/>
      <c r="E3" s="64"/>
      <c r="F3" s="64"/>
      <c r="G3" s="64"/>
      <c r="H3" s="64"/>
      <c r="I3" s="65"/>
      <c r="J3" s="67"/>
    </row>
    <row r="4" spans="2:10" ht="13">
      <c r="B4" s="13"/>
      <c r="C4" s="14"/>
      <c r="E4" s="16"/>
      <c r="F4" s="16"/>
      <c r="G4" s="16"/>
      <c r="H4" s="16"/>
      <c r="I4" s="17"/>
      <c r="J4" s="18"/>
    </row>
    <row r="5" spans="2:10" ht="13">
      <c r="B5" s="13"/>
      <c r="C5" s="14"/>
      <c r="D5" s="69" t="s">
        <v>93</v>
      </c>
      <c r="E5" s="70"/>
      <c r="F5" s="70"/>
      <c r="G5" s="70"/>
      <c r="H5" s="70"/>
      <c r="I5" s="71"/>
      <c r="J5" s="21" t="s">
        <v>94</v>
      </c>
    </row>
    <row r="6" spans="2:10" ht="13.5" thickBot="1">
      <c r="B6" s="22"/>
      <c r="C6" s="23"/>
      <c r="D6" s="24"/>
      <c r="E6" s="25"/>
      <c r="F6" s="25"/>
      <c r="G6" s="25"/>
      <c r="H6" s="25"/>
      <c r="I6" s="26"/>
      <c r="J6" s="27"/>
    </row>
    <row r="7" spans="2:10">
      <c r="B7" s="28"/>
      <c r="J7" s="29"/>
    </row>
    <row r="8" spans="2:10">
      <c r="B8" s="28"/>
      <c r="J8" s="29"/>
    </row>
    <row r="9" spans="2:10">
      <c r="B9" s="28"/>
      <c r="C9" s="10" t="s">
        <v>66</v>
      </c>
      <c r="D9" s="32"/>
      <c r="E9" s="31"/>
      <c r="J9" s="29"/>
    </row>
    <row r="10" spans="2:10" ht="13">
      <c r="B10" s="28"/>
      <c r="C10" s="30"/>
      <c r="J10" s="29"/>
    </row>
    <row r="11" spans="2:10" ht="13">
      <c r="B11" s="28"/>
      <c r="C11" s="30" t="str">
        <f>+'FOR CSA 018'!C12</f>
        <v>Señores : DIME</v>
      </c>
      <c r="J11" s="29"/>
    </row>
    <row r="12" spans="2:10" ht="13">
      <c r="B12" s="28"/>
      <c r="C12" s="30" t="str">
        <f>+'FOR CSA 018'!C13</f>
        <v>NIT: 8000024390</v>
      </c>
      <c r="J12" s="29"/>
    </row>
    <row r="13" spans="2:10">
      <c r="B13" s="28"/>
      <c r="J13" s="29"/>
    </row>
    <row r="14" spans="2:10">
      <c r="B14" s="28"/>
      <c r="C14" s="10" t="s">
        <v>95</v>
      </c>
      <c r="J14" s="29"/>
    </row>
    <row r="15" spans="2:10">
      <c r="B15" s="28"/>
      <c r="C15" s="33"/>
      <c r="J15" s="29"/>
    </row>
    <row r="16" spans="2:10" ht="13">
      <c r="B16" s="28"/>
      <c r="C16" s="52"/>
      <c r="D16" s="31"/>
      <c r="H16" s="53" t="s">
        <v>96</v>
      </c>
      <c r="I16" s="53" t="s">
        <v>97</v>
      </c>
      <c r="J16" s="29"/>
    </row>
    <row r="17" spans="2:10" ht="13">
      <c r="B17" s="28"/>
      <c r="C17" s="30" t="s">
        <v>68</v>
      </c>
      <c r="D17" s="30"/>
      <c r="E17" s="30"/>
      <c r="F17" s="30"/>
      <c r="H17" s="34">
        <f>+SUM(H18:H21)</f>
        <v>15</v>
      </c>
      <c r="I17" s="54">
        <f>+SUM(I18:I21)</f>
        <v>25524234</v>
      </c>
      <c r="J17" s="29"/>
    </row>
    <row r="18" spans="2:10">
      <c r="B18" s="28"/>
      <c r="C18" s="10" t="s">
        <v>72</v>
      </c>
      <c r="H18" s="55">
        <f>+'FOR CSA 018'!H19</f>
        <v>3</v>
      </c>
      <c r="I18" s="55">
        <f>+'FOR CSA 018'!I19</f>
        <v>1698612</v>
      </c>
      <c r="J18" s="29"/>
    </row>
    <row r="19" spans="2:10">
      <c r="B19" s="28"/>
      <c r="C19" s="10" t="s">
        <v>73</v>
      </c>
      <c r="H19" s="55">
        <f>+'FOR CSA 018'!H20</f>
        <v>4</v>
      </c>
      <c r="I19" s="55">
        <f>+'FOR CSA 018'!I20</f>
        <v>9559161</v>
      </c>
      <c r="J19" s="29"/>
    </row>
    <row r="20" spans="2:10">
      <c r="B20" s="28"/>
      <c r="C20" s="10" t="s">
        <v>75</v>
      </c>
      <c r="H20" s="55">
        <f>+'FOR CSA 018'!H21</f>
        <v>1</v>
      </c>
      <c r="I20" s="55">
        <f>+'FOR CSA 018'!I21</f>
        <v>1858773</v>
      </c>
      <c r="J20" s="29"/>
    </row>
    <row r="21" spans="2:10">
      <c r="B21" s="28"/>
      <c r="C21" s="10" t="s">
        <v>98</v>
      </c>
      <c r="H21" s="55">
        <f>+'FOR CSA 018'!H22</f>
        <v>7</v>
      </c>
      <c r="I21" s="55">
        <f>+'FOR CSA 018'!I22</f>
        <v>12407688</v>
      </c>
      <c r="J21" s="29"/>
    </row>
    <row r="22" spans="2:10" ht="13">
      <c r="B22" s="28"/>
      <c r="C22" s="30" t="s">
        <v>99</v>
      </c>
      <c r="D22" s="30"/>
      <c r="E22" s="30"/>
      <c r="F22" s="30"/>
      <c r="H22" s="55">
        <f>+'FOR CSA 018'!H23</f>
        <v>0</v>
      </c>
      <c r="I22" s="55">
        <f>+'FOR CSA 018'!I23</f>
        <v>0</v>
      </c>
      <c r="J22" s="29"/>
    </row>
    <row r="23" spans="2:10" ht="13.5" thickBot="1">
      <c r="B23" s="28"/>
      <c r="C23" s="30"/>
      <c r="D23" s="30"/>
      <c r="H23" s="56"/>
      <c r="I23" s="57"/>
      <c r="J23" s="29"/>
    </row>
    <row r="24" spans="2:10" ht="13.5" thickTop="1">
      <c r="B24" s="28"/>
      <c r="C24" s="30"/>
      <c r="D24" s="30"/>
      <c r="H24" s="45"/>
      <c r="I24" s="39"/>
      <c r="J24" s="29"/>
    </row>
    <row r="25" spans="2:10" ht="13">
      <c r="B25" s="28"/>
      <c r="C25" s="30"/>
      <c r="D25" s="30"/>
      <c r="H25" s="45"/>
      <c r="I25" s="39"/>
      <c r="J25" s="29"/>
    </row>
    <row r="26" spans="2:10" ht="13">
      <c r="B26" s="28"/>
      <c r="C26" s="30"/>
      <c r="D26" s="30"/>
      <c r="H26" s="45"/>
      <c r="I26" s="39"/>
      <c r="J26" s="29"/>
    </row>
    <row r="27" spans="2:10">
      <c r="B27" s="28"/>
      <c r="G27" s="45"/>
      <c r="H27" s="45"/>
      <c r="I27" s="45"/>
      <c r="J27" s="29"/>
    </row>
    <row r="28" spans="2:10" ht="13.5" thickBot="1">
      <c r="B28" s="28"/>
      <c r="C28" s="46" t="str">
        <f>+'[1]FOR-CSA-018'!C37</f>
        <v>Nombre</v>
      </c>
      <c r="D28" s="46"/>
      <c r="G28" s="46" t="s">
        <v>86</v>
      </c>
      <c r="H28" s="47"/>
      <c r="I28" s="45"/>
      <c r="J28" s="29"/>
    </row>
    <row r="29" spans="2:10" ht="13">
      <c r="B29" s="28"/>
      <c r="C29" s="48" t="str">
        <f>+'[1]FOR-CSA-018'!C38</f>
        <v>Cargo</v>
      </c>
      <c r="D29" s="48"/>
      <c r="G29" s="48" t="s">
        <v>100</v>
      </c>
      <c r="H29" s="45"/>
      <c r="I29" s="45"/>
      <c r="J29" s="29"/>
    </row>
    <row r="30" spans="2:10" ht="13" thickBot="1">
      <c r="B30" s="49"/>
      <c r="C30" s="50"/>
      <c r="D30" s="50"/>
      <c r="E30" s="50"/>
      <c r="F30" s="50"/>
      <c r="G30" s="47"/>
      <c r="H30" s="47"/>
      <c r="I30" s="47"/>
      <c r="J30" s="51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2024-11-06T21:26:10Z</dcterms:created>
  <dcterms:modified xsi:type="dcterms:W3CDTF">2024-12-24T03:32:36Z</dcterms:modified>
</cp:coreProperties>
</file>