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nilo\Areas\CxPSalud\CARTERA\GESTORES DE CARTERA\CAMILO PAEZ\CARTERAS PENDIENTES\NIT 830023202_COSMITET LTDA\"/>
    </mc:Choice>
  </mc:AlternateContent>
  <bookViews>
    <workbookView xWindow="0" yWindow="0" windowWidth="19200" windowHeight="7310" activeTab="3"/>
  </bookViews>
  <sheets>
    <sheet name="INFO IPS" sheetId="1" r:id="rId1"/>
    <sheet name="TD" sheetId="5" r:id="rId2"/>
    <sheet name="ESTADO DE CADA FACTURA" sheetId="4" r:id="rId3"/>
    <sheet name="FOR CSA 018" sheetId="2" r:id="rId4"/>
    <sheet name="FOR CSA 004" sheetId="3" r:id="rId5"/>
  </sheets>
  <externalReferences>
    <externalReference r:id="rId6"/>
  </externalReferences>
  <definedNames>
    <definedName name="_xlnm._FilterDatabase" localSheetId="2" hidden="1">'ESTADO DE CADA FACTURA'!$A$2:$AP$2</definedName>
    <definedName name="_xlnm._FilterDatabase" localSheetId="0" hidden="1">'INFO IPS'!$D$2:$D$32</definedName>
  </definedNames>
  <calcPr calcId="152511"/>
  <pivotCaches>
    <pivotCache cacheId="91" r:id="rId7"/>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J1" i="4" l="1"/>
  <c r="AI1" i="4" l="1"/>
  <c r="AH1" i="4"/>
  <c r="AG1" i="4"/>
  <c r="AF1" i="4"/>
  <c r="AE1" i="4"/>
  <c r="AD1" i="4"/>
  <c r="AC1" i="4"/>
  <c r="AB1" i="4"/>
  <c r="V1" i="4"/>
  <c r="Q1" i="4"/>
  <c r="J1" i="4"/>
  <c r="I1" i="4"/>
  <c r="K1" i="4" l="1"/>
  <c r="C29" i="3"/>
  <c r="C28" i="3"/>
  <c r="I22" i="3"/>
  <c r="H22" i="3"/>
  <c r="I21" i="3"/>
  <c r="H21" i="3"/>
  <c r="I20" i="3"/>
  <c r="H20" i="3"/>
  <c r="I19" i="3"/>
  <c r="H19" i="3"/>
  <c r="I18" i="3"/>
  <c r="H18" i="3"/>
  <c r="H17" i="3" s="1"/>
  <c r="C12" i="3"/>
  <c r="C11" i="3"/>
  <c r="I30" i="2"/>
  <c r="H30" i="2"/>
  <c r="I28" i="2"/>
  <c r="H28" i="2"/>
  <c r="I25" i="2"/>
  <c r="I32" i="2" s="1"/>
  <c r="I33" i="2" s="1"/>
  <c r="H25" i="2"/>
  <c r="H40" i="1"/>
  <c r="G40" i="1"/>
  <c r="H32" i="2" l="1"/>
  <c r="H33" i="2" s="1"/>
  <c r="I17" i="3"/>
</calcChain>
</file>

<file path=xl/sharedStrings.xml><?xml version="1.0" encoding="utf-8"?>
<sst xmlns="http://schemas.openxmlformats.org/spreadsheetml/2006/main" count="679" uniqueCount="188">
  <si>
    <t>NIT IPS</t>
  </si>
  <si>
    <t>Nombre IPS</t>
  </si>
  <si>
    <t>Prefijo Factura</t>
  </si>
  <si>
    <t>Numero Factura</t>
  </si>
  <si>
    <t>IPS Valor Factura</t>
  </si>
  <si>
    <t>IPS Saldo Factura</t>
  </si>
  <si>
    <t>Tipo de Contrato</t>
  </si>
  <si>
    <t>Sede / Ciudad</t>
  </si>
  <si>
    <t>Tipo de Prestación</t>
  </si>
  <si>
    <t>Urgencias</t>
  </si>
  <si>
    <t>CALI</t>
  </si>
  <si>
    <t>Regimen Contributivo</t>
  </si>
  <si>
    <t>TOTAL</t>
  </si>
  <si>
    <t>COSMITET LTDA</t>
  </si>
  <si>
    <t>--SS</t>
  </si>
  <si>
    <t>FE</t>
  </si>
  <si>
    <t>IPS Fecha Factura</t>
  </si>
  <si>
    <t>IPS Fecha Radicado</t>
  </si>
  <si>
    <t>FVC</t>
  </si>
  <si>
    <t>PGP</t>
  </si>
  <si>
    <t>FOR-CSA-018</t>
  </si>
  <si>
    <t>HOJA 1 DE 1</t>
  </si>
  <si>
    <t>RESUMEN DE CARTERA REVISADA POR LA EPS</t>
  </si>
  <si>
    <t>VERSION 2</t>
  </si>
  <si>
    <t>Santiago de Cali, diciembre 20 del 2024</t>
  </si>
  <si>
    <t>A continuacion me permito remitir nuestra respuesta al estado de cartera presentada</t>
  </si>
  <si>
    <t>Con Corte al dia: 30/11/2024</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</si>
  <si>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</si>
  <si>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</si>
  <si>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</si>
  <si>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</si>
  <si>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</si>
  <si>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</si>
  <si>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</si>
  <si>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</si>
  <si>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</si>
  <si>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</si>
  <si>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</si>
  <si>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</si>
  <si>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</si>
  <si>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</si>
  <si>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</si>
  <si>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Nombre</t>
  </si>
  <si>
    <t>Juan Camilo Paez R.</t>
  </si>
  <si>
    <t>Cargo</t>
  </si>
  <si>
    <t>Cartera - Cuentas Salud</t>
  </si>
  <si>
    <t>Entidad</t>
  </si>
  <si>
    <t>EPS Comfenalco Valle.</t>
  </si>
  <si>
    <t>Nota: Documento válido como soporte de aceptación a el estado de cartera conciliado entre las partes</t>
  </si>
  <si>
    <t>FOR-CSA-004</t>
  </si>
  <si>
    <t>RESUMEN DE CARTERA REVISADA POR LA EPS REPORTADA EN LA CIRCULAR 030</t>
  </si>
  <si>
    <t>VERSION 0</t>
  </si>
  <si>
    <t>A continuacion me permito remitir nuestra respuesta al estado de cartera reportada en la Circular 030</t>
  </si>
  <si>
    <t>Cant Fact</t>
  </si>
  <si>
    <t>Valor</t>
  </si>
  <si>
    <t>GLOSA POR CONCILIAR</t>
  </si>
  <si>
    <t>TOTAL CARTERA REVISADA CIRCULAR 030</t>
  </si>
  <si>
    <t>Cartera - Cuentas Salud EPS Comfenalco Valle.</t>
  </si>
  <si>
    <t>Señores : COSMITET LTDA</t>
  </si>
  <si>
    <t>NIT: 830023202</t>
  </si>
  <si>
    <t>FACT</t>
  </si>
  <si>
    <t>LLAVE</t>
  </si>
  <si>
    <t>IPS Fecha factura</t>
  </si>
  <si>
    <t>IPS Fecha radicado</t>
  </si>
  <si>
    <t>Numero de Contrato</t>
  </si>
  <si>
    <t>ESTADO CARTERA ANTERIOR</t>
  </si>
  <si>
    <t>ESTADO EPS 26-12-2024</t>
  </si>
  <si>
    <t>POR PAGAR SAP</t>
  </si>
  <si>
    <t>DOC CONTA</t>
  </si>
  <si>
    <t>ESTADO BOX</t>
  </si>
  <si>
    <t>FECHA FACT</t>
  </si>
  <si>
    <t>FECHA RAD</t>
  </si>
  <si>
    <t>GLOSA PDTE</t>
  </si>
  <si>
    <t>DEVOLUCION</t>
  </si>
  <si>
    <t>Valor_Glosa y Devolución</t>
  </si>
  <si>
    <t>TIPIFICACION</t>
  </si>
  <si>
    <t>CONCEPTO GLOSA Y DEVOLUCION</t>
  </si>
  <si>
    <t>TIPIFICACION OBJECION</t>
  </si>
  <si>
    <t>TIPO DE SERVICIO</t>
  </si>
  <si>
    <t>AMBITO</t>
  </si>
  <si>
    <t>FACTURA CANCELADA</t>
  </si>
  <si>
    <t>FACTURA DEVUELTA</t>
  </si>
  <si>
    <t>FACTURA NO RADICADA</t>
  </si>
  <si>
    <t>FACTURA EN PROGRAMACION DE PAGO</t>
  </si>
  <si>
    <t>FACTURACION COVID</t>
  </si>
  <si>
    <t>VALO CANCELADO SAP</t>
  </si>
  <si>
    <t>RETENCION</t>
  </si>
  <si>
    <t>DOC COMPENSACION SAP</t>
  </si>
  <si>
    <t>FECHA COMPENSACION SAP</t>
  </si>
  <si>
    <t>OBSE PAGO</t>
  </si>
  <si>
    <t>VALOR TRANFERENCIA</t>
  </si>
  <si>
    <t>FVC87914</t>
  </si>
  <si>
    <t>830023202_FVC87914</t>
  </si>
  <si>
    <t>Factura pendiente en programacion de pago</t>
  </si>
  <si>
    <t>Auditada sin contabilizar</t>
  </si>
  <si>
    <t>FVC88902</t>
  </si>
  <si>
    <t>830023202_FVC88902</t>
  </si>
  <si>
    <t>FVC90443</t>
  </si>
  <si>
    <t>830023202_FVC90443</t>
  </si>
  <si>
    <t>FVC87897</t>
  </si>
  <si>
    <t>830023202_FVC87897</t>
  </si>
  <si>
    <t>FVC88863</t>
  </si>
  <si>
    <t>830023202_FVC88863</t>
  </si>
  <si>
    <t>FVC90420</t>
  </si>
  <si>
    <t>830023202_FVC90420</t>
  </si>
  <si>
    <t>FVC52679</t>
  </si>
  <si>
    <t>830023202_FVC52679</t>
  </si>
  <si>
    <t>Factura devuelta</t>
  </si>
  <si>
    <t>Devuelta</t>
  </si>
  <si>
    <t>Se sostiene devolución de la factura, de acuerdo a la respuesta emitida por la IPS no se identifica autorización para los servicios facturados, por favor validar con el área encargada para solicitud de autorización final para cierre del evento. Una vez subsanada la devolucion la factura queda sujeta a auditoria integral. area encargada capautorizaciones@epsdelagente.com.co ,para que realicen el cierre evento.,radicar los soportes completos.</t>
  </si>
  <si>
    <t>AUTORIZACION</t>
  </si>
  <si>
    <t>SS</t>
  </si>
  <si>
    <t>SS123501</t>
  </si>
  <si>
    <t>830023202_SS123501</t>
  </si>
  <si>
    <t>Finalizada</t>
  </si>
  <si>
    <t>SS126314</t>
  </si>
  <si>
    <t>830023202_SS126314</t>
  </si>
  <si>
    <t>SS131534</t>
  </si>
  <si>
    <t>830023202_SS131534</t>
  </si>
  <si>
    <t>SS139046</t>
  </si>
  <si>
    <t>830023202_SS139046</t>
  </si>
  <si>
    <t>SS145426</t>
  </si>
  <si>
    <t>830023202_SS145426</t>
  </si>
  <si>
    <t>SS151505</t>
  </si>
  <si>
    <t>830023202_SS151505</t>
  </si>
  <si>
    <t>SS126214</t>
  </si>
  <si>
    <t>830023202_SS126214</t>
  </si>
  <si>
    <t>SS135419</t>
  </si>
  <si>
    <t>830023202_SS135419</t>
  </si>
  <si>
    <t>SS73639</t>
  </si>
  <si>
    <t>830023202_SS73639</t>
  </si>
  <si>
    <t>SS266327</t>
  </si>
  <si>
    <t>830023202_SS266327</t>
  </si>
  <si>
    <t>SS184576</t>
  </si>
  <si>
    <t>830023202_SS184576</t>
  </si>
  <si>
    <t>SS128369</t>
  </si>
  <si>
    <t>830023202_SS128369</t>
  </si>
  <si>
    <t>SS149797</t>
  </si>
  <si>
    <t>830023202_SS149797</t>
  </si>
  <si>
    <t>SS129355</t>
  </si>
  <si>
    <t>830023202_SS129355</t>
  </si>
  <si>
    <t>SS198472</t>
  </si>
  <si>
    <t>830023202_SS198472</t>
  </si>
  <si>
    <t>SS270494</t>
  </si>
  <si>
    <t>830023202_SS270494</t>
  </si>
  <si>
    <t>SS164809</t>
  </si>
  <si>
    <t>830023202_SS164809</t>
  </si>
  <si>
    <t>SS175489</t>
  </si>
  <si>
    <t>830023202_SS175489</t>
  </si>
  <si>
    <t>SS142950</t>
  </si>
  <si>
    <t>830023202_SS142950</t>
  </si>
  <si>
    <t>SS118716</t>
  </si>
  <si>
    <t>830023202_SS118716</t>
  </si>
  <si>
    <t>SS162717</t>
  </si>
  <si>
    <t>830023202_SS162717</t>
  </si>
  <si>
    <t>SS211803</t>
  </si>
  <si>
    <t>830023202_SS211803</t>
  </si>
  <si>
    <t>SS200736</t>
  </si>
  <si>
    <t>830023202_SS200736</t>
  </si>
  <si>
    <t>SS269677</t>
  </si>
  <si>
    <t>830023202_SS269677</t>
  </si>
  <si>
    <t>SS239366</t>
  </si>
  <si>
    <t>830023202_SS239366</t>
  </si>
  <si>
    <t>SS202291</t>
  </si>
  <si>
    <t>830023202_SS202291</t>
  </si>
  <si>
    <t>SS149794</t>
  </si>
  <si>
    <t>830023202_SS149794</t>
  </si>
  <si>
    <t>FE1588</t>
  </si>
  <si>
    <t>830023202_FE1588</t>
  </si>
  <si>
    <t>SS176321</t>
  </si>
  <si>
    <t>830023202_SS176321</t>
  </si>
  <si>
    <t>SS231471</t>
  </si>
  <si>
    <t>830023202_SS231471</t>
  </si>
  <si>
    <t>SS227680</t>
  </si>
  <si>
    <t>830023202_SS227680</t>
  </si>
  <si>
    <t>FACTURA EN PROCESO JURIDICO</t>
  </si>
  <si>
    <t>FACTURA PENDIENTE EN PROGRAMACION DE PAGO</t>
  </si>
  <si>
    <t>Factura en proceso juridico</t>
  </si>
  <si>
    <t>(en blanco)</t>
  </si>
  <si>
    <t>PAGO DIRECTO RC 1PRI PROC. DICIEMBRE</t>
  </si>
  <si>
    <t>PAGO DIRECTO RC 2DO PROC. DICIEMBRE</t>
  </si>
  <si>
    <t>PAGO DIRECTO RC 3ER PROC.DICIEMBRE</t>
  </si>
  <si>
    <t>Factura cancelada</t>
  </si>
  <si>
    <t>PROCESO JURIDICO</t>
  </si>
  <si>
    <t>Cuenta de LLAVE</t>
  </si>
  <si>
    <t>Suma de IPS Saldo Factura</t>
  </si>
  <si>
    <t>Etiquetas de fila</t>
  </si>
  <si>
    <t>Total general</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</si>
</sst>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 #,##0.00_-;\-&quot;$&quot;\ * #,##0.00_-;_-&quot;$&quot;\ * &quot;-&quot;??_-;_-@_-"/>
    <numFmt numFmtId="43" formatCode="_-* #,##0.00_-;\-* #,##0.00_-;_-* &quot;-&quot;??_-;_-@_-"/>
    <numFmt numFmtId="164" formatCode="_ * #,##0_ ;_ * \-#,##0_ ;_ * &quot;-&quot;??_ ;_ @_ "/>
    <numFmt numFmtId="165" formatCode="_-* #,##0_-;\-* #,##0_-;_-* &quot;-&quot;??_-;_-@_-"/>
    <numFmt numFmtId="166" formatCode="dd/mm/yyyy;@"/>
    <numFmt numFmtId="167" formatCode="_ * #,##0.00_ ;_ * \-#,##0.00_ ;_ * &quot;-&quot;??_ ;_ @_ "/>
    <numFmt numFmtId="168" formatCode="[$-240A]d&quot; de &quot;mmmm&quot; de &quot;yyyy;@"/>
    <numFmt numFmtId="169" formatCode="_-* #,##0.00\ _€_-;\-* #,##0.00\ _€_-;_-* &quot;-&quot;??\ _€_-;_-@_-"/>
    <numFmt numFmtId="170" formatCode="&quot;$&quot;\ #,##0"/>
    <numFmt numFmtId="171" formatCode="&quot;$&quot;\ #,##0;[Red]&quot;$&quot;\ #,##0"/>
    <numFmt numFmtId="172" formatCode="[$$-240A]\ #,##0;\-[$$-240A]\ #,##0"/>
    <numFmt numFmtId="173" formatCode="_-&quot;$&quot;\ * #,##0_-;\-&quot;$&quot;\ * #,##0_-;_-&quot;$&quot;\ * &quot;-&quot;??_-;_-@_-"/>
  </numFmts>
  <fonts count="16">
    <font>
      <sz val="11"/>
      <color theme="1"/>
      <name val="Calibri"/>
      <charset val="134"/>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Light"/>
      <family val="2"/>
      <scheme val="major"/>
    </font>
    <font>
      <sz val="12"/>
      <color rgb="FF000000"/>
      <name val="Calibri Light"/>
      <family val="2"/>
      <scheme val="major"/>
    </font>
    <font>
      <b/>
      <sz val="12"/>
      <color theme="1"/>
      <name val="Calibri Light"/>
      <family val="2"/>
      <scheme val="major"/>
    </font>
    <font>
      <sz val="8"/>
      <color theme="1"/>
      <name val="Calibri"/>
      <family val="2"/>
      <scheme val="minor"/>
    </font>
    <font>
      <sz val="10"/>
      <name val="Arial"/>
      <family val="2"/>
    </font>
    <font>
      <sz val="10"/>
      <color indexed="8"/>
      <name val="Arial"/>
      <family val="2"/>
    </font>
    <font>
      <b/>
      <sz val="10"/>
      <color indexed="8"/>
      <name val="Arial"/>
      <family val="2"/>
    </font>
    <font>
      <b/>
      <sz val="9"/>
      <name val="Arial"/>
      <family val="2"/>
    </font>
    <font>
      <sz val="11"/>
      <color theme="1"/>
      <name val="Calibri"/>
      <family val="2"/>
      <scheme val="minor"/>
    </font>
    <font>
      <b/>
      <sz val="8"/>
      <color theme="1"/>
      <name val="Tahoma"/>
      <family val="2"/>
    </font>
    <font>
      <sz val="8"/>
      <color theme="1"/>
      <name val="Tahoma"/>
      <family val="2"/>
    </font>
    <font>
      <b/>
      <sz val="8"/>
      <color theme="0" tint="-0.499984740745262"/>
      <name val="Tahoma"/>
      <family val="2"/>
    </font>
  </fonts>
  <fills count="11">
    <fill>
      <patternFill patternType="none"/>
    </fill>
    <fill>
      <patternFill patternType="gray125"/>
    </fill>
    <fill>
      <patternFill patternType="solid">
        <fgColor theme="9" tint="0.59999389629810485"/>
        <bgColor indexed="64"/>
      </patternFill>
    </fill>
    <fill>
      <patternFill patternType="solid">
        <fgColor rgb="FFFFFFFF"/>
        <bgColor rgb="FF000000"/>
      </patternFill>
    </fill>
    <fill>
      <patternFill patternType="solid">
        <fgColor theme="0"/>
        <bgColor indexed="64"/>
      </patternFill>
    </fill>
    <fill>
      <patternFill patternType="solid">
        <fgColor theme="0"/>
        <bgColor rgb="FF000000"/>
      </patternFill>
    </fill>
    <fill>
      <patternFill patternType="solid">
        <fgColor theme="4" tint="0.59999389629810485"/>
        <bgColor indexed="64"/>
      </patternFill>
    </fill>
    <fill>
      <patternFill patternType="solid">
        <fgColor rgb="FF92D050"/>
        <bgColor indexed="64"/>
      </patternFill>
    </fill>
    <fill>
      <patternFill patternType="solid">
        <fgColor rgb="FFFFFF00"/>
        <bgColor indexed="64"/>
      </patternFill>
    </fill>
    <fill>
      <patternFill patternType="solid">
        <fgColor theme="4" tint="0.79998168889431442"/>
        <bgColor indexed="64"/>
      </patternFill>
    </fill>
    <fill>
      <patternFill patternType="solid">
        <fgColor theme="5" tint="0.59999389629810485"/>
        <bgColor indexed="64"/>
      </patternFill>
    </fill>
  </fills>
  <borders count="25">
    <border>
      <left/>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indexed="64"/>
      </left>
      <right style="medium">
        <color indexed="64"/>
      </right>
      <top/>
      <bottom style="medium">
        <color indexed="64"/>
      </bottom>
      <diagonal/>
    </border>
    <border>
      <left style="medium">
        <color indexed="64"/>
      </left>
      <right style="thin">
        <color auto="1"/>
      </right>
      <top style="thin">
        <color auto="1"/>
      </top>
      <bottom style="medium">
        <color indexed="64"/>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right/>
      <top/>
      <bottom style="double">
        <color indexed="64"/>
      </bottom>
      <diagonal/>
    </border>
  </borders>
  <cellStyleXfs count="7">
    <xf numFmtId="0" fontId="0" fillId="0" borderId="0"/>
    <xf numFmtId="167" fontId="3" fillId="0" borderId="0" applyFont="0" applyFill="0" applyBorder="0" applyAlignment="0" applyProtection="0">
      <alignment vertical="center"/>
    </xf>
    <xf numFmtId="43" fontId="2" fillId="0" borderId="0" applyFont="0" applyFill="0" applyBorder="0" applyAlignment="0" applyProtection="0"/>
    <xf numFmtId="0" fontId="8" fillId="0" borderId="0"/>
    <xf numFmtId="169" fontId="1" fillId="0" borderId="0" applyFont="0" applyFill="0" applyBorder="0" applyAlignment="0" applyProtection="0"/>
    <xf numFmtId="43" fontId="1" fillId="0" borderId="0" applyFont="0" applyFill="0" applyBorder="0" applyAlignment="0" applyProtection="0"/>
    <xf numFmtId="44" fontId="12" fillId="0" borderId="0" applyFont="0" applyFill="0" applyBorder="0" applyAlignment="0" applyProtection="0"/>
  </cellStyleXfs>
  <cellXfs count="128">
    <xf numFmtId="0" fontId="0" fillId="0" borderId="0" xfId="0"/>
    <xf numFmtId="0" fontId="4" fillId="0" borderId="2" xfId="0" applyFont="1" applyBorder="1" applyAlignment="1">
      <alignment horizontal="center"/>
    </xf>
    <xf numFmtId="165" fontId="4" fillId="0" borderId="2" xfId="1" applyNumberFormat="1" applyFont="1" applyBorder="1" applyAlignment="1"/>
    <xf numFmtId="0" fontId="5" fillId="3" borderId="1" xfId="0" applyFont="1" applyFill="1" applyBorder="1" applyAlignment="1">
      <alignment horizontal="center"/>
    </xf>
    <xf numFmtId="0" fontId="4" fillId="4" borderId="2" xfId="0" applyFont="1" applyFill="1" applyBorder="1" applyAlignment="1">
      <alignment horizontal="center"/>
    </xf>
    <xf numFmtId="0" fontId="4" fillId="4" borderId="3" xfId="0" applyFont="1" applyFill="1" applyBorder="1" applyAlignment="1">
      <alignment horizontal="center"/>
    </xf>
    <xf numFmtId="0" fontId="4" fillId="0" borderId="0" xfId="0" applyFont="1"/>
    <xf numFmtId="166" fontId="4" fillId="0" borderId="2" xfId="0" applyNumberFormat="1" applyFont="1" applyBorder="1" applyAlignment="1">
      <alignment horizontal="center"/>
    </xf>
    <xf numFmtId="0" fontId="4" fillId="0" borderId="0" xfId="0" applyFont="1" applyAlignment="1">
      <alignment horizontal="center"/>
    </xf>
    <xf numFmtId="0" fontId="4" fillId="4" borderId="4" xfId="0" applyFont="1" applyFill="1" applyBorder="1" applyAlignment="1">
      <alignment horizontal="center"/>
    </xf>
    <xf numFmtId="0" fontId="4" fillId="4" borderId="5" xfId="0" applyFont="1" applyFill="1" applyBorder="1" applyAlignment="1">
      <alignment horizontal="center"/>
    </xf>
    <xf numFmtId="0" fontId="4" fillId="4" borderId="0" xfId="0" applyFont="1" applyFill="1"/>
    <xf numFmtId="49" fontId="4" fillId="4" borderId="4" xfId="0" applyNumberFormat="1" applyFont="1" applyFill="1" applyBorder="1" applyAlignment="1">
      <alignment horizontal="center" vertical="center"/>
    </xf>
    <xf numFmtId="164" fontId="6" fillId="2" borderId="6" xfId="1" applyNumberFormat="1" applyFont="1" applyFill="1" applyBorder="1">
      <alignment vertical="center"/>
    </xf>
    <xf numFmtId="164" fontId="6" fillId="2" borderId="9" xfId="1" applyNumberFormat="1" applyFont="1" applyFill="1" applyBorder="1">
      <alignment vertical="center"/>
    </xf>
    <xf numFmtId="0" fontId="5" fillId="5" borderId="10" xfId="0" applyFont="1" applyFill="1" applyBorder="1" applyAlignment="1">
      <alignment horizontal="center"/>
    </xf>
    <xf numFmtId="0" fontId="4" fillId="0" borderId="4" xfId="0" applyFont="1" applyBorder="1" applyAlignment="1">
      <alignment horizontal="center"/>
    </xf>
    <xf numFmtId="166" fontId="7" fillId="0" borderId="2" xfId="0" applyNumberFormat="1" applyFont="1" applyBorder="1"/>
    <xf numFmtId="165" fontId="7" fillId="0" borderId="2" xfId="1" applyNumberFormat="1" applyFont="1" applyBorder="1" applyAlignment="1"/>
    <xf numFmtId="0" fontId="6" fillId="2" borderId="11"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49" fontId="4" fillId="0" borderId="2" xfId="0" applyNumberFormat="1" applyFont="1" applyBorder="1" applyAlignment="1">
      <alignment horizontal="center" vertical="center"/>
    </xf>
    <xf numFmtId="49" fontId="4" fillId="4" borderId="2" xfId="0" applyNumberFormat="1" applyFont="1" applyFill="1" applyBorder="1" applyAlignment="1">
      <alignment horizontal="center" vertical="center"/>
    </xf>
    <xf numFmtId="166" fontId="4" fillId="4" borderId="2" xfId="0" applyNumberFormat="1" applyFont="1" applyFill="1" applyBorder="1" applyAlignment="1">
      <alignment horizontal="center"/>
    </xf>
    <xf numFmtId="0" fontId="5" fillId="3" borderId="14" xfId="0" applyFont="1" applyFill="1" applyBorder="1" applyAlignment="1">
      <alignment horizontal="center"/>
    </xf>
    <xf numFmtId="0" fontId="4" fillId="0" borderId="15" xfId="0" applyFont="1" applyBorder="1" applyAlignment="1">
      <alignment horizontal="center"/>
    </xf>
    <xf numFmtId="49" fontId="4" fillId="0" borderId="15" xfId="0" applyNumberFormat="1" applyFont="1" applyBorder="1" applyAlignment="1">
      <alignment horizontal="center" vertical="center"/>
    </xf>
    <xf numFmtId="166" fontId="4" fillId="0" borderId="15" xfId="0" applyNumberFormat="1" applyFont="1" applyBorder="1" applyAlignment="1">
      <alignment horizontal="center"/>
    </xf>
    <xf numFmtId="165" fontId="4" fillId="0" borderId="15" xfId="1" applyNumberFormat="1" applyFont="1" applyBorder="1" applyAlignment="1"/>
    <xf numFmtId="0" fontId="4" fillId="4" borderId="15" xfId="0" applyFont="1" applyFill="1" applyBorder="1" applyAlignment="1">
      <alignment horizontal="center"/>
    </xf>
    <xf numFmtId="0" fontId="4" fillId="4" borderId="16" xfId="0" applyFont="1" applyFill="1" applyBorder="1" applyAlignment="1">
      <alignment horizontal="center"/>
    </xf>
    <xf numFmtId="0" fontId="5" fillId="5" borderId="1" xfId="0" applyFont="1" applyFill="1" applyBorder="1" applyAlignment="1">
      <alignment horizontal="center"/>
    </xf>
    <xf numFmtId="166" fontId="7" fillId="0" borderId="4" xfId="0" applyNumberFormat="1" applyFont="1" applyBorder="1"/>
    <xf numFmtId="165" fontId="7" fillId="0" borderId="4" xfId="1" applyNumberFormat="1" applyFont="1" applyBorder="1" applyAlignment="1"/>
    <xf numFmtId="0" fontId="9" fillId="0" borderId="0" xfId="3" applyFont="1"/>
    <xf numFmtId="0" fontId="9" fillId="0" borderId="17" xfId="3" applyFont="1" applyBorder="1" applyAlignment="1">
      <alignment horizontal="centerContinuous"/>
    </xf>
    <xf numFmtId="0" fontId="9" fillId="0" borderId="18" xfId="3" applyFont="1" applyBorder="1" applyAlignment="1">
      <alignment horizontal="centerContinuous"/>
    </xf>
    <xf numFmtId="0" fontId="9" fillId="0" borderId="21" xfId="3" applyFont="1" applyBorder="1" applyAlignment="1">
      <alignment horizontal="centerContinuous"/>
    </xf>
    <xf numFmtId="0" fontId="9" fillId="0" borderId="22" xfId="3" applyFont="1" applyBorder="1" applyAlignment="1">
      <alignment horizontal="centerContinuous"/>
    </xf>
    <xf numFmtId="0" fontId="10" fillId="0" borderId="17" xfId="3" applyFont="1" applyBorder="1" applyAlignment="1">
      <alignment horizontal="centerContinuous" vertical="center"/>
    </xf>
    <xf numFmtId="0" fontId="10" fillId="0" borderId="19" xfId="3" applyFont="1" applyBorder="1" applyAlignment="1">
      <alignment horizontal="centerContinuous" vertical="center"/>
    </xf>
    <xf numFmtId="0" fontId="10" fillId="0" borderId="18" xfId="3" applyFont="1" applyBorder="1" applyAlignment="1">
      <alignment horizontal="centerContinuous" vertical="center"/>
    </xf>
    <xf numFmtId="0" fontId="10" fillId="0" borderId="20" xfId="3" applyFont="1" applyBorder="1" applyAlignment="1">
      <alignment horizontal="centerContinuous" vertical="center"/>
    </xf>
    <xf numFmtId="0" fontId="10" fillId="0" borderId="21" xfId="3" applyFont="1" applyBorder="1" applyAlignment="1">
      <alignment horizontal="centerContinuous" vertical="center"/>
    </xf>
    <xf numFmtId="0" fontId="10" fillId="0" borderId="0" xfId="3" applyFont="1" applyAlignment="1">
      <alignment horizontal="centerContinuous" vertical="center"/>
    </xf>
    <xf numFmtId="0" fontId="10" fillId="0" borderId="23" xfId="3" applyFont="1" applyBorder="1" applyAlignment="1">
      <alignment horizontal="centerContinuous" vertical="center"/>
    </xf>
    <xf numFmtId="0" fontId="9" fillId="0" borderId="6" xfId="3" applyFont="1" applyBorder="1" applyAlignment="1">
      <alignment horizontal="centerContinuous"/>
    </xf>
    <xf numFmtId="0" fontId="9" fillId="0" borderId="8" xfId="3" applyFont="1" applyBorder="1" applyAlignment="1">
      <alignment horizontal="centerContinuous"/>
    </xf>
    <xf numFmtId="0" fontId="10" fillId="0" borderId="6" xfId="3" applyFont="1" applyBorder="1" applyAlignment="1">
      <alignment horizontal="centerContinuous" vertical="center"/>
    </xf>
    <xf numFmtId="0" fontId="10" fillId="0" borderId="7" xfId="3" applyFont="1" applyBorder="1" applyAlignment="1">
      <alignment horizontal="centerContinuous" vertical="center"/>
    </xf>
    <xf numFmtId="0" fontId="10" fillId="0" borderId="8" xfId="3" applyFont="1" applyBorder="1" applyAlignment="1">
      <alignment horizontal="centerContinuous" vertical="center"/>
    </xf>
    <xf numFmtId="0" fontId="10" fillId="0" borderId="9" xfId="3" applyFont="1" applyBorder="1" applyAlignment="1">
      <alignment horizontal="centerContinuous" vertical="center"/>
    </xf>
    <xf numFmtId="0" fontId="9" fillId="0" borderId="21" xfId="3" applyFont="1" applyBorder="1"/>
    <xf numFmtId="0" fontId="9" fillId="0" borderId="22" xfId="3" applyFont="1" applyBorder="1"/>
    <xf numFmtId="0" fontId="10" fillId="0" borderId="0" xfId="3" applyFont="1"/>
    <xf numFmtId="14" fontId="9" fillId="0" borderId="0" xfId="3" applyNumberFormat="1" applyFont="1"/>
    <xf numFmtId="168" fontId="9" fillId="0" borderId="0" xfId="3" applyNumberFormat="1" applyFont="1"/>
    <xf numFmtId="14" fontId="9" fillId="0" borderId="0" xfId="3" applyNumberFormat="1" applyFont="1" applyAlignment="1">
      <alignment horizontal="left"/>
    </xf>
    <xf numFmtId="1" fontId="10" fillId="0" borderId="0" xfId="4" applyNumberFormat="1" applyFont="1" applyAlignment="1">
      <alignment horizontal="right"/>
    </xf>
    <xf numFmtId="170" fontId="10" fillId="0" borderId="0" xfId="3" applyNumberFormat="1" applyFont="1" applyAlignment="1">
      <alignment horizontal="right"/>
    </xf>
    <xf numFmtId="1" fontId="10" fillId="0" borderId="0" xfId="3" applyNumberFormat="1" applyFont="1" applyAlignment="1">
      <alignment horizontal="center"/>
    </xf>
    <xf numFmtId="171" fontId="10" fillId="0" borderId="0" xfId="3" applyNumberFormat="1" applyFont="1" applyAlignment="1">
      <alignment horizontal="right"/>
    </xf>
    <xf numFmtId="1" fontId="9" fillId="0" borderId="0" xfId="3" applyNumberFormat="1" applyFont="1" applyAlignment="1">
      <alignment horizontal="center"/>
    </xf>
    <xf numFmtId="171" fontId="9" fillId="0" borderId="0" xfId="3" applyNumberFormat="1" applyFont="1" applyAlignment="1">
      <alignment horizontal="right"/>
    </xf>
    <xf numFmtId="1" fontId="9" fillId="0" borderId="7" xfId="3" applyNumberFormat="1" applyFont="1" applyBorder="1" applyAlignment="1">
      <alignment horizontal="center"/>
    </xf>
    <xf numFmtId="171" fontId="9" fillId="0" borderId="7" xfId="3" applyNumberFormat="1" applyFont="1" applyBorder="1" applyAlignment="1">
      <alignment horizontal="right"/>
    </xf>
    <xf numFmtId="0" fontId="9" fillId="0" borderId="0" xfId="3" applyFont="1" applyAlignment="1">
      <alignment horizontal="center"/>
    </xf>
    <xf numFmtId="1" fontId="10" fillId="0" borderId="24" xfId="3" applyNumberFormat="1" applyFont="1" applyBorder="1" applyAlignment="1">
      <alignment horizontal="center"/>
    </xf>
    <xf numFmtId="171" fontId="10" fillId="0" borderId="24" xfId="3" applyNumberFormat="1" applyFont="1" applyBorder="1" applyAlignment="1">
      <alignment horizontal="right"/>
    </xf>
    <xf numFmtId="171" fontId="9" fillId="0" borderId="0" xfId="3" applyNumberFormat="1" applyFont="1"/>
    <xf numFmtId="171" fontId="10" fillId="0" borderId="7" xfId="3" applyNumberFormat="1" applyFont="1" applyBorder="1"/>
    <xf numFmtId="171" fontId="9" fillId="0" borderId="7" xfId="3" applyNumberFormat="1" applyFont="1" applyBorder="1"/>
    <xf numFmtId="171" fontId="10" fillId="0" borderId="0" xfId="3" applyNumberFormat="1" applyFont="1"/>
    <xf numFmtId="0" fontId="9" fillId="0" borderId="6" xfId="3" applyFont="1" applyBorder="1"/>
    <xf numFmtId="0" fontId="9" fillId="0" borderId="7" xfId="3" applyFont="1" applyBorder="1"/>
    <xf numFmtId="0" fontId="9" fillId="0" borderId="8" xfId="3" applyFont="1" applyBorder="1"/>
    <xf numFmtId="0" fontId="9" fillId="4" borderId="0" xfId="3" applyFont="1" applyFill="1"/>
    <xf numFmtId="0" fontId="10" fillId="0" borderId="0" xfId="3" applyFont="1" applyAlignment="1">
      <alignment horizontal="center"/>
    </xf>
    <xf numFmtId="172" fontId="10" fillId="0" borderId="0" xfId="5" applyNumberFormat="1" applyFont="1" applyAlignment="1">
      <alignment horizontal="right"/>
    </xf>
    <xf numFmtId="1" fontId="9" fillId="0" borderId="0" xfId="4" applyNumberFormat="1" applyFont="1" applyAlignment="1">
      <alignment horizontal="right"/>
    </xf>
    <xf numFmtId="165" fontId="9" fillId="0" borderId="24" xfId="5" applyNumberFormat="1" applyFont="1" applyBorder="1" applyAlignment="1">
      <alignment horizontal="center"/>
    </xf>
    <xf numFmtId="172" fontId="9" fillId="0" borderId="24" xfId="5" applyNumberFormat="1" applyFont="1" applyBorder="1" applyAlignment="1">
      <alignment horizontal="right"/>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6" fillId="2" borderId="8" xfId="0" applyFont="1" applyFill="1" applyBorder="1" applyAlignment="1">
      <alignment horizontal="center" vertical="center"/>
    </xf>
    <xf numFmtId="0" fontId="10" fillId="0" borderId="17" xfId="3" applyFont="1" applyBorder="1" applyAlignment="1">
      <alignment horizontal="center" vertical="center"/>
    </xf>
    <xf numFmtId="0" fontId="10" fillId="0" borderId="19" xfId="3" applyFont="1" applyBorder="1" applyAlignment="1">
      <alignment horizontal="center" vertical="center"/>
    </xf>
    <xf numFmtId="0" fontId="10" fillId="0" borderId="18" xfId="3" applyFont="1" applyBorder="1" applyAlignment="1">
      <alignment horizontal="center" vertical="center"/>
    </xf>
    <xf numFmtId="0" fontId="10" fillId="0" borderId="6" xfId="3" applyFont="1" applyBorder="1" applyAlignment="1">
      <alignment horizontal="center" vertical="center"/>
    </xf>
    <xf numFmtId="0" fontId="10" fillId="0" borderId="7" xfId="3" applyFont="1" applyBorder="1" applyAlignment="1">
      <alignment horizontal="center" vertical="center"/>
    </xf>
    <xf numFmtId="0" fontId="10" fillId="0" borderId="8" xfId="3" applyFont="1" applyBorder="1" applyAlignment="1">
      <alignment horizontal="center" vertical="center"/>
    </xf>
    <xf numFmtId="0" fontId="10" fillId="0" borderId="20" xfId="3" applyFont="1" applyBorder="1" applyAlignment="1">
      <alignment horizontal="center" vertical="center"/>
    </xf>
    <xf numFmtId="0" fontId="10" fillId="0" borderId="9" xfId="3" applyFont="1" applyBorder="1" applyAlignment="1">
      <alignment horizontal="center" vertical="center"/>
    </xf>
    <xf numFmtId="0" fontId="11" fillId="0" borderId="0" xfId="3" applyFont="1" applyAlignment="1">
      <alignment horizontal="center" vertical="center" wrapText="1"/>
    </xf>
    <xf numFmtId="0" fontId="10" fillId="0" borderId="21" xfId="3" applyFont="1" applyBorder="1" applyAlignment="1">
      <alignment horizontal="center" vertical="center" wrapText="1"/>
    </xf>
    <xf numFmtId="0" fontId="10" fillId="0" borderId="0" xfId="3" applyFont="1" applyAlignment="1">
      <alignment horizontal="center" vertical="center" wrapText="1"/>
    </xf>
    <xf numFmtId="0" fontId="10" fillId="0" borderId="22" xfId="3" applyFont="1" applyBorder="1" applyAlignment="1">
      <alignment horizontal="center" vertical="center" wrapText="1"/>
    </xf>
    <xf numFmtId="0" fontId="13" fillId="0" borderId="2" xfId="0" applyNumberFormat="1" applyFont="1" applyBorder="1" applyAlignment="1">
      <alignment horizontal="center" vertical="center" wrapText="1"/>
    </xf>
    <xf numFmtId="0" fontId="13" fillId="0" borderId="2" xfId="0" applyFont="1" applyBorder="1" applyAlignment="1">
      <alignment horizontal="center" vertical="center" wrapText="1"/>
    </xf>
    <xf numFmtId="14" fontId="13" fillId="0" borderId="2" xfId="0" applyNumberFormat="1" applyFont="1" applyBorder="1" applyAlignment="1">
      <alignment horizontal="center" vertical="center" wrapText="1"/>
    </xf>
    <xf numFmtId="173" fontId="13" fillId="0" borderId="2" xfId="6" applyNumberFormat="1" applyFont="1" applyBorder="1" applyAlignment="1">
      <alignment horizontal="center" vertical="center" wrapText="1"/>
    </xf>
    <xf numFmtId="0" fontId="13" fillId="6" borderId="2" xfId="0" applyFont="1" applyFill="1" applyBorder="1" applyAlignment="1">
      <alignment horizontal="center" vertical="center" wrapText="1"/>
    </xf>
    <xf numFmtId="0" fontId="13" fillId="7" borderId="2" xfId="0" applyFont="1" applyFill="1" applyBorder="1" applyAlignment="1">
      <alignment horizontal="center" vertical="center" wrapText="1"/>
    </xf>
    <xf numFmtId="173" fontId="13" fillId="7" borderId="2" xfId="6" applyNumberFormat="1" applyFont="1" applyFill="1" applyBorder="1" applyAlignment="1">
      <alignment horizontal="center" vertical="center" wrapText="1"/>
    </xf>
    <xf numFmtId="0" fontId="13" fillId="7" borderId="2" xfId="0" applyNumberFormat="1" applyFont="1" applyFill="1" applyBorder="1" applyAlignment="1">
      <alignment horizontal="center" vertical="center" wrapText="1"/>
    </xf>
    <xf numFmtId="0" fontId="13" fillId="8" borderId="2"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2" xfId="0" applyNumberFormat="1" applyFont="1" applyFill="1" applyBorder="1" applyAlignment="1">
      <alignment horizontal="center" vertical="center" wrapText="1"/>
    </xf>
    <xf numFmtId="173" fontId="13" fillId="9" borderId="2" xfId="6" applyNumberFormat="1" applyFont="1" applyFill="1" applyBorder="1" applyAlignment="1">
      <alignment horizontal="center" vertical="center" wrapText="1"/>
    </xf>
    <xf numFmtId="0" fontId="13" fillId="10" borderId="2" xfId="0" applyFont="1" applyFill="1" applyBorder="1" applyAlignment="1">
      <alignment horizontal="center" vertical="center" wrapText="1"/>
    </xf>
    <xf numFmtId="0" fontId="14" fillId="0" borderId="2" xfId="0" applyNumberFormat="1" applyFont="1" applyBorder="1" applyAlignment="1">
      <alignment vertical="center"/>
    </xf>
    <xf numFmtId="0" fontId="14" fillId="0" borderId="2" xfId="0" applyFont="1" applyBorder="1" applyAlignment="1">
      <alignment vertical="center"/>
    </xf>
    <xf numFmtId="14" fontId="14" fillId="0" borderId="2" xfId="0" quotePrefix="1" applyNumberFormat="1" applyFont="1" applyBorder="1" applyAlignment="1">
      <alignment vertical="center"/>
    </xf>
    <xf numFmtId="173" fontId="14" fillId="0" borderId="2" xfId="6" applyNumberFormat="1" applyFont="1" applyBorder="1" applyAlignment="1">
      <alignment vertical="center"/>
    </xf>
    <xf numFmtId="0" fontId="15" fillId="4" borderId="2" xfId="0" applyFont="1" applyFill="1" applyBorder="1" applyAlignment="1">
      <alignment vertical="center"/>
    </xf>
    <xf numFmtId="0" fontId="13" fillId="4" borderId="2" xfId="0" applyFont="1" applyFill="1" applyBorder="1" applyAlignment="1">
      <alignment vertical="center"/>
    </xf>
    <xf numFmtId="0" fontId="14" fillId="0" borderId="2" xfId="6" applyNumberFormat="1" applyFont="1" applyBorder="1" applyAlignment="1">
      <alignment vertical="center"/>
    </xf>
    <xf numFmtId="14" fontId="14" fillId="0" borderId="2" xfId="0" applyNumberFormat="1" applyFont="1" applyBorder="1" applyAlignment="1">
      <alignment vertical="center"/>
    </xf>
    <xf numFmtId="0" fontId="14" fillId="0" borderId="0" xfId="0" applyNumberFormat="1" applyFont="1" applyAlignment="1"/>
    <xf numFmtId="0" fontId="14" fillId="0" borderId="0" xfId="0" applyFont="1" applyAlignment="1"/>
    <xf numFmtId="14" fontId="14" fillId="0" borderId="0" xfId="0" applyNumberFormat="1" applyFont="1" applyAlignment="1"/>
    <xf numFmtId="173" fontId="14" fillId="0" borderId="0" xfId="6" applyNumberFormat="1" applyFont="1" applyAlignment="1"/>
    <xf numFmtId="173" fontId="14" fillId="0" borderId="0" xfId="0" applyNumberFormat="1" applyFont="1" applyAlignment="1"/>
    <xf numFmtId="0" fontId="14" fillId="0" borderId="0" xfId="0" applyFont="1"/>
    <xf numFmtId="0" fontId="0" fillId="0" borderId="0" xfId="0" applyNumberFormat="1"/>
    <xf numFmtId="0" fontId="0" fillId="0" borderId="0" xfId="0" pivotButton="1"/>
    <xf numFmtId="0" fontId="0" fillId="0" borderId="0" xfId="0" applyAlignment="1">
      <alignment horizontal="left"/>
    </xf>
  </cellXfs>
  <cellStyles count="7">
    <cellStyle name="Millares" xfId="1" builtinId="3"/>
    <cellStyle name="Millares 2 2" xfId="5"/>
    <cellStyle name="Millares 3" xfId="2"/>
    <cellStyle name="Millares 3 2" xfId="4"/>
    <cellStyle name="Moneda" xfId="6" builtinId="4"/>
    <cellStyle name="Normal" xfId="0" builtinId="0"/>
    <cellStyle name="Normal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31750</xdr:colOff>
      <xdr:row>1</xdr:row>
      <xdr:rowOff>88900</xdr:rowOff>
    </xdr:from>
    <xdr:ext cx="1852084" cy="809096"/>
    <xdr:pic>
      <xdr:nvPicPr>
        <xdr:cNvPr id="2" name="Imagen 2" descr="Nombre de la empresa&#10;&#10;Descripción generada automáticamente con confianza baja">
          <a:extLst>
            <a:ext uri="{FF2B5EF4-FFF2-40B4-BE49-F238E27FC236}">
              <a16:creationId xmlns:a16="http://schemas.microsoft.com/office/drawing/2014/main" xmlns="" id="{C3A32E17-BA3D-42B2-A08E-7A819D29ED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600" y="165100"/>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57150</xdr:colOff>
      <xdr:row>1</xdr:row>
      <xdr:rowOff>107950</xdr:rowOff>
    </xdr:from>
    <xdr:ext cx="1619250" cy="707381"/>
    <xdr:pic>
      <xdr:nvPicPr>
        <xdr:cNvPr id="2" name="Imagen 2" descr="Nombre de la empresa&#10;&#10;Descripción generada automáticamente con confianza baja">
          <a:extLst>
            <a:ext uri="{FF2B5EF4-FFF2-40B4-BE49-F238E27FC236}">
              <a16:creationId xmlns:a16="http://schemas.microsoft.com/office/drawing/2014/main" xmlns="" id="{D6C278D8-8235-46ED-8676-6D13B0F6E93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8300" y="273050"/>
          <a:ext cx="1619250" cy="7073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aranag\Downloads\ESTADO%20DE%20CARTERA%20CARLOS%20ANDRES%20PINILL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IPS"/>
      <sheetName val="TD"/>
      <sheetName val="ESTADO DE CADA FACTURA"/>
      <sheetName val="FOR-CSA-018"/>
      <sheetName val="CIRCULAR 030"/>
    </sheetNames>
    <sheetDataSet>
      <sheetData sheetId="0" refreshError="1"/>
      <sheetData sheetId="1" refreshError="1"/>
      <sheetData sheetId="2" refreshError="1"/>
      <sheetData sheetId="3" refreshError="1">
        <row r="12">
          <cell r="C12" t="str">
            <v>Señores : carlos andres ortiz pinilla</v>
          </cell>
        </row>
        <row r="37">
          <cell r="C37" t="str">
            <v>Nombre</v>
          </cell>
        </row>
        <row r="38">
          <cell r="C38" t="str">
            <v>Cargo</v>
          </cell>
        </row>
      </sheetData>
      <sheetData sheetId="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uan Camilo Paez Ramirez" refreshedDate="45652.435781365741" createdVersion="5" refreshedVersion="5" minRefreshableVersion="3" recordCount="38">
  <cacheSource type="worksheet">
    <worksheetSource ref="A2:AO40" sheet="ESTADO DE CADA FACTURA"/>
  </cacheSource>
  <cacheFields count="41">
    <cacheField name="NIT IPS" numFmtId="0">
      <sharedItems containsSemiMixedTypes="0" containsString="0" containsNumber="1" containsInteger="1" minValue="830023202" maxValue="830023202"/>
    </cacheField>
    <cacheField name="Nombre IPS" numFmtId="0">
      <sharedItems/>
    </cacheField>
    <cacheField name="Prefijo Factura" numFmtId="0">
      <sharedItems/>
    </cacheField>
    <cacheField name="Numero Factura" numFmtId="0">
      <sharedItems containsSemiMixedTypes="0" containsString="0" containsNumber="1" containsInteger="1" minValue="1588" maxValue="270494"/>
    </cacheField>
    <cacheField name="FACT" numFmtId="0">
      <sharedItems/>
    </cacheField>
    <cacheField name="LLAVE" numFmtId="0">
      <sharedItems/>
    </cacheField>
    <cacheField name="IPS Fecha factura" numFmtId="14">
      <sharedItems containsSemiMixedTypes="0" containsNonDate="0" containsDate="1" containsString="0" minDate="2012-09-21T00:00:00" maxDate="2024-11-16T00:00:00"/>
    </cacheField>
    <cacheField name="IPS Fecha radicado" numFmtId="14">
      <sharedItems containsSemiMixedTypes="0" containsNonDate="0" containsDate="1" containsString="0" minDate="2012-12-05T00:00:00" maxDate="2024-11-16T00:00:00"/>
    </cacheField>
    <cacheField name="IPS Valor Factura" numFmtId="173">
      <sharedItems containsSemiMixedTypes="0" containsString="0" containsNumber="1" containsInteger="1" minValue="43000" maxValue="805763649"/>
    </cacheField>
    <cacheField name="IPS Saldo Factura" numFmtId="173">
      <sharedItems containsSemiMixedTypes="0" containsString="0" containsNumber="1" containsInteger="1" minValue="43000" maxValue="805763649"/>
    </cacheField>
    <cacheField name="Tipo de Contrato" numFmtId="0">
      <sharedItems/>
    </cacheField>
    <cacheField name="Sede / Ciudad" numFmtId="0">
      <sharedItems/>
    </cacheField>
    <cacheField name="Tipo de Prestación" numFmtId="0">
      <sharedItems/>
    </cacheField>
    <cacheField name="Numero de Contrato" numFmtId="0">
      <sharedItems containsNonDate="0" containsString="0" containsBlank="1"/>
    </cacheField>
    <cacheField name="ESTADO CARTERA ANTERIOR" numFmtId="0">
      <sharedItems/>
    </cacheField>
    <cacheField name="ESTADO EPS 26-12-2024" numFmtId="0">
      <sharedItems count="4">
        <s v="Factura cancelada"/>
        <s v="Factura devuelta"/>
        <s v="Factura en proceso juridico"/>
        <s v="Factura pendiente en programacion de pago"/>
      </sharedItems>
    </cacheField>
    <cacheField name="POR PAGAR SAP" numFmtId="173">
      <sharedItems containsSemiMixedTypes="0" containsString="0" containsNumber="1" minValue="0" maxValue="190351623.97999999"/>
    </cacheField>
    <cacheField name="DOC CONTA" numFmtId="0">
      <sharedItems containsString="0" containsBlank="1" containsNumber="1" containsInteger="1" minValue="1222535952" maxValue="1222542624"/>
    </cacheField>
    <cacheField name="ESTADO BOX" numFmtId="0">
      <sharedItems/>
    </cacheField>
    <cacheField name="FECHA FACT" numFmtId="14">
      <sharedItems containsSemiMixedTypes="0" containsNonDate="0" containsDate="1" containsString="0" minDate="2012-09-21T00:00:00" maxDate="2024-11-15T00:00:00"/>
    </cacheField>
    <cacheField name="FECHA RAD" numFmtId="14">
      <sharedItems containsSemiMixedTypes="0" containsNonDate="0" containsDate="1" containsString="0" minDate="2012-12-06T00:00:00" maxDate="2024-11-16T00:00:00"/>
    </cacheField>
    <cacheField name="Valor_Glosa y Devolución" numFmtId="173">
      <sharedItems containsSemiMixedTypes="0" containsString="0" containsNumber="1" containsInteger="1" minValue="0" maxValue="32967874"/>
    </cacheField>
    <cacheField name="TIPIFICACION" numFmtId="0">
      <sharedItems containsBlank="1"/>
    </cacheField>
    <cacheField name="CONCEPTO GLOSA Y DEVOLUCION" numFmtId="0">
      <sharedItems containsBlank="1" longText="1"/>
    </cacheField>
    <cacheField name="TIPIFICACION OBJECION" numFmtId="0">
      <sharedItems containsBlank="1"/>
    </cacheField>
    <cacheField name="TIPO DE SERVICIO" numFmtId="0">
      <sharedItems containsString="0" containsBlank="1" containsNumber="1" containsInteger="1" minValue="0" maxValue="0"/>
    </cacheField>
    <cacheField name="AMBITO" numFmtId="0">
      <sharedItems containsString="0" containsBlank="1" containsNumber="1" containsInteger="1" minValue="0" maxValue="0"/>
    </cacheField>
    <cacheField name="FACTURA CANCELADA" numFmtId="173">
      <sharedItems containsSemiMixedTypes="0" containsString="0" containsNumber="1" containsInteger="1" minValue="0" maxValue="805763649"/>
    </cacheField>
    <cacheField name="FACTURA DEVUELTA" numFmtId="173">
      <sharedItems containsSemiMixedTypes="0" containsString="0" containsNumber="1" containsInteger="1" minValue="0" maxValue="32967874"/>
    </cacheField>
    <cacheField name="FACTURA NO RADICADA" numFmtId="173">
      <sharedItems containsSemiMixedTypes="0" containsString="0" containsNumber="1" containsInteger="1" minValue="0" maxValue="0"/>
    </cacheField>
    <cacheField name="PROCESO JURIDICO" numFmtId="173">
      <sharedItems containsSemiMixedTypes="0" containsString="0" containsNumber="1" containsInteger="1" minValue="0" maxValue="15439967"/>
    </cacheField>
    <cacheField name="GLOSA PDTE" numFmtId="173">
      <sharedItems containsSemiMixedTypes="0" containsString="0" containsNumber="1" containsInteger="1" minValue="0" maxValue="0"/>
    </cacheField>
    <cacheField name="FACTURA EN PROGRAMACION DE PAGO" numFmtId="173">
      <sharedItems containsSemiMixedTypes="0" containsString="0" containsNumber="1" containsInteger="1" minValue="0" maxValue="194236351"/>
    </cacheField>
    <cacheField name="FACTURA EN PROCESO INTERNO" numFmtId="173">
      <sharedItems containsSemiMixedTypes="0" containsString="0" containsNumber="1" containsInteger="1" minValue="0" maxValue="0"/>
    </cacheField>
    <cacheField name="FACTURACION COVID" numFmtId="173">
      <sharedItems containsSemiMixedTypes="0" containsString="0" containsNumber="1" containsInteger="1" minValue="0" maxValue="0"/>
    </cacheField>
    <cacheField name="VALO CANCELADO SAP" numFmtId="173">
      <sharedItems containsSemiMixedTypes="0" containsString="0" containsNumber="1" minValue="0" maxValue="789648376.01999998"/>
    </cacheField>
    <cacheField name="RETENCION" numFmtId="173">
      <sharedItems containsSemiMixedTypes="0" containsString="0" containsNumber="1" minValue="0" maxValue="16115272.98"/>
    </cacheField>
    <cacheField name="DOC COMPENSACION SAP" numFmtId="0">
      <sharedItems containsString="0" containsBlank="1" containsNumber="1" containsInteger="1" minValue="2201574746" maxValue="4800066593"/>
    </cacheField>
    <cacheField name="FECHA COMPENSACION SAP" numFmtId="14">
      <sharedItems containsNonDate="0" containsDate="1" containsString="0" containsBlank="1" minDate="2024-12-13T00:00:00" maxDate="2024-12-27T00:00:00"/>
    </cacheField>
    <cacheField name="OBSE PAGO" numFmtId="0">
      <sharedItems containsBlank="1"/>
    </cacheField>
    <cacheField name="VALOR TRANFERENCIA" numFmtId="173">
      <sharedItems containsSemiMixedTypes="0" containsString="0" containsNumber="1" minValue="0" maxValue="789648376"/>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8">
  <r>
    <n v="830023202"/>
    <s v="COSMITET LTDA"/>
    <s v="FVC"/>
    <n v="90420"/>
    <s v="FVC90420"/>
    <s v="830023202_FVC90420"/>
    <d v="2024-11-15T00:00:00"/>
    <d v="2024-11-15T00:00:00"/>
    <n v="805763649"/>
    <n v="805763649"/>
    <s v="PGP"/>
    <s v="CALI"/>
    <s v="Regimen Contributivo"/>
    <m/>
    <e v="#N/A"/>
    <x v="0"/>
    <n v="0"/>
    <m/>
    <s v="Auditada sin contabilizar"/>
    <d v="2024-11-14T00:00:00"/>
    <d v="2024-11-15T00:00:00"/>
    <n v="0"/>
    <m/>
    <m/>
    <m/>
    <m/>
    <m/>
    <n v="805763649"/>
    <n v="0"/>
    <n v="0"/>
    <n v="0"/>
    <n v="0"/>
    <n v="0"/>
    <n v="0"/>
    <n v="0"/>
    <n v="789648376.01999998"/>
    <n v="16115272.98"/>
    <n v="4800066593"/>
    <d v="2024-12-26T00:00:00"/>
    <s v="PAGO DIRECTO RC 3ER PROC.DICIEMBRE"/>
    <n v="789648376"/>
  </r>
  <r>
    <n v="830023202"/>
    <s v="COSMITET LTDA"/>
    <s v="FVC"/>
    <n v="88863"/>
    <s v="FVC88863"/>
    <s v="830023202_FVC88863"/>
    <d v="2024-11-15T00:00:00"/>
    <d v="2024-11-15T00:00:00"/>
    <n v="805763649"/>
    <n v="805763649"/>
    <s v="PGP"/>
    <s v="CALI"/>
    <s v="Regimen Contributivo"/>
    <m/>
    <e v="#N/A"/>
    <x v="0"/>
    <n v="0"/>
    <m/>
    <s v="Auditada sin contabilizar"/>
    <d v="2024-11-13T00:00:00"/>
    <d v="2024-11-15T00:00:00"/>
    <n v="0"/>
    <m/>
    <m/>
    <m/>
    <m/>
    <m/>
    <n v="805763649"/>
    <n v="0"/>
    <n v="0"/>
    <n v="0"/>
    <n v="0"/>
    <n v="0"/>
    <n v="0"/>
    <n v="0"/>
    <n v="789648376.01999998"/>
    <n v="16115272.98"/>
    <n v="4800066510"/>
    <d v="2024-12-18T00:00:00"/>
    <s v="PAGO DIRECTO RC 2DO PROC. DICIEMBRE"/>
    <n v="789648376"/>
  </r>
  <r>
    <n v="830023202"/>
    <s v="COSMITET LTDA"/>
    <s v="FVC"/>
    <n v="87914"/>
    <s v="FVC87914"/>
    <s v="830023202_FVC87914"/>
    <d v="2024-11-12T00:00:00"/>
    <d v="2024-11-12T00:00:00"/>
    <n v="194236351"/>
    <n v="194236351"/>
    <s v="PGP"/>
    <s v="CALI"/>
    <s v="Regimen Contributivo"/>
    <m/>
    <e v="#N/A"/>
    <x v="0"/>
    <n v="0"/>
    <m/>
    <s v="Auditada sin contabilizar"/>
    <d v="2024-11-12T00:00:00"/>
    <d v="2024-11-14T00:00:00"/>
    <n v="0"/>
    <m/>
    <m/>
    <m/>
    <m/>
    <m/>
    <n v="194236351"/>
    <n v="0"/>
    <n v="0"/>
    <n v="0"/>
    <n v="0"/>
    <n v="0"/>
    <n v="0"/>
    <n v="0"/>
    <n v="190351623.97999999"/>
    <n v="3884727.02"/>
    <n v="2201574746"/>
    <d v="2024-12-16T00:00:00"/>
    <s v="(en blanco)"/>
    <n v="190351623.97999999"/>
  </r>
  <r>
    <n v="830023202"/>
    <s v="COSMITET LTDA"/>
    <s v="FVC"/>
    <n v="87897"/>
    <s v="FVC87897"/>
    <s v="830023202_FVC87897"/>
    <d v="2024-11-12T00:00:00"/>
    <d v="2024-11-12T00:00:00"/>
    <n v="805763649"/>
    <n v="805763649"/>
    <s v="PGP"/>
    <s v="CALI"/>
    <s v="Regimen Contributivo"/>
    <m/>
    <e v="#N/A"/>
    <x v="0"/>
    <n v="0"/>
    <m/>
    <s v="Auditada sin contabilizar"/>
    <d v="2024-11-12T00:00:00"/>
    <d v="2024-11-14T00:00:00"/>
    <n v="0"/>
    <m/>
    <m/>
    <m/>
    <m/>
    <m/>
    <n v="805763649"/>
    <n v="0"/>
    <n v="0"/>
    <n v="0"/>
    <n v="0"/>
    <n v="0"/>
    <n v="0"/>
    <n v="0"/>
    <n v="789648376.01999998"/>
    <n v="16115272.98"/>
    <n v="4800066471"/>
    <d v="2024-12-13T00:00:00"/>
    <s v="PAGO DIRECTO RC 1PRI PROC. DICIEMBRE"/>
    <n v="789648376"/>
  </r>
  <r>
    <n v="830023202"/>
    <s v="COSMITET LTDA"/>
    <s v="FVC"/>
    <n v="52679"/>
    <s v="FVC52679"/>
    <s v="830023202_FVC52679"/>
    <d v="2024-09-06T00:00:00"/>
    <d v="2024-10-09T00:00:00"/>
    <n v="32967874"/>
    <n v="32967874"/>
    <s v="PGP"/>
    <s v="CALI"/>
    <s v="Regimen Contributivo"/>
    <m/>
    <e v="#N/A"/>
    <x v="1"/>
    <n v="0"/>
    <m/>
    <s v="Devuelta"/>
    <d v="2024-09-06T00:00:00"/>
    <d v="2024-11-12T00:00:00"/>
    <n v="32967874"/>
    <s v="DEVOLUCION"/>
    <s v="Se sostiene devolución de la factura, de acuerdo a la respuesta emitida por la IPS no se identifica autorización para los servicios facturados, por favor validar con el área encargada para solicitud de autorización final para cierre del evento. Una vez subsanada la devolucion la factura queda sujeta a auditoria integral. area encargada capautorizaciones@epsdelagente.com.co ,para que realicen el cierre evento.,radicar los soportes completos."/>
    <s v="AUTORIZACION"/>
    <n v="0"/>
    <n v="0"/>
    <n v="0"/>
    <n v="32967874"/>
    <n v="0"/>
    <n v="0"/>
    <n v="0"/>
    <n v="0"/>
    <n v="0"/>
    <n v="0"/>
    <n v="0"/>
    <n v="0"/>
    <m/>
    <m/>
    <m/>
    <n v="0"/>
  </r>
  <r>
    <n v="830023202"/>
    <s v="COSMITET LTDA"/>
    <s v="SS"/>
    <n v="123501"/>
    <s v="SS123501"/>
    <s v="830023202_SS123501"/>
    <d v="2013-10-01T00:00:00"/>
    <d v="2013-10-01T00:00:00"/>
    <n v="43000"/>
    <n v="43000"/>
    <s v="Urgencias"/>
    <s v="CALI"/>
    <s v="Regimen Contributivo"/>
    <m/>
    <s v="FACTURA EN PROCESO JURIDICO"/>
    <x v="2"/>
    <n v="0"/>
    <m/>
    <s v="Finalizada"/>
    <d v="2013-08-27T00:00:00"/>
    <d v="2013-10-01T00:00:00"/>
    <n v="0"/>
    <m/>
    <m/>
    <m/>
    <m/>
    <m/>
    <n v="0"/>
    <n v="0"/>
    <n v="0"/>
    <n v="43000"/>
    <n v="0"/>
    <n v="0"/>
    <n v="0"/>
    <n v="0"/>
    <n v="0"/>
    <n v="0"/>
    <m/>
    <m/>
    <m/>
    <n v="0"/>
  </r>
  <r>
    <n v="830023202"/>
    <s v="COSMITET LTDA"/>
    <s v="SS"/>
    <n v="126314"/>
    <s v="SS126314"/>
    <s v="830023202_SS126314"/>
    <d v="2013-09-17T00:00:00"/>
    <d v="2013-10-01T00:00:00"/>
    <n v="43000"/>
    <n v="43000"/>
    <s v="Urgencias"/>
    <s v="CALI"/>
    <s v="Regimen Contributivo"/>
    <m/>
    <s v="FACTURA EN PROCESO JURIDICO"/>
    <x v="2"/>
    <n v="0"/>
    <m/>
    <s v="Finalizada"/>
    <d v="2013-09-17T00:00:00"/>
    <d v="2013-10-01T00:00:00"/>
    <n v="0"/>
    <m/>
    <m/>
    <m/>
    <m/>
    <m/>
    <n v="0"/>
    <n v="0"/>
    <n v="0"/>
    <n v="43000"/>
    <n v="0"/>
    <n v="0"/>
    <n v="0"/>
    <n v="0"/>
    <n v="0"/>
    <n v="0"/>
    <m/>
    <m/>
    <m/>
    <n v="0"/>
  </r>
  <r>
    <n v="830023202"/>
    <s v="COSMITET LTDA"/>
    <s v="SS"/>
    <n v="131534"/>
    <s v="SS131534"/>
    <s v="830023202_SS131534"/>
    <d v="2013-09-30T00:00:00"/>
    <d v="2013-11-05T00:00:00"/>
    <n v="43000"/>
    <n v="43000"/>
    <s v="Urgencias"/>
    <s v="CALI"/>
    <s v="Regimen Contributivo"/>
    <m/>
    <s v="FACTURA EN PROCESO JURIDICO"/>
    <x v="2"/>
    <n v="0"/>
    <m/>
    <s v="Finalizada"/>
    <d v="2013-10-22T00:00:00"/>
    <d v="2013-11-05T00:00:00"/>
    <n v="0"/>
    <m/>
    <m/>
    <m/>
    <m/>
    <m/>
    <n v="0"/>
    <n v="0"/>
    <n v="0"/>
    <n v="43000"/>
    <n v="0"/>
    <n v="0"/>
    <n v="0"/>
    <n v="0"/>
    <n v="0"/>
    <n v="0"/>
    <m/>
    <m/>
    <m/>
    <n v="0"/>
  </r>
  <r>
    <n v="830023202"/>
    <s v="COSMITET LTDA"/>
    <s v="SS"/>
    <n v="139046"/>
    <s v="SS139046"/>
    <s v="830023202_SS139046"/>
    <d v="2014-01-02T00:00:00"/>
    <d v="2014-01-02T00:00:00"/>
    <n v="43000"/>
    <n v="43000"/>
    <s v="Urgencias"/>
    <s v="CALI"/>
    <s v="Regimen Contributivo"/>
    <m/>
    <s v="FACTURA EN PROCESO JURIDICO"/>
    <x v="2"/>
    <n v="0"/>
    <m/>
    <s v="Finalizada"/>
    <d v="2013-12-10T00:00:00"/>
    <d v="2014-01-02T00:00:00"/>
    <n v="0"/>
    <m/>
    <m/>
    <m/>
    <m/>
    <m/>
    <n v="0"/>
    <n v="0"/>
    <n v="0"/>
    <n v="43000"/>
    <n v="0"/>
    <n v="0"/>
    <n v="0"/>
    <n v="0"/>
    <n v="0"/>
    <n v="0"/>
    <m/>
    <m/>
    <m/>
    <n v="0"/>
  </r>
  <r>
    <n v="830023202"/>
    <s v="COSMITET LTDA"/>
    <s v="SS"/>
    <n v="145426"/>
    <s v="SS145426"/>
    <s v="830023202_SS145426"/>
    <d v="2014-01-28T00:00:00"/>
    <d v="2014-03-03T00:00:00"/>
    <n v="45000"/>
    <n v="45000"/>
    <s v="Urgencias"/>
    <s v="CALI"/>
    <s v="Regimen Contributivo"/>
    <m/>
    <s v="FACTURA EN PROCESO JURIDICO"/>
    <x v="2"/>
    <n v="0"/>
    <m/>
    <s v="Finalizada"/>
    <d v="2014-01-28T00:00:00"/>
    <d v="2014-03-03T00:00:00"/>
    <n v="0"/>
    <m/>
    <m/>
    <m/>
    <m/>
    <m/>
    <n v="0"/>
    <n v="0"/>
    <n v="0"/>
    <n v="45000"/>
    <n v="0"/>
    <n v="0"/>
    <n v="0"/>
    <n v="0"/>
    <n v="0"/>
    <n v="0"/>
    <m/>
    <m/>
    <m/>
    <n v="0"/>
  </r>
  <r>
    <n v="830023202"/>
    <s v="COSMITET LTDA"/>
    <s v="SS"/>
    <n v="151505"/>
    <s v="SS151505"/>
    <s v="830023202_SS151505"/>
    <d v="2014-02-26T00:00:00"/>
    <d v="2014-04-01T00:00:00"/>
    <n v="45000"/>
    <n v="45000"/>
    <s v="Urgencias"/>
    <s v="CALI"/>
    <s v="Regimen Contributivo"/>
    <m/>
    <s v="FACTURA EN PROCESO JURIDICO"/>
    <x v="2"/>
    <n v="0"/>
    <m/>
    <s v="Finalizada"/>
    <d v="2014-03-11T00:00:00"/>
    <d v="2014-04-01T00:00:00"/>
    <n v="0"/>
    <m/>
    <m/>
    <m/>
    <m/>
    <m/>
    <n v="0"/>
    <n v="0"/>
    <n v="0"/>
    <n v="45000"/>
    <n v="0"/>
    <n v="0"/>
    <n v="0"/>
    <n v="0"/>
    <n v="0"/>
    <n v="0"/>
    <m/>
    <m/>
    <m/>
    <n v="0"/>
  </r>
  <r>
    <n v="830023202"/>
    <s v="COSMITET LTDA"/>
    <s v="SS"/>
    <n v="126214"/>
    <s v="SS126214"/>
    <s v="830023202_SS126214"/>
    <d v="2013-10-22T00:00:00"/>
    <d v="2013-11-05T00:00:00"/>
    <n v="497045"/>
    <n v="85989"/>
    <s v="Urgencias"/>
    <s v="CALI"/>
    <s v="Regimen Contributivo"/>
    <m/>
    <s v="FACTURA EN PROCESO JURIDICO"/>
    <x v="2"/>
    <n v="0"/>
    <m/>
    <s v="Finalizada"/>
    <d v="2013-09-16T00:00:00"/>
    <d v="2013-11-05T00:00:00"/>
    <n v="0"/>
    <m/>
    <m/>
    <m/>
    <m/>
    <m/>
    <n v="0"/>
    <n v="0"/>
    <n v="0"/>
    <n v="85989"/>
    <n v="0"/>
    <n v="0"/>
    <n v="0"/>
    <n v="0"/>
    <n v="0"/>
    <n v="0"/>
    <m/>
    <m/>
    <m/>
    <n v="0"/>
  </r>
  <r>
    <n v="830023202"/>
    <s v="COSMITET LTDA"/>
    <s v="SS"/>
    <n v="135419"/>
    <s v="SS135419"/>
    <s v="830023202_SS135419"/>
    <d v="2013-10-07T00:00:00"/>
    <d v="2013-12-02T00:00:00"/>
    <n v="120800"/>
    <n v="120800"/>
    <s v="Urgencias"/>
    <s v="CALI"/>
    <s v="Regimen Contributivo"/>
    <m/>
    <s v="FACTURA EN PROCESO JURIDICO"/>
    <x v="2"/>
    <n v="0"/>
    <m/>
    <s v="Finalizada"/>
    <d v="2013-11-18T00:00:00"/>
    <d v="2013-12-02T00:00:00"/>
    <n v="0"/>
    <m/>
    <m/>
    <m/>
    <m/>
    <m/>
    <n v="0"/>
    <n v="0"/>
    <n v="0"/>
    <n v="120800"/>
    <n v="0"/>
    <n v="0"/>
    <n v="0"/>
    <n v="0"/>
    <n v="0"/>
    <n v="0"/>
    <m/>
    <m/>
    <m/>
    <n v="0"/>
  </r>
  <r>
    <n v="830023202"/>
    <s v="COSMITET LTDA"/>
    <s v="SS"/>
    <n v="73639"/>
    <s v="SS73639"/>
    <s v="830023202_SS73639"/>
    <d v="2012-09-21T00:00:00"/>
    <d v="2012-12-05T00:00:00"/>
    <n v="1549200"/>
    <n v="176792"/>
    <s v="Urgencias"/>
    <s v="CALI"/>
    <s v="Regimen Contributivo"/>
    <m/>
    <s v="FACTURA EN PROCESO JURIDICO"/>
    <x v="2"/>
    <n v="0"/>
    <m/>
    <s v="Finalizada"/>
    <d v="2012-09-21T00:00:00"/>
    <d v="2012-12-06T00:00:00"/>
    <n v="0"/>
    <m/>
    <m/>
    <m/>
    <m/>
    <m/>
    <n v="0"/>
    <n v="0"/>
    <n v="0"/>
    <n v="176792"/>
    <n v="0"/>
    <n v="0"/>
    <n v="0"/>
    <n v="0"/>
    <n v="0"/>
    <n v="0"/>
    <m/>
    <m/>
    <m/>
    <n v="0"/>
  </r>
  <r>
    <n v="830023202"/>
    <s v="COSMITET LTDA"/>
    <s v="SS"/>
    <n v="266327"/>
    <s v="SS266327"/>
    <s v="830023202_SS266327"/>
    <d v="2016-06-22T00:00:00"/>
    <d v="2016-07-05T00:00:00"/>
    <n v="775100"/>
    <n v="201240"/>
    <s v="Urgencias"/>
    <s v="CALI"/>
    <s v="Regimen Contributivo"/>
    <m/>
    <s v="FACTURA EN PROCESO JURIDICO"/>
    <x v="2"/>
    <n v="0"/>
    <m/>
    <s v="Finalizada"/>
    <d v="2016-06-22T00:00:00"/>
    <d v="2016-07-05T00:00:00"/>
    <n v="0"/>
    <m/>
    <m/>
    <m/>
    <m/>
    <m/>
    <n v="0"/>
    <n v="0"/>
    <n v="0"/>
    <n v="201240"/>
    <n v="0"/>
    <n v="0"/>
    <n v="0"/>
    <n v="0"/>
    <n v="0"/>
    <n v="0"/>
    <m/>
    <m/>
    <m/>
    <n v="0"/>
  </r>
  <r>
    <n v="830023202"/>
    <s v="COSMITET LTDA"/>
    <s v="SS"/>
    <n v="184576"/>
    <s v="SS184576"/>
    <s v="830023202_SS184576"/>
    <d v="2014-10-01T00:00:00"/>
    <d v="2014-10-01T00:00:00"/>
    <n v="17815186"/>
    <n v="232492"/>
    <s v="Urgencias"/>
    <s v="CALI"/>
    <s v="Regimen Contributivo"/>
    <m/>
    <s v="FACTURA EN PROCESO JURIDICO"/>
    <x v="2"/>
    <n v="0"/>
    <m/>
    <s v="Finalizada"/>
    <d v="2014-09-23T00:00:00"/>
    <d v="2014-10-01T00:00:00"/>
    <n v="0"/>
    <m/>
    <m/>
    <m/>
    <m/>
    <m/>
    <n v="0"/>
    <n v="0"/>
    <n v="0"/>
    <n v="232492"/>
    <n v="0"/>
    <n v="0"/>
    <n v="0"/>
    <n v="0"/>
    <n v="0"/>
    <n v="0"/>
    <m/>
    <m/>
    <m/>
    <n v="0"/>
  </r>
  <r>
    <n v="830023202"/>
    <s v="COSMITET LTDA"/>
    <s v="SS"/>
    <n v="128369"/>
    <s v="SS128369"/>
    <s v="830023202_SS128369"/>
    <d v="2013-09-16T00:00:00"/>
    <d v="2013-11-05T00:00:00"/>
    <n v="286900"/>
    <n v="286900"/>
    <s v="Urgencias"/>
    <s v="CALI"/>
    <s v="Regimen Contributivo"/>
    <m/>
    <s v="FACTURA EN PROCESO JURIDICO"/>
    <x v="2"/>
    <n v="0"/>
    <m/>
    <s v="Finalizada"/>
    <d v="2013-09-30T00:00:00"/>
    <d v="2013-11-05T00:00:00"/>
    <n v="0"/>
    <m/>
    <m/>
    <m/>
    <m/>
    <m/>
    <n v="0"/>
    <n v="0"/>
    <n v="0"/>
    <n v="286900"/>
    <n v="0"/>
    <n v="0"/>
    <n v="0"/>
    <n v="0"/>
    <n v="0"/>
    <n v="0"/>
    <m/>
    <m/>
    <m/>
    <n v="0"/>
  </r>
  <r>
    <n v="830023202"/>
    <s v="COSMITET LTDA"/>
    <s v="SS"/>
    <n v="149797"/>
    <s v="SS149797"/>
    <s v="830023202_SS149797"/>
    <d v="2014-04-01T00:00:00"/>
    <d v="2014-04-01T00:00:00"/>
    <n v="706300"/>
    <n v="706300"/>
    <s v="Urgencias"/>
    <s v="CALI"/>
    <s v="Regimen Contributivo"/>
    <m/>
    <s v="FACTURA EN PROCESO JURIDICO"/>
    <x v="2"/>
    <n v="0"/>
    <m/>
    <s v="Finalizada"/>
    <d v="2014-02-26T00:00:00"/>
    <d v="2014-04-01T00:00:00"/>
    <n v="0"/>
    <m/>
    <m/>
    <m/>
    <m/>
    <m/>
    <n v="0"/>
    <n v="0"/>
    <n v="0"/>
    <n v="706300"/>
    <n v="0"/>
    <n v="0"/>
    <n v="0"/>
    <n v="0"/>
    <n v="0"/>
    <n v="0"/>
    <m/>
    <m/>
    <m/>
    <n v="0"/>
  </r>
  <r>
    <n v="830023202"/>
    <s v="COSMITET LTDA"/>
    <s v="SS"/>
    <n v="129355"/>
    <s v="SS129355"/>
    <s v="830023202_SS129355"/>
    <d v="2013-11-18T00:00:00"/>
    <d v="2013-12-02T00:00:00"/>
    <n v="7147993"/>
    <n v="717480"/>
    <s v="Urgencias"/>
    <s v="CALI"/>
    <s v="Regimen Contributivo"/>
    <m/>
    <s v="FACTURA EN PROCESO JURIDICO"/>
    <x v="2"/>
    <n v="0"/>
    <m/>
    <s v="Finalizada"/>
    <d v="2013-10-07T00:00:00"/>
    <d v="2013-12-02T00:00:00"/>
    <n v="0"/>
    <m/>
    <m/>
    <m/>
    <m/>
    <m/>
    <n v="0"/>
    <n v="0"/>
    <n v="0"/>
    <n v="717480"/>
    <n v="0"/>
    <n v="0"/>
    <n v="0"/>
    <n v="0"/>
    <n v="0"/>
    <n v="0"/>
    <m/>
    <m/>
    <m/>
    <n v="0"/>
  </r>
  <r>
    <n v="830023202"/>
    <s v="COSMITET LTDA"/>
    <s v="SS"/>
    <n v="198472"/>
    <s v="SS198472"/>
    <s v="830023202_SS198472"/>
    <d v="2015-01-07T00:00:00"/>
    <d v="2015-02-02T00:00:00"/>
    <n v="4522472"/>
    <n v="1613128"/>
    <s v="Urgencias"/>
    <s v="CALI"/>
    <s v="Regimen Contributivo"/>
    <m/>
    <s v="FACTURA EN PROCESO JURIDICO"/>
    <x v="2"/>
    <n v="0"/>
    <m/>
    <s v="Finalizada"/>
    <d v="2015-01-07T00:00:00"/>
    <d v="2015-02-02T00:00:00"/>
    <n v="0"/>
    <m/>
    <m/>
    <m/>
    <m/>
    <m/>
    <n v="0"/>
    <n v="0"/>
    <n v="0"/>
    <n v="1613128"/>
    <n v="0"/>
    <n v="0"/>
    <n v="0"/>
    <n v="0"/>
    <n v="0"/>
    <n v="0"/>
    <m/>
    <m/>
    <m/>
    <n v="0"/>
  </r>
  <r>
    <n v="830023202"/>
    <s v="COSMITET LTDA"/>
    <s v="SS"/>
    <n v="270494"/>
    <s v="SS270494"/>
    <s v="830023202_SS270494"/>
    <d v="2016-07-22T00:00:00"/>
    <d v="2016-09-01T00:00:00"/>
    <n v="1621200"/>
    <n v="1621200"/>
    <s v="Urgencias"/>
    <s v="CALI"/>
    <s v="Regimen Contributivo"/>
    <m/>
    <s v="FACTURA EN PROCESO JURIDICO"/>
    <x v="2"/>
    <n v="0"/>
    <m/>
    <s v="Finalizada"/>
    <d v="2016-07-22T00:00:00"/>
    <d v="2016-09-01T00:00:00"/>
    <n v="0"/>
    <m/>
    <m/>
    <m/>
    <m/>
    <m/>
    <n v="0"/>
    <n v="0"/>
    <n v="0"/>
    <n v="1621200"/>
    <n v="0"/>
    <n v="0"/>
    <n v="0"/>
    <n v="0"/>
    <n v="0"/>
    <n v="0"/>
    <m/>
    <m/>
    <m/>
    <n v="0"/>
  </r>
  <r>
    <n v="830023202"/>
    <s v="COSMITET LTDA"/>
    <s v="SS"/>
    <n v="164809"/>
    <s v="SS164809"/>
    <s v="830023202_SS164809"/>
    <d v="2014-05-28T00:00:00"/>
    <d v="2014-06-03T00:00:00"/>
    <n v="5559252"/>
    <n v="2179043"/>
    <s v="Urgencias"/>
    <s v="CALI"/>
    <s v="Regimen Contributivo"/>
    <m/>
    <s v="FACTURA EN PROCESO JURIDICO"/>
    <x v="2"/>
    <n v="0"/>
    <m/>
    <s v="Finalizada"/>
    <d v="2014-05-28T00:00:00"/>
    <d v="2014-06-03T00:00:00"/>
    <n v="0"/>
    <m/>
    <m/>
    <m/>
    <m/>
    <m/>
    <n v="0"/>
    <n v="0"/>
    <n v="0"/>
    <n v="2179043"/>
    <n v="0"/>
    <n v="0"/>
    <n v="0"/>
    <n v="0"/>
    <n v="0"/>
    <n v="0"/>
    <m/>
    <m/>
    <m/>
    <n v="0"/>
  </r>
  <r>
    <n v="830023202"/>
    <s v="COSMITET LTDA"/>
    <s v="SS"/>
    <n v="175489"/>
    <s v="SS175489"/>
    <s v="830023202_SS175489"/>
    <d v="2014-07-31T00:00:00"/>
    <d v="2014-09-02T00:00:00"/>
    <n v="39689054"/>
    <n v="2215440"/>
    <s v="Urgencias"/>
    <s v="CALI"/>
    <s v="Regimen Contributivo"/>
    <m/>
    <s v="FACTURA EN PROCESO JURIDICO"/>
    <x v="2"/>
    <n v="0"/>
    <m/>
    <s v="Finalizada"/>
    <d v="2014-07-28T00:00:00"/>
    <d v="2014-09-02T00:00:00"/>
    <n v="0"/>
    <m/>
    <m/>
    <m/>
    <m/>
    <m/>
    <n v="0"/>
    <n v="0"/>
    <n v="0"/>
    <n v="2215440"/>
    <n v="0"/>
    <n v="0"/>
    <n v="0"/>
    <n v="0"/>
    <n v="0"/>
    <n v="0"/>
    <m/>
    <m/>
    <m/>
    <n v="0"/>
  </r>
  <r>
    <n v="830023202"/>
    <s v="COSMITET LTDA"/>
    <s v="SS"/>
    <n v="142950"/>
    <s v="SS142950"/>
    <s v="830023202_SS142950"/>
    <d v="2014-01-11T00:00:00"/>
    <d v="2014-02-03T00:00:00"/>
    <n v="11725562"/>
    <n v="2461434"/>
    <s v="Urgencias"/>
    <s v="CALI"/>
    <s v="Regimen Contributivo"/>
    <m/>
    <s v="FACTURA EN PROCESO JURIDICO"/>
    <x v="2"/>
    <n v="0"/>
    <m/>
    <s v="Finalizada"/>
    <d v="2014-01-11T00:00:00"/>
    <d v="2014-02-03T00:00:00"/>
    <n v="0"/>
    <m/>
    <m/>
    <m/>
    <m/>
    <m/>
    <n v="0"/>
    <n v="0"/>
    <n v="0"/>
    <n v="2461434"/>
    <n v="0"/>
    <n v="0"/>
    <n v="0"/>
    <n v="0"/>
    <n v="0"/>
    <n v="0"/>
    <m/>
    <m/>
    <m/>
    <n v="0"/>
  </r>
  <r>
    <n v="830023202"/>
    <s v="COSMITET LTDA"/>
    <s v="SS"/>
    <n v="118716"/>
    <s v="SS118716"/>
    <s v="830023202_SS118716"/>
    <d v="2013-07-23T00:00:00"/>
    <d v="2013-09-02T00:00:00"/>
    <n v="11669274"/>
    <n v="2943588"/>
    <s v="Urgencias"/>
    <s v="CALI"/>
    <s v="Regimen Contributivo"/>
    <m/>
    <s v="FACTURA EN PROCESO JURIDICO"/>
    <x v="2"/>
    <n v="0"/>
    <m/>
    <s v="Finalizada"/>
    <d v="2013-07-23T00:00:00"/>
    <d v="2013-09-02T00:00:00"/>
    <n v="0"/>
    <m/>
    <m/>
    <m/>
    <m/>
    <m/>
    <n v="0"/>
    <n v="0"/>
    <n v="0"/>
    <n v="2943588"/>
    <n v="0"/>
    <n v="0"/>
    <n v="0"/>
    <n v="0"/>
    <n v="0"/>
    <n v="0"/>
    <m/>
    <m/>
    <m/>
    <n v="0"/>
  </r>
  <r>
    <n v="830023202"/>
    <s v="COSMITET LTDA"/>
    <s v="SS"/>
    <n v="162717"/>
    <s v="SS162717"/>
    <s v="830023202_SS162717"/>
    <d v="2014-05-16T00:00:00"/>
    <d v="2014-06-03T00:00:00"/>
    <n v="14025219"/>
    <n v="3190032"/>
    <s v="Urgencias"/>
    <s v="CALI"/>
    <s v="Regimen Contributivo"/>
    <m/>
    <s v="FACTURA EN PROCESO JURIDICO"/>
    <x v="2"/>
    <n v="0"/>
    <m/>
    <s v="Finalizada"/>
    <d v="2014-05-16T00:00:00"/>
    <d v="2014-06-03T00:00:00"/>
    <n v="0"/>
    <m/>
    <m/>
    <m/>
    <m/>
    <m/>
    <n v="0"/>
    <n v="0"/>
    <n v="0"/>
    <n v="3190032"/>
    <n v="0"/>
    <n v="0"/>
    <n v="0"/>
    <n v="0"/>
    <n v="0"/>
    <n v="0"/>
    <m/>
    <m/>
    <m/>
    <n v="0"/>
  </r>
  <r>
    <n v="830023202"/>
    <s v="COSMITET LTDA"/>
    <s v="SS"/>
    <n v="211803"/>
    <s v="SS211803"/>
    <s v="830023202_SS211803"/>
    <d v="2015-09-02T00:00:00"/>
    <d v="2015-09-02T00:00:00"/>
    <n v="5039732"/>
    <n v="3374952"/>
    <s v="Urgencias"/>
    <s v="CALI"/>
    <s v="Regimen Contributivo"/>
    <m/>
    <s v="FACTURA EN PROCESO JURIDICO"/>
    <x v="2"/>
    <n v="0"/>
    <m/>
    <s v="Finalizada"/>
    <d v="2015-04-27T00:00:00"/>
    <d v="2015-09-02T00:00:00"/>
    <n v="0"/>
    <m/>
    <m/>
    <m/>
    <m/>
    <m/>
    <n v="0"/>
    <n v="0"/>
    <n v="0"/>
    <n v="3374952"/>
    <n v="0"/>
    <n v="0"/>
    <n v="0"/>
    <n v="0"/>
    <n v="0"/>
    <n v="0"/>
    <m/>
    <m/>
    <m/>
    <n v="0"/>
  </r>
  <r>
    <n v="830023202"/>
    <s v="COSMITET LTDA"/>
    <s v="SS"/>
    <n v="200736"/>
    <s v="SS200736"/>
    <s v="830023202_SS200736"/>
    <d v="2015-02-06T00:00:00"/>
    <d v="2015-03-03T00:00:00"/>
    <n v="4658607"/>
    <n v="4658607"/>
    <s v="Urgencias"/>
    <s v="CALI"/>
    <s v="Regimen Contributivo"/>
    <m/>
    <s v="FACTURA EN PROCESO JURIDICO"/>
    <x v="2"/>
    <n v="0"/>
    <m/>
    <s v="Finalizada"/>
    <d v="2015-01-27T00:00:00"/>
    <d v="2015-03-03T00:00:00"/>
    <n v="0"/>
    <m/>
    <m/>
    <m/>
    <m/>
    <m/>
    <n v="0"/>
    <n v="0"/>
    <n v="0"/>
    <n v="4658607"/>
    <n v="0"/>
    <n v="0"/>
    <n v="0"/>
    <n v="0"/>
    <n v="0"/>
    <n v="0"/>
    <m/>
    <m/>
    <m/>
    <n v="0"/>
  </r>
  <r>
    <n v="830023202"/>
    <s v="COSMITET LTDA"/>
    <s v="SS"/>
    <n v="269677"/>
    <s v="SS269677"/>
    <s v="830023202_SS269677"/>
    <d v="2016-07-14T00:00:00"/>
    <d v="2016-08-02T00:00:00"/>
    <n v="5585158"/>
    <n v="5585158"/>
    <s v="Urgencias"/>
    <s v="CALI"/>
    <s v="Regimen Contributivo"/>
    <m/>
    <s v="FACTURA EN PROCESO JURIDICO"/>
    <x v="2"/>
    <n v="0"/>
    <m/>
    <s v="Finalizada"/>
    <d v="2016-07-14T00:00:00"/>
    <d v="2016-08-02T00:00:00"/>
    <n v="0"/>
    <m/>
    <m/>
    <m/>
    <m/>
    <m/>
    <n v="0"/>
    <n v="0"/>
    <n v="0"/>
    <n v="5585158"/>
    <n v="0"/>
    <n v="0"/>
    <n v="0"/>
    <n v="0"/>
    <n v="0"/>
    <n v="0"/>
    <m/>
    <m/>
    <m/>
    <n v="0"/>
  </r>
  <r>
    <n v="830023202"/>
    <s v="COSMITET LTDA"/>
    <s v="SS"/>
    <n v="239366"/>
    <s v="SS239366"/>
    <s v="830023202_SS239366"/>
    <d v="2015-11-27T00:00:00"/>
    <d v="2015-12-02T00:00:00"/>
    <n v="6349176"/>
    <n v="6349176"/>
    <s v="Urgencias"/>
    <s v="CALI"/>
    <s v="Regimen Contributivo"/>
    <m/>
    <s v="FACTURA EN PROCESO JURIDICO"/>
    <x v="2"/>
    <n v="0"/>
    <m/>
    <s v="Finalizada"/>
    <d v="2015-11-27T00:00:00"/>
    <d v="2015-12-02T00:00:00"/>
    <n v="0"/>
    <m/>
    <m/>
    <m/>
    <m/>
    <m/>
    <n v="0"/>
    <n v="0"/>
    <n v="0"/>
    <n v="6349176"/>
    <n v="0"/>
    <n v="0"/>
    <n v="0"/>
    <n v="0"/>
    <n v="0"/>
    <n v="0"/>
    <m/>
    <m/>
    <m/>
    <n v="0"/>
  </r>
  <r>
    <n v="830023202"/>
    <s v="COSMITET LTDA"/>
    <s v="SS"/>
    <n v="202291"/>
    <s v="SS202291"/>
    <s v="830023202_SS202291"/>
    <d v="2015-01-27T00:00:00"/>
    <d v="2015-03-03T00:00:00"/>
    <n v="6491034"/>
    <n v="6491034"/>
    <s v="Urgencias"/>
    <s v="CALI"/>
    <s v="Regimen Contributivo"/>
    <m/>
    <s v="FACTURA EN PROCESO JURIDICO"/>
    <x v="2"/>
    <n v="0"/>
    <m/>
    <s v="Finalizada"/>
    <d v="2015-02-06T00:00:00"/>
    <d v="2015-03-03T00:00:00"/>
    <n v="0"/>
    <m/>
    <m/>
    <m/>
    <m/>
    <m/>
    <n v="0"/>
    <n v="0"/>
    <n v="0"/>
    <n v="6491034"/>
    <n v="0"/>
    <n v="0"/>
    <n v="0"/>
    <n v="0"/>
    <n v="0"/>
    <n v="0"/>
    <m/>
    <m/>
    <m/>
    <n v="0"/>
  </r>
  <r>
    <n v="830023202"/>
    <s v="COSMITET LTDA"/>
    <s v="SS"/>
    <n v="149794"/>
    <s v="SS149794"/>
    <s v="830023202_SS149794"/>
    <d v="2014-02-26T00:00:00"/>
    <d v="2014-03-05T00:00:00"/>
    <n v="51384996"/>
    <n v="7483874"/>
    <s v="Urgencias"/>
    <s v="CALI"/>
    <s v="Regimen Contributivo"/>
    <m/>
    <s v="FACTURA EN PROCESO JURIDICO"/>
    <x v="2"/>
    <n v="0"/>
    <m/>
    <s v="Finalizada"/>
    <d v="2014-02-26T00:00:00"/>
    <d v="2014-03-05T00:00:00"/>
    <n v="0"/>
    <m/>
    <m/>
    <m/>
    <m/>
    <m/>
    <n v="0"/>
    <n v="0"/>
    <n v="0"/>
    <n v="7483874"/>
    <n v="0"/>
    <n v="0"/>
    <n v="0"/>
    <n v="0"/>
    <n v="0"/>
    <n v="0"/>
    <m/>
    <m/>
    <m/>
    <n v="0"/>
  </r>
  <r>
    <n v="830023202"/>
    <s v="COSMITET LTDA"/>
    <s v="SS"/>
    <n v="176321"/>
    <s v="SS176321"/>
    <s v="830023202_SS176321"/>
    <d v="2014-07-28T00:00:00"/>
    <d v="2014-09-02T00:00:00"/>
    <n v="90936452"/>
    <n v="12160688"/>
    <s v="Urgencias"/>
    <s v="CALI"/>
    <s v="Regimen Contributivo"/>
    <m/>
    <s v="FACTURA EN PROCESO JURIDICO"/>
    <x v="2"/>
    <n v="0"/>
    <m/>
    <s v="Finalizada"/>
    <d v="2014-07-31T00:00:00"/>
    <d v="2014-09-02T00:00:00"/>
    <n v="0"/>
    <m/>
    <m/>
    <m/>
    <m/>
    <m/>
    <n v="0"/>
    <n v="0"/>
    <n v="0"/>
    <n v="12160688"/>
    <n v="0"/>
    <n v="0"/>
    <n v="0"/>
    <n v="0"/>
    <n v="0"/>
    <n v="0"/>
    <m/>
    <m/>
    <m/>
    <n v="0"/>
  </r>
  <r>
    <n v="830023202"/>
    <s v="COSMITET LTDA"/>
    <s v="SS"/>
    <n v="231471"/>
    <s v="SS231471"/>
    <s v="830023202_SS231471"/>
    <d v="2015-09-26T00:00:00"/>
    <d v="2015-11-03T00:00:00"/>
    <n v="13457624"/>
    <n v="13457624"/>
    <s v="Urgencias"/>
    <s v="CALI"/>
    <s v="Regimen Contributivo"/>
    <m/>
    <s v="FACTURA EN PROCESO JURIDICO"/>
    <x v="2"/>
    <n v="0"/>
    <m/>
    <s v="Finalizada"/>
    <d v="2015-09-26T00:00:00"/>
    <d v="2015-11-03T00:00:00"/>
    <n v="0"/>
    <m/>
    <m/>
    <m/>
    <m/>
    <m/>
    <n v="0"/>
    <n v="0"/>
    <n v="0"/>
    <n v="13457624"/>
    <n v="0"/>
    <n v="0"/>
    <n v="0"/>
    <n v="0"/>
    <n v="0"/>
    <n v="0"/>
    <m/>
    <m/>
    <m/>
    <n v="0"/>
  </r>
  <r>
    <n v="830023202"/>
    <s v="COSMITET LTDA"/>
    <s v="SS"/>
    <n v="227680"/>
    <s v="SS227680"/>
    <s v="830023202_SS227680"/>
    <d v="2015-08-28T00:00:00"/>
    <d v="2015-09-02T00:00:00"/>
    <n v="74545287"/>
    <n v="15439967"/>
    <s v="Urgencias"/>
    <s v="CALI"/>
    <s v="Regimen Contributivo"/>
    <m/>
    <s v="FACTURA EN PROCESO JURIDICO"/>
    <x v="2"/>
    <n v="0"/>
    <m/>
    <s v="Finalizada"/>
    <d v="2015-08-28T00:00:00"/>
    <d v="2015-09-02T00:00:00"/>
    <n v="0"/>
    <m/>
    <m/>
    <m/>
    <m/>
    <m/>
    <n v="0"/>
    <n v="0"/>
    <n v="0"/>
    <n v="15439967"/>
    <n v="0"/>
    <n v="0"/>
    <n v="0"/>
    <n v="0"/>
    <n v="0"/>
    <n v="0"/>
    <m/>
    <m/>
    <m/>
    <n v="0"/>
  </r>
  <r>
    <n v="830023202"/>
    <s v="COSMITET LTDA"/>
    <s v="FE"/>
    <n v="1588"/>
    <s v="FE1588"/>
    <s v="830023202_FE1588"/>
    <d v="2018-10-03T00:00:00"/>
    <d v="2019-02-05T00:00:00"/>
    <n v="12340711"/>
    <n v="8638498"/>
    <s v="Urgencias"/>
    <s v="CALI"/>
    <s v="Regimen Contributivo"/>
    <m/>
    <s v="FACTURA PENDIENTE EN PROGRAMACION DE PAGO"/>
    <x v="3"/>
    <n v="0"/>
    <m/>
    <s v="Finalizada"/>
    <d v="2019-01-16T00:00:00"/>
    <d v="2019-02-05T00:00:00"/>
    <n v="0"/>
    <m/>
    <m/>
    <m/>
    <m/>
    <m/>
    <n v="0"/>
    <n v="0"/>
    <n v="0"/>
    <n v="0"/>
    <n v="0"/>
    <n v="8638498"/>
    <n v="0"/>
    <n v="0"/>
    <n v="0"/>
    <n v="0"/>
    <m/>
    <m/>
    <m/>
    <n v="0"/>
  </r>
  <r>
    <n v="830023202"/>
    <s v="COSMITET LTDA"/>
    <s v="FVC"/>
    <n v="88902"/>
    <s v="FVC88902"/>
    <s v="830023202_FVC88902"/>
    <d v="2024-11-15T00:00:00"/>
    <d v="2024-11-15T00:00:00"/>
    <n v="194236351"/>
    <n v="194236351"/>
    <s v="PGP"/>
    <s v="CALI"/>
    <s v="Regimen Contributivo"/>
    <m/>
    <e v="#N/A"/>
    <x v="3"/>
    <n v="190351623.97999999"/>
    <n v="1222535952"/>
    <s v="Auditada sin contabilizar"/>
    <d v="2024-11-13T00:00:00"/>
    <d v="2024-11-15T00:00:00"/>
    <n v="0"/>
    <m/>
    <m/>
    <m/>
    <m/>
    <m/>
    <n v="0"/>
    <n v="0"/>
    <n v="0"/>
    <n v="0"/>
    <n v="0"/>
    <n v="194236351"/>
    <n v="0"/>
    <n v="0"/>
    <n v="0"/>
    <n v="0"/>
    <m/>
    <m/>
    <m/>
    <n v="0"/>
  </r>
  <r>
    <n v="830023202"/>
    <s v="COSMITET LTDA"/>
    <s v="FVC"/>
    <n v="90443"/>
    <s v="FVC90443"/>
    <s v="830023202_FVC90443"/>
    <d v="2024-11-15T00:00:00"/>
    <d v="2024-11-15T00:00:00"/>
    <n v="194236351"/>
    <n v="194236351"/>
    <s v="PGP"/>
    <s v="CALI"/>
    <s v="Regimen Contributivo"/>
    <m/>
    <e v="#N/A"/>
    <x v="3"/>
    <n v="190351623.97999999"/>
    <n v="1222542624"/>
    <s v="Auditada sin contabilizar"/>
    <d v="2024-11-14T00:00:00"/>
    <d v="2024-11-15T00:00:00"/>
    <n v="0"/>
    <m/>
    <m/>
    <m/>
    <m/>
    <m/>
    <n v="0"/>
    <n v="0"/>
    <n v="0"/>
    <n v="0"/>
    <n v="0"/>
    <n v="194236351"/>
    <n v="0"/>
    <n v="0"/>
    <n v="0"/>
    <n v="0"/>
    <m/>
    <m/>
    <m/>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21" cacheId="91"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C8" firstHeaderRow="0" firstDataRow="1" firstDataCol="1"/>
  <pivotFields count="41">
    <pivotField showAll="0"/>
    <pivotField showAll="0"/>
    <pivotField showAll="0"/>
    <pivotField showAll="0"/>
    <pivotField showAll="0"/>
    <pivotField dataField="1" showAll="0"/>
    <pivotField numFmtId="14" showAll="0"/>
    <pivotField numFmtId="14" showAll="0"/>
    <pivotField numFmtId="173" showAll="0"/>
    <pivotField dataField="1" numFmtId="173" showAll="0"/>
    <pivotField showAll="0"/>
    <pivotField showAll="0"/>
    <pivotField showAll="0"/>
    <pivotField showAll="0"/>
    <pivotField showAll="0"/>
    <pivotField axis="axisRow" showAll="0">
      <items count="5">
        <item x="0"/>
        <item x="1"/>
        <item x="2"/>
        <item x="3"/>
        <item t="default"/>
      </items>
    </pivotField>
    <pivotField numFmtId="173" showAll="0"/>
    <pivotField showAll="0"/>
    <pivotField showAll="0"/>
    <pivotField numFmtId="14" showAll="0"/>
    <pivotField numFmtId="14" showAll="0"/>
    <pivotField numFmtId="173" showAll="0"/>
    <pivotField showAll="0"/>
    <pivotField showAll="0"/>
    <pivotField showAll="0"/>
    <pivotField showAll="0"/>
    <pivotField showAll="0"/>
    <pivotField numFmtId="173" showAll="0"/>
    <pivotField numFmtId="173" showAll="0"/>
    <pivotField numFmtId="173" showAll="0"/>
    <pivotField numFmtId="173" showAll="0"/>
    <pivotField numFmtId="173" showAll="0"/>
    <pivotField numFmtId="173" showAll="0"/>
    <pivotField numFmtId="173" showAll="0"/>
    <pivotField numFmtId="173" showAll="0"/>
    <pivotField numFmtId="173" showAll="0"/>
    <pivotField numFmtId="173" showAll="0"/>
    <pivotField showAll="0"/>
    <pivotField showAll="0"/>
    <pivotField showAll="0"/>
    <pivotField numFmtId="173" showAll="0"/>
  </pivotFields>
  <rowFields count="1">
    <field x="15"/>
  </rowFields>
  <rowItems count="5">
    <i>
      <x/>
    </i>
    <i>
      <x v="1"/>
    </i>
    <i>
      <x v="2"/>
    </i>
    <i>
      <x v="3"/>
    </i>
    <i t="grand">
      <x/>
    </i>
  </rowItems>
  <colFields count="1">
    <field x="-2"/>
  </colFields>
  <colItems count="2">
    <i>
      <x/>
    </i>
    <i i="1">
      <x v="1"/>
    </i>
  </colItems>
  <dataFields count="2">
    <dataField name="Cuenta de LLAVE" fld="5" subtotal="count" baseField="0" baseItem="0"/>
    <dataField name="Suma de IPS Saldo Factura" fld="9"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topLeftCell="A22" workbookViewId="0">
      <selection activeCell="H33" sqref="H33:H39"/>
    </sheetView>
  </sheetViews>
  <sheetFormatPr baseColWidth="10" defaultColWidth="11.453125" defaultRowHeight="15.5"/>
  <cols>
    <col min="1" max="1" width="13.81640625" style="6" customWidth="1"/>
    <col min="2" max="2" width="19.26953125" style="6" customWidth="1"/>
    <col min="3" max="3" width="10.453125" style="6" customWidth="1"/>
    <col min="4" max="4" width="14" style="8" customWidth="1"/>
    <col min="5" max="5" width="14.453125" style="8" customWidth="1"/>
    <col min="6" max="6" width="15.1796875" style="8" customWidth="1"/>
    <col min="7" max="7" width="19.54296875" style="6" customWidth="1"/>
    <col min="8" max="8" width="20.7265625" style="6" customWidth="1"/>
    <col min="9" max="9" width="13.453125" style="6" customWidth="1"/>
    <col min="10" max="10" width="10.1796875" style="6" customWidth="1"/>
    <col min="11" max="11" width="25" style="6" customWidth="1"/>
    <col min="12" max="16384" width="11.453125" style="6"/>
  </cols>
  <sheetData>
    <row r="1" spans="1:11" ht="31.5" thickBot="1">
      <c r="A1" s="19" t="s">
        <v>0</v>
      </c>
      <c r="B1" s="20" t="s">
        <v>1</v>
      </c>
      <c r="C1" s="20" t="s">
        <v>2</v>
      </c>
      <c r="D1" s="20" t="s">
        <v>3</v>
      </c>
      <c r="E1" s="20" t="s">
        <v>16</v>
      </c>
      <c r="F1" s="20" t="s">
        <v>17</v>
      </c>
      <c r="G1" s="20" t="s">
        <v>4</v>
      </c>
      <c r="H1" s="20" t="s">
        <v>5</v>
      </c>
      <c r="I1" s="20" t="s">
        <v>6</v>
      </c>
      <c r="J1" s="20" t="s">
        <v>7</v>
      </c>
      <c r="K1" s="21" t="s">
        <v>8</v>
      </c>
    </row>
    <row r="2" spans="1:11">
      <c r="A2" s="25">
        <v>830023202</v>
      </c>
      <c r="B2" s="26" t="s">
        <v>13</v>
      </c>
      <c r="C2" s="27" t="s">
        <v>14</v>
      </c>
      <c r="D2" s="26">
        <v>73639</v>
      </c>
      <c r="E2" s="28">
        <v>41173</v>
      </c>
      <c r="F2" s="28">
        <v>41248</v>
      </c>
      <c r="G2" s="29">
        <v>1549200</v>
      </c>
      <c r="H2" s="29">
        <v>176792</v>
      </c>
      <c r="I2" s="30" t="s">
        <v>9</v>
      </c>
      <c r="J2" s="30" t="s">
        <v>10</v>
      </c>
      <c r="K2" s="31" t="s">
        <v>11</v>
      </c>
    </row>
    <row r="3" spans="1:11">
      <c r="A3" s="3">
        <v>830023202</v>
      </c>
      <c r="B3" s="1" t="s">
        <v>13</v>
      </c>
      <c r="C3" s="22" t="s">
        <v>14</v>
      </c>
      <c r="D3" s="1">
        <v>118716</v>
      </c>
      <c r="E3" s="7">
        <v>41478</v>
      </c>
      <c r="F3" s="7">
        <v>41519</v>
      </c>
      <c r="G3" s="2">
        <v>11669274</v>
      </c>
      <c r="H3" s="2">
        <v>2943588</v>
      </c>
      <c r="I3" s="4" t="s">
        <v>9</v>
      </c>
      <c r="J3" s="4" t="s">
        <v>10</v>
      </c>
      <c r="K3" s="5" t="s">
        <v>11</v>
      </c>
    </row>
    <row r="4" spans="1:11">
      <c r="A4" s="3">
        <v>830023202</v>
      </c>
      <c r="B4" s="1" t="s">
        <v>13</v>
      </c>
      <c r="C4" s="22" t="s">
        <v>14</v>
      </c>
      <c r="D4" s="1">
        <v>123501</v>
      </c>
      <c r="E4" s="7">
        <v>41513</v>
      </c>
      <c r="F4" s="7">
        <v>41548</v>
      </c>
      <c r="G4" s="2">
        <v>43000</v>
      </c>
      <c r="H4" s="2">
        <v>43000</v>
      </c>
      <c r="I4" s="4" t="s">
        <v>9</v>
      </c>
      <c r="J4" s="4" t="s">
        <v>10</v>
      </c>
      <c r="K4" s="5" t="s">
        <v>11</v>
      </c>
    </row>
    <row r="5" spans="1:11">
      <c r="A5" s="3">
        <v>830023202</v>
      </c>
      <c r="B5" s="1" t="s">
        <v>13</v>
      </c>
      <c r="C5" s="22" t="s">
        <v>14</v>
      </c>
      <c r="D5" s="1">
        <v>126314</v>
      </c>
      <c r="E5" s="7">
        <v>41534</v>
      </c>
      <c r="F5" s="7">
        <v>41548</v>
      </c>
      <c r="G5" s="2">
        <v>43000</v>
      </c>
      <c r="H5" s="2">
        <v>43000</v>
      </c>
      <c r="I5" s="4" t="s">
        <v>9</v>
      </c>
      <c r="J5" s="4" t="s">
        <v>10</v>
      </c>
      <c r="K5" s="5" t="s">
        <v>11</v>
      </c>
    </row>
    <row r="6" spans="1:11">
      <c r="A6" s="3">
        <v>830023202</v>
      </c>
      <c r="B6" s="1" t="s">
        <v>13</v>
      </c>
      <c r="C6" s="22" t="s">
        <v>14</v>
      </c>
      <c r="D6" s="1">
        <v>131534</v>
      </c>
      <c r="E6" s="7">
        <v>41547</v>
      </c>
      <c r="F6" s="7">
        <v>41583</v>
      </c>
      <c r="G6" s="2">
        <v>43000</v>
      </c>
      <c r="H6" s="2">
        <v>43000</v>
      </c>
      <c r="I6" s="4" t="s">
        <v>9</v>
      </c>
      <c r="J6" s="4" t="s">
        <v>10</v>
      </c>
      <c r="K6" s="5" t="s">
        <v>11</v>
      </c>
    </row>
    <row r="7" spans="1:11">
      <c r="A7" s="3">
        <v>830023202</v>
      </c>
      <c r="B7" s="1" t="s">
        <v>13</v>
      </c>
      <c r="C7" s="22" t="s">
        <v>14</v>
      </c>
      <c r="D7" s="1">
        <v>126214</v>
      </c>
      <c r="E7" s="7">
        <v>41569</v>
      </c>
      <c r="F7" s="7">
        <v>41583</v>
      </c>
      <c r="G7" s="2">
        <v>497045</v>
      </c>
      <c r="H7" s="2">
        <v>85989</v>
      </c>
      <c r="I7" s="4" t="s">
        <v>9</v>
      </c>
      <c r="J7" s="4" t="s">
        <v>10</v>
      </c>
      <c r="K7" s="5" t="s">
        <v>11</v>
      </c>
    </row>
    <row r="8" spans="1:11">
      <c r="A8" s="3">
        <v>830023202</v>
      </c>
      <c r="B8" s="1" t="s">
        <v>13</v>
      </c>
      <c r="C8" s="22" t="s">
        <v>14</v>
      </c>
      <c r="D8" s="1">
        <v>128369</v>
      </c>
      <c r="E8" s="7">
        <v>41533</v>
      </c>
      <c r="F8" s="7">
        <v>41583</v>
      </c>
      <c r="G8" s="2">
        <v>286900</v>
      </c>
      <c r="H8" s="2">
        <v>286900</v>
      </c>
      <c r="I8" s="4" t="s">
        <v>9</v>
      </c>
      <c r="J8" s="4" t="s">
        <v>10</v>
      </c>
      <c r="K8" s="5" t="s">
        <v>11</v>
      </c>
    </row>
    <row r="9" spans="1:11">
      <c r="A9" s="3">
        <v>830023202</v>
      </c>
      <c r="B9" s="1" t="s">
        <v>13</v>
      </c>
      <c r="C9" s="22" t="s">
        <v>14</v>
      </c>
      <c r="D9" s="1">
        <v>135419</v>
      </c>
      <c r="E9" s="7">
        <v>41554</v>
      </c>
      <c r="F9" s="7">
        <v>41610</v>
      </c>
      <c r="G9" s="2">
        <v>120800</v>
      </c>
      <c r="H9" s="2">
        <v>120800</v>
      </c>
      <c r="I9" s="4" t="s">
        <v>9</v>
      </c>
      <c r="J9" s="4" t="s">
        <v>10</v>
      </c>
      <c r="K9" s="5" t="s">
        <v>11</v>
      </c>
    </row>
    <row r="10" spans="1:11">
      <c r="A10" s="3">
        <v>830023202</v>
      </c>
      <c r="B10" s="1" t="s">
        <v>13</v>
      </c>
      <c r="C10" s="22" t="s">
        <v>14</v>
      </c>
      <c r="D10" s="1">
        <v>129355</v>
      </c>
      <c r="E10" s="7">
        <v>41596</v>
      </c>
      <c r="F10" s="7">
        <v>41610</v>
      </c>
      <c r="G10" s="2">
        <v>7147993</v>
      </c>
      <c r="H10" s="2">
        <v>717480</v>
      </c>
      <c r="I10" s="4" t="s">
        <v>9</v>
      </c>
      <c r="J10" s="4" t="s">
        <v>10</v>
      </c>
      <c r="K10" s="5" t="s">
        <v>11</v>
      </c>
    </row>
    <row r="11" spans="1:11">
      <c r="A11" s="3">
        <v>830023202</v>
      </c>
      <c r="B11" s="1" t="s">
        <v>13</v>
      </c>
      <c r="C11" s="22" t="s">
        <v>14</v>
      </c>
      <c r="D11" s="1">
        <v>139046</v>
      </c>
      <c r="E11" s="7">
        <v>41618</v>
      </c>
      <c r="F11" s="7">
        <v>41641</v>
      </c>
      <c r="G11" s="2">
        <v>43000</v>
      </c>
      <c r="H11" s="2">
        <v>43000</v>
      </c>
      <c r="I11" s="4" t="s">
        <v>9</v>
      </c>
      <c r="J11" s="4" t="s">
        <v>10</v>
      </c>
      <c r="K11" s="5" t="s">
        <v>11</v>
      </c>
    </row>
    <row r="12" spans="1:11">
      <c r="A12" s="3">
        <v>830023202</v>
      </c>
      <c r="B12" s="1" t="s">
        <v>13</v>
      </c>
      <c r="C12" s="22" t="s">
        <v>14</v>
      </c>
      <c r="D12" s="1">
        <v>142950</v>
      </c>
      <c r="E12" s="7">
        <v>41650</v>
      </c>
      <c r="F12" s="7">
        <v>41673</v>
      </c>
      <c r="G12" s="2">
        <v>11725562</v>
      </c>
      <c r="H12" s="2">
        <v>2461434</v>
      </c>
      <c r="I12" s="4" t="s">
        <v>9</v>
      </c>
      <c r="J12" s="4" t="s">
        <v>10</v>
      </c>
      <c r="K12" s="5" t="s">
        <v>11</v>
      </c>
    </row>
    <row r="13" spans="1:11">
      <c r="A13" s="3">
        <v>830023202</v>
      </c>
      <c r="B13" s="1" t="s">
        <v>13</v>
      </c>
      <c r="C13" s="22" t="s">
        <v>14</v>
      </c>
      <c r="D13" s="1">
        <v>145426</v>
      </c>
      <c r="E13" s="7">
        <v>41667</v>
      </c>
      <c r="F13" s="7">
        <v>41701</v>
      </c>
      <c r="G13" s="2">
        <v>45000</v>
      </c>
      <c r="H13" s="2">
        <v>45000</v>
      </c>
      <c r="I13" s="4" t="s">
        <v>9</v>
      </c>
      <c r="J13" s="4" t="s">
        <v>10</v>
      </c>
      <c r="K13" s="5" t="s">
        <v>11</v>
      </c>
    </row>
    <row r="14" spans="1:11">
      <c r="A14" s="3">
        <v>830023202</v>
      </c>
      <c r="B14" s="1" t="s">
        <v>13</v>
      </c>
      <c r="C14" s="22" t="s">
        <v>14</v>
      </c>
      <c r="D14" s="1">
        <v>149794</v>
      </c>
      <c r="E14" s="7">
        <v>41696</v>
      </c>
      <c r="F14" s="7">
        <v>41703</v>
      </c>
      <c r="G14" s="2">
        <v>51384996</v>
      </c>
      <c r="H14" s="2">
        <v>7483874</v>
      </c>
      <c r="I14" s="4" t="s">
        <v>9</v>
      </c>
      <c r="J14" s="4" t="s">
        <v>10</v>
      </c>
      <c r="K14" s="5" t="s">
        <v>11</v>
      </c>
    </row>
    <row r="15" spans="1:11">
      <c r="A15" s="3">
        <v>830023202</v>
      </c>
      <c r="B15" s="1" t="s">
        <v>13</v>
      </c>
      <c r="C15" s="22" t="s">
        <v>14</v>
      </c>
      <c r="D15" s="1">
        <v>151505</v>
      </c>
      <c r="E15" s="7">
        <v>41696</v>
      </c>
      <c r="F15" s="7">
        <v>41730</v>
      </c>
      <c r="G15" s="2">
        <v>45000</v>
      </c>
      <c r="H15" s="2">
        <v>45000</v>
      </c>
      <c r="I15" s="4" t="s">
        <v>9</v>
      </c>
      <c r="J15" s="4" t="s">
        <v>10</v>
      </c>
      <c r="K15" s="5" t="s">
        <v>11</v>
      </c>
    </row>
    <row r="16" spans="1:11">
      <c r="A16" s="3">
        <v>830023202</v>
      </c>
      <c r="B16" s="1" t="s">
        <v>13</v>
      </c>
      <c r="C16" s="22" t="s">
        <v>14</v>
      </c>
      <c r="D16" s="1">
        <v>149797</v>
      </c>
      <c r="E16" s="7">
        <v>41709</v>
      </c>
      <c r="F16" s="7">
        <v>41730</v>
      </c>
      <c r="G16" s="2">
        <v>706300</v>
      </c>
      <c r="H16" s="2">
        <v>706300</v>
      </c>
      <c r="I16" s="4" t="s">
        <v>9</v>
      </c>
      <c r="J16" s="4" t="s">
        <v>10</v>
      </c>
      <c r="K16" s="5" t="s">
        <v>11</v>
      </c>
    </row>
    <row r="17" spans="1:11">
      <c r="A17" s="3">
        <v>830023202</v>
      </c>
      <c r="B17" s="1" t="s">
        <v>13</v>
      </c>
      <c r="C17" s="22" t="s">
        <v>14</v>
      </c>
      <c r="D17" s="1">
        <v>164809</v>
      </c>
      <c r="E17" s="7">
        <v>41787</v>
      </c>
      <c r="F17" s="7">
        <v>41793</v>
      </c>
      <c r="G17" s="2">
        <v>5559252</v>
      </c>
      <c r="H17" s="2">
        <v>2179043</v>
      </c>
      <c r="I17" s="4" t="s">
        <v>9</v>
      </c>
      <c r="J17" s="4" t="s">
        <v>10</v>
      </c>
      <c r="K17" s="5" t="s">
        <v>11</v>
      </c>
    </row>
    <row r="18" spans="1:11">
      <c r="A18" s="3">
        <v>830023202</v>
      </c>
      <c r="B18" s="1" t="s">
        <v>13</v>
      </c>
      <c r="C18" s="22" t="s">
        <v>14</v>
      </c>
      <c r="D18" s="1">
        <v>162717</v>
      </c>
      <c r="E18" s="7">
        <v>41775</v>
      </c>
      <c r="F18" s="7">
        <v>41793</v>
      </c>
      <c r="G18" s="2">
        <v>14025219</v>
      </c>
      <c r="H18" s="2">
        <v>3190032</v>
      </c>
      <c r="I18" s="4" t="s">
        <v>9</v>
      </c>
      <c r="J18" s="4" t="s">
        <v>10</v>
      </c>
      <c r="K18" s="5" t="s">
        <v>11</v>
      </c>
    </row>
    <row r="19" spans="1:11">
      <c r="A19" s="3">
        <v>830023202</v>
      </c>
      <c r="B19" s="1" t="s">
        <v>13</v>
      </c>
      <c r="C19" s="22" t="s">
        <v>14</v>
      </c>
      <c r="D19" s="1">
        <v>175489</v>
      </c>
      <c r="E19" s="7">
        <v>41851</v>
      </c>
      <c r="F19" s="7">
        <v>41884</v>
      </c>
      <c r="G19" s="2">
        <v>39689054</v>
      </c>
      <c r="H19" s="2">
        <v>2215440</v>
      </c>
      <c r="I19" s="4" t="s">
        <v>9</v>
      </c>
      <c r="J19" s="4" t="s">
        <v>10</v>
      </c>
      <c r="K19" s="5" t="s">
        <v>11</v>
      </c>
    </row>
    <row r="20" spans="1:11">
      <c r="A20" s="3">
        <v>830023202</v>
      </c>
      <c r="B20" s="1" t="s">
        <v>13</v>
      </c>
      <c r="C20" s="22" t="s">
        <v>14</v>
      </c>
      <c r="D20" s="1">
        <v>176321</v>
      </c>
      <c r="E20" s="7">
        <v>41848</v>
      </c>
      <c r="F20" s="7">
        <v>41884</v>
      </c>
      <c r="G20" s="2">
        <v>90936452</v>
      </c>
      <c r="H20" s="2">
        <v>12160688</v>
      </c>
      <c r="I20" s="4" t="s">
        <v>9</v>
      </c>
      <c r="J20" s="4" t="s">
        <v>10</v>
      </c>
      <c r="K20" s="5" t="s">
        <v>11</v>
      </c>
    </row>
    <row r="21" spans="1:11">
      <c r="A21" s="3">
        <v>830023202</v>
      </c>
      <c r="B21" s="1" t="s">
        <v>13</v>
      </c>
      <c r="C21" s="22" t="s">
        <v>14</v>
      </c>
      <c r="D21" s="1">
        <v>184576</v>
      </c>
      <c r="E21" s="7">
        <v>41905</v>
      </c>
      <c r="F21" s="7">
        <v>41913</v>
      </c>
      <c r="G21" s="2">
        <v>17815186</v>
      </c>
      <c r="H21" s="2">
        <v>232492</v>
      </c>
      <c r="I21" s="4" t="s">
        <v>9</v>
      </c>
      <c r="J21" s="4" t="s">
        <v>10</v>
      </c>
      <c r="K21" s="5" t="s">
        <v>11</v>
      </c>
    </row>
    <row r="22" spans="1:11">
      <c r="A22" s="3">
        <v>830023202</v>
      </c>
      <c r="B22" s="1" t="s">
        <v>13</v>
      </c>
      <c r="C22" s="22" t="s">
        <v>14</v>
      </c>
      <c r="D22" s="1">
        <v>198472</v>
      </c>
      <c r="E22" s="7">
        <v>42011</v>
      </c>
      <c r="F22" s="7">
        <v>42037</v>
      </c>
      <c r="G22" s="2">
        <v>4522472</v>
      </c>
      <c r="H22" s="2">
        <v>1613128</v>
      </c>
      <c r="I22" s="4" t="s">
        <v>9</v>
      </c>
      <c r="J22" s="4" t="s">
        <v>10</v>
      </c>
      <c r="K22" s="5" t="s">
        <v>11</v>
      </c>
    </row>
    <row r="23" spans="1:11">
      <c r="A23" s="3">
        <v>830023202</v>
      </c>
      <c r="B23" s="1" t="s">
        <v>13</v>
      </c>
      <c r="C23" s="22" t="s">
        <v>14</v>
      </c>
      <c r="D23" s="1">
        <v>200736</v>
      </c>
      <c r="E23" s="7">
        <v>42041</v>
      </c>
      <c r="F23" s="7">
        <v>42066</v>
      </c>
      <c r="G23" s="2">
        <v>4658607</v>
      </c>
      <c r="H23" s="2">
        <v>4658607</v>
      </c>
      <c r="I23" s="4" t="s">
        <v>9</v>
      </c>
      <c r="J23" s="4" t="s">
        <v>10</v>
      </c>
      <c r="K23" s="5" t="s">
        <v>11</v>
      </c>
    </row>
    <row r="24" spans="1:11">
      <c r="A24" s="3">
        <v>830023202</v>
      </c>
      <c r="B24" s="1" t="s">
        <v>13</v>
      </c>
      <c r="C24" s="22" t="s">
        <v>14</v>
      </c>
      <c r="D24" s="1">
        <v>202291</v>
      </c>
      <c r="E24" s="7">
        <v>42031</v>
      </c>
      <c r="F24" s="7">
        <v>42066</v>
      </c>
      <c r="G24" s="2">
        <v>6491034</v>
      </c>
      <c r="H24" s="2">
        <v>6491034</v>
      </c>
      <c r="I24" s="4" t="s">
        <v>9</v>
      </c>
      <c r="J24" s="4" t="s">
        <v>10</v>
      </c>
      <c r="K24" s="5" t="s">
        <v>11</v>
      </c>
    </row>
    <row r="25" spans="1:11">
      <c r="A25" s="3">
        <v>830023202</v>
      </c>
      <c r="B25" s="1" t="s">
        <v>13</v>
      </c>
      <c r="C25" s="22" t="s">
        <v>14</v>
      </c>
      <c r="D25" s="1">
        <v>211803</v>
      </c>
      <c r="E25" s="7">
        <v>42121</v>
      </c>
      <c r="F25" s="7">
        <v>42249</v>
      </c>
      <c r="G25" s="2">
        <v>5039732</v>
      </c>
      <c r="H25" s="2">
        <v>3374952</v>
      </c>
      <c r="I25" s="4" t="s">
        <v>9</v>
      </c>
      <c r="J25" s="4" t="s">
        <v>10</v>
      </c>
      <c r="K25" s="5" t="s">
        <v>11</v>
      </c>
    </row>
    <row r="26" spans="1:11">
      <c r="A26" s="3">
        <v>830023202</v>
      </c>
      <c r="B26" s="1" t="s">
        <v>13</v>
      </c>
      <c r="C26" s="22" t="s">
        <v>14</v>
      </c>
      <c r="D26" s="1">
        <v>227680</v>
      </c>
      <c r="E26" s="7">
        <v>42244</v>
      </c>
      <c r="F26" s="7">
        <v>42249</v>
      </c>
      <c r="G26" s="2">
        <v>74545287</v>
      </c>
      <c r="H26" s="2">
        <v>15439967</v>
      </c>
      <c r="I26" s="4" t="s">
        <v>9</v>
      </c>
      <c r="J26" s="4" t="s">
        <v>10</v>
      </c>
      <c r="K26" s="5" t="s">
        <v>11</v>
      </c>
    </row>
    <row r="27" spans="1:11">
      <c r="A27" s="3">
        <v>830023202</v>
      </c>
      <c r="B27" s="1" t="s">
        <v>13</v>
      </c>
      <c r="C27" s="22" t="s">
        <v>14</v>
      </c>
      <c r="D27" s="1">
        <v>231471</v>
      </c>
      <c r="E27" s="7">
        <v>42273</v>
      </c>
      <c r="F27" s="7">
        <v>42311</v>
      </c>
      <c r="G27" s="2">
        <v>13457624</v>
      </c>
      <c r="H27" s="2">
        <v>13457624</v>
      </c>
      <c r="I27" s="4" t="s">
        <v>9</v>
      </c>
      <c r="J27" s="4" t="s">
        <v>10</v>
      </c>
      <c r="K27" s="5" t="s">
        <v>11</v>
      </c>
    </row>
    <row r="28" spans="1:11">
      <c r="A28" s="3">
        <v>830023202</v>
      </c>
      <c r="B28" s="1" t="s">
        <v>13</v>
      </c>
      <c r="C28" s="22" t="s">
        <v>14</v>
      </c>
      <c r="D28" s="1">
        <v>239366</v>
      </c>
      <c r="E28" s="7">
        <v>42335</v>
      </c>
      <c r="F28" s="7">
        <v>42340</v>
      </c>
      <c r="G28" s="2">
        <v>6349176</v>
      </c>
      <c r="H28" s="2">
        <v>6349176</v>
      </c>
      <c r="I28" s="4" t="s">
        <v>9</v>
      </c>
      <c r="J28" s="4" t="s">
        <v>10</v>
      </c>
      <c r="K28" s="5" t="s">
        <v>11</v>
      </c>
    </row>
    <row r="29" spans="1:11">
      <c r="A29" s="3">
        <v>830023202</v>
      </c>
      <c r="B29" s="1" t="s">
        <v>13</v>
      </c>
      <c r="C29" s="22" t="s">
        <v>14</v>
      </c>
      <c r="D29" s="1">
        <v>266327</v>
      </c>
      <c r="E29" s="7">
        <v>42543</v>
      </c>
      <c r="F29" s="7">
        <v>42556</v>
      </c>
      <c r="G29" s="2">
        <v>775100</v>
      </c>
      <c r="H29" s="2">
        <v>201240</v>
      </c>
      <c r="I29" s="4" t="s">
        <v>9</v>
      </c>
      <c r="J29" s="4" t="s">
        <v>10</v>
      </c>
      <c r="K29" s="5" t="s">
        <v>11</v>
      </c>
    </row>
    <row r="30" spans="1:11">
      <c r="A30" s="3">
        <v>830023202</v>
      </c>
      <c r="B30" s="1" t="s">
        <v>13</v>
      </c>
      <c r="C30" s="22" t="s">
        <v>14</v>
      </c>
      <c r="D30" s="1">
        <v>269677</v>
      </c>
      <c r="E30" s="7">
        <v>42565</v>
      </c>
      <c r="F30" s="7">
        <v>42584</v>
      </c>
      <c r="G30" s="2">
        <v>5585158</v>
      </c>
      <c r="H30" s="2">
        <v>5585158</v>
      </c>
      <c r="I30" s="4" t="s">
        <v>9</v>
      </c>
      <c r="J30" s="4" t="s">
        <v>10</v>
      </c>
      <c r="K30" s="5" t="s">
        <v>11</v>
      </c>
    </row>
    <row r="31" spans="1:11">
      <c r="A31" s="3">
        <v>830023202</v>
      </c>
      <c r="B31" s="1" t="s">
        <v>13</v>
      </c>
      <c r="C31" s="22" t="s">
        <v>14</v>
      </c>
      <c r="D31" s="1">
        <v>270494</v>
      </c>
      <c r="E31" s="7">
        <v>42573</v>
      </c>
      <c r="F31" s="7">
        <v>42614</v>
      </c>
      <c r="G31" s="2">
        <v>1621200</v>
      </c>
      <c r="H31" s="2">
        <v>1621200</v>
      </c>
      <c r="I31" s="4" t="s">
        <v>9</v>
      </c>
      <c r="J31" s="4" t="s">
        <v>10</v>
      </c>
      <c r="K31" s="5" t="s">
        <v>11</v>
      </c>
    </row>
    <row r="32" spans="1:11" s="11" customFormat="1">
      <c r="A32" s="32">
        <v>830023202</v>
      </c>
      <c r="B32" s="4" t="s">
        <v>13</v>
      </c>
      <c r="C32" s="23" t="s">
        <v>15</v>
      </c>
      <c r="D32" s="1">
        <v>1588</v>
      </c>
      <c r="E32" s="24">
        <v>43376.346828703703</v>
      </c>
      <c r="F32" s="7">
        <v>43501</v>
      </c>
      <c r="G32" s="2">
        <v>12340711</v>
      </c>
      <c r="H32" s="2">
        <v>8638498</v>
      </c>
      <c r="I32" s="4" t="s">
        <v>9</v>
      </c>
      <c r="J32" s="4" t="s">
        <v>10</v>
      </c>
      <c r="K32" s="5" t="s">
        <v>11</v>
      </c>
    </row>
    <row r="33" spans="1:11" s="11" customFormat="1">
      <c r="A33" s="32">
        <v>830023202</v>
      </c>
      <c r="B33" s="4" t="s">
        <v>13</v>
      </c>
      <c r="C33" s="23" t="s">
        <v>18</v>
      </c>
      <c r="D33" s="1">
        <v>52679</v>
      </c>
      <c r="E33" s="17">
        <v>45541.486620370371</v>
      </c>
      <c r="F33" s="17">
        <v>45574</v>
      </c>
      <c r="G33" s="18">
        <v>32967874</v>
      </c>
      <c r="H33" s="18">
        <v>32967874</v>
      </c>
      <c r="I33" s="4" t="s">
        <v>19</v>
      </c>
      <c r="J33" s="4" t="s">
        <v>10</v>
      </c>
      <c r="K33" s="5" t="s">
        <v>11</v>
      </c>
    </row>
    <row r="34" spans="1:11" s="11" customFormat="1">
      <c r="A34" s="32">
        <v>830023202</v>
      </c>
      <c r="B34" s="4" t="s">
        <v>13</v>
      </c>
      <c r="C34" s="23" t="s">
        <v>18</v>
      </c>
      <c r="D34" s="1">
        <v>87914</v>
      </c>
      <c r="E34" s="17">
        <v>45608.711529849534</v>
      </c>
      <c r="F34" s="17">
        <v>45608</v>
      </c>
      <c r="G34" s="18">
        <v>194236351</v>
      </c>
      <c r="H34" s="18">
        <v>194236351</v>
      </c>
      <c r="I34" s="4" t="s">
        <v>19</v>
      </c>
      <c r="J34" s="4" t="s">
        <v>10</v>
      </c>
      <c r="K34" s="5" t="s">
        <v>11</v>
      </c>
    </row>
    <row r="35" spans="1:11" s="11" customFormat="1">
      <c r="A35" s="32">
        <v>830023202</v>
      </c>
      <c r="B35" s="4" t="s">
        <v>13</v>
      </c>
      <c r="C35" s="23" t="s">
        <v>18</v>
      </c>
      <c r="D35" s="1">
        <v>87897</v>
      </c>
      <c r="E35" s="17">
        <v>45608.706763541668</v>
      </c>
      <c r="F35" s="17">
        <v>45608</v>
      </c>
      <c r="G35" s="18">
        <v>805763649</v>
      </c>
      <c r="H35" s="18">
        <v>805763649</v>
      </c>
      <c r="I35" s="4" t="s">
        <v>19</v>
      </c>
      <c r="J35" s="4" t="s">
        <v>10</v>
      </c>
      <c r="K35" s="5" t="s">
        <v>11</v>
      </c>
    </row>
    <row r="36" spans="1:11" s="11" customFormat="1">
      <c r="A36" s="32">
        <v>830023202</v>
      </c>
      <c r="B36" s="4" t="s">
        <v>13</v>
      </c>
      <c r="C36" s="23" t="s">
        <v>18</v>
      </c>
      <c r="D36" s="1">
        <v>88902</v>
      </c>
      <c r="E36" s="17">
        <v>45609.684559166664</v>
      </c>
      <c r="F36" s="17">
        <v>45611</v>
      </c>
      <c r="G36" s="18">
        <v>194236351</v>
      </c>
      <c r="H36" s="18">
        <v>194236351</v>
      </c>
      <c r="I36" s="4" t="s">
        <v>19</v>
      </c>
      <c r="J36" s="4" t="s">
        <v>10</v>
      </c>
      <c r="K36" s="5" t="s">
        <v>11</v>
      </c>
    </row>
    <row r="37" spans="1:11" s="11" customFormat="1">
      <c r="A37" s="32">
        <v>830023202</v>
      </c>
      <c r="B37" s="4" t="s">
        <v>13</v>
      </c>
      <c r="C37" s="23" t="s">
        <v>18</v>
      </c>
      <c r="D37" s="1">
        <v>88863</v>
      </c>
      <c r="E37" s="17">
        <v>45609.673681585649</v>
      </c>
      <c r="F37" s="17">
        <v>45611</v>
      </c>
      <c r="G37" s="18">
        <v>805763649</v>
      </c>
      <c r="H37" s="18">
        <v>805763649</v>
      </c>
      <c r="I37" s="4" t="s">
        <v>19</v>
      </c>
      <c r="J37" s="4" t="s">
        <v>10</v>
      </c>
      <c r="K37" s="5" t="s">
        <v>11</v>
      </c>
    </row>
    <row r="38" spans="1:11" s="11" customFormat="1">
      <c r="A38" s="32">
        <v>830023202</v>
      </c>
      <c r="B38" s="4" t="s">
        <v>13</v>
      </c>
      <c r="C38" s="23" t="s">
        <v>18</v>
      </c>
      <c r="D38" s="1">
        <v>90443</v>
      </c>
      <c r="E38" s="17">
        <v>45610.698302685189</v>
      </c>
      <c r="F38" s="17">
        <v>45611</v>
      </c>
      <c r="G38" s="18">
        <v>194236351</v>
      </c>
      <c r="H38" s="18">
        <v>194236351</v>
      </c>
      <c r="I38" s="4" t="s">
        <v>19</v>
      </c>
      <c r="J38" s="4" t="s">
        <v>10</v>
      </c>
      <c r="K38" s="5" t="s">
        <v>11</v>
      </c>
    </row>
    <row r="39" spans="1:11" s="11" customFormat="1" ht="16" thickBot="1">
      <c r="A39" s="15">
        <v>830023202</v>
      </c>
      <c r="B39" s="9" t="s">
        <v>13</v>
      </c>
      <c r="C39" s="12" t="s">
        <v>18</v>
      </c>
      <c r="D39" s="16">
        <v>90420</v>
      </c>
      <c r="E39" s="33">
        <v>45610.690588865742</v>
      </c>
      <c r="F39" s="33">
        <v>45611</v>
      </c>
      <c r="G39" s="34">
        <v>805763649</v>
      </c>
      <c r="H39" s="34">
        <v>805763649</v>
      </c>
      <c r="I39" s="9" t="s">
        <v>19</v>
      </c>
      <c r="J39" s="9" t="s">
        <v>10</v>
      </c>
      <c r="K39" s="10" t="s">
        <v>11</v>
      </c>
    </row>
    <row r="40" spans="1:11" ht="24.75" customHeight="1" thickBot="1">
      <c r="A40" s="83" t="s">
        <v>12</v>
      </c>
      <c r="B40" s="84"/>
      <c r="C40" s="84"/>
      <c r="D40" s="84"/>
      <c r="E40" s="84"/>
      <c r="F40" s="85"/>
      <c r="G40" s="13">
        <f>SUM(G2:G39)</f>
        <v>3421729208</v>
      </c>
      <c r="H40" s="14">
        <f>SUM(H2:H39)</f>
        <v>3135621310</v>
      </c>
    </row>
  </sheetData>
  <sortState ref="A2:K42">
    <sortCondition ref="F2:F42"/>
  </sortState>
  <mergeCells count="1">
    <mergeCell ref="A40:F4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8"/>
  <sheetViews>
    <sheetView workbookViewId="0">
      <selection activeCell="A3" sqref="A3:C8"/>
    </sheetView>
  </sheetViews>
  <sheetFormatPr baseColWidth="10" defaultRowHeight="14.5"/>
  <cols>
    <col min="1" max="1" width="38.08984375" bestFit="1" customWidth="1"/>
    <col min="2" max="2" width="14.81640625" customWidth="1"/>
    <col min="3" max="3" width="22.90625" bestFit="1" customWidth="1"/>
  </cols>
  <sheetData>
    <row r="3" spans="1:3">
      <c r="A3" s="126" t="s">
        <v>186</v>
      </c>
      <c r="B3" t="s">
        <v>184</v>
      </c>
      <c r="C3" t="s">
        <v>185</v>
      </c>
    </row>
    <row r="4" spans="1:3">
      <c r="A4" s="127" t="s">
        <v>182</v>
      </c>
      <c r="B4" s="125">
        <v>4</v>
      </c>
      <c r="C4" s="125">
        <v>2611527298</v>
      </c>
    </row>
    <row r="5" spans="1:3">
      <c r="A5" s="127" t="s">
        <v>107</v>
      </c>
      <c r="B5" s="125">
        <v>1</v>
      </c>
      <c r="C5" s="125">
        <v>32967874</v>
      </c>
    </row>
    <row r="6" spans="1:3">
      <c r="A6" s="127" t="s">
        <v>177</v>
      </c>
      <c r="B6" s="125">
        <v>30</v>
      </c>
      <c r="C6" s="125">
        <v>94014938</v>
      </c>
    </row>
    <row r="7" spans="1:3">
      <c r="A7" s="127" t="s">
        <v>93</v>
      </c>
      <c r="B7" s="125">
        <v>3</v>
      </c>
      <c r="C7" s="125">
        <v>397111200</v>
      </c>
    </row>
    <row r="8" spans="1:3">
      <c r="A8" s="127" t="s">
        <v>187</v>
      </c>
      <c r="B8" s="125">
        <v>38</v>
      </c>
      <c r="C8" s="125">
        <v>3135621310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40"/>
  <sheetViews>
    <sheetView topLeftCell="AB1" workbookViewId="0">
      <pane ySplit="2" topLeftCell="A8" activePane="bottomLeft" state="frozen"/>
      <selection pane="bottomLeft" activeCell="C4" sqref="C4"/>
    </sheetView>
  </sheetViews>
  <sheetFormatPr baseColWidth="10" defaultRowHeight="10"/>
  <cols>
    <col min="1" max="1" width="11" style="124" bestFit="1" customWidth="1"/>
    <col min="2" max="3" width="10.90625" style="124"/>
    <col min="4" max="4" width="11" style="124" bestFit="1" customWidth="1"/>
    <col min="5" max="6" width="10.90625" style="124"/>
    <col min="7" max="8" width="11" style="124" bestFit="1" customWidth="1"/>
    <col min="9" max="11" width="12.7265625" style="124" bestFit="1" customWidth="1"/>
    <col min="12" max="16" width="10.90625" style="124"/>
    <col min="17" max="17" width="12.7265625" style="124" bestFit="1" customWidth="1"/>
    <col min="18" max="18" width="11" style="124" bestFit="1" customWidth="1"/>
    <col min="19" max="19" width="10.90625" style="124"/>
    <col min="20" max="22" width="11" style="124" bestFit="1" customWidth="1"/>
    <col min="23" max="25" width="10.90625" style="124"/>
    <col min="26" max="27" width="11" style="124" bestFit="1" customWidth="1"/>
    <col min="28" max="28" width="14.54296875" style="124" bestFit="1" customWidth="1"/>
    <col min="29" max="32" width="11" style="124" bestFit="1" customWidth="1"/>
    <col min="33" max="33" width="15.453125" style="124" bestFit="1" customWidth="1"/>
    <col min="34" max="35" width="11" style="124" bestFit="1" customWidth="1"/>
    <col min="36" max="36" width="14.54296875" style="124" bestFit="1" customWidth="1"/>
    <col min="37" max="37" width="11" style="124" bestFit="1" customWidth="1"/>
    <col min="38" max="40" width="10.90625" style="124"/>
    <col min="41" max="41" width="15.453125" style="124" bestFit="1" customWidth="1"/>
    <col min="42" max="16384" width="10.90625" style="124"/>
  </cols>
  <sheetData>
    <row r="1" spans="1:41" s="120" customFormat="1">
      <c r="A1" s="119"/>
      <c r="G1" s="121"/>
      <c r="H1" s="121"/>
      <c r="I1" s="122">
        <f>+SUBTOTAL(9,I3:I12104)</f>
        <v>3421729208</v>
      </c>
      <c r="J1" s="122">
        <f>+SUBTOTAL(9,J3:J12104)</f>
        <v>3135621310</v>
      </c>
      <c r="K1" s="123">
        <f>+J1-SUM(AB1:AI1)</f>
        <v>0</v>
      </c>
      <c r="Q1" s="122">
        <f>+SUBTOTAL(9,Q3:Q12104)</f>
        <v>380703247.95999998</v>
      </c>
      <c r="R1" s="119"/>
      <c r="V1" s="122">
        <f>+SUBTOTAL(9,V3:V12104)</f>
        <v>32967874</v>
      </c>
      <c r="W1" s="119"/>
      <c r="X1" s="119"/>
      <c r="Y1" s="119"/>
      <c r="Z1" s="119"/>
      <c r="AA1" s="119"/>
      <c r="AB1" s="122">
        <f t="shared" ref="AB1:AJ1" si="0">+SUBTOTAL(9,AB3:AB12104)</f>
        <v>2611527298</v>
      </c>
      <c r="AC1" s="122">
        <f t="shared" si="0"/>
        <v>32967874</v>
      </c>
      <c r="AD1" s="122">
        <f t="shared" si="0"/>
        <v>0</v>
      </c>
      <c r="AE1" s="122">
        <f t="shared" si="0"/>
        <v>94014938</v>
      </c>
      <c r="AF1" s="122">
        <f t="shared" si="0"/>
        <v>0</v>
      </c>
      <c r="AG1" s="122">
        <f t="shared" si="0"/>
        <v>397111200</v>
      </c>
      <c r="AH1" s="122">
        <f t="shared" si="0"/>
        <v>0</v>
      </c>
      <c r="AI1" s="122">
        <f t="shared" si="0"/>
        <v>0</v>
      </c>
      <c r="AJ1" s="122">
        <f t="shared" si="0"/>
        <v>2559296752.04</v>
      </c>
    </row>
    <row r="2" spans="1:41" ht="30">
      <c r="A2" s="98" t="s">
        <v>0</v>
      </c>
      <c r="B2" s="99" t="s">
        <v>1</v>
      </c>
      <c r="C2" s="99" t="s">
        <v>2</v>
      </c>
      <c r="D2" s="99" t="s">
        <v>3</v>
      </c>
      <c r="E2" s="99" t="s">
        <v>60</v>
      </c>
      <c r="F2" s="99" t="s">
        <v>61</v>
      </c>
      <c r="G2" s="100" t="s">
        <v>62</v>
      </c>
      <c r="H2" s="100" t="s">
        <v>63</v>
      </c>
      <c r="I2" s="101" t="s">
        <v>4</v>
      </c>
      <c r="J2" s="101" t="s">
        <v>5</v>
      </c>
      <c r="K2" s="99" t="s">
        <v>6</v>
      </c>
      <c r="L2" s="99" t="s">
        <v>7</v>
      </c>
      <c r="M2" s="99" t="s">
        <v>8</v>
      </c>
      <c r="N2" s="99" t="s">
        <v>64</v>
      </c>
      <c r="O2" s="102" t="s">
        <v>65</v>
      </c>
      <c r="P2" s="103" t="s">
        <v>66</v>
      </c>
      <c r="Q2" s="104" t="s">
        <v>67</v>
      </c>
      <c r="R2" s="105" t="s">
        <v>68</v>
      </c>
      <c r="S2" s="106" t="s">
        <v>69</v>
      </c>
      <c r="T2" s="106" t="s">
        <v>70</v>
      </c>
      <c r="U2" s="106" t="s">
        <v>71</v>
      </c>
      <c r="V2" s="107" t="s">
        <v>74</v>
      </c>
      <c r="W2" s="108" t="s">
        <v>75</v>
      </c>
      <c r="X2" s="108" t="s">
        <v>76</v>
      </c>
      <c r="Y2" s="108" t="s">
        <v>77</v>
      </c>
      <c r="Z2" s="108" t="s">
        <v>78</v>
      </c>
      <c r="AA2" s="108" t="s">
        <v>79</v>
      </c>
      <c r="AB2" s="109" t="s">
        <v>80</v>
      </c>
      <c r="AC2" s="109" t="s">
        <v>81</v>
      </c>
      <c r="AD2" s="109" t="s">
        <v>82</v>
      </c>
      <c r="AE2" s="109" t="s">
        <v>183</v>
      </c>
      <c r="AF2" s="109" t="s">
        <v>72</v>
      </c>
      <c r="AG2" s="109" t="s">
        <v>83</v>
      </c>
      <c r="AH2" s="109" t="s">
        <v>37</v>
      </c>
      <c r="AI2" s="109" t="s">
        <v>84</v>
      </c>
      <c r="AJ2" s="110" t="s">
        <v>85</v>
      </c>
      <c r="AK2" s="110" t="s">
        <v>86</v>
      </c>
      <c r="AL2" s="110" t="s">
        <v>87</v>
      </c>
      <c r="AM2" s="110" t="s">
        <v>88</v>
      </c>
      <c r="AN2" s="110" t="s">
        <v>89</v>
      </c>
      <c r="AO2" s="110" t="s">
        <v>90</v>
      </c>
    </row>
    <row r="3" spans="1:41">
      <c r="A3" s="111">
        <v>830023202</v>
      </c>
      <c r="B3" s="112" t="s">
        <v>13</v>
      </c>
      <c r="C3" s="112" t="s">
        <v>18</v>
      </c>
      <c r="D3" s="112">
        <v>90420</v>
      </c>
      <c r="E3" s="112" t="s">
        <v>103</v>
      </c>
      <c r="F3" s="112" t="s">
        <v>104</v>
      </c>
      <c r="G3" s="113">
        <v>45611</v>
      </c>
      <c r="H3" s="113">
        <v>45611</v>
      </c>
      <c r="I3" s="114">
        <v>805763649</v>
      </c>
      <c r="J3" s="114">
        <v>805763649</v>
      </c>
      <c r="K3" s="115" t="s">
        <v>19</v>
      </c>
      <c r="L3" s="116" t="s">
        <v>10</v>
      </c>
      <c r="M3" s="112" t="s">
        <v>11</v>
      </c>
      <c r="N3" s="112"/>
      <c r="O3" s="112" t="e">
        <v>#N/A</v>
      </c>
      <c r="P3" s="112" t="s">
        <v>182</v>
      </c>
      <c r="Q3" s="114">
        <v>0</v>
      </c>
      <c r="R3" s="117"/>
      <c r="S3" s="112" t="s">
        <v>94</v>
      </c>
      <c r="T3" s="118">
        <v>45610</v>
      </c>
      <c r="U3" s="118">
        <v>45611</v>
      </c>
      <c r="V3" s="114">
        <v>0</v>
      </c>
      <c r="W3" s="117"/>
      <c r="X3" s="117"/>
      <c r="Y3" s="117"/>
      <c r="Z3" s="117"/>
      <c r="AA3" s="117"/>
      <c r="AB3" s="114">
        <v>805763649</v>
      </c>
      <c r="AC3" s="114">
        <v>0</v>
      </c>
      <c r="AD3" s="114">
        <v>0</v>
      </c>
      <c r="AE3" s="114">
        <v>0</v>
      </c>
      <c r="AF3" s="114">
        <v>0</v>
      </c>
      <c r="AG3" s="114">
        <v>0</v>
      </c>
      <c r="AH3" s="114">
        <v>0</v>
      </c>
      <c r="AI3" s="114">
        <v>0</v>
      </c>
      <c r="AJ3" s="114">
        <v>789648376.01999998</v>
      </c>
      <c r="AK3" s="114">
        <v>16115272.98</v>
      </c>
      <c r="AL3" s="112">
        <v>4800066593</v>
      </c>
      <c r="AM3" s="118">
        <v>45652</v>
      </c>
      <c r="AN3" s="112" t="s">
        <v>181</v>
      </c>
      <c r="AO3" s="114">
        <v>789648376</v>
      </c>
    </row>
    <row r="4" spans="1:41">
      <c r="A4" s="111">
        <v>830023202</v>
      </c>
      <c r="B4" s="112" t="s">
        <v>13</v>
      </c>
      <c r="C4" s="112" t="s">
        <v>18</v>
      </c>
      <c r="D4" s="112">
        <v>88863</v>
      </c>
      <c r="E4" s="112" t="s">
        <v>101</v>
      </c>
      <c r="F4" s="112" t="s">
        <v>102</v>
      </c>
      <c r="G4" s="113">
        <v>45611</v>
      </c>
      <c r="H4" s="113">
        <v>45611</v>
      </c>
      <c r="I4" s="114">
        <v>805763649</v>
      </c>
      <c r="J4" s="114">
        <v>805763649</v>
      </c>
      <c r="K4" s="115" t="s">
        <v>19</v>
      </c>
      <c r="L4" s="116" t="s">
        <v>10</v>
      </c>
      <c r="M4" s="112" t="s">
        <v>11</v>
      </c>
      <c r="N4" s="112"/>
      <c r="O4" s="112" t="e">
        <v>#N/A</v>
      </c>
      <c r="P4" s="112" t="s">
        <v>182</v>
      </c>
      <c r="Q4" s="114">
        <v>0</v>
      </c>
      <c r="R4" s="117"/>
      <c r="S4" s="112" t="s">
        <v>94</v>
      </c>
      <c r="T4" s="118">
        <v>45609</v>
      </c>
      <c r="U4" s="118">
        <v>45611</v>
      </c>
      <c r="V4" s="114">
        <v>0</v>
      </c>
      <c r="W4" s="117"/>
      <c r="X4" s="117"/>
      <c r="Y4" s="117"/>
      <c r="Z4" s="117"/>
      <c r="AA4" s="117"/>
      <c r="AB4" s="114">
        <v>805763649</v>
      </c>
      <c r="AC4" s="114">
        <v>0</v>
      </c>
      <c r="AD4" s="114">
        <v>0</v>
      </c>
      <c r="AE4" s="114">
        <v>0</v>
      </c>
      <c r="AF4" s="114">
        <v>0</v>
      </c>
      <c r="AG4" s="114">
        <v>0</v>
      </c>
      <c r="AH4" s="114">
        <v>0</v>
      </c>
      <c r="AI4" s="114">
        <v>0</v>
      </c>
      <c r="AJ4" s="114">
        <v>789648376.01999998</v>
      </c>
      <c r="AK4" s="114">
        <v>16115272.98</v>
      </c>
      <c r="AL4" s="112">
        <v>4800066510</v>
      </c>
      <c r="AM4" s="118">
        <v>45644</v>
      </c>
      <c r="AN4" s="112" t="s">
        <v>180</v>
      </c>
      <c r="AO4" s="114">
        <v>789648376</v>
      </c>
    </row>
    <row r="5" spans="1:41">
      <c r="A5" s="111">
        <v>830023202</v>
      </c>
      <c r="B5" s="112" t="s">
        <v>13</v>
      </c>
      <c r="C5" s="112" t="s">
        <v>18</v>
      </c>
      <c r="D5" s="112">
        <v>87914</v>
      </c>
      <c r="E5" s="112" t="s">
        <v>91</v>
      </c>
      <c r="F5" s="112" t="s">
        <v>92</v>
      </c>
      <c r="G5" s="113">
        <v>45608</v>
      </c>
      <c r="H5" s="113">
        <v>45608</v>
      </c>
      <c r="I5" s="114">
        <v>194236351</v>
      </c>
      <c r="J5" s="114">
        <v>194236351</v>
      </c>
      <c r="K5" s="115" t="s">
        <v>19</v>
      </c>
      <c r="L5" s="116" t="s">
        <v>10</v>
      </c>
      <c r="M5" s="112" t="s">
        <v>11</v>
      </c>
      <c r="N5" s="112"/>
      <c r="O5" s="112" t="e">
        <v>#N/A</v>
      </c>
      <c r="P5" s="112" t="s">
        <v>182</v>
      </c>
      <c r="Q5" s="114">
        <v>0</v>
      </c>
      <c r="R5" s="117"/>
      <c r="S5" s="112" t="s">
        <v>94</v>
      </c>
      <c r="T5" s="118">
        <v>45608</v>
      </c>
      <c r="U5" s="118">
        <v>45610</v>
      </c>
      <c r="V5" s="114">
        <v>0</v>
      </c>
      <c r="W5" s="117"/>
      <c r="X5" s="117"/>
      <c r="Y5" s="117"/>
      <c r="Z5" s="117"/>
      <c r="AA5" s="117"/>
      <c r="AB5" s="114">
        <v>194236351</v>
      </c>
      <c r="AC5" s="114">
        <v>0</v>
      </c>
      <c r="AD5" s="114">
        <v>0</v>
      </c>
      <c r="AE5" s="114">
        <v>0</v>
      </c>
      <c r="AF5" s="114">
        <v>0</v>
      </c>
      <c r="AG5" s="114">
        <v>0</v>
      </c>
      <c r="AH5" s="114">
        <v>0</v>
      </c>
      <c r="AI5" s="114">
        <v>0</v>
      </c>
      <c r="AJ5" s="114">
        <v>190351623.97999999</v>
      </c>
      <c r="AK5" s="114">
        <v>3884727.02</v>
      </c>
      <c r="AL5" s="112">
        <v>2201574746</v>
      </c>
      <c r="AM5" s="118">
        <v>45642</v>
      </c>
      <c r="AN5" s="112" t="s">
        <v>178</v>
      </c>
      <c r="AO5" s="114">
        <v>190351623.97999999</v>
      </c>
    </row>
    <row r="6" spans="1:41">
      <c r="A6" s="111">
        <v>830023202</v>
      </c>
      <c r="B6" s="112" t="s">
        <v>13</v>
      </c>
      <c r="C6" s="112" t="s">
        <v>18</v>
      </c>
      <c r="D6" s="112">
        <v>87897</v>
      </c>
      <c r="E6" s="112" t="s">
        <v>99</v>
      </c>
      <c r="F6" s="112" t="s">
        <v>100</v>
      </c>
      <c r="G6" s="113">
        <v>45608</v>
      </c>
      <c r="H6" s="113">
        <v>45608</v>
      </c>
      <c r="I6" s="114">
        <v>805763649</v>
      </c>
      <c r="J6" s="114">
        <v>805763649</v>
      </c>
      <c r="K6" s="115" t="s">
        <v>19</v>
      </c>
      <c r="L6" s="116" t="s">
        <v>10</v>
      </c>
      <c r="M6" s="112" t="s">
        <v>11</v>
      </c>
      <c r="N6" s="112"/>
      <c r="O6" s="112" t="e">
        <v>#N/A</v>
      </c>
      <c r="P6" s="112" t="s">
        <v>182</v>
      </c>
      <c r="Q6" s="114">
        <v>0</v>
      </c>
      <c r="R6" s="117"/>
      <c r="S6" s="112" t="s">
        <v>94</v>
      </c>
      <c r="T6" s="118">
        <v>45608</v>
      </c>
      <c r="U6" s="118">
        <v>45610</v>
      </c>
      <c r="V6" s="114">
        <v>0</v>
      </c>
      <c r="W6" s="117"/>
      <c r="X6" s="117"/>
      <c r="Y6" s="117"/>
      <c r="Z6" s="117"/>
      <c r="AA6" s="117"/>
      <c r="AB6" s="114">
        <v>805763649</v>
      </c>
      <c r="AC6" s="114">
        <v>0</v>
      </c>
      <c r="AD6" s="114">
        <v>0</v>
      </c>
      <c r="AE6" s="114">
        <v>0</v>
      </c>
      <c r="AF6" s="114">
        <v>0</v>
      </c>
      <c r="AG6" s="114">
        <v>0</v>
      </c>
      <c r="AH6" s="114">
        <v>0</v>
      </c>
      <c r="AI6" s="114">
        <v>0</v>
      </c>
      <c r="AJ6" s="114">
        <v>789648376.01999998</v>
      </c>
      <c r="AK6" s="114">
        <v>16115272.98</v>
      </c>
      <c r="AL6" s="112">
        <v>4800066471</v>
      </c>
      <c r="AM6" s="118">
        <v>45639</v>
      </c>
      <c r="AN6" s="112" t="s">
        <v>179</v>
      </c>
      <c r="AO6" s="114">
        <v>789648376</v>
      </c>
    </row>
    <row r="7" spans="1:41">
      <c r="A7" s="111">
        <v>830023202</v>
      </c>
      <c r="B7" s="112" t="s">
        <v>13</v>
      </c>
      <c r="C7" s="112" t="s">
        <v>18</v>
      </c>
      <c r="D7" s="112">
        <v>52679</v>
      </c>
      <c r="E7" s="112" t="s">
        <v>105</v>
      </c>
      <c r="F7" s="112" t="s">
        <v>106</v>
      </c>
      <c r="G7" s="113">
        <v>45541</v>
      </c>
      <c r="H7" s="113">
        <v>45574</v>
      </c>
      <c r="I7" s="114">
        <v>32967874</v>
      </c>
      <c r="J7" s="114">
        <v>32967874</v>
      </c>
      <c r="K7" s="115" t="s">
        <v>19</v>
      </c>
      <c r="L7" s="116" t="s">
        <v>10</v>
      </c>
      <c r="M7" s="112" t="s">
        <v>11</v>
      </c>
      <c r="N7" s="112"/>
      <c r="O7" s="112" t="e">
        <v>#N/A</v>
      </c>
      <c r="P7" s="112" t="s">
        <v>107</v>
      </c>
      <c r="Q7" s="114">
        <v>0</v>
      </c>
      <c r="R7" s="117"/>
      <c r="S7" s="112" t="s">
        <v>108</v>
      </c>
      <c r="T7" s="118">
        <v>45541</v>
      </c>
      <c r="U7" s="118">
        <v>45608</v>
      </c>
      <c r="V7" s="114">
        <v>32967874</v>
      </c>
      <c r="W7" s="117" t="s">
        <v>73</v>
      </c>
      <c r="X7" s="117" t="s">
        <v>109</v>
      </c>
      <c r="Y7" s="117" t="s">
        <v>110</v>
      </c>
      <c r="Z7" s="117">
        <v>0</v>
      </c>
      <c r="AA7" s="117">
        <v>0</v>
      </c>
      <c r="AB7" s="114">
        <v>0</v>
      </c>
      <c r="AC7" s="114">
        <v>32967874</v>
      </c>
      <c r="AD7" s="114">
        <v>0</v>
      </c>
      <c r="AE7" s="114">
        <v>0</v>
      </c>
      <c r="AF7" s="114">
        <v>0</v>
      </c>
      <c r="AG7" s="114">
        <v>0</v>
      </c>
      <c r="AH7" s="114">
        <v>0</v>
      </c>
      <c r="AI7" s="114">
        <v>0</v>
      </c>
      <c r="AJ7" s="114">
        <v>0</v>
      </c>
      <c r="AK7" s="114">
        <v>0</v>
      </c>
      <c r="AL7" s="112"/>
      <c r="AM7" s="118"/>
      <c r="AN7" s="112"/>
      <c r="AO7" s="114">
        <v>0</v>
      </c>
    </row>
    <row r="8" spans="1:41">
      <c r="A8" s="111">
        <v>830023202</v>
      </c>
      <c r="B8" s="112" t="s">
        <v>13</v>
      </c>
      <c r="C8" s="112" t="s">
        <v>111</v>
      </c>
      <c r="D8" s="112">
        <v>123501</v>
      </c>
      <c r="E8" s="112" t="s">
        <v>112</v>
      </c>
      <c r="F8" s="112" t="s">
        <v>113</v>
      </c>
      <c r="G8" s="113">
        <v>41548</v>
      </c>
      <c r="H8" s="113">
        <v>41548</v>
      </c>
      <c r="I8" s="114">
        <v>43000</v>
      </c>
      <c r="J8" s="114">
        <v>43000</v>
      </c>
      <c r="K8" s="115" t="s">
        <v>9</v>
      </c>
      <c r="L8" s="116" t="s">
        <v>10</v>
      </c>
      <c r="M8" s="112" t="s">
        <v>11</v>
      </c>
      <c r="N8" s="112"/>
      <c r="O8" s="112" t="s">
        <v>175</v>
      </c>
      <c r="P8" s="112" t="s">
        <v>177</v>
      </c>
      <c r="Q8" s="114">
        <v>0</v>
      </c>
      <c r="R8" s="117"/>
      <c r="S8" s="112" t="s">
        <v>114</v>
      </c>
      <c r="T8" s="118">
        <v>41513</v>
      </c>
      <c r="U8" s="118">
        <v>41548</v>
      </c>
      <c r="V8" s="114">
        <v>0</v>
      </c>
      <c r="W8" s="117"/>
      <c r="X8" s="117"/>
      <c r="Y8" s="117"/>
      <c r="Z8" s="117"/>
      <c r="AA8" s="117"/>
      <c r="AB8" s="114">
        <v>0</v>
      </c>
      <c r="AC8" s="114">
        <v>0</v>
      </c>
      <c r="AD8" s="114">
        <v>0</v>
      </c>
      <c r="AE8" s="114">
        <v>43000</v>
      </c>
      <c r="AF8" s="114">
        <v>0</v>
      </c>
      <c r="AG8" s="114">
        <v>0</v>
      </c>
      <c r="AH8" s="114">
        <v>0</v>
      </c>
      <c r="AI8" s="114">
        <v>0</v>
      </c>
      <c r="AJ8" s="114">
        <v>0</v>
      </c>
      <c r="AK8" s="114">
        <v>0</v>
      </c>
      <c r="AL8" s="112"/>
      <c r="AM8" s="118"/>
      <c r="AN8" s="112"/>
      <c r="AO8" s="114">
        <v>0</v>
      </c>
    </row>
    <row r="9" spans="1:41">
      <c r="A9" s="111">
        <v>830023202</v>
      </c>
      <c r="B9" s="112" t="s">
        <v>13</v>
      </c>
      <c r="C9" s="112" t="s">
        <v>111</v>
      </c>
      <c r="D9" s="112">
        <v>126314</v>
      </c>
      <c r="E9" s="112" t="s">
        <v>115</v>
      </c>
      <c r="F9" s="112" t="s">
        <v>116</v>
      </c>
      <c r="G9" s="113">
        <v>41534</v>
      </c>
      <c r="H9" s="113">
        <v>41548</v>
      </c>
      <c r="I9" s="114">
        <v>43000</v>
      </c>
      <c r="J9" s="114">
        <v>43000</v>
      </c>
      <c r="K9" s="115" t="s">
        <v>9</v>
      </c>
      <c r="L9" s="116" t="s">
        <v>10</v>
      </c>
      <c r="M9" s="112" t="s">
        <v>11</v>
      </c>
      <c r="N9" s="112"/>
      <c r="O9" s="112" t="s">
        <v>175</v>
      </c>
      <c r="P9" s="112" t="s">
        <v>177</v>
      </c>
      <c r="Q9" s="114">
        <v>0</v>
      </c>
      <c r="R9" s="117"/>
      <c r="S9" s="112" t="s">
        <v>114</v>
      </c>
      <c r="T9" s="118">
        <v>41534</v>
      </c>
      <c r="U9" s="118">
        <v>41548</v>
      </c>
      <c r="V9" s="114">
        <v>0</v>
      </c>
      <c r="W9" s="117"/>
      <c r="X9" s="117"/>
      <c r="Y9" s="117"/>
      <c r="Z9" s="117"/>
      <c r="AA9" s="117"/>
      <c r="AB9" s="114">
        <v>0</v>
      </c>
      <c r="AC9" s="114">
        <v>0</v>
      </c>
      <c r="AD9" s="114">
        <v>0</v>
      </c>
      <c r="AE9" s="114">
        <v>43000</v>
      </c>
      <c r="AF9" s="114">
        <v>0</v>
      </c>
      <c r="AG9" s="114">
        <v>0</v>
      </c>
      <c r="AH9" s="114">
        <v>0</v>
      </c>
      <c r="AI9" s="114">
        <v>0</v>
      </c>
      <c r="AJ9" s="114">
        <v>0</v>
      </c>
      <c r="AK9" s="114">
        <v>0</v>
      </c>
      <c r="AL9" s="112"/>
      <c r="AM9" s="118"/>
      <c r="AN9" s="112"/>
      <c r="AO9" s="114">
        <v>0</v>
      </c>
    </row>
    <row r="10" spans="1:41">
      <c r="A10" s="111">
        <v>830023202</v>
      </c>
      <c r="B10" s="112" t="s">
        <v>13</v>
      </c>
      <c r="C10" s="112" t="s">
        <v>111</v>
      </c>
      <c r="D10" s="112">
        <v>131534</v>
      </c>
      <c r="E10" s="112" t="s">
        <v>117</v>
      </c>
      <c r="F10" s="112" t="s">
        <v>118</v>
      </c>
      <c r="G10" s="113">
        <v>41547</v>
      </c>
      <c r="H10" s="113">
        <v>41583</v>
      </c>
      <c r="I10" s="114">
        <v>43000</v>
      </c>
      <c r="J10" s="114">
        <v>43000</v>
      </c>
      <c r="K10" s="115" t="s">
        <v>9</v>
      </c>
      <c r="L10" s="116" t="s">
        <v>10</v>
      </c>
      <c r="M10" s="112" t="s">
        <v>11</v>
      </c>
      <c r="N10" s="112"/>
      <c r="O10" s="112" t="s">
        <v>175</v>
      </c>
      <c r="P10" s="112" t="s">
        <v>177</v>
      </c>
      <c r="Q10" s="114">
        <v>0</v>
      </c>
      <c r="R10" s="117"/>
      <c r="S10" s="112" t="s">
        <v>114</v>
      </c>
      <c r="T10" s="118">
        <v>41569</v>
      </c>
      <c r="U10" s="118">
        <v>41583</v>
      </c>
      <c r="V10" s="114">
        <v>0</v>
      </c>
      <c r="W10" s="117"/>
      <c r="X10" s="117"/>
      <c r="Y10" s="117"/>
      <c r="Z10" s="117"/>
      <c r="AA10" s="117"/>
      <c r="AB10" s="114">
        <v>0</v>
      </c>
      <c r="AC10" s="114">
        <v>0</v>
      </c>
      <c r="AD10" s="114">
        <v>0</v>
      </c>
      <c r="AE10" s="114">
        <v>43000</v>
      </c>
      <c r="AF10" s="114">
        <v>0</v>
      </c>
      <c r="AG10" s="114">
        <v>0</v>
      </c>
      <c r="AH10" s="114">
        <v>0</v>
      </c>
      <c r="AI10" s="114">
        <v>0</v>
      </c>
      <c r="AJ10" s="114">
        <v>0</v>
      </c>
      <c r="AK10" s="114">
        <v>0</v>
      </c>
      <c r="AL10" s="112"/>
      <c r="AM10" s="118"/>
      <c r="AN10" s="112"/>
      <c r="AO10" s="114">
        <v>0</v>
      </c>
    </row>
    <row r="11" spans="1:41">
      <c r="A11" s="111">
        <v>830023202</v>
      </c>
      <c r="B11" s="112" t="s">
        <v>13</v>
      </c>
      <c r="C11" s="112" t="s">
        <v>111</v>
      </c>
      <c r="D11" s="112">
        <v>139046</v>
      </c>
      <c r="E11" s="112" t="s">
        <v>119</v>
      </c>
      <c r="F11" s="112" t="s">
        <v>120</v>
      </c>
      <c r="G11" s="113">
        <v>41641</v>
      </c>
      <c r="H11" s="113">
        <v>41641</v>
      </c>
      <c r="I11" s="114">
        <v>43000</v>
      </c>
      <c r="J11" s="114">
        <v>43000</v>
      </c>
      <c r="K11" s="115" t="s">
        <v>9</v>
      </c>
      <c r="L11" s="116" t="s">
        <v>10</v>
      </c>
      <c r="M11" s="112" t="s">
        <v>11</v>
      </c>
      <c r="N11" s="112"/>
      <c r="O11" s="112" t="s">
        <v>175</v>
      </c>
      <c r="P11" s="112" t="s">
        <v>177</v>
      </c>
      <c r="Q11" s="114">
        <v>0</v>
      </c>
      <c r="R11" s="117"/>
      <c r="S11" s="112" t="s">
        <v>114</v>
      </c>
      <c r="T11" s="118">
        <v>41618</v>
      </c>
      <c r="U11" s="118">
        <v>41641</v>
      </c>
      <c r="V11" s="114">
        <v>0</v>
      </c>
      <c r="W11" s="117"/>
      <c r="X11" s="117"/>
      <c r="Y11" s="117"/>
      <c r="Z11" s="117"/>
      <c r="AA11" s="117"/>
      <c r="AB11" s="114">
        <v>0</v>
      </c>
      <c r="AC11" s="114">
        <v>0</v>
      </c>
      <c r="AD11" s="114">
        <v>0</v>
      </c>
      <c r="AE11" s="114">
        <v>43000</v>
      </c>
      <c r="AF11" s="114">
        <v>0</v>
      </c>
      <c r="AG11" s="114">
        <v>0</v>
      </c>
      <c r="AH11" s="114">
        <v>0</v>
      </c>
      <c r="AI11" s="114">
        <v>0</v>
      </c>
      <c r="AJ11" s="114">
        <v>0</v>
      </c>
      <c r="AK11" s="114">
        <v>0</v>
      </c>
      <c r="AL11" s="112"/>
      <c r="AM11" s="118"/>
      <c r="AN11" s="112"/>
      <c r="AO11" s="114">
        <v>0</v>
      </c>
    </row>
    <row r="12" spans="1:41">
      <c r="A12" s="111">
        <v>830023202</v>
      </c>
      <c r="B12" s="112" t="s">
        <v>13</v>
      </c>
      <c r="C12" s="112" t="s">
        <v>111</v>
      </c>
      <c r="D12" s="112">
        <v>145426</v>
      </c>
      <c r="E12" s="112" t="s">
        <v>121</v>
      </c>
      <c r="F12" s="112" t="s">
        <v>122</v>
      </c>
      <c r="G12" s="113">
        <v>41667</v>
      </c>
      <c r="H12" s="113">
        <v>41701</v>
      </c>
      <c r="I12" s="114">
        <v>45000</v>
      </c>
      <c r="J12" s="114">
        <v>45000</v>
      </c>
      <c r="K12" s="115" t="s">
        <v>9</v>
      </c>
      <c r="L12" s="116" t="s">
        <v>10</v>
      </c>
      <c r="M12" s="112" t="s">
        <v>11</v>
      </c>
      <c r="N12" s="112"/>
      <c r="O12" s="112" t="s">
        <v>175</v>
      </c>
      <c r="P12" s="112" t="s">
        <v>177</v>
      </c>
      <c r="Q12" s="114">
        <v>0</v>
      </c>
      <c r="R12" s="117"/>
      <c r="S12" s="112" t="s">
        <v>114</v>
      </c>
      <c r="T12" s="118">
        <v>41667</v>
      </c>
      <c r="U12" s="118">
        <v>41701</v>
      </c>
      <c r="V12" s="114">
        <v>0</v>
      </c>
      <c r="W12" s="117"/>
      <c r="X12" s="117"/>
      <c r="Y12" s="117"/>
      <c r="Z12" s="117"/>
      <c r="AA12" s="117"/>
      <c r="AB12" s="114">
        <v>0</v>
      </c>
      <c r="AC12" s="114">
        <v>0</v>
      </c>
      <c r="AD12" s="114">
        <v>0</v>
      </c>
      <c r="AE12" s="114">
        <v>45000</v>
      </c>
      <c r="AF12" s="114">
        <v>0</v>
      </c>
      <c r="AG12" s="114">
        <v>0</v>
      </c>
      <c r="AH12" s="114">
        <v>0</v>
      </c>
      <c r="AI12" s="114">
        <v>0</v>
      </c>
      <c r="AJ12" s="114">
        <v>0</v>
      </c>
      <c r="AK12" s="114">
        <v>0</v>
      </c>
      <c r="AL12" s="112"/>
      <c r="AM12" s="118"/>
      <c r="AN12" s="112"/>
      <c r="AO12" s="114">
        <v>0</v>
      </c>
    </row>
    <row r="13" spans="1:41">
      <c r="A13" s="111">
        <v>830023202</v>
      </c>
      <c r="B13" s="112" t="s">
        <v>13</v>
      </c>
      <c r="C13" s="112" t="s">
        <v>111</v>
      </c>
      <c r="D13" s="112">
        <v>151505</v>
      </c>
      <c r="E13" s="112" t="s">
        <v>123</v>
      </c>
      <c r="F13" s="112" t="s">
        <v>124</v>
      </c>
      <c r="G13" s="113">
        <v>41696</v>
      </c>
      <c r="H13" s="113">
        <v>41730</v>
      </c>
      <c r="I13" s="114">
        <v>45000</v>
      </c>
      <c r="J13" s="114">
        <v>45000</v>
      </c>
      <c r="K13" s="115" t="s">
        <v>9</v>
      </c>
      <c r="L13" s="116" t="s">
        <v>10</v>
      </c>
      <c r="M13" s="112" t="s">
        <v>11</v>
      </c>
      <c r="N13" s="112"/>
      <c r="O13" s="112" t="s">
        <v>175</v>
      </c>
      <c r="P13" s="112" t="s">
        <v>177</v>
      </c>
      <c r="Q13" s="114">
        <v>0</v>
      </c>
      <c r="R13" s="117"/>
      <c r="S13" s="112" t="s">
        <v>114</v>
      </c>
      <c r="T13" s="118">
        <v>41709</v>
      </c>
      <c r="U13" s="118">
        <v>41730</v>
      </c>
      <c r="V13" s="114">
        <v>0</v>
      </c>
      <c r="W13" s="117"/>
      <c r="X13" s="117"/>
      <c r="Y13" s="117"/>
      <c r="Z13" s="117"/>
      <c r="AA13" s="117"/>
      <c r="AB13" s="114">
        <v>0</v>
      </c>
      <c r="AC13" s="114">
        <v>0</v>
      </c>
      <c r="AD13" s="114">
        <v>0</v>
      </c>
      <c r="AE13" s="114">
        <v>45000</v>
      </c>
      <c r="AF13" s="114">
        <v>0</v>
      </c>
      <c r="AG13" s="114">
        <v>0</v>
      </c>
      <c r="AH13" s="114">
        <v>0</v>
      </c>
      <c r="AI13" s="114">
        <v>0</v>
      </c>
      <c r="AJ13" s="114">
        <v>0</v>
      </c>
      <c r="AK13" s="114">
        <v>0</v>
      </c>
      <c r="AL13" s="112"/>
      <c r="AM13" s="118"/>
      <c r="AN13" s="112"/>
      <c r="AO13" s="114">
        <v>0</v>
      </c>
    </row>
    <row r="14" spans="1:41">
      <c r="A14" s="111">
        <v>830023202</v>
      </c>
      <c r="B14" s="112" t="s">
        <v>13</v>
      </c>
      <c r="C14" s="112" t="s">
        <v>111</v>
      </c>
      <c r="D14" s="112">
        <v>126214</v>
      </c>
      <c r="E14" s="112" t="s">
        <v>125</v>
      </c>
      <c r="F14" s="112" t="s">
        <v>126</v>
      </c>
      <c r="G14" s="113">
        <v>41569</v>
      </c>
      <c r="H14" s="113">
        <v>41583</v>
      </c>
      <c r="I14" s="114">
        <v>497045</v>
      </c>
      <c r="J14" s="114">
        <v>85989</v>
      </c>
      <c r="K14" s="115" t="s">
        <v>9</v>
      </c>
      <c r="L14" s="116" t="s">
        <v>10</v>
      </c>
      <c r="M14" s="112" t="s">
        <v>11</v>
      </c>
      <c r="N14" s="112"/>
      <c r="O14" s="112" t="s">
        <v>175</v>
      </c>
      <c r="P14" s="112" t="s">
        <v>177</v>
      </c>
      <c r="Q14" s="114">
        <v>0</v>
      </c>
      <c r="R14" s="117"/>
      <c r="S14" s="112" t="s">
        <v>114</v>
      </c>
      <c r="T14" s="118">
        <v>41533</v>
      </c>
      <c r="U14" s="118">
        <v>41583</v>
      </c>
      <c r="V14" s="114">
        <v>0</v>
      </c>
      <c r="W14" s="117"/>
      <c r="X14" s="117"/>
      <c r="Y14" s="117"/>
      <c r="Z14" s="117"/>
      <c r="AA14" s="117"/>
      <c r="AB14" s="114">
        <v>0</v>
      </c>
      <c r="AC14" s="114">
        <v>0</v>
      </c>
      <c r="AD14" s="114">
        <v>0</v>
      </c>
      <c r="AE14" s="114">
        <v>85989</v>
      </c>
      <c r="AF14" s="114">
        <v>0</v>
      </c>
      <c r="AG14" s="114">
        <v>0</v>
      </c>
      <c r="AH14" s="114">
        <v>0</v>
      </c>
      <c r="AI14" s="114">
        <v>0</v>
      </c>
      <c r="AJ14" s="114">
        <v>0</v>
      </c>
      <c r="AK14" s="114">
        <v>0</v>
      </c>
      <c r="AL14" s="112"/>
      <c r="AM14" s="118"/>
      <c r="AN14" s="112"/>
      <c r="AO14" s="114">
        <v>0</v>
      </c>
    </row>
    <row r="15" spans="1:41">
      <c r="A15" s="111">
        <v>830023202</v>
      </c>
      <c r="B15" s="112" t="s">
        <v>13</v>
      </c>
      <c r="C15" s="112" t="s">
        <v>111</v>
      </c>
      <c r="D15" s="112">
        <v>135419</v>
      </c>
      <c r="E15" s="112" t="s">
        <v>127</v>
      </c>
      <c r="F15" s="112" t="s">
        <v>128</v>
      </c>
      <c r="G15" s="113">
        <v>41554</v>
      </c>
      <c r="H15" s="113">
        <v>41610</v>
      </c>
      <c r="I15" s="114">
        <v>120800</v>
      </c>
      <c r="J15" s="114">
        <v>120800</v>
      </c>
      <c r="K15" s="115" t="s">
        <v>9</v>
      </c>
      <c r="L15" s="116" t="s">
        <v>10</v>
      </c>
      <c r="M15" s="112" t="s">
        <v>11</v>
      </c>
      <c r="N15" s="112"/>
      <c r="O15" s="112" t="s">
        <v>175</v>
      </c>
      <c r="P15" s="112" t="s">
        <v>177</v>
      </c>
      <c r="Q15" s="114">
        <v>0</v>
      </c>
      <c r="R15" s="117"/>
      <c r="S15" s="112" t="s">
        <v>114</v>
      </c>
      <c r="T15" s="118">
        <v>41596</v>
      </c>
      <c r="U15" s="118">
        <v>41610</v>
      </c>
      <c r="V15" s="114">
        <v>0</v>
      </c>
      <c r="W15" s="117"/>
      <c r="X15" s="117"/>
      <c r="Y15" s="117"/>
      <c r="Z15" s="117"/>
      <c r="AA15" s="117"/>
      <c r="AB15" s="114">
        <v>0</v>
      </c>
      <c r="AC15" s="114">
        <v>0</v>
      </c>
      <c r="AD15" s="114">
        <v>0</v>
      </c>
      <c r="AE15" s="114">
        <v>120800</v>
      </c>
      <c r="AF15" s="114">
        <v>0</v>
      </c>
      <c r="AG15" s="114">
        <v>0</v>
      </c>
      <c r="AH15" s="114">
        <v>0</v>
      </c>
      <c r="AI15" s="114">
        <v>0</v>
      </c>
      <c r="AJ15" s="114">
        <v>0</v>
      </c>
      <c r="AK15" s="114">
        <v>0</v>
      </c>
      <c r="AL15" s="112"/>
      <c r="AM15" s="118"/>
      <c r="AN15" s="112"/>
      <c r="AO15" s="114">
        <v>0</v>
      </c>
    </row>
    <row r="16" spans="1:41">
      <c r="A16" s="111">
        <v>830023202</v>
      </c>
      <c r="B16" s="112" t="s">
        <v>13</v>
      </c>
      <c r="C16" s="112" t="s">
        <v>111</v>
      </c>
      <c r="D16" s="112">
        <v>73639</v>
      </c>
      <c r="E16" s="112" t="s">
        <v>129</v>
      </c>
      <c r="F16" s="112" t="s">
        <v>130</v>
      </c>
      <c r="G16" s="113">
        <v>41173</v>
      </c>
      <c r="H16" s="113">
        <v>41248</v>
      </c>
      <c r="I16" s="114">
        <v>1549200</v>
      </c>
      <c r="J16" s="114">
        <v>176792</v>
      </c>
      <c r="K16" s="115" t="s">
        <v>9</v>
      </c>
      <c r="L16" s="116" t="s">
        <v>10</v>
      </c>
      <c r="M16" s="112" t="s">
        <v>11</v>
      </c>
      <c r="N16" s="112"/>
      <c r="O16" s="112" t="s">
        <v>175</v>
      </c>
      <c r="P16" s="112" t="s">
        <v>177</v>
      </c>
      <c r="Q16" s="114">
        <v>0</v>
      </c>
      <c r="R16" s="117"/>
      <c r="S16" s="112" t="s">
        <v>114</v>
      </c>
      <c r="T16" s="118">
        <v>41173</v>
      </c>
      <c r="U16" s="118">
        <v>41249</v>
      </c>
      <c r="V16" s="114">
        <v>0</v>
      </c>
      <c r="W16" s="117"/>
      <c r="X16" s="117"/>
      <c r="Y16" s="117"/>
      <c r="Z16" s="117"/>
      <c r="AA16" s="117"/>
      <c r="AB16" s="114">
        <v>0</v>
      </c>
      <c r="AC16" s="114">
        <v>0</v>
      </c>
      <c r="AD16" s="114">
        <v>0</v>
      </c>
      <c r="AE16" s="114">
        <v>176792</v>
      </c>
      <c r="AF16" s="114">
        <v>0</v>
      </c>
      <c r="AG16" s="114">
        <v>0</v>
      </c>
      <c r="AH16" s="114">
        <v>0</v>
      </c>
      <c r="AI16" s="114">
        <v>0</v>
      </c>
      <c r="AJ16" s="114">
        <v>0</v>
      </c>
      <c r="AK16" s="114">
        <v>0</v>
      </c>
      <c r="AL16" s="112"/>
      <c r="AM16" s="118"/>
      <c r="AN16" s="112"/>
      <c r="AO16" s="114">
        <v>0</v>
      </c>
    </row>
    <row r="17" spans="1:41">
      <c r="A17" s="111">
        <v>830023202</v>
      </c>
      <c r="B17" s="112" t="s">
        <v>13</v>
      </c>
      <c r="C17" s="112" t="s">
        <v>111</v>
      </c>
      <c r="D17" s="112">
        <v>266327</v>
      </c>
      <c r="E17" s="112" t="s">
        <v>131</v>
      </c>
      <c r="F17" s="112" t="s">
        <v>132</v>
      </c>
      <c r="G17" s="113">
        <v>42543</v>
      </c>
      <c r="H17" s="113">
        <v>42556</v>
      </c>
      <c r="I17" s="114">
        <v>775100</v>
      </c>
      <c r="J17" s="114">
        <v>201240</v>
      </c>
      <c r="K17" s="115" t="s">
        <v>9</v>
      </c>
      <c r="L17" s="116" t="s">
        <v>10</v>
      </c>
      <c r="M17" s="112" t="s">
        <v>11</v>
      </c>
      <c r="N17" s="112"/>
      <c r="O17" s="112" t="s">
        <v>175</v>
      </c>
      <c r="P17" s="112" t="s">
        <v>177</v>
      </c>
      <c r="Q17" s="114">
        <v>0</v>
      </c>
      <c r="R17" s="117"/>
      <c r="S17" s="112" t="s">
        <v>114</v>
      </c>
      <c r="T17" s="118">
        <v>42543</v>
      </c>
      <c r="U17" s="118">
        <v>42556</v>
      </c>
      <c r="V17" s="114">
        <v>0</v>
      </c>
      <c r="W17" s="117"/>
      <c r="X17" s="117"/>
      <c r="Y17" s="117"/>
      <c r="Z17" s="117"/>
      <c r="AA17" s="117"/>
      <c r="AB17" s="114">
        <v>0</v>
      </c>
      <c r="AC17" s="114">
        <v>0</v>
      </c>
      <c r="AD17" s="114">
        <v>0</v>
      </c>
      <c r="AE17" s="114">
        <v>201240</v>
      </c>
      <c r="AF17" s="114">
        <v>0</v>
      </c>
      <c r="AG17" s="114">
        <v>0</v>
      </c>
      <c r="AH17" s="114">
        <v>0</v>
      </c>
      <c r="AI17" s="114">
        <v>0</v>
      </c>
      <c r="AJ17" s="114">
        <v>0</v>
      </c>
      <c r="AK17" s="114">
        <v>0</v>
      </c>
      <c r="AL17" s="112"/>
      <c r="AM17" s="118"/>
      <c r="AN17" s="112"/>
      <c r="AO17" s="114">
        <v>0</v>
      </c>
    </row>
    <row r="18" spans="1:41">
      <c r="A18" s="111">
        <v>830023202</v>
      </c>
      <c r="B18" s="112" t="s">
        <v>13</v>
      </c>
      <c r="C18" s="112" t="s">
        <v>111</v>
      </c>
      <c r="D18" s="112">
        <v>184576</v>
      </c>
      <c r="E18" s="112" t="s">
        <v>133</v>
      </c>
      <c r="F18" s="112" t="s">
        <v>134</v>
      </c>
      <c r="G18" s="113">
        <v>41913</v>
      </c>
      <c r="H18" s="113">
        <v>41913</v>
      </c>
      <c r="I18" s="114">
        <v>17815186</v>
      </c>
      <c r="J18" s="114">
        <v>232492</v>
      </c>
      <c r="K18" s="115" t="s">
        <v>9</v>
      </c>
      <c r="L18" s="116" t="s">
        <v>10</v>
      </c>
      <c r="M18" s="112" t="s">
        <v>11</v>
      </c>
      <c r="N18" s="112"/>
      <c r="O18" s="112" t="s">
        <v>175</v>
      </c>
      <c r="P18" s="112" t="s">
        <v>177</v>
      </c>
      <c r="Q18" s="114">
        <v>0</v>
      </c>
      <c r="R18" s="117"/>
      <c r="S18" s="112" t="s">
        <v>114</v>
      </c>
      <c r="T18" s="118">
        <v>41905</v>
      </c>
      <c r="U18" s="118">
        <v>41913</v>
      </c>
      <c r="V18" s="114">
        <v>0</v>
      </c>
      <c r="W18" s="117"/>
      <c r="X18" s="117"/>
      <c r="Y18" s="117"/>
      <c r="Z18" s="117"/>
      <c r="AA18" s="117"/>
      <c r="AB18" s="114">
        <v>0</v>
      </c>
      <c r="AC18" s="114">
        <v>0</v>
      </c>
      <c r="AD18" s="114">
        <v>0</v>
      </c>
      <c r="AE18" s="114">
        <v>232492</v>
      </c>
      <c r="AF18" s="114">
        <v>0</v>
      </c>
      <c r="AG18" s="114">
        <v>0</v>
      </c>
      <c r="AH18" s="114">
        <v>0</v>
      </c>
      <c r="AI18" s="114">
        <v>0</v>
      </c>
      <c r="AJ18" s="114">
        <v>0</v>
      </c>
      <c r="AK18" s="114">
        <v>0</v>
      </c>
      <c r="AL18" s="112"/>
      <c r="AM18" s="118"/>
      <c r="AN18" s="112"/>
      <c r="AO18" s="114">
        <v>0</v>
      </c>
    </row>
    <row r="19" spans="1:41">
      <c r="A19" s="111">
        <v>830023202</v>
      </c>
      <c r="B19" s="112" t="s">
        <v>13</v>
      </c>
      <c r="C19" s="112" t="s">
        <v>111</v>
      </c>
      <c r="D19" s="112">
        <v>128369</v>
      </c>
      <c r="E19" s="112" t="s">
        <v>135</v>
      </c>
      <c r="F19" s="112" t="s">
        <v>136</v>
      </c>
      <c r="G19" s="113">
        <v>41533</v>
      </c>
      <c r="H19" s="113">
        <v>41583</v>
      </c>
      <c r="I19" s="114">
        <v>286900</v>
      </c>
      <c r="J19" s="114">
        <v>286900</v>
      </c>
      <c r="K19" s="115" t="s">
        <v>9</v>
      </c>
      <c r="L19" s="116" t="s">
        <v>10</v>
      </c>
      <c r="M19" s="112" t="s">
        <v>11</v>
      </c>
      <c r="N19" s="112"/>
      <c r="O19" s="112" t="s">
        <v>175</v>
      </c>
      <c r="P19" s="112" t="s">
        <v>177</v>
      </c>
      <c r="Q19" s="114">
        <v>0</v>
      </c>
      <c r="R19" s="117"/>
      <c r="S19" s="112" t="s">
        <v>114</v>
      </c>
      <c r="T19" s="118">
        <v>41547</v>
      </c>
      <c r="U19" s="118">
        <v>41583</v>
      </c>
      <c r="V19" s="114">
        <v>0</v>
      </c>
      <c r="W19" s="117"/>
      <c r="X19" s="117"/>
      <c r="Y19" s="117"/>
      <c r="Z19" s="117"/>
      <c r="AA19" s="117"/>
      <c r="AB19" s="114">
        <v>0</v>
      </c>
      <c r="AC19" s="114">
        <v>0</v>
      </c>
      <c r="AD19" s="114">
        <v>0</v>
      </c>
      <c r="AE19" s="114">
        <v>286900</v>
      </c>
      <c r="AF19" s="114">
        <v>0</v>
      </c>
      <c r="AG19" s="114">
        <v>0</v>
      </c>
      <c r="AH19" s="114">
        <v>0</v>
      </c>
      <c r="AI19" s="114">
        <v>0</v>
      </c>
      <c r="AJ19" s="114">
        <v>0</v>
      </c>
      <c r="AK19" s="114">
        <v>0</v>
      </c>
      <c r="AL19" s="112"/>
      <c r="AM19" s="118"/>
      <c r="AN19" s="112"/>
      <c r="AO19" s="114">
        <v>0</v>
      </c>
    </row>
    <row r="20" spans="1:41">
      <c r="A20" s="111">
        <v>830023202</v>
      </c>
      <c r="B20" s="112" t="s">
        <v>13</v>
      </c>
      <c r="C20" s="112" t="s">
        <v>111</v>
      </c>
      <c r="D20" s="112">
        <v>149797</v>
      </c>
      <c r="E20" s="112" t="s">
        <v>137</v>
      </c>
      <c r="F20" s="112" t="s">
        <v>138</v>
      </c>
      <c r="G20" s="113">
        <v>41730</v>
      </c>
      <c r="H20" s="113">
        <v>41730</v>
      </c>
      <c r="I20" s="114">
        <v>706300</v>
      </c>
      <c r="J20" s="114">
        <v>706300</v>
      </c>
      <c r="K20" s="115" t="s">
        <v>9</v>
      </c>
      <c r="L20" s="116" t="s">
        <v>10</v>
      </c>
      <c r="M20" s="112" t="s">
        <v>11</v>
      </c>
      <c r="N20" s="112"/>
      <c r="O20" s="112" t="s">
        <v>175</v>
      </c>
      <c r="P20" s="112" t="s">
        <v>177</v>
      </c>
      <c r="Q20" s="114">
        <v>0</v>
      </c>
      <c r="R20" s="117"/>
      <c r="S20" s="112" t="s">
        <v>114</v>
      </c>
      <c r="T20" s="118">
        <v>41696</v>
      </c>
      <c r="U20" s="118">
        <v>41730</v>
      </c>
      <c r="V20" s="114">
        <v>0</v>
      </c>
      <c r="W20" s="117"/>
      <c r="X20" s="117"/>
      <c r="Y20" s="117"/>
      <c r="Z20" s="117"/>
      <c r="AA20" s="117"/>
      <c r="AB20" s="114">
        <v>0</v>
      </c>
      <c r="AC20" s="114">
        <v>0</v>
      </c>
      <c r="AD20" s="114">
        <v>0</v>
      </c>
      <c r="AE20" s="114">
        <v>706300</v>
      </c>
      <c r="AF20" s="114">
        <v>0</v>
      </c>
      <c r="AG20" s="114">
        <v>0</v>
      </c>
      <c r="AH20" s="114">
        <v>0</v>
      </c>
      <c r="AI20" s="114">
        <v>0</v>
      </c>
      <c r="AJ20" s="114">
        <v>0</v>
      </c>
      <c r="AK20" s="114">
        <v>0</v>
      </c>
      <c r="AL20" s="112"/>
      <c r="AM20" s="118"/>
      <c r="AN20" s="112"/>
      <c r="AO20" s="114">
        <v>0</v>
      </c>
    </row>
    <row r="21" spans="1:41">
      <c r="A21" s="111">
        <v>830023202</v>
      </c>
      <c r="B21" s="112" t="s">
        <v>13</v>
      </c>
      <c r="C21" s="112" t="s">
        <v>111</v>
      </c>
      <c r="D21" s="112">
        <v>129355</v>
      </c>
      <c r="E21" s="112" t="s">
        <v>139</v>
      </c>
      <c r="F21" s="112" t="s">
        <v>140</v>
      </c>
      <c r="G21" s="113">
        <v>41596</v>
      </c>
      <c r="H21" s="113">
        <v>41610</v>
      </c>
      <c r="I21" s="114">
        <v>7147993</v>
      </c>
      <c r="J21" s="114">
        <v>717480</v>
      </c>
      <c r="K21" s="115" t="s">
        <v>9</v>
      </c>
      <c r="L21" s="116" t="s">
        <v>10</v>
      </c>
      <c r="M21" s="112" t="s">
        <v>11</v>
      </c>
      <c r="N21" s="112"/>
      <c r="O21" s="112" t="s">
        <v>175</v>
      </c>
      <c r="P21" s="112" t="s">
        <v>177</v>
      </c>
      <c r="Q21" s="114">
        <v>0</v>
      </c>
      <c r="R21" s="117"/>
      <c r="S21" s="112" t="s">
        <v>114</v>
      </c>
      <c r="T21" s="118">
        <v>41554</v>
      </c>
      <c r="U21" s="118">
        <v>41610</v>
      </c>
      <c r="V21" s="114">
        <v>0</v>
      </c>
      <c r="W21" s="117"/>
      <c r="X21" s="117"/>
      <c r="Y21" s="117"/>
      <c r="Z21" s="117"/>
      <c r="AA21" s="117"/>
      <c r="AB21" s="114">
        <v>0</v>
      </c>
      <c r="AC21" s="114">
        <v>0</v>
      </c>
      <c r="AD21" s="114">
        <v>0</v>
      </c>
      <c r="AE21" s="114">
        <v>717480</v>
      </c>
      <c r="AF21" s="114">
        <v>0</v>
      </c>
      <c r="AG21" s="114">
        <v>0</v>
      </c>
      <c r="AH21" s="114">
        <v>0</v>
      </c>
      <c r="AI21" s="114">
        <v>0</v>
      </c>
      <c r="AJ21" s="114">
        <v>0</v>
      </c>
      <c r="AK21" s="114">
        <v>0</v>
      </c>
      <c r="AL21" s="112"/>
      <c r="AM21" s="118"/>
      <c r="AN21" s="112"/>
      <c r="AO21" s="114">
        <v>0</v>
      </c>
    </row>
    <row r="22" spans="1:41">
      <c r="A22" s="111">
        <v>830023202</v>
      </c>
      <c r="B22" s="112" t="s">
        <v>13</v>
      </c>
      <c r="C22" s="112" t="s">
        <v>111</v>
      </c>
      <c r="D22" s="112">
        <v>198472</v>
      </c>
      <c r="E22" s="112" t="s">
        <v>141</v>
      </c>
      <c r="F22" s="112" t="s">
        <v>142</v>
      </c>
      <c r="G22" s="113">
        <v>42011</v>
      </c>
      <c r="H22" s="113">
        <v>42037</v>
      </c>
      <c r="I22" s="114">
        <v>4522472</v>
      </c>
      <c r="J22" s="114">
        <v>1613128</v>
      </c>
      <c r="K22" s="115" t="s">
        <v>9</v>
      </c>
      <c r="L22" s="116" t="s">
        <v>10</v>
      </c>
      <c r="M22" s="112" t="s">
        <v>11</v>
      </c>
      <c r="N22" s="112"/>
      <c r="O22" s="112" t="s">
        <v>175</v>
      </c>
      <c r="P22" s="112" t="s">
        <v>177</v>
      </c>
      <c r="Q22" s="114">
        <v>0</v>
      </c>
      <c r="R22" s="117"/>
      <c r="S22" s="112" t="s">
        <v>114</v>
      </c>
      <c r="T22" s="118">
        <v>42011</v>
      </c>
      <c r="U22" s="118">
        <v>42037</v>
      </c>
      <c r="V22" s="114">
        <v>0</v>
      </c>
      <c r="W22" s="117"/>
      <c r="X22" s="117"/>
      <c r="Y22" s="117"/>
      <c r="Z22" s="117"/>
      <c r="AA22" s="117"/>
      <c r="AB22" s="114">
        <v>0</v>
      </c>
      <c r="AC22" s="114">
        <v>0</v>
      </c>
      <c r="AD22" s="114">
        <v>0</v>
      </c>
      <c r="AE22" s="114">
        <v>1613128</v>
      </c>
      <c r="AF22" s="114">
        <v>0</v>
      </c>
      <c r="AG22" s="114">
        <v>0</v>
      </c>
      <c r="AH22" s="114">
        <v>0</v>
      </c>
      <c r="AI22" s="114">
        <v>0</v>
      </c>
      <c r="AJ22" s="114">
        <v>0</v>
      </c>
      <c r="AK22" s="114">
        <v>0</v>
      </c>
      <c r="AL22" s="112"/>
      <c r="AM22" s="118"/>
      <c r="AN22" s="112"/>
      <c r="AO22" s="114">
        <v>0</v>
      </c>
    </row>
    <row r="23" spans="1:41">
      <c r="A23" s="111">
        <v>830023202</v>
      </c>
      <c r="B23" s="112" t="s">
        <v>13</v>
      </c>
      <c r="C23" s="112" t="s">
        <v>111</v>
      </c>
      <c r="D23" s="112">
        <v>270494</v>
      </c>
      <c r="E23" s="112" t="s">
        <v>143</v>
      </c>
      <c r="F23" s="112" t="s">
        <v>144</v>
      </c>
      <c r="G23" s="113">
        <v>42573</v>
      </c>
      <c r="H23" s="113">
        <v>42614</v>
      </c>
      <c r="I23" s="114">
        <v>1621200</v>
      </c>
      <c r="J23" s="114">
        <v>1621200</v>
      </c>
      <c r="K23" s="115" t="s">
        <v>9</v>
      </c>
      <c r="L23" s="116" t="s">
        <v>10</v>
      </c>
      <c r="M23" s="112" t="s">
        <v>11</v>
      </c>
      <c r="N23" s="112"/>
      <c r="O23" s="112" t="s">
        <v>175</v>
      </c>
      <c r="P23" s="112" t="s">
        <v>177</v>
      </c>
      <c r="Q23" s="114">
        <v>0</v>
      </c>
      <c r="R23" s="117"/>
      <c r="S23" s="112" t="s">
        <v>114</v>
      </c>
      <c r="T23" s="118">
        <v>42573</v>
      </c>
      <c r="U23" s="118">
        <v>42614</v>
      </c>
      <c r="V23" s="114">
        <v>0</v>
      </c>
      <c r="W23" s="117"/>
      <c r="X23" s="117"/>
      <c r="Y23" s="117"/>
      <c r="Z23" s="117"/>
      <c r="AA23" s="117"/>
      <c r="AB23" s="114">
        <v>0</v>
      </c>
      <c r="AC23" s="114">
        <v>0</v>
      </c>
      <c r="AD23" s="114">
        <v>0</v>
      </c>
      <c r="AE23" s="114">
        <v>1621200</v>
      </c>
      <c r="AF23" s="114">
        <v>0</v>
      </c>
      <c r="AG23" s="114">
        <v>0</v>
      </c>
      <c r="AH23" s="114">
        <v>0</v>
      </c>
      <c r="AI23" s="114">
        <v>0</v>
      </c>
      <c r="AJ23" s="114">
        <v>0</v>
      </c>
      <c r="AK23" s="114">
        <v>0</v>
      </c>
      <c r="AL23" s="112"/>
      <c r="AM23" s="118"/>
      <c r="AN23" s="112"/>
      <c r="AO23" s="114">
        <v>0</v>
      </c>
    </row>
    <row r="24" spans="1:41">
      <c r="A24" s="111">
        <v>830023202</v>
      </c>
      <c r="B24" s="112" t="s">
        <v>13</v>
      </c>
      <c r="C24" s="112" t="s">
        <v>111</v>
      </c>
      <c r="D24" s="112">
        <v>164809</v>
      </c>
      <c r="E24" s="112" t="s">
        <v>145</v>
      </c>
      <c r="F24" s="112" t="s">
        <v>146</v>
      </c>
      <c r="G24" s="113">
        <v>41787</v>
      </c>
      <c r="H24" s="113">
        <v>41793</v>
      </c>
      <c r="I24" s="114">
        <v>5559252</v>
      </c>
      <c r="J24" s="114">
        <v>2179043</v>
      </c>
      <c r="K24" s="115" t="s">
        <v>9</v>
      </c>
      <c r="L24" s="116" t="s">
        <v>10</v>
      </c>
      <c r="M24" s="112" t="s">
        <v>11</v>
      </c>
      <c r="N24" s="112"/>
      <c r="O24" s="112" t="s">
        <v>175</v>
      </c>
      <c r="P24" s="112" t="s">
        <v>177</v>
      </c>
      <c r="Q24" s="114">
        <v>0</v>
      </c>
      <c r="R24" s="117"/>
      <c r="S24" s="112" t="s">
        <v>114</v>
      </c>
      <c r="T24" s="118">
        <v>41787</v>
      </c>
      <c r="U24" s="118">
        <v>41793</v>
      </c>
      <c r="V24" s="114">
        <v>0</v>
      </c>
      <c r="W24" s="117"/>
      <c r="X24" s="117"/>
      <c r="Y24" s="117"/>
      <c r="Z24" s="117"/>
      <c r="AA24" s="117"/>
      <c r="AB24" s="114">
        <v>0</v>
      </c>
      <c r="AC24" s="114">
        <v>0</v>
      </c>
      <c r="AD24" s="114">
        <v>0</v>
      </c>
      <c r="AE24" s="114">
        <v>2179043</v>
      </c>
      <c r="AF24" s="114">
        <v>0</v>
      </c>
      <c r="AG24" s="114">
        <v>0</v>
      </c>
      <c r="AH24" s="114">
        <v>0</v>
      </c>
      <c r="AI24" s="114">
        <v>0</v>
      </c>
      <c r="AJ24" s="114">
        <v>0</v>
      </c>
      <c r="AK24" s="114">
        <v>0</v>
      </c>
      <c r="AL24" s="112"/>
      <c r="AM24" s="118"/>
      <c r="AN24" s="112"/>
      <c r="AO24" s="114">
        <v>0</v>
      </c>
    </row>
    <row r="25" spans="1:41">
      <c r="A25" s="111">
        <v>830023202</v>
      </c>
      <c r="B25" s="112" t="s">
        <v>13</v>
      </c>
      <c r="C25" s="112" t="s">
        <v>111</v>
      </c>
      <c r="D25" s="112">
        <v>175489</v>
      </c>
      <c r="E25" s="112" t="s">
        <v>147</v>
      </c>
      <c r="F25" s="112" t="s">
        <v>148</v>
      </c>
      <c r="G25" s="113">
        <v>41851</v>
      </c>
      <c r="H25" s="113">
        <v>41884</v>
      </c>
      <c r="I25" s="114">
        <v>39689054</v>
      </c>
      <c r="J25" s="114">
        <v>2215440</v>
      </c>
      <c r="K25" s="115" t="s">
        <v>9</v>
      </c>
      <c r="L25" s="116" t="s">
        <v>10</v>
      </c>
      <c r="M25" s="112" t="s">
        <v>11</v>
      </c>
      <c r="N25" s="112"/>
      <c r="O25" s="112" t="s">
        <v>175</v>
      </c>
      <c r="P25" s="112" t="s">
        <v>177</v>
      </c>
      <c r="Q25" s="114">
        <v>0</v>
      </c>
      <c r="R25" s="117"/>
      <c r="S25" s="112" t="s">
        <v>114</v>
      </c>
      <c r="T25" s="118">
        <v>41848</v>
      </c>
      <c r="U25" s="118">
        <v>41884</v>
      </c>
      <c r="V25" s="114">
        <v>0</v>
      </c>
      <c r="W25" s="117"/>
      <c r="X25" s="117"/>
      <c r="Y25" s="117"/>
      <c r="Z25" s="117"/>
      <c r="AA25" s="117"/>
      <c r="AB25" s="114">
        <v>0</v>
      </c>
      <c r="AC25" s="114">
        <v>0</v>
      </c>
      <c r="AD25" s="114">
        <v>0</v>
      </c>
      <c r="AE25" s="114">
        <v>2215440</v>
      </c>
      <c r="AF25" s="114">
        <v>0</v>
      </c>
      <c r="AG25" s="114">
        <v>0</v>
      </c>
      <c r="AH25" s="114">
        <v>0</v>
      </c>
      <c r="AI25" s="114">
        <v>0</v>
      </c>
      <c r="AJ25" s="114">
        <v>0</v>
      </c>
      <c r="AK25" s="114">
        <v>0</v>
      </c>
      <c r="AL25" s="112"/>
      <c r="AM25" s="118"/>
      <c r="AN25" s="112"/>
      <c r="AO25" s="114">
        <v>0</v>
      </c>
    </row>
    <row r="26" spans="1:41">
      <c r="A26" s="111">
        <v>830023202</v>
      </c>
      <c r="B26" s="112" t="s">
        <v>13</v>
      </c>
      <c r="C26" s="112" t="s">
        <v>111</v>
      </c>
      <c r="D26" s="112">
        <v>142950</v>
      </c>
      <c r="E26" s="112" t="s">
        <v>149</v>
      </c>
      <c r="F26" s="112" t="s">
        <v>150</v>
      </c>
      <c r="G26" s="113">
        <v>41650</v>
      </c>
      <c r="H26" s="113">
        <v>41673</v>
      </c>
      <c r="I26" s="114">
        <v>11725562</v>
      </c>
      <c r="J26" s="114">
        <v>2461434</v>
      </c>
      <c r="K26" s="115" t="s">
        <v>9</v>
      </c>
      <c r="L26" s="116" t="s">
        <v>10</v>
      </c>
      <c r="M26" s="112" t="s">
        <v>11</v>
      </c>
      <c r="N26" s="112"/>
      <c r="O26" s="112" t="s">
        <v>175</v>
      </c>
      <c r="P26" s="112" t="s">
        <v>177</v>
      </c>
      <c r="Q26" s="114">
        <v>0</v>
      </c>
      <c r="R26" s="117"/>
      <c r="S26" s="112" t="s">
        <v>114</v>
      </c>
      <c r="T26" s="118">
        <v>41650</v>
      </c>
      <c r="U26" s="118">
        <v>41673</v>
      </c>
      <c r="V26" s="114">
        <v>0</v>
      </c>
      <c r="W26" s="117"/>
      <c r="X26" s="117"/>
      <c r="Y26" s="117"/>
      <c r="Z26" s="117"/>
      <c r="AA26" s="117"/>
      <c r="AB26" s="114">
        <v>0</v>
      </c>
      <c r="AC26" s="114">
        <v>0</v>
      </c>
      <c r="AD26" s="114">
        <v>0</v>
      </c>
      <c r="AE26" s="114">
        <v>2461434</v>
      </c>
      <c r="AF26" s="114">
        <v>0</v>
      </c>
      <c r="AG26" s="114">
        <v>0</v>
      </c>
      <c r="AH26" s="114">
        <v>0</v>
      </c>
      <c r="AI26" s="114">
        <v>0</v>
      </c>
      <c r="AJ26" s="114">
        <v>0</v>
      </c>
      <c r="AK26" s="114">
        <v>0</v>
      </c>
      <c r="AL26" s="112"/>
      <c r="AM26" s="118"/>
      <c r="AN26" s="112"/>
      <c r="AO26" s="114">
        <v>0</v>
      </c>
    </row>
    <row r="27" spans="1:41">
      <c r="A27" s="111">
        <v>830023202</v>
      </c>
      <c r="B27" s="112" t="s">
        <v>13</v>
      </c>
      <c r="C27" s="112" t="s">
        <v>111</v>
      </c>
      <c r="D27" s="112">
        <v>118716</v>
      </c>
      <c r="E27" s="112" t="s">
        <v>151</v>
      </c>
      <c r="F27" s="112" t="s">
        <v>152</v>
      </c>
      <c r="G27" s="113">
        <v>41478</v>
      </c>
      <c r="H27" s="113">
        <v>41519</v>
      </c>
      <c r="I27" s="114">
        <v>11669274</v>
      </c>
      <c r="J27" s="114">
        <v>2943588</v>
      </c>
      <c r="K27" s="115" t="s">
        <v>9</v>
      </c>
      <c r="L27" s="116" t="s">
        <v>10</v>
      </c>
      <c r="M27" s="112" t="s">
        <v>11</v>
      </c>
      <c r="N27" s="112"/>
      <c r="O27" s="112" t="s">
        <v>175</v>
      </c>
      <c r="P27" s="112" t="s">
        <v>177</v>
      </c>
      <c r="Q27" s="114">
        <v>0</v>
      </c>
      <c r="R27" s="117"/>
      <c r="S27" s="112" t="s">
        <v>114</v>
      </c>
      <c r="T27" s="118">
        <v>41478</v>
      </c>
      <c r="U27" s="118">
        <v>41519</v>
      </c>
      <c r="V27" s="114">
        <v>0</v>
      </c>
      <c r="W27" s="117"/>
      <c r="X27" s="117"/>
      <c r="Y27" s="117"/>
      <c r="Z27" s="117"/>
      <c r="AA27" s="117"/>
      <c r="AB27" s="114">
        <v>0</v>
      </c>
      <c r="AC27" s="114">
        <v>0</v>
      </c>
      <c r="AD27" s="114">
        <v>0</v>
      </c>
      <c r="AE27" s="114">
        <v>2943588</v>
      </c>
      <c r="AF27" s="114">
        <v>0</v>
      </c>
      <c r="AG27" s="114">
        <v>0</v>
      </c>
      <c r="AH27" s="114">
        <v>0</v>
      </c>
      <c r="AI27" s="114">
        <v>0</v>
      </c>
      <c r="AJ27" s="114">
        <v>0</v>
      </c>
      <c r="AK27" s="114">
        <v>0</v>
      </c>
      <c r="AL27" s="112"/>
      <c r="AM27" s="118"/>
      <c r="AN27" s="112"/>
      <c r="AO27" s="114">
        <v>0</v>
      </c>
    </row>
    <row r="28" spans="1:41">
      <c r="A28" s="111">
        <v>830023202</v>
      </c>
      <c r="B28" s="112" t="s">
        <v>13</v>
      </c>
      <c r="C28" s="112" t="s">
        <v>111</v>
      </c>
      <c r="D28" s="112">
        <v>162717</v>
      </c>
      <c r="E28" s="112" t="s">
        <v>153</v>
      </c>
      <c r="F28" s="112" t="s">
        <v>154</v>
      </c>
      <c r="G28" s="113">
        <v>41775</v>
      </c>
      <c r="H28" s="113">
        <v>41793</v>
      </c>
      <c r="I28" s="114">
        <v>14025219</v>
      </c>
      <c r="J28" s="114">
        <v>3190032</v>
      </c>
      <c r="K28" s="115" t="s">
        <v>9</v>
      </c>
      <c r="L28" s="116" t="s">
        <v>10</v>
      </c>
      <c r="M28" s="112" t="s">
        <v>11</v>
      </c>
      <c r="N28" s="112"/>
      <c r="O28" s="112" t="s">
        <v>175</v>
      </c>
      <c r="P28" s="112" t="s">
        <v>177</v>
      </c>
      <c r="Q28" s="114">
        <v>0</v>
      </c>
      <c r="R28" s="117"/>
      <c r="S28" s="112" t="s">
        <v>114</v>
      </c>
      <c r="T28" s="118">
        <v>41775</v>
      </c>
      <c r="U28" s="118">
        <v>41793</v>
      </c>
      <c r="V28" s="114">
        <v>0</v>
      </c>
      <c r="W28" s="117"/>
      <c r="X28" s="117"/>
      <c r="Y28" s="117"/>
      <c r="Z28" s="117"/>
      <c r="AA28" s="117"/>
      <c r="AB28" s="114">
        <v>0</v>
      </c>
      <c r="AC28" s="114">
        <v>0</v>
      </c>
      <c r="AD28" s="114">
        <v>0</v>
      </c>
      <c r="AE28" s="114">
        <v>3190032</v>
      </c>
      <c r="AF28" s="114">
        <v>0</v>
      </c>
      <c r="AG28" s="114">
        <v>0</v>
      </c>
      <c r="AH28" s="114">
        <v>0</v>
      </c>
      <c r="AI28" s="114">
        <v>0</v>
      </c>
      <c r="AJ28" s="114">
        <v>0</v>
      </c>
      <c r="AK28" s="114">
        <v>0</v>
      </c>
      <c r="AL28" s="112"/>
      <c r="AM28" s="118"/>
      <c r="AN28" s="112"/>
      <c r="AO28" s="114">
        <v>0</v>
      </c>
    </row>
    <row r="29" spans="1:41">
      <c r="A29" s="111">
        <v>830023202</v>
      </c>
      <c r="B29" s="112" t="s">
        <v>13</v>
      </c>
      <c r="C29" s="112" t="s">
        <v>111</v>
      </c>
      <c r="D29" s="112">
        <v>211803</v>
      </c>
      <c r="E29" s="112" t="s">
        <v>155</v>
      </c>
      <c r="F29" s="112" t="s">
        <v>156</v>
      </c>
      <c r="G29" s="113">
        <v>42249</v>
      </c>
      <c r="H29" s="113">
        <v>42249</v>
      </c>
      <c r="I29" s="114">
        <v>5039732</v>
      </c>
      <c r="J29" s="114">
        <v>3374952</v>
      </c>
      <c r="K29" s="115" t="s">
        <v>9</v>
      </c>
      <c r="L29" s="116" t="s">
        <v>10</v>
      </c>
      <c r="M29" s="112" t="s">
        <v>11</v>
      </c>
      <c r="N29" s="112"/>
      <c r="O29" s="112" t="s">
        <v>175</v>
      </c>
      <c r="P29" s="112" t="s">
        <v>177</v>
      </c>
      <c r="Q29" s="114">
        <v>0</v>
      </c>
      <c r="R29" s="117"/>
      <c r="S29" s="112" t="s">
        <v>114</v>
      </c>
      <c r="T29" s="118">
        <v>42121</v>
      </c>
      <c r="U29" s="118">
        <v>42249</v>
      </c>
      <c r="V29" s="114">
        <v>0</v>
      </c>
      <c r="W29" s="117"/>
      <c r="X29" s="117"/>
      <c r="Y29" s="117"/>
      <c r="Z29" s="117"/>
      <c r="AA29" s="117"/>
      <c r="AB29" s="114">
        <v>0</v>
      </c>
      <c r="AC29" s="114">
        <v>0</v>
      </c>
      <c r="AD29" s="114">
        <v>0</v>
      </c>
      <c r="AE29" s="114">
        <v>3374952</v>
      </c>
      <c r="AF29" s="114">
        <v>0</v>
      </c>
      <c r="AG29" s="114">
        <v>0</v>
      </c>
      <c r="AH29" s="114">
        <v>0</v>
      </c>
      <c r="AI29" s="114">
        <v>0</v>
      </c>
      <c r="AJ29" s="114">
        <v>0</v>
      </c>
      <c r="AK29" s="114">
        <v>0</v>
      </c>
      <c r="AL29" s="112"/>
      <c r="AM29" s="118"/>
      <c r="AN29" s="112"/>
      <c r="AO29" s="114">
        <v>0</v>
      </c>
    </row>
    <row r="30" spans="1:41">
      <c r="A30" s="111">
        <v>830023202</v>
      </c>
      <c r="B30" s="112" t="s">
        <v>13</v>
      </c>
      <c r="C30" s="112" t="s">
        <v>111</v>
      </c>
      <c r="D30" s="112">
        <v>200736</v>
      </c>
      <c r="E30" s="112" t="s">
        <v>157</v>
      </c>
      <c r="F30" s="112" t="s">
        <v>158</v>
      </c>
      <c r="G30" s="113">
        <v>42041</v>
      </c>
      <c r="H30" s="113">
        <v>42066</v>
      </c>
      <c r="I30" s="114">
        <v>4658607</v>
      </c>
      <c r="J30" s="114">
        <v>4658607</v>
      </c>
      <c r="K30" s="115" t="s">
        <v>9</v>
      </c>
      <c r="L30" s="116" t="s">
        <v>10</v>
      </c>
      <c r="M30" s="112" t="s">
        <v>11</v>
      </c>
      <c r="N30" s="112"/>
      <c r="O30" s="112" t="s">
        <v>175</v>
      </c>
      <c r="P30" s="112" t="s">
        <v>177</v>
      </c>
      <c r="Q30" s="114">
        <v>0</v>
      </c>
      <c r="R30" s="117"/>
      <c r="S30" s="112" t="s">
        <v>114</v>
      </c>
      <c r="T30" s="118">
        <v>42031</v>
      </c>
      <c r="U30" s="118">
        <v>42066</v>
      </c>
      <c r="V30" s="114">
        <v>0</v>
      </c>
      <c r="W30" s="117"/>
      <c r="X30" s="117"/>
      <c r="Y30" s="117"/>
      <c r="Z30" s="117"/>
      <c r="AA30" s="117"/>
      <c r="AB30" s="114">
        <v>0</v>
      </c>
      <c r="AC30" s="114">
        <v>0</v>
      </c>
      <c r="AD30" s="114">
        <v>0</v>
      </c>
      <c r="AE30" s="114">
        <v>4658607</v>
      </c>
      <c r="AF30" s="114">
        <v>0</v>
      </c>
      <c r="AG30" s="114">
        <v>0</v>
      </c>
      <c r="AH30" s="114">
        <v>0</v>
      </c>
      <c r="AI30" s="114">
        <v>0</v>
      </c>
      <c r="AJ30" s="114">
        <v>0</v>
      </c>
      <c r="AK30" s="114">
        <v>0</v>
      </c>
      <c r="AL30" s="112"/>
      <c r="AM30" s="118"/>
      <c r="AN30" s="112"/>
      <c r="AO30" s="114">
        <v>0</v>
      </c>
    </row>
    <row r="31" spans="1:41">
      <c r="A31" s="111">
        <v>830023202</v>
      </c>
      <c r="B31" s="112" t="s">
        <v>13</v>
      </c>
      <c r="C31" s="112" t="s">
        <v>111</v>
      </c>
      <c r="D31" s="112">
        <v>269677</v>
      </c>
      <c r="E31" s="112" t="s">
        <v>159</v>
      </c>
      <c r="F31" s="112" t="s">
        <v>160</v>
      </c>
      <c r="G31" s="113">
        <v>42565</v>
      </c>
      <c r="H31" s="113">
        <v>42584</v>
      </c>
      <c r="I31" s="114">
        <v>5585158</v>
      </c>
      <c r="J31" s="114">
        <v>5585158</v>
      </c>
      <c r="K31" s="115" t="s">
        <v>9</v>
      </c>
      <c r="L31" s="116" t="s">
        <v>10</v>
      </c>
      <c r="M31" s="112" t="s">
        <v>11</v>
      </c>
      <c r="N31" s="112"/>
      <c r="O31" s="112" t="s">
        <v>175</v>
      </c>
      <c r="P31" s="112" t="s">
        <v>177</v>
      </c>
      <c r="Q31" s="114">
        <v>0</v>
      </c>
      <c r="R31" s="117"/>
      <c r="S31" s="112" t="s">
        <v>114</v>
      </c>
      <c r="T31" s="118">
        <v>42565</v>
      </c>
      <c r="U31" s="118">
        <v>42584</v>
      </c>
      <c r="V31" s="114">
        <v>0</v>
      </c>
      <c r="W31" s="117"/>
      <c r="X31" s="117"/>
      <c r="Y31" s="117"/>
      <c r="Z31" s="117"/>
      <c r="AA31" s="117"/>
      <c r="AB31" s="114">
        <v>0</v>
      </c>
      <c r="AC31" s="114">
        <v>0</v>
      </c>
      <c r="AD31" s="114">
        <v>0</v>
      </c>
      <c r="AE31" s="114">
        <v>5585158</v>
      </c>
      <c r="AF31" s="114">
        <v>0</v>
      </c>
      <c r="AG31" s="114">
        <v>0</v>
      </c>
      <c r="AH31" s="114">
        <v>0</v>
      </c>
      <c r="AI31" s="114">
        <v>0</v>
      </c>
      <c r="AJ31" s="114">
        <v>0</v>
      </c>
      <c r="AK31" s="114">
        <v>0</v>
      </c>
      <c r="AL31" s="112"/>
      <c r="AM31" s="118"/>
      <c r="AN31" s="112"/>
      <c r="AO31" s="114">
        <v>0</v>
      </c>
    </row>
    <row r="32" spans="1:41">
      <c r="A32" s="111">
        <v>830023202</v>
      </c>
      <c r="B32" s="112" t="s">
        <v>13</v>
      </c>
      <c r="C32" s="112" t="s">
        <v>111</v>
      </c>
      <c r="D32" s="112">
        <v>239366</v>
      </c>
      <c r="E32" s="112" t="s">
        <v>161</v>
      </c>
      <c r="F32" s="112" t="s">
        <v>162</v>
      </c>
      <c r="G32" s="113">
        <v>42335</v>
      </c>
      <c r="H32" s="113">
        <v>42340</v>
      </c>
      <c r="I32" s="114">
        <v>6349176</v>
      </c>
      <c r="J32" s="114">
        <v>6349176</v>
      </c>
      <c r="K32" s="115" t="s">
        <v>9</v>
      </c>
      <c r="L32" s="116" t="s">
        <v>10</v>
      </c>
      <c r="M32" s="112" t="s">
        <v>11</v>
      </c>
      <c r="N32" s="112"/>
      <c r="O32" s="112" t="s">
        <v>175</v>
      </c>
      <c r="P32" s="112" t="s">
        <v>177</v>
      </c>
      <c r="Q32" s="114">
        <v>0</v>
      </c>
      <c r="R32" s="117"/>
      <c r="S32" s="112" t="s">
        <v>114</v>
      </c>
      <c r="T32" s="118">
        <v>42335</v>
      </c>
      <c r="U32" s="118">
        <v>42340</v>
      </c>
      <c r="V32" s="114">
        <v>0</v>
      </c>
      <c r="W32" s="117"/>
      <c r="X32" s="117"/>
      <c r="Y32" s="117"/>
      <c r="Z32" s="117"/>
      <c r="AA32" s="117"/>
      <c r="AB32" s="114">
        <v>0</v>
      </c>
      <c r="AC32" s="114">
        <v>0</v>
      </c>
      <c r="AD32" s="114">
        <v>0</v>
      </c>
      <c r="AE32" s="114">
        <v>6349176</v>
      </c>
      <c r="AF32" s="114">
        <v>0</v>
      </c>
      <c r="AG32" s="114">
        <v>0</v>
      </c>
      <c r="AH32" s="114">
        <v>0</v>
      </c>
      <c r="AI32" s="114">
        <v>0</v>
      </c>
      <c r="AJ32" s="114">
        <v>0</v>
      </c>
      <c r="AK32" s="114">
        <v>0</v>
      </c>
      <c r="AL32" s="112"/>
      <c r="AM32" s="118"/>
      <c r="AN32" s="112"/>
      <c r="AO32" s="114">
        <v>0</v>
      </c>
    </row>
    <row r="33" spans="1:41">
      <c r="A33" s="111">
        <v>830023202</v>
      </c>
      <c r="B33" s="112" t="s">
        <v>13</v>
      </c>
      <c r="C33" s="112" t="s">
        <v>111</v>
      </c>
      <c r="D33" s="112">
        <v>202291</v>
      </c>
      <c r="E33" s="112" t="s">
        <v>163</v>
      </c>
      <c r="F33" s="112" t="s">
        <v>164</v>
      </c>
      <c r="G33" s="113">
        <v>42031</v>
      </c>
      <c r="H33" s="113">
        <v>42066</v>
      </c>
      <c r="I33" s="114">
        <v>6491034</v>
      </c>
      <c r="J33" s="114">
        <v>6491034</v>
      </c>
      <c r="K33" s="115" t="s">
        <v>9</v>
      </c>
      <c r="L33" s="116" t="s">
        <v>10</v>
      </c>
      <c r="M33" s="112" t="s">
        <v>11</v>
      </c>
      <c r="N33" s="112"/>
      <c r="O33" s="112" t="s">
        <v>175</v>
      </c>
      <c r="P33" s="112" t="s">
        <v>177</v>
      </c>
      <c r="Q33" s="114">
        <v>0</v>
      </c>
      <c r="R33" s="117"/>
      <c r="S33" s="112" t="s">
        <v>114</v>
      </c>
      <c r="T33" s="118">
        <v>42041</v>
      </c>
      <c r="U33" s="118">
        <v>42066</v>
      </c>
      <c r="V33" s="114">
        <v>0</v>
      </c>
      <c r="W33" s="117"/>
      <c r="X33" s="117"/>
      <c r="Y33" s="117"/>
      <c r="Z33" s="117"/>
      <c r="AA33" s="117"/>
      <c r="AB33" s="114">
        <v>0</v>
      </c>
      <c r="AC33" s="114">
        <v>0</v>
      </c>
      <c r="AD33" s="114">
        <v>0</v>
      </c>
      <c r="AE33" s="114">
        <v>6491034</v>
      </c>
      <c r="AF33" s="114">
        <v>0</v>
      </c>
      <c r="AG33" s="114">
        <v>0</v>
      </c>
      <c r="AH33" s="114">
        <v>0</v>
      </c>
      <c r="AI33" s="114">
        <v>0</v>
      </c>
      <c r="AJ33" s="114">
        <v>0</v>
      </c>
      <c r="AK33" s="114">
        <v>0</v>
      </c>
      <c r="AL33" s="112"/>
      <c r="AM33" s="118"/>
      <c r="AN33" s="112"/>
      <c r="AO33" s="114">
        <v>0</v>
      </c>
    </row>
    <row r="34" spans="1:41">
      <c r="A34" s="111">
        <v>830023202</v>
      </c>
      <c r="B34" s="112" t="s">
        <v>13</v>
      </c>
      <c r="C34" s="112" t="s">
        <v>111</v>
      </c>
      <c r="D34" s="112">
        <v>149794</v>
      </c>
      <c r="E34" s="112" t="s">
        <v>165</v>
      </c>
      <c r="F34" s="112" t="s">
        <v>166</v>
      </c>
      <c r="G34" s="113">
        <v>41696</v>
      </c>
      <c r="H34" s="113">
        <v>41703</v>
      </c>
      <c r="I34" s="114">
        <v>51384996</v>
      </c>
      <c r="J34" s="114">
        <v>7483874</v>
      </c>
      <c r="K34" s="115" t="s">
        <v>9</v>
      </c>
      <c r="L34" s="116" t="s">
        <v>10</v>
      </c>
      <c r="M34" s="112" t="s">
        <v>11</v>
      </c>
      <c r="N34" s="112"/>
      <c r="O34" s="112" t="s">
        <v>175</v>
      </c>
      <c r="P34" s="112" t="s">
        <v>177</v>
      </c>
      <c r="Q34" s="114">
        <v>0</v>
      </c>
      <c r="R34" s="117"/>
      <c r="S34" s="112" t="s">
        <v>114</v>
      </c>
      <c r="T34" s="118">
        <v>41696</v>
      </c>
      <c r="U34" s="118">
        <v>41703</v>
      </c>
      <c r="V34" s="114">
        <v>0</v>
      </c>
      <c r="W34" s="117"/>
      <c r="X34" s="117"/>
      <c r="Y34" s="117"/>
      <c r="Z34" s="117"/>
      <c r="AA34" s="117"/>
      <c r="AB34" s="114">
        <v>0</v>
      </c>
      <c r="AC34" s="114">
        <v>0</v>
      </c>
      <c r="AD34" s="114">
        <v>0</v>
      </c>
      <c r="AE34" s="114">
        <v>7483874</v>
      </c>
      <c r="AF34" s="114">
        <v>0</v>
      </c>
      <c r="AG34" s="114">
        <v>0</v>
      </c>
      <c r="AH34" s="114">
        <v>0</v>
      </c>
      <c r="AI34" s="114">
        <v>0</v>
      </c>
      <c r="AJ34" s="114">
        <v>0</v>
      </c>
      <c r="AK34" s="114">
        <v>0</v>
      </c>
      <c r="AL34" s="112"/>
      <c r="AM34" s="118"/>
      <c r="AN34" s="112"/>
      <c r="AO34" s="114">
        <v>0</v>
      </c>
    </row>
    <row r="35" spans="1:41">
      <c r="A35" s="111">
        <v>830023202</v>
      </c>
      <c r="B35" s="112" t="s">
        <v>13</v>
      </c>
      <c r="C35" s="112" t="s">
        <v>111</v>
      </c>
      <c r="D35" s="112">
        <v>176321</v>
      </c>
      <c r="E35" s="112" t="s">
        <v>169</v>
      </c>
      <c r="F35" s="112" t="s">
        <v>170</v>
      </c>
      <c r="G35" s="113">
        <v>41848</v>
      </c>
      <c r="H35" s="113">
        <v>41884</v>
      </c>
      <c r="I35" s="114">
        <v>90936452</v>
      </c>
      <c r="J35" s="114">
        <v>12160688</v>
      </c>
      <c r="K35" s="115" t="s">
        <v>9</v>
      </c>
      <c r="L35" s="116" t="s">
        <v>10</v>
      </c>
      <c r="M35" s="112" t="s">
        <v>11</v>
      </c>
      <c r="N35" s="112"/>
      <c r="O35" s="112" t="s">
        <v>175</v>
      </c>
      <c r="P35" s="112" t="s">
        <v>177</v>
      </c>
      <c r="Q35" s="114">
        <v>0</v>
      </c>
      <c r="R35" s="117"/>
      <c r="S35" s="112" t="s">
        <v>114</v>
      </c>
      <c r="T35" s="118">
        <v>41851</v>
      </c>
      <c r="U35" s="118">
        <v>41884</v>
      </c>
      <c r="V35" s="114">
        <v>0</v>
      </c>
      <c r="W35" s="117"/>
      <c r="X35" s="117"/>
      <c r="Y35" s="117"/>
      <c r="Z35" s="117"/>
      <c r="AA35" s="117"/>
      <c r="AB35" s="114">
        <v>0</v>
      </c>
      <c r="AC35" s="114">
        <v>0</v>
      </c>
      <c r="AD35" s="114">
        <v>0</v>
      </c>
      <c r="AE35" s="114">
        <v>12160688</v>
      </c>
      <c r="AF35" s="114">
        <v>0</v>
      </c>
      <c r="AG35" s="114">
        <v>0</v>
      </c>
      <c r="AH35" s="114">
        <v>0</v>
      </c>
      <c r="AI35" s="114">
        <v>0</v>
      </c>
      <c r="AJ35" s="114">
        <v>0</v>
      </c>
      <c r="AK35" s="114">
        <v>0</v>
      </c>
      <c r="AL35" s="112"/>
      <c r="AM35" s="118"/>
      <c r="AN35" s="112"/>
      <c r="AO35" s="114">
        <v>0</v>
      </c>
    </row>
    <row r="36" spans="1:41">
      <c r="A36" s="111">
        <v>830023202</v>
      </c>
      <c r="B36" s="112" t="s">
        <v>13</v>
      </c>
      <c r="C36" s="112" t="s">
        <v>111</v>
      </c>
      <c r="D36" s="112">
        <v>231471</v>
      </c>
      <c r="E36" s="112" t="s">
        <v>171</v>
      </c>
      <c r="F36" s="112" t="s">
        <v>172</v>
      </c>
      <c r="G36" s="113">
        <v>42273</v>
      </c>
      <c r="H36" s="113">
        <v>42311</v>
      </c>
      <c r="I36" s="114">
        <v>13457624</v>
      </c>
      <c r="J36" s="114">
        <v>13457624</v>
      </c>
      <c r="K36" s="115" t="s">
        <v>9</v>
      </c>
      <c r="L36" s="116" t="s">
        <v>10</v>
      </c>
      <c r="M36" s="112" t="s">
        <v>11</v>
      </c>
      <c r="N36" s="112"/>
      <c r="O36" s="112" t="s">
        <v>175</v>
      </c>
      <c r="P36" s="112" t="s">
        <v>177</v>
      </c>
      <c r="Q36" s="114">
        <v>0</v>
      </c>
      <c r="R36" s="117"/>
      <c r="S36" s="112" t="s">
        <v>114</v>
      </c>
      <c r="T36" s="118">
        <v>42273</v>
      </c>
      <c r="U36" s="118">
        <v>42311</v>
      </c>
      <c r="V36" s="114">
        <v>0</v>
      </c>
      <c r="W36" s="117"/>
      <c r="X36" s="117"/>
      <c r="Y36" s="117"/>
      <c r="Z36" s="117"/>
      <c r="AA36" s="117"/>
      <c r="AB36" s="114">
        <v>0</v>
      </c>
      <c r="AC36" s="114">
        <v>0</v>
      </c>
      <c r="AD36" s="114">
        <v>0</v>
      </c>
      <c r="AE36" s="114">
        <v>13457624</v>
      </c>
      <c r="AF36" s="114">
        <v>0</v>
      </c>
      <c r="AG36" s="114">
        <v>0</v>
      </c>
      <c r="AH36" s="114">
        <v>0</v>
      </c>
      <c r="AI36" s="114">
        <v>0</v>
      </c>
      <c r="AJ36" s="114">
        <v>0</v>
      </c>
      <c r="AK36" s="114">
        <v>0</v>
      </c>
      <c r="AL36" s="112"/>
      <c r="AM36" s="118"/>
      <c r="AN36" s="112"/>
      <c r="AO36" s="114">
        <v>0</v>
      </c>
    </row>
    <row r="37" spans="1:41">
      <c r="A37" s="111">
        <v>830023202</v>
      </c>
      <c r="B37" s="112" t="s">
        <v>13</v>
      </c>
      <c r="C37" s="112" t="s">
        <v>111</v>
      </c>
      <c r="D37" s="112">
        <v>227680</v>
      </c>
      <c r="E37" s="112" t="s">
        <v>173</v>
      </c>
      <c r="F37" s="112" t="s">
        <v>174</v>
      </c>
      <c r="G37" s="113">
        <v>42244</v>
      </c>
      <c r="H37" s="113">
        <v>42249</v>
      </c>
      <c r="I37" s="114">
        <v>74545287</v>
      </c>
      <c r="J37" s="114">
        <v>15439967</v>
      </c>
      <c r="K37" s="115" t="s">
        <v>9</v>
      </c>
      <c r="L37" s="116" t="s">
        <v>10</v>
      </c>
      <c r="M37" s="112" t="s">
        <v>11</v>
      </c>
      <c r="N37" s="112"/>
      <c r="O37" s="112" t="s">
        <v>175</v>
      </c>
      <c r="P37" s="112" t="s">
        <v>177</v>
      </c>
      <c r="Q37" s="114">
        <v>0</v>
      </c>
      <c r="R37" s="117"/>
      <c r="S37" s="112" t="s">
        <v>114</v>
      </c>
      <c r="T37" s="118">
        <v>42244</v>
      </c>
      <c r="U37" s="118">
        <v>42249</v>
      </c>
      <c r="V37" s="114">
        <v>0</v>
      </c>
      <c r="W37" s="117"/>
      <c r="X37" s="117"/>
      <c r="Y37" s="117"/>
      <c r="Z37" s="117"/>
      <c r="AA37" s="117"/>
      <c r="AB37" s="114">
        <v>0</v>
      </c>
      <c r="AC37" s="114">
        <v>0</v>
      </c>
      <c r="AD37" s="114">
        <v>0</v>
      </c>
      <c r="AE37" s="114">
        <v>15439967</v>
      </c>
      <c r="AF37" s="114">
        <v>0</v>
      </c>
      <c r="AG37" s="114">
        <v>0</v>
      </c>
      <c r="AH37" s="114">
        <v>0</v>
      </c>
      <c r="AI37" s="114">
        <v>0</v>
      </c>
      <c r="AJ37" s="114">
        <v>0</v>
      </c>
      <c r="AK37" s="114">
        <v>0</v>
      </c>
      <c r="AL37" s="112"/>
      <c r="AM37" s="118"/>
      <c r="AN37" s="112"/>
      <c r="AO37" s="114">
        <v>0</v>
      </c>
    </row>
    <row r="38" spans="1:41">
      <c r="A38" s="111">
        <v>830023202</v>
      </c>
      <c r="B38" s="112" t="s">
        <v>13</v>
      </c>
      <c r="C38" s="112" t="s">
        <v>15</v>
      </c>
      <c r="D38" s="112">
        <v>1588</v>
      </c>
      <c r="E38" s="112" t="s">
        <v>167</v>
      </c>
      <c r="F38" s="112" t="s">
        <v>168</v>
      </c>
      <c r="G38" s="113">
        <v>43376</v>
      </c>
      <c r="H38" s="113">
        <v>43501</v>
      </c>
      <c r="I38" s="114">
        <v>12340711</v>
      </c>
      <c r="J38" s="114">
        <v>8638498</v>
      </c>
      <c r="K38" s="115" t="s">
        <v>9</v>
      </c>
      <c r="L38" s="116" t="s">
        <v>10</v>
      </c>
      <c r="M38" s="112" t="s">
        <v>11</v>
      </c>
      <c r="N38" s="112"/>
      <c r="O38" s="112" t="s">
        <v>176</v>
      </c>
      <c r="P38" s="112" t="s">
        <v>93</v>
      </c>
      <c r="Q38" s="114">
        <v>0</v>
      </c>
      <c r="R38" s="117"/>
      <c r="S38" s="112" t="s">
        <v>114</v>
      </c>
      <c r="T38" s="118">
        <v>43481</v>
      </c>
      <c r="U38" s="118">
        <v>43501</v>
      </c>
      <c r="V38" s="114">
        <v>0</v>
      </c>
      <c r="W38" s="117"/>
      <c r="X38" s="117"/>
      <c r="Y38" s="117"/>
      <c r="Z38" s="117"/>
      <c r="AA38" s="117"/>
      <c r="AB38" s="114">
        <v>0</v>
      </c>
      <c r="AC38" s="114">
        <v>0</v>
      </c>
      <c r="AD38" s="114">
        <v>0</v>
      </c>
      <c r="AE38" s="114">
        <v>0</v>
      </c>
      <c r="AF38" s="114">
        <v>0</v>
      </c>
      <c r="AG38" s="114">
        <v>8638498</v>
      </c>
      <c r="AH38" s="114">
        <v>0</v>
      </c>
      <c r="AI38" s="114">
        <v>0</v>
      </c>
      <c r="AJ38" s="114">
        <v>0</v>
      </c>
      <c r="AK38" s="114">
        <v>0</v>
      </c>
      <c r="AL38" s="112"/>
      <c r="AM38" s="118"/>
      <c r="AN38" s="112"/>
      <c r="AO38" s="114">
        <v>0</v>
      </c>
    </row>
    <row r="39" spans="1:41">
      <c r="A39" s="111">
        <v>830023202</v>
      </c>
      <c r="B39" s="112" t="s">
        <v>13</v>
      </c>
      <c r="C39" s="112" t="s">
        <v>18</v>
      </c>
      <c r="D39" s="112">
        <v>88902</v>
      </c>
      <c r="E39" s="112" t="s">
        <v>95</v>
      </c>
      <c r="F39" s="112" t="s">
        <v>96</v>
      </c>
      <c r="G39" s="113">
        <v>45611</v>
      </c>
      <c r="H39" s="113">
        <v>45611</v>
      </c>
      <c r="I39" s="114">
        <v>194236351</v>
      </c>
      <c r="J39" s="114">
        <v>194236351</v>
      </c>
      <c r="K39" s="115" t="s">
        <v>19</v>
      </c>
      <c r="L39" s="116" t="s">
        <v>10</v>
      </c>
      <c r="M39" s="112" t="s">
        <v>11</v>
      </c>
      <c r="N39" s="112"/>
      <c r="O39" s="112" t="e">
        <v>#N/A</v>
      </c>
      <c r="P39" s="112" t="s">
        <v>93</v>
      </c>
      <c r="Q39" s="114">
        <v>190351623.97999999</v>
      </c>
      <c r="R39" s="117">
        <v>1222535952</v>
      </c>
      <c r="S39" s="112" t="s">
        <v>94</v>
      </c>
      <c r="T39" s="118">
        <v>45609</v>
      </c>
      <c r="U39" s="118">
        <v>45611</v>
      </c>
      <c r="V39" s="114">
        <v>0</v>
      </c>
      <c r="W39" s="117"/>
      <c r="X39" s="117"/>
      <c r="Y39" s="117"/>
      <c r="Z39" s="117"/>
      <c r="AA39" s="117"/>
      <c r="AB39" s="114">
        <v>0</v>
      </c>
      <c r="AC39" s="114">
        <v>0</v>
      </c>
      <c r="AD39" s="114">
        <v>0</v>
      </c>
      <c r="AE39" s="114">
        <v>0</v>
      </c>
      <c r="AF39" s="114">
        <v>0</v>
      </c>
      <c r="AG39" s="114">
        <v>194236351</v>
      </c>
      <c r="AH39" s="114">
        <v>0</v>
      </c>
      <c r="AI39" s="114">
        <v>0</v>
      </c>
      <c r="AJ39" s="114">
        <v>0</v>
      </c>
      <c r="AK39" s="114">
        <v>0</v>
      </c>
      <c r="AL39" s="112"/>
      <c r="AM39" s="118"/>
      <c r="AN39" s="112"/>
      <c r="AO39" s="114">
        <v>0</v>
      </c>
    </row>
    <row r="40" spans="1:41">
      <c r="A40" s="111">
        <v>830023202</v>
      </c>
      <c r="B40" s="112" t="s">
        <v>13</v>
      </c>
      <c r="C40" s="112" t="s">
        <v>18</v>
      </c>
      <c r="D40" s="112">
        <v>90443</v>
      </c>
      <c r="E40" s="112" t="s">
        <v>97</v>
      </c>
      <c r="F40" s="112" t="s">
        <v>98</v>
      </c>
      <c r="G40" s="113">
        <v>45611</v>
      </c>
      <c r="H40" s="113">
        <v>45611</v>
      </c>
      <c r="I40" s="114">
        <v>194236351</v>
      </c>
      <c r="J40" s="114">
        <v>194236351</v>
      </c>
      <c r="K40" s="115" t="s">
        <v>19</v>
      </c>
      <c r="L40" s="116" t="s">
        <v>10</v>
      </c>
      <c r="M40" s="112" t="s">
        <v>11</v>
      </c>
      <c r="N40" s="112"/>
      <c r="O40" s="112" t="e">
        <v>#N/A</v>
      </c>
      <c r="P40" s="112" t="s">
        <v>93</v>
      </c>
      <c r="Q40" s="114">
        <v>190351623.97999999</v>
      </c>
      <c r="R40" s="117">
        <v>1222542624</v>
      </c>
      <c r="S40" s="112" t="s">
        <v>94</v>
      </c>
      <c r="T40" s="118">
        <v>45610</v>
      </c>
      <c r="U40" s="118">
        <v>45611</v>
      </c>
      <c r="V40" s="114">
        <v>0</v>
      </c>
      <c r="W40" s="117"/>
      <c r="X40" s="117"/>
      <c r="Y40" s="117"/>
      <c r="Z40" s="117"/>
      <c r="AA40" s="117"/>
      <c r="AB40" s="114">
        <v>0</v>
      </c>
      <c r="AC40" s="114">
        <v>0</v>
      </c>
      <c r="AD40" s="114">
        <v>0</v>
      </c>
      <c r="AE40" s="114">
        <v>0</v>
      </c>
      <c r="AF40" s="114">
        <v>0</v>
      </c>
      <c r="AG40" s="114">
        <v>194236351</v>
      </c>
      <c r="AH40" s="114">
        <v>0</v>
      </c>
      <c r="AI40" s="114">
        <v>0</v>
      </c>
      <c r="AJ40" s="114">
        <v>0</v>
      </c>
      <c r="AK40" s="114">
        <v>0</v>
      </c>
      <c r="AL40" s="112"/>
      <c r="AM40" s="118"/>
      <c r="AN40" s="112"/>
      <c r="AO40" s="114">
        <v>0</v>
      </c>
    </row>
  </sheetData>
  <autoFilter ref="A2:AP2">
    <sortState ref="A3:AP40">
      <sortCondition ref="P2"/>
    </sortState>
  </autoFilter>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2"/>
  <sheetViews>
    <sheetView showGridLines="0" tabSelected="1" topLeftCell="A7" workbookViewId="0">
      <selection activeCell="I26" sqref="I26"/>
    </sheetView>
  </sheetViews>
  <sheetFormatPr baseColWidth="10" defaultRowHeight="12.5"/>
  <cols>
    <col min="1" max="1" width="1" style="35" customWidth="1"/>
    <col min="2" max="2" width="10.90625" style="35"/>
    <col min="3" max="3" width="17.54296875" style="35" customWidth="1"/>
    <col min="4" max="4" width="11.54296875" style="35" customWidth="1"/>
    <col min="5" max="8" width="10.90625" style="35"/>
    <col min="9" max="9" width="22.54296875" style="35" customWidth="1"/>
    <col min="10" max="10" width="14" style="35" customWidth="1"/>
    <col min="11" max="11" width="1.7265625" style="35" customWidth="1"/>
    <col min="12" max="256" width="10.90625" style="35"/>
    <col min="257" max="257" width="1" style="35" customWidth="1"/>
    <col min="258" max="258" width="10.90625" style="35"/>
    <col min="259" max="259" width="17.54296875" style="35" customWidth="1"/>
    <col min="260" max="260" width="11.54296875" style="35" customWidth="1"/>
    <col min="261" max="264" width="10.90625" style="35"/>
    <col min="265" max="265" width="22.54296875" style="35" customWidth="1"/>
    <col min="266" max="266" width="14" style="35" customWidth="1"/>
    <col min="267" max="267" width="1.7265625" style="35" customWidth="1"/>
    <col min="268" max="512" width="10.90625" style="35"/>
    <col min="513" max="513" width="1" style="35" customWidth="1"/>
    <col min="514" max="514" width="10.90625" style="35"/>
    <col min="515" max="515" width="17.54296875" style="35" customWidth="1"/>
    <col min="516" max="516" width="11.54296875" style="35" customWidth="1"/>
    <col min="517" max="520" width="10.90625" style="35"/>
    <col min="521" max="521" width="22.54296875" style="35" customWidth="1"/>
    <col min="522" max="522" width="14" style="35" customWidth="1"/>
    <col min="523" max="523" width="1.7265625" style="35" customWidth="1"/>
    <col min="524" max="768" width="10.90625" style="35"/>
    <col min="769" max="769" width="1" style="35" customWidth="1"/>
    <col min="770" max="770" width="10.90625" style="35"/>
    <col min="771" max="771" width="17.54296875" style="35" customWidth="1"/>
    <col min="772" max="772" width="11.54296875" style="35" customWidth="1"/>
    <col min="773" max="776" width="10.90625" style="35"/>
    <col min="777" max="777" width="22.54296875" style="35" customWidth="1"/>
    <col min="778" max="778" width="14" style="35" customWidth="1"/>
    <col min="779" max="779" width="1.7265625" style="35" customWidth="1"/>
    <col min="780" max="1024" width="10.90625" style="35"/>
    <col min="1025" max="1025" width="1" style="35" customWidth="1"/>
    <col min="1026" max="1026" width="10.90625" style="35"/>
    <col min="1027" max="1027" width="17.54296875" style="35" customWidth="1"/>
    <col min="1028" max="1028" width="11.54296875" style="35" customWidth="1"/>
    <col min="1029" max="1032" width="10.90625" style="35"/>
    <col min="1033" max="1033" width="22.54296875" style="35" customWidth="1"/>
    <col min="1034" max="1034" width="14" style="35" customWidth="1"/>
    <col min="1035" max="1035" width="1.7265625" style="35" customWidth="1"/>
    <col min="1036" max="1280" width="10.90625" style="35"/>
    <col min="1281" max="1281" width="1" style="35" customWidth="1"/>
    <col min="1282" max="1282" width="10.90625" style="35"/>
    <col min="1283" max="1283" width="17.54296875" style="35" customWidth="1"/>
    <col min="1284" max="1284" width="11.54296875" style="35" customWidth="1"/>
    <col min="1285" max="1288" width="10.90625" style="35"/>
    <col min="1289" max="1289" width="22.54296875" style="35" customWidth="1"/>
    <col min="1290" max="1290" width="14" style="35" customWidth="1"/>
    <col min="1291" max="1291" width="1.7265625" style="35" customWidth="1"/>
    <col min="1292" max="1536" width="10.90625" style="35"/>
    <col min="1537" max="1537" width="1" style="35" customWidth="1"/>
    <col min="1538" max="1538" width="10.90625" style="35"/>
    <col min="1539" max="1539" width="17.54296875" style="35" customWidth="1"/>
    <col min="1540" max="1540" width="11.54296875" style="35" customWidth="1"/>
    <col min="1541" max="1544" width="10.90625" style="35"/>
    <col min="1545" max="1545" width="22.54296875" style="35" customWidth="1"/>
    <col min="1546" max="1546" width="14" style="35" customWidth="1"/>
    <col min="1547" max="1547" width="1.7265625" style="35" customWidth="1"/>
    <col min="1548" max="1792" width="10.90625" style="35"/>
    <col min="1793" max="1793" width="1" style="35" customWidth="1"/>
    <col min="1794" max="1794" width="10.90625" style="35"/>
    <col min="1795" max="1795" width="17.54296875" style="35" customWidth="1"/>
    <col min="1796" max="1796" width="11.54296875" style="35" customWidth="1"/>
    <col min="1797" max="1800" width="10.90625" style="35"/>
    <col min="1801" max="1801" width="22.54296875" style="35" customWidth="1"/>
    <col min="1802" max="1802" width="14" style="35" customWidth="1"/>
    <col min="1803" max="1803" width="1.7265625" style="35" customWidth="1"/>
    <col min="1804" max="2048" width="10.90625" style="35"/>
    <col min="2049" max="2049" width="1" style="35" customWidth="1"/>
    <col min="2050" max="2050" width="10.90625" style="35"/>
    <col min="2051" max="2051" width="17.54296875" style="35" customWidth="1"/>
    <col min="2052" max="2052" width="11.54296875" style="35" customWidth="1"/>
    <col min="2053" max="2056" width="10.90625" style="35"/>
    <col min="2057" max="2057" width="22.54296875" style="35" customWidth="1"/>
    <col min="2058" max="2058" width="14" style="35" customWidth="1"/>
    <col min="2059" max="2059" width="1.7265625" style="35" customWidth="1"/>
    <col min="2060" max="2304" width="10.90625" style="35"/>
    <col min="2305" max="2305" width="1" style="35" customWidth="1"/>
    <col min="2306" max="2306" width="10.90625" style="35"/>
    <col min="2307" max="2307" width="17.54296875" style="35" customWidth="1"/>
    <col min="2308" max="2308" width="11.54296875" style="35" customWidth="1"/>
    <col min="2309" max="2312" width="10.90625" style="35"/>
    <col min="2313" max="2313" width="22.54296875" style="35" customWidth="1"/>
    <col min="2314" max="2314" width="14" style="35" customWidth="1"/>
    <col min="2315" max="2315" width="1.7265625" style="35" customWidth="1"/>
    <col min="2316" max="2560" width="10.90625" style="35"/>
    <col min="2561" max="2561" width="1" style="35" customWidth="1"/>
    <col min="2562" max="2562" width="10.90625" style="35"/>
    <col min="2563" max="2563" width="17.54296875" style="35" customWidth="1"/>
    <col min="2564" max="2564" width="11.54296875" style="35" customWidth="1"/>
    <col min="2565" max="2568" width="10.90625" style="35"/>
    <col min="2569" max="2569" width="22.54296875" style="35" customWidth="1"/>
    <col min="2570" max="2570" width="14" style="35" customWidth="1"/>
    <col min="2571" max="2571" width="1.7265625" style="35" customWidth="1"/>
    <col min="2572" max="2816" width="10.90625" style="35"/>
    <col min="2817" max="2817" width="1" style="35" customWidth="1"/>
    <col min="2818" max="2818" width="10.90625" style="35"/>
    <col min="2819" max="2819" width="17.54296875" style="35" customWidth="1"/>
    <col min="2820" max="2820" width="11.54296875" style="35" customWidth="1"/>
    <col min="2821" max="2824" width="10.90625" style="35"/>
    <col min="2825" max="2825" width="22.54296875" style="35" customWidth="1"/>
    <col min="2826" max="2826" width="14" style="35" customWidth="1"/>
    <col min="2827" max="2827" width="1.7265625" style="35" customWidth="1"/>
    <col min="2828" max="3072" width="10.90625" style="35"/>
    <col min="3073" max="3073" width="1" style="35" customWidth="1"/>
    <col min="3074" max="3074" width="10.90625" style="35"/>
    <col min="3075" max="3075" width="17.54296875" style="35" customWidth="1"/>
    <col min="3076" max="3076" width="11.54296875" style="35" customWidth="1"/>
    <col min="3077" max="3080" width="10.90625" style="35"/>
    <col min="3081" max="3081" width="22.54296875" style="35" customWidth="1"/>
    <col min="3082" max="3082" width="14" style="35" customWidth="1"/>
    <col min="3083" max="3083" width="1.7265625" style="35" customWidth="1"/>
    <col min="3084" max="3328" width="10.90625" style="35"/>
    <col min="3329" max="3329" width="1" style="35" customWidth="1"/>
    <col min="3330" max="3330" width="10.90625" style="35"/>
    <col min="3331" max="3331" width="17.54296875" style="35" customWidth="1"/>
    <col min="3332" max="3332" width="11.54296875" style="35" customWidth="1"/>
    <col min="3333" max="3336" width="10.90625" style="35"/>
    <col min="3337" max="3337" width="22.54296875" style="35" customWidth="1"/>
    <col min="3338" max="3338" width="14" style="35" customWidth="1"/>
    <col min="3339" max="3339" width="1.7265625" style="35" customWidth="1"/>
    <col min="3340" max="3584" width="10.90625" style="35"/>
    <col min="3585" max="3585" width="1" style="35" customWidth="1"/>
    <col min="3586" max="3586" width="10.90625" style="35"/>
    <col min="3587" max="3587" width="17.54296875" style="35" customWidth="1"/>
    <col min="3588" max="3588" width="11.54296875" style="35" customWidth="1"/>
    <col min="3589" max="3592" width="10.90625" style="35"/>
    <col min="3593" max="3593" width="22.54296875" style="35" customWidth="1"/>
    <col min="3594" max="3594" width="14" style="35" customWidth="1"/>
    <col min="3595" max="3595" width="1.7265625" style="35" customWidth="1"/>
    <col min="3596" max="3840" width="10.90625" style="35"/>
    <col min="3841" max="3841" width="1" style="35" customWidth="1"/>
    <col min="3842" max="3842" width="10.90625" style="35"/>
    <col min="3843" max="3843" width="17.54296875" style="35" customWidth="1"/>
    <col min="3844" max="3844" width="11.54296875" style="35" customWidth="1"/>
    <col min="3845" max="3848" width="10.90625" style="35"/>
    <col min="3849" max="3849" width="22.54296875" style="35" customWidth="1"/>
    <col min="3850" max="3850" width="14" style="35" customWidth="1"/>
    <col min="3851" max="3851" width="1.7265625" style="35" customWidth="1"/>
    <col min="3852" max="4096" width="10.90625" style="35"/>
    <col min="4097" max="4097" width="1" style="35" customWidth="1"/>
    <col min="4098" max="4098" width="10.90625" style="35"/>
    <col min="4099" max="4099" width="17.54296875" style="35" customWidth="1"/>
    <col min="4100" max="4100" width="11.54296875" style="35" customWidth="1"/>
    <col min="4101" max="4104" width="10.90625" style="35"/>
    <col min="4105" max="4105" width="22.54296875" style="35" customWidth="1"/>
    <col min="4106" max="4106" width="14" style="35" customWidth="1"/>
    <col min="4107" max="4107" width="1.7265625" style="35" customWidth="1"/>
    <col min="4108" max="4352" width="10.90625" style="35"/>
    <col min="4353" max="4353" width="1" style="35" customWidth="1"/>
    <col min="4354" max="4354" width="10.90625" style="35"/>
    <col min="4355" max="4355" width="17.54296875" style="35" customWidth="1"/>
    <col min="4356" max="4356" width="11.54296875" style="35" customWidth="1"/>
    <col min="4357" max="4360" width="10.90625" style="35"/>
    <col min="4361" max="4361" width="22.54296875" style="35" customWidth="1"/>
    <col min="4362" max="4362" width="14" style="35" customWidth="1"/>
    <col min="4363" max="4363" width="1.7265625" style="35" customWidth="1"/>
    <col min="4364" max="4608" width="10.90625" style="35"/>
    <col min="4609" max="4609" width="1" style="35" customWidth="1"/>
    <col min="4610" max="4610" width="10.90625" style="35"/>
    <col min="4611" max="4611" width="17.54296875" style="35" customWidth="1"/>
    <col min="4612" max="4612" width="11.54296875" style="35" customWidth="1"/>
    <col min="4613" max="4616" width="10.90625" style="35"/>
    <col min="4617" max="4617" width="22.54296875" style="35" customWidth="1"/>
    <col min="4618" max="4618" width="14" style="35" customWidth="1"/>
    <col min="4619" max="4619" width="1.7265625" style="35" customWidth="1"/>
    <col min="4620" max="4864" width="10.90625" style="35"/>
    <col min="4865" max="4865" width="1" style="35" customWidth="1"/>
    <col min="4866" max="4866" width="10.90625" style="35"/>
    <col min="4867" max="4867" width="17.54296875" style="35" customWidth="1"/>
    <col min="4868" max="4868" width="11.54296875" style="35" customWidth="1"/>
    <col min="4869" max="4872" width="10.90625" style="35"/>
    <col min="4873" max="4873" width="22.54296875" style="35" customWidth="1"/>
    <col min="4874" max="4874" width="14" style="35" customWidth="1"/>
    <col min="4875" max="4875" width="1.7265625" style="35" customWidth="1"/>
    <col min="4876" max="5120" width="10.90625" style="35"/>
    <col min="5121" max="5121" width="1" style="35" customWidth="1"/>
    <col min="5122" max="5122" width="10.90625" style="35"/>
    <col min="5123" max="5123" width="17.54296875" style="35" customWidth="1"/>
    <col min="5124" max="5124" width="11.54296875" style="35" customWidth="1"/>
    <col min="5125" max="5128" width="10.90625" style="35"/>
    <col min="5129" max="5129" width="22.54296875" style="35" customWidth="1"/>
    <col min="5130" max="5130" width="14" style="35" customWidth="1"/>
    <col min="5131" max="5131" width="1.7265625" style="35" customWidth="1"/>
    <col min="5132" max="5376" width="10.90625" style="35"/>
    <col min="5377" max="5377" width="1" style="35" customWidth="1"/>
    <col min="5378" max="5378" width="10.90625" style="35"/>
    <col min="5379" max="5379" width="17.54296875" style="35" customWidth="1"/>
    <col min="5380" max="5380" width="11.54296875" style="35" customWidth="1"/>
    <col min="5381" max="5384" width="10.90625" style="35"/>
    <col min="5385" max="5385" width="22.54296875" style="35" customWidth="1"/>
    <col min="5386" max="5386" width="14" style="35" customWidth="1"/>
    <col min="5387" max="5387" width="1.7265625" style="35" customWidth="1"/>
    <col min="5388" max="5632" width="10.90625" style="35"/>
    <col min="5633" max="5633" width="1" style="35" customWidth="1"/>
    <col min="5634" max="5634" width="10.90625" style="35"/>
    <col min="5635" max="5635" width="17.54296875" style="35" customWidth="1"/>
    <col min="5636" max="5636" width="11.54296875" style="35" customWidth="1"/>
    <col min="5637" max="5640" width="10.90625" style="35"/>
    <col min="5641" max="5641" width="22.54296875" style="35" customWidth="1"/>
    <col min="5642" max="5642" width="14" style="35" customWidth="1"/>
    <col min="5643" max="5643" width="1.7265625" style="35" customWidth="1"/>
    <col min="5644" max="5888" width="10.90625" style="35"/>
    <col min="5889" max="5889" width="1" style="35" customWidth="1"/>
    <col min="5890" max="5890" width="10.90625" style="35"/>
    <col min="5891" max="5891" width="17.54296875" style="35" customWidth="1"/>
    <col min="5892" max="5892" width="11.54296875" style="35" customWidth="1"/>
    <col min="5893" max="5896" width="10.90625" style="35"/>
    <col min="5897" max="5897" width="22.54296875" style="35" customWidth="1"/>
    <col min="5898" max="5898" width="14" style="35" customWidth="1"/>
    <col min="5899" max="5899" width="1.7265625" style="35" customWidth="1"/>
    <col min="5900" max="6144" width="10.90625" style="35"/>
    <col min="6145" max="6145" width="1" style="35" customWidth="1"/>
    <col min="6146" max="6146" width="10.90625" style="35"/>
    <col min="6147" max="6147" width="17.54296875" style="35" customWidth="1"/>
    <col min="6148" max="6148" width="11.54296875" style="35" customWidth="1"/>
    <col min="6149" max="6152" width="10.90625" style="35"/>
    <col min="6153" max="6153" width="22.54296875" style="35" customWidth="1"/>
    <col min="6154" max="6154" width="14" style="35" customWidth="1"/>
    <col min="6155" max="6155" width="1.7265625" style="35" customWidth="1"/>
    <col min="6156" max="6400" width="10.90625" style="35"/>
    <col min="6401" max="6401" width="1" style="35" customWidth="1"/>
    <col min="6402" max="6402" width="10.90625" style="35"/>
    <col min="6403" max="6403" width="17.54296875" style="35" customWidth="1"/>
    <col min="6404" max="6404" width="11.54296875" style="35" customWidth="1"/>
    <col min="6405" max="6408" width="10.90625" style="35"/>
    <col min="6409" max="6409" width="22.54296875" style="35" customWidth="1"/>
    <col min="6410" max="6410" width="14" style="35" customWidth="1"/>
    <col min="6411" max="6411" width="1.7265625" style="35" customWidth="1"/>
    <col min="6412" max="6656" width="10.90625" style="35"/>
    <col min="6657" max="6657" width="1" style="35" customWidth="1"/>
    <col min="6658" max="6658" width="10.90625" style="35"/>
    <col min="6659" max="6659" width="17.54296875" style="35" customWidth="1"/>
    <col min="6660" max="6660" width="11.54296875" style="35" customWidth="1"/>
    <col min="6661" max="6664" width="10.90625" style="35"/>
    <col min="6665" max="6665" width="22.54296875" style="35" customWidth="1"/>
    <col min="6666" max="6666" width="14" style="35" customWidth="1"/>
    <col min="6667" max="6667" width="1.7265625" style="35" customWidth="1"/>
    <col min="6668" max="6912" width="10.90625" style="35"/>
    <col min="6913" max="6913" width="1" style="35" customWidth="1"/>
    <col min="6914" max="6914" width="10.90625" style="35"/>
    <col min="6915" max="6915" width="17.54296875" style="35" customWidth="1"/>
    <col min="6916" max="6916" width="11.54296875" style="35" customWidth="1"/>
    <col min="6917" max="6920" width="10.90625" style="35"/>
    <col min="6921" max="6921" width="22.54296875" style="35" customWidth="1"/>
    <col min="6922" max="6922" width="14" style="35" customWidth="1"/>
    <col min="6923" max="6923" width="1.7265625" style="35" customWidth="1"/>
    <col min="6924" max="7168" width="10.90625" style="35"/>
    <col min="7169" max="7169" width="1" style="35" customWidth="1"/>
    <col min="7170" max="7170" width="10.90625" style="35"/>
    <col min="7171" max="7171" width="17.54296875" style="35" customWidth="1"/>
    <col min="7172" max="7172" width="11.54296875" style="35" customWidth="1"/>
    <col min="7173" max="7176" width="10.90625" style="35"/>
    <col min="7177" max="7177" width="22.54296875" style="35" customWidth="1"/>
    <col min="7178" max="7178" width="14" style="35" customWidth="1"/>
    <col min="7179" max="7179" width="1.7265625" style="35" customWidth="1"/>
    <col min="7180" max="7424" width="10.90625" style="35"/>
    <col min="7425" max="7425" width="1" style="35" customWidth="1"/>
    <col min="7426" max="7426" width="10.90625" style="35"/>
    <col min="7427" max="7427" width="17.54296875" style="35" customWidth="1"/>
    <col min="7428" max="7428" width="11.54296875" style="35" customWidth="1"/>
    <col min="7429" max="7432" width="10.90625" style="35"/>
    <col min="7433" max="7433" width="22.54296875" style="35" customWidth="1"/>
    <col min="7434" max="7434" width="14" style="35" customWidth="1"/>
    <col min="7435" max="7435" width="1.7265625" style="35" customWidth="1"/>
    <col min="7436" max="7680" width="10.90625" style="35"/>
    <col min="7681" max="7681" width="1" style="35" customWidth="1"/>
    <col min="7682" max="7682" width="10.90625" style="35"/>
    <col min="7683" max="7683" width="17.54296875" style="35" customWidth="1"/>
    <col min="7684" max="7684" width="11.54296875" style="35" customWidth="1"/>
    <col min="7685" max="7688" width="10.90625" style="35"/>
    <col min="7689" max="7689" width="22.54296875" style="35" customWidth="1"/>
    <col min="7690" max="7690" width="14" style="35" customWidth="1"/>
    <col min="7691" max="7691" width="1.7265625" style="35" customWidth="1"/>
    <col min="7692" max="7936" width="10.90625" style="35"/>
    <col min="7937" max="7937" width="1" style="35" customWidth="1"/>
    <col min="7938" max="7938" width="10.90625" style="35"/>
    <col min="7939" max="7939" width="17.54296875" style="35" customWidth="1"/>
    <col min="7940" max="7940" width="11.54296875" style="35" customWidth="1"/>
    <col min="7941" max="7944" width="10.90625" style="35"/>
    <col min="7945" max="7945" width="22.54296875" style="35" customWidth="1"/>
    <col min="7946" max="7946" width="14" style="35" customWidth="1"/>
    <col min="7947" max="7947" width="1.7265625" style="35" customWidth="1"/>
    <col min="7948" max="8192" width="10.90625" style="35"/>
    <col min="8193" max="8193" width="1" style="35" customWidth="1"/>
    <col min="8194" max="8194" width="10.90625" style="35"/>
    <col min="8195" max="8195" width="17.54296875" style="35" customWidth="1"/>
    <col min="8196" max="8196" width="11.54296875" style="35" customWidth="1"/>
    <col min="8197" max="8200" width="10.90625" style="35"/>
    <col min="8201" max="8201" width="22.54296875" style="35" customWidth="1"/>
    <col min="8202" max="8202" width="14" style="35" customWidth="1"/>
    <col min="8203" max="8203" width="1.7265625" style="35" customWidth="1"/>
    <col min="8204" max="8448" width="10.90625" style="35"/>
    <col min="8449" max="8449" width="1" style="35" customWidth="1"/>
    <col min="8450" max="8450" width="10.90625" style="35"/>
    <col min="8451" max="8451" width="17.54296875" style="35" customWidth="1"/>
    <col min="8452" max="8452" width="11.54296875" style="35" customWidth="1"/>
    <col min="8453" max="8456" width="10.90625" style="35"/>
    <col min="8457" max="8457" width="22.54296875" style="35" customWidth="1"/>
    <col min="8458" max="8458" width="14" style="35" customWidth="1"/>
    <col min="8459" max="8459" width="1.7265625" style="35" customWidth="1"/>
    <col min="8460" max="8704" width="10.90625" style="35"/>
    <col min="8705" max="8705" width="1" style="35" customWidth="1"/>
    <col min="8706" max="8706" width="10.90625" style="35"/>
    <col min="8707" max="8707" width="17.54296875" style="35" customWidth="1"/>
    <col min="8708" max="8708" width="11.54296875" style="35" customWidth="1"/>
    <col min="8709" max="8712" width="10.90625" style="35"/>
    <col min="8713" max="8713" width="22.54296875" style="35" customWidth="1"/>
    <col min="8714" max="8714" width="14" style="35" customWidth="1"/>
    <col min="8715" max="8715" width="1.7265625" style="35" customWidth="1"/>
    <col min="8716" max="8960" width="10.90625" style="35"/>
    <col min="8961" max="8961" width="1" style="35" customWidth="1"/>
    <col min="8962" max="8962" width="10.90625" style="35"/>
    <col min="8963" max="8963" width="17.54296875" style="35" customWidth="1"/>
    <col min="8964" max="8964" width="11.54296875" style="35" customWidth="1"/>
    <col min="8965" max="8968" width="10.90625" style="35"/>
    <col min="8969" max="8969" width="22.54296875" style="35" customWidth="1"/>
    <col min="8970" max="8970" width="14" style="35" customWidth="1"/>
    <col min="8971" max="8971" width="1.7265625" style="35" customWidth="1"/>
    <col min="8972" max="9216" width="10.90625" style="35"/>
    <col min="9217" max="9217" width="1" style="35" customWidth="1"/>
    <col min="9218" max="9218" width="10.90625" style="35"/>
    <col min="9219" max="9219" width="17.54296875" style="35" customWidth="1"/>
    <col min="9220" max="9220" width="11.54296875" style="35" customWidth="1"/>
    <col min="9221" max="9224" width="10.90625" style="35"/>
    <col min="9225" max="9225" width="22.54296875" style="35" customWidth="1"/>
    <col min="9226" max="9226" width="14" style="35" customWidth="1"/>
    <col min="9227" max="9227" width="1.7265625" style="35" customWidth="1"/>
    <col min="9228" max="9472" width="10.90625" style="35"/>
    <col min="9473" max="9473" width="1" style="35" customWidth="1"/>
    <col min="9474" max="9474" width="10.90625" style="35"/>
    <col min="9475" max="9475" width="17.54296875" style="35" customWidth="1"/>
    <col min="9476" max="9476" width="11.54296875" style="35" customWidth="1"/>
    <col min="9477" max="9480" width="10.90625" style="35"/>
    <col min="9481" max="9481" width="22.54296875" style="35" customWidth="1"/>
    <col min="9482" max="9482" width="14" style="35" customWidth="1"/>
    <col min="9483" max="9483" width="1.7265625" style="35" customWidth="1"/>
    <col min="9484" max="9728" width="10.90625" style="35"/>
    <col min="9729" max="9729" width="1" style="35" customWidth="1"/>
    <col min="9730" max="9730" width="10.90625" style="35"/>
    <col min="9731" max="9731" width="17.54296875" style="35" customWidth="1"/>
    <col min="9732" max="9732" width="11.54296875" style="35" customWidth="1"/>
    <col min="9733" max="9736" width="10.90625" style="35"/>
    <col min="9737" max="9737" width="22.54296875" style="35" customWidth="1"/>
    <col min="9738" max="9738" width="14" style="35" customWidth="1"/>
    <col min="9739" max="9739" width="1.7265625" style="35" customWidth="1"/>
    <col min="9740" max="9984" width="10.90625" style="35"/>
    <col min="9985" max="9985" width="1" style="35" customWidth="1"/>
    <col min="9986" max="9986" width="10.90625" style="35"/>
    <col min="9987" max="9987" width="17.54296875" style="35" customWidth="1"/>
    <col min="9988" max="9988" width="11.54296875" style="35" customWidth="1"/>
    <col min="9989" max="9992" width="10.90625" style="35"/>
    <col min="9993" max="9993" width="22.54296875" style="35" customWidth="1"/>
    <col min="9994" max="9994" width="14" style="35" customWidth="1"/>
    <col min="9995" max="9995" width="1.7265625" style="35" customWidth="1"/>
    <col min="9996" max="10240" width="10.90625" style="35"/>
    <col min="10241" max="10241" width="1" style="35" customWidth="1"/>
    <col min="10242" max="10242" width="10.90625" style="35"/>
    <col min="10243" max="10243" width="17.54296875" style="35" customWidth="1"/>
    <col min="10244" max="10244" width="11.54296875" style="35" customWidth="1"/>
    <col min="10245" max="10248" width="10.90625" style="35"/>
    <col min="10249" max="10249" width="22.54296875" style="35" customWidth="1"/>
    <col min="10250" max="10250" width="14" style="35" customWidth="1"/>
    <col min="10251" max="10251" width="1.7265625" style="35" customWidth="1"/>
    <col min="10252" max="10496" width="10.90625" style="35"/>
    <col min="10497" max="10497" width="1" style="35" customWidth="1"/>
    <col min="10498" max="10498" width="10.90625" style="35"/>
    <col min="10499" max="10499" width="17.54296875" style="35" customWidth="1"/>
    <col min="10500" max="10500" width="11.54296875" style="35" customWidth="1"/>
    <col min="10501" max="10504" width="10.90625" style="35"/>
    <col min="10505" max="10505" width="22.54296875" style="35" customWidth="1"/>
    <col min="10506" max="10506" width="14" style="35" customWidth="1"/>
    <col min="10507" max="10507" width="1.7265625" style="35" customWidth="1"/>
    <col min="10508" max="10752" width="10.90625" style="35"/>
    <col min="10753" max="10753" width="1" style="35" customWidth="1"/>
    <col min="10754" max="10754" width="10.90625" style="35"/>
    <col min="10755" max="10755" width="17.54296875" style="35" customWidth="1"/>
    <col min="10756" max="10756" width="11.54296875" style="35" customWidth="1"/>
    <col min="10757" max="10760" width="10.90625" style="35"/>
    <col min="10761" max="10761" width="22.54296875" style="35" customWidth="1"/>
    <col min="10762" max="10762" width="14" style="35" customWidth="1"/>
    <col min="10763" max="10763" width="1.7265625" style="35" customWidth="1"/>
    <col min="10764" max="11008" width="10.90625" style="35"/>
    <col min="11009" max="11009" width="1" style="35" customWidth="1"/>
    <col min="11010" max="11010" width="10.90625" style="35"/>
    <col min="11011" max="11011" width="17.54296875" style="35" customWidth="1"/>
    <col min="11012" max="11012" width="11.54296875" style="35" customWidth="1"/>
    <col min="11013" max="11016" width="10.90625" style="35"/>
    <col min="11017" max="11017" width="22.54296875" style="35" customWidth="1"/>
    <col min="11018" max="11018" width="14" style="35" customWidth="1"/>
    <col min="11019" max="11019" width="1.7265625" style="35" customWidth="1"/>
    <col min="11020" max="11264" width="10.90625" style="35"/>
    <col min="11265" max="11265" width="1" style="35" customWidth="1"/>
    <col min="11266" max="11266" width="10.90625" style="35"/>
    <col min="11267" max="11267" width="17.54296875" style="35" customWidth="1"/>
    <col min="11268" max="11268" width="11.54296875" style="35" customWidth="1"/>
    <col min="11269" max="11272" width="10.90625" style="35"/>
    <col min="11273" max="11273" width="22.54296875" style="35" customWidth="1"/>
    <col min="11274" max="11274" width="14" style="35" customWidth="1"/>
    <col min="11275" max="11275" width="1.7265625" style="35" customWidth="1"/>
    <col min="11276" max="11520" width="10.90625" style="35"/>
    <col min="11521" max="11521" width="1" style="35" customWidth="1"/>
    <col min="11522" max="11522" width="10.90625" style="35"/>
    <col min="11523" max="11523" width="17.54296875" style="35" customWidth="1"/>
    <col min="11524" max="11524" width="11.54296875" style="35" customWidth="1"/>
    <col min="11525" max="11528" width="10.90625" style="35"/>
    <col min="11529" max="11529" width="22.54296875" style="35" customWidth="1"/>
    <col min="11530" max="11530" width="14" style="35" customWidth="1"/>
    <col min="11531" max="11531" width="1.7265625" style="35" customWidth="1"/>
    <col min="11532" max="11776" width="10.90625" style="35"/>
    <col min="11777" max="11777" width="1" style="35" customWidth="1"/>
    <col min="11778" max="11778" width="10.90625" style="35"/>
    <col min="11779" max="11779" width="17.54296875" style="35" customWidth="1"/>
    <col min="11780" max="11780" width="11.54296875" style="35" customWidth="1"/>
    <col min="11781" max="11784" width="10.90625" style="35"/>
    <col min="11785" max="11785" width="22.54296875" style="35" customWidth="1"/>
    <col min="11786" max="11786" width="14" style="35" customWidth="1"/>
    <col min="11787" max="11787" width="1.7265625" style="35" customWidth="1"/>
    <col min="11788" max="12032" width="10.90625" style="35"/>
    <col min="12033" max="12033" width="1" style="35" customWidth="1"/>
    <col min="12034" max="12034" width="10.90625" style="35"/>
    <col min="12035" max="12035" width="17.54296875" style="35" customWidth="1"/>
    <col min="12036" max="12036" width="11.54296875" style="35" customWidth="1"/>
    <col min="12037" max="12040" width="10.90625" style="35"/>
    <col min="12041" max="12041" width="22.54296875" style="35" customWidth="1"/>
    <col min="12042" max="12042" width="14" style="35" customWidth="1"/>
    <col min="12043" max="12043" width="1.7265625" style="35" customWidth="1"/>
    <col min="12044" max="12288" width="10.90625" style="35"/>
    <col min="12289" max="12289" width="1" style="35" customWidth="1"/>
    <col min="12290" max="12290" width="10.90625" style="35"/>
    <col min="12291" max="12291" width="17.54296875" style="35" customWidth="1"/>
    <col min="12292" max="12292" width="11.54296875" style="35" customWidth="1"/>
    <col min="12293" max="12296" width="10.90625" style="35"/>
    <col min="12297" max="12297" width="22.54296875" style="35" customWidth="1"/>
    <col min="12298" max="12298" width="14" style="35" customWidth="1"/>
    <col min="12299" max="12299" width="1.7265625" style="35" customWidth="1"/>
    <col min="12300" max="12544" width="10.90625" style="35"/>
    <col min="12545" max="12545" width="1" style="35" customWidth="1"/>
    <col min="12546" max="12546" width="10.90625" style="35"/>
    <col min="12547" max="12547" width="17.54296875" style="35" customWidth="1"/>
    <col min="12548" max="12548" width="11.54296875" style="35" customWidth="1"/>
    <col min="12549" max="12552" width="10.90625" style="35"/>
    <col min="12553" max="12553" width="22.54296875" style="35" customWidth="1"/>
    <col min="12554" max="12554" width="14" style="35" customWidth="1"/>
    <col min="12555" max="12555" width="1.7265625" style="35" customWidth="1"/>
    <col min="12556" max="12800" width="10.90625" style="35"/>
    <col min="12801" max="12801" width="1" style="35" customWidth="1"/>
    <col min="12802" max="12802" width="10.90625" style="35"/>
    <col min="12803" max="12803" width="17.54296875" style="35" customWidth="1"/>
    <col min="12804" max="12804" width="11.54296875" style="35" customWidth="1"/>
    <col min="12805" max="12808" width="10.90625" style="35"/>
    <col min="12809" max="12809" width="22.54296875" style="35" customWidth="1"/>
    <col min="12810" max="12810" width="14" style="35" customWidth="1"/>
    <col min="12811" max="12811" width="1.7265625" style="35" customWidth="1"/>
    <col min="12812" max="13056" width="10.90625" style="35"/>
    <col min="13057" max="13057" width="1" style="35" customWidth="1"/>
    <col min="13058" max="13058" width="10.90625" style="35"/>
    <col min="13059" max="13059" width="17.54296875" style="35" customWidth="1"/>
    <col min="13060" max="13060" width="11.54296875" style="35" customWidth="1"/>
    <col min="13061" max="13064" width="10.90625" style="35"/>
    <col min="13065" max="13065" width="22.54296875" style="35" customWidth="1"/>
    <col min="13066" max="13066" width="14" style="35" customWidth="1"/>
    <col min="13067" max="13067" width="1.7265625" style="35" customWidth="1"/>
    <col min="13068" max="13312" width="10.90625" style="35"/>
    <col min="13313" max="13313" width="1" style="35" customWidth="1"/>
    <col min="13314" max="13314" width="10.90625" style="35"/>
    <col min="13315" max="13315" width="17.54296875" style="35" customWidth="1"/>
    <col min="13316" max="13316" width="11.54296875" style="35" customWidth="1"/>
    <col min="13317" max="13320" width="10.90625" style="35"/>
    <col min="13321" max="13321" width="22.54296875" style="35" customWidth="1"/>
    <col min="13322" max="13322" width="14" style="35" customWidth="1"/>
    <col min="13323" max="13323" width="1.7265625" style="35" customWidth="1"/>
    <col min="13324" max="13568" width="10.90625" style="35"/>
    <col min="13569" max="13569" width="1" style="35" customWidth="1"/>
    <col min="13570" max="13570" width="10.90625" style="35"/>
    <col min="13571" max="13571" width="17.54296875" style="35" customWidth="1"/>
    <col min="13572" max="13572" width="11.54296875" style="35" customWidth="1"/>
    <col min="13573" max="13576" width="10.90625" style="35"/>
    <col min="13577" max="13577" width="22.54296875" style="35" customWidth="1"/>
    <col min="13578" max="13578" width="14" style="35" customWidth="1"/>
    <col min="13579" max="13579" width="1.7265625" style="35" customWidth="1"/>
    <col min="13580" max="13824" width="10.90625" style="35"/>
    <col min="13825" max="13825" width="1" style="35" customWidth="1"/>
    <col min="13826" max="13826" width="10.90625" style="35"/>
    <col min="13827" max="13827" width="17.54296875" style="35" customWidth="1"/>
    <col min="13828" max="13828" width="11.54296875" style="35" customWidth="1"/>
    <col min="13829" max="13832" width="10.90625" style="35"/>
    <col min="13833" max="13833" width="22.54296875" style="35" customWidth="1"/>
    <col min="13834" max="13834" width="14" style="35" customWidth="1"/>
    <col min="13835" max="13835" width="1.7265625" style="35" customWidth="1"/>
    <col min="13836" max="14080" width="10.90625" style="35"/>
    <col min="14081" max="14081" width="1" style="35" customWidth="1"/>
    <col min="14082" max="14082" width="10.90625" style="35"/>
    <col min="14083" max="14083" width="17.54296875" style="35" customWidth="1"/>
    <col min="14084" max="14084" width="11.54296875" style="35" customWidth="1"/>
    <col min="14085" max="14088" width="10.90625" style="35"/>
    <col min="14089" max="14089" width="22.54296875" style="35" customWidth="1"/>
    <col min="14090" max="14090" width="14" style="35" customWidth="1"/>
    <col min="14091" max="14091" width="1.7265625" style="35" customWidth="1"/>
    <col min="14092" max="14336" width="10.90625" style="35"/>
    <col min="14337" max="14337" width="1" style="35" customWidth="1"/>
    <col min="14338" max="14338" width="10.90625" style="35"/>
    <col min="14339" max="14339" width="17.54296875" style="35" customWidth="1"/>
    <col min="14340" max="14340" width="11.54296875" style="35" customWidth="1"/>
    <col min="14341" max="14344" width="10.90625" style="35"/>
    <col min="14345" max="14345" width="22.54296875" style="35" customWidth="1"/>
    <col min="14346" max="14346" width="14" style="35" customWidth="1"/>
    <col min="14347" max="14347" width="1.7265625" style="35" customWidth="1"/>
    <col min="14348" max="14592" width="10.90625" style="35"/>
    <col min="14593" max="14593" width="1" style="35" customWidth="1"/>
    <col min="14594" max="14594" width="10.90625" style="35"/>
    <col min="14595" max="14595" width="17.54296875" style="35" customWidth="1"/>
    <col min="14596" max="14596" width="11.54296875" style="35" customWidth="1"/>
    <col min="14597" max="14600" width="10.90625" style="35"/>
    <col min="14601" max="14601" width="22.54296875" style="35" customWidth="1"/>
    <col min="14602" max="14602" width="14" style="35" customWidth="1"/>
    <col min="14603" max="14603" width="1.7265625" style="35" customWidth="1"/>
    <col min="14604" max="14848" width="10.90625" style="35"/>
    <col min="14849" max="14849" width="1" style="35" customWidth="1"/>
    <col min="14850" max="14850" width="10.90625" style="35"/>
    <col min="14851" max="14851" width="17.54296875" style="35" customWidth="1"/>
    <col min="14852" max="14852" width="11.54296875" style="35" customWidth="1"/>
    <col min="14853" max="14856" width="10.90625" style="35"/>
    <col min="14857" max="14857" width="22.54296875" style="35" customWidth="1"/>
    <col min="14858" max="14858" width="14" style="35" customWidth="1"/>
    <col min="14859" max="14859" width="1.7265625" style="35" customWidth="1"/>
    <col min="14860" max="15104" width="10.90625" style="35"/>
    <col min="15105" max="15105" width="1" style="35" customWidth="1"/>
    <col min="15106" max="15106" width="10.90625" style="35"/>
    <col min="15107" max="15107" width="17.54296875" style="35" customWidth="1"/>
    <col min="15108" max="15108" width="11.54296875" style="35" customWidth="1"/>
    <col min="15109" max="15112" width="10.90625" style="35"/>
    <col min="15113" max="15113" width="22.54296875" style="35" customWidth="1"/>
    <col min="15114" max="15114" width="14" style="35" customWidth="1"/>
    <col min="15115" max="15115" width="1.7265625" style="35" customWidth="1"/>
    <col min="15116" max="15360" width="10.90625" style="35"/>
    <col min="15361" max="15361" width="1" style="35" customWidth="1"/>
    <col min="15362" max="15362" width="10.90625" style="35"/>
    <col min="15363" max="15363" width="17.54296875" style="35" customWidth="1"/>
    <col min="15364" max="15364" width="11.54296875" style="35" customWidth="1"/>
    <col min="15365" max="15368" width="10.90625" style="35"/>
    <col min="15369" max="15369" width="22.54296875" style="35" customWidth="1"/>
    <col min="15370" max="15370" width="14" style="35" customWidth="1"/>
    <col min="15371" max="15371" width="1.7265625" style="35" customWidth="1"/>
    <col min="15372" max="15616" width="10.90625" style="35"/>
    <col min="15617" max="15617" width="1" style="35" customWidth="1"/>
    <col min="15618" max="15618" width="10.90625" style="35"/>
    <col min="15619" max="15619" width="17.54296875" style="35" customWidth="1"/>
    <col min="15620" max="15620" width="11.54296875" style="35" customWidth="1"/>
    <col min="15621" max="15624" width="10.90625" style="35"/>
    <col min="15625" max="15625" width="22.54296875" style="35" customWidth="1"/>
    <col min="15626" max="15626" width="14" style="35" customWidth="1"/>
    <col min="15627" max="15627" width="1.7265625" style="35" customWidth="1"/>
    <col min="15628" max="15872" width="10.90625" style="35"/>
    <col min="15873" max="15873" width="1" style="35" customWidth="1"/>
    <col min="15874" max="15874" width="10.90625" style="35"/>
    <col min="15875" max="15875" width="17.54296875" style="35" customWidth="1"/>
    <col min="15876" max="15876" width="11.54296875" style="35" customWidth="1"/>
    <col min="15877" max="15880" width="10.90625" style="35"/>
    <col min="15881" max="15881" width="22.54296875" style="35" customWidth="1"/>
    <col min="15882" max="15882" width="14" style="35" customWidth="1"/>
    <col min="15883" max="15883" width="1.7265625" style="35" customWidth="1"/>
    <col min="15884" max="16128" width="10.90625" style="35"/>
    <col min="16129" max="16129" width="1" style="35" customWidth="1"/>
    <col min="16130" max="16130" width="10.90625" style="35"/>
    <col min="16131" max="16131" width="17.54296875" style="35" customWidth="1"/>
    <col min="16132" max="16132" width="11.54296875" style="35" customWidth="1"/>
    <col min="16133" max="16136" width="10.90625" style="35"/>
    <col min="16137" max="16137" width="22.54296875" style="35" customWidth="1"/>
    <col min="16138" max="16138" width="14" style="35" customWidth="1"/>
    <col min="16139" max="16139" width="1.7265625" style="35" customWidth="1"/>
    <col min="16140" max="16384" width="10.90625" style="35"/>
  </cols>
  <sheetData>
    <row r="1" spans="2:10" ht="6" customHeight="1" thickBot="1"/>
    <row r="2" spans="2:10" ht="19.5" customHeight="1">
      <c r="B2" s="36"/>
      <c r="C2" s="37"/>
      <c r="D2" s="86" t="s">
        <v>20</v>
      </c>
      <c r="E2" s="87"/>
      <c r="F2" s="87"/>
      <c r="G2" s="87"/>
      <c r="H2" s="87"/>
      <c r="I2" s="88"/>
      <c r="J2" s="92" t="s">
        <v>21</v>
      </c>
    </row>
    <row r="3" spans="2:10" ht="15.75" customHeight="1" thickBot="1">
      <c r="B3" s="38"/>
      <c r="C3" s="39"/>
      <c r="D3" s="89"/>
      <c r="E3" s="90"/>
      <c r="F3" s="90"/>
      <c r="G3" s="90"/>
      <c r="H3" s="90"/>
      <c r="I3" s="91"/>
      <c r="J3" s="93"/>
    </row>
    <row r="4" spans="2:10" ht="13">
      <c r="B4" s="38"/>
      <c r="C4" s="39"/>
      <c r="D4" s="40"/>
      <c r="E4" s="41"/>
      <c r="F4" s="41"/>
      <c r="G4" s="41"/>
      <c r="H4" s="41"/>
      <c r="I4" s="42"/>
      <c r="J4" s="43"/>
    </row>
    <row r="5" spans="2:10" ht="13">
      <c r="B5" s="38"/>
      <c r="C5" s="39"/>
      <c r="D5" s="44" t="s">
        <v>22</v>
      </c>
      <c r="E5" s="45"/>
      <c r="F5" s="45"/>
      <c r="G5" s="45"/>
      <c r="H5" s="45"/>
      <c r="I5" s="46"/>
      <c r="J5" s="46" t="s">
        <v>23</v>
      </c>
    </row>
    <row r="6" spans="2:10" ht="13.5" thickBot="1">
      <c r="B6" s="47"/>
      <c r="C6" s="48"/>
      <c r="D6" s="49"/>
      <c r="E6" s="50"/>
      <c r="F6" s="50"/>
      <c r="G6" s="50"/>
      <c r="H6" s="50"/>
      <c r="I6" s="51"/>
      <c r="J6" s="52"/>
    </row>
    <row r="7" spans="2:10">
      <c r="B7" s="53"/>
      <c r="J7" s="54"/>
    </row>
    <row r="8" spans="2:10">
      <c r="B8" s="53"/>
      <c r="J8" s="54"/>
    </row>
    <row r="9" spans="2:10">
      <c r="B9" s="53"/>
      <c r="C9" s="35" t="s">
        <v>24</v>
      </c>
      <c r="J9" s="54"/>
    </row>
    <row r="10" spans="2:10" ht="13">
      <c r="B10" s="53"/>
      <c r="C10" s="55"/>
      <c r="E10" s="56"/>
      <c r="H10" s="57"/>
      <c r="J10" s="54"/>
    </row>
    <row r="11" spans="2:10">
      <c r="B11" s="53"/>
      <c r="J11" s="54"/>
    </row>
    <row r="12" spans="2:10" ht="13">
      <c r="B12" s="53"/>
      <c r="C12" s="55" t="s">
        <v>58</v>
      </c>
      <c r="J12" s="54"/>
    </row>
    <row r="13" spans="2:10" ht="13">
      <c r="B13" s="53"/>
      <c r="C13" s="55" t="s">
        <v>59</v>
      </c>
      <c r="J13" s="54"/>
    </row>
    <row r="14" spans="2:10">
      <c r="B14" s="53"/>
      <c r="J14" s="54"/>
    </row>
    <row r="15" spans="2:10">
      <c r="B15" s="53"/>
      <c r="C15" s="35" t="s">
        <v>25</v>
      </c>
      <c r="J15" s="54"/>
    </row>
    <row r="16" spans="2:10">
      <c r="B16" s="53"/>
      <c r="C16" s="58"/>
      <c r="J16" s="54"/>
    </row>
    <row r="17" spans="2:10" ht="13">
      <c r="B17" s="53"/>
      <c r="C17" s="35" t="s">
        <v>26</v>
      </c>
      <c r="D17" s="56"/>
      <c r="H17" s="59" t="s">
        <v>27</v>
      </c>
      <c r="I17" s="60" t="s">
        <v>28</v>
      </c>
      <c r="J17" s="54"/>
    </row>
    <row r="18" spans="2:10" ht="13">
      <c r="B18" s="53"/>
      <c r="C18" s="55" t="s">
        <v>29</v>
      </c>
      <c r="D18" s="55"/>
      <c r="E18" s="55"/>
      <c r="F18" s="55"/>
      <c r="H18" s="61">
        <v>38</v>
      </c>
      <c r="I18" s="62">
        <v>3135621310</v>
      </c>
      <c r="J18" s="54"/>
    </row>
    <row r="19" spans="2:10">
      <c r="B19" s="53"/>
      <c r="C19" s="35" t="s">
        <v>30</v>
      </c>
      <c r="H19" s="63">
        <v>4</v>
      </c>
      <c r="I19" s="64">
        <v>2611527298</v>
      </c>
      <c r="J19" s="54"/>
    </row>
    <row r="20" spans="2:10">
      <c r="B20" s="53"/>
      <c r="C20" s="35" t="s">
        <v>31</v>
      </c>
      <c r="H20" s="63">
        <v>1</v>
      </c>
      <c r="I20" s="64">
        <v>32967874</v>
      </c>
      <c r="J20" s="54"/>
    </row>
    <row r="21" spans="2:10">
      <c r="B21" s="53"/>
      <c r="C21" s="35" t="s">
        <v>32</v>
      </c>
      <c r="H21" s="63">
        <v>0</v>
      </c>
      <c r="I21" s="64">
        <v>0</v>
      </c>
      <c r="J21" s="54"/>
    </row>
    <row r="22" spans="2:10">
      <c r="B22" s="53"/>
      <c r="C22" s="35" t="s">
        <v>33</v>
      </c>
      <c r="H22" s="63">
        <v>0</v>
      </c>
      <c r="I22" s="64">
        <v>0</v>
      </c>
      <c r="J22" s="54"/>
    </row>
    <row r="23" spans="2:10">
      <c r="B23" s="53"/>
      <c r="C23" s="35" t="s">
        <v>175</v>
      </c>
      <c r="H23" s="63">
        <v>30</v>
      </c>
      <c r="I23" s="64">
        <v>94014938</v>
      </c>
      <c r="J23" s="54"/>
    </row>
    <row r="24" spans="2:10" ht="13" thickBot="1">
      <c r="B24" s="53"/>
      <c r="C24" s="35" t="s">
        <v>34</v>
      </c>
      <c r="H24" s="65">
        <v>0</v>
      </c>
      <c r="I24" s="66">
        <v>0</v>
      </c>
      <c r="J24" s="54"/>
    </row>
    <row r="25" spans="2:10" ht="13">
      <c r="B25" s="53"/>
      <c r="C25" s="55" t="s">
        <v>35</v>
      </c>
      <c r="D25" s="55"/>
      <c r="E25" s="55"/>
      <c r="F25" s="55"/>
      <c r="H25" s="61">
        <f>H19+H20+H21+H22+H24+H23</f>
        <v>35</v>
      </c>
      <c r="I25" s="62">
        <f>I19+I20+I21+I22+I24+I23</f>
        <v>2738510110</v>
      </c>
      <c r="J25" s="54"/>
    </row>
    <row r="26" spans="2:10">
      <c r="B26" s="53"/>
      <c r="C26" s="35" t="s">
        <v>36</v>
      </c>
      <c r="H26" s="63">
        <v>3</v>
      </c>
      <c r="I26" s="64">
        <v>397111200</v>
      </c>
      <c r="J26" s="54"/>
    </row>
    <row r="27" spans="2:10" ht="13" thickBot="1">
      <c r="B27" s="53"/>
      <c r="C27" s="35" t="s">
        <v>37</v>
      </c>
      <c r="H27" s="65">
        <v>0</v>
      </c>
      <c r="I27" s="66">
        <v>0</v>
      </c>
      <c r="J27" s="54"/>
    </row>
    <row r="28" spans="2:10" ht="13">
      <c r="B28" s="53"/>
      <c r="C28" s="55" t="s">
        <v>38</v>
      </c>
      <c r="D28" s="55"/>
      <c r="E28" s="55"/>
      <c r="F28" s="55"/>
      <c r="H28" s="61">
        <f>H26+H27</f>
        <v>3</v>
      </c>
      <c r="I28" s="62">
        <f>I26+I27</f>
        <v>397111200</v>
      </c>
      <c r="J28" s="54"/>
    </row>
    <row r="29" spans="2:10" ht="13.5" thickBot="1">
      <c r="B29" s="53"/>
      <c r="C29" s="35" t="s">
        <v>39</v>
      </c>
      <c r="D29" s="55"/>
      <c r="E29" s="55"/>
      <c r="F29" s="55"/>
      <c r="H29" s="65">
        <v>0</v>
      </c>
      <c r="I29" s="66">
        <v>0</v>
      </c>
      <c r="J29" s="54"/>
    </row>
    <row r="30" spans="2:10" ht="13">
      <c r="B30" s="53"/>
      <c r="C30" s="55" t="s">
        <v>40</v>
      </c>
      <c r="D30" s="55"/>
      <c r="E30" s="55"/>
      <c r="F30" s="55"/>
      <c r="H30" s="63">
        <f>H29</f>
        <v>0</v>
      </c>
      <c r="I30" s="64">
        <f>I29</f>
        <v>0</v>
      </c>
      <c r="J30" s="54"/>
    </row>
    <row r="31" spans="2:10" ht="13">
      <c r="B31" s="53"/>
      <c r="C31" s="55"/>
      <c r="D31" s="55"/>
      <c r="E31" s="55"/>
      <c r="F31" s="55"/>
      <c r="H31" s="67"/>
      <c r="I31" s="62"/>
      <c r="J31" s="54"/>
    </row>
    <row r="32" spans="2:10" ht="13.5" thickBot="1">
      <c r="B32" s="53"/>
      <c r="C32" s="55" t="s">
        <v>41</v>
      </c>
      <c r="D32" s="55"/>
      <c r="H32" s="68">
        <f>H25+H28+H30</f>
        <v>38</v>
      </c>
      <c r="I32" s="69">
        <f>I25+I28+I30</f>
        <v>3135621310</v>
      </c>
      <c r="J32" s="54"/>
    </row>
    <row r="33" spans="2:10" ht="13.5" thickTop="1">
      <c r="B33" s="53"/>
      <c r="C33" s="55"/>
      <c r="D33" s="55"/>
      <c r="H33" s="70">
        <f>+H18-H32</f>
        <v>0</v>
      </c>
      <c r="I33" s="64">
        <f>+I18-I32</f>
        <v>0</v>
      </c>
      <c r="J33" s="54"/>
    </row>
    <row r="34" spans="2:10">
      <c r="B34" s="53"/>
      <c r="G34" s="70"/>
      <c r="H34" s="70"/>
      <c r="I34" s="70"/>
      <c r="J34" s="54"/>
    </row>
    <row r="35" spans="2:10">
      <c r="B35" s="53"/>
      <c r="G35" s="70"/>
      <c r="H35" s="70"/>
      <c r="I35" s="70"/>
      <c r="J35" s="54"/>
    </row>
    <row r="36" spans="2:10" ht="13">
      <c r="B36" s="53"/>
      <c r="C36" s="55"/>
      <c r="G36" s="70"/>
      <c r="H36" s="70"/>
      <c r="I36" s="70"/>
      <c r="J36" s="54"/>
    </row>
    <row r="37" spans="2:10" ht="13.5" thickBot="1">
      <c r="B37" s="53"/>
      <c r="C37" s="71" t="s">
        <v>42</v>
      </c>
      <c r="D37" s="72"/>
      <c r="H37" s="71" t="s">
        <v>43</v>
      </c>
      <c r="I37" s="72"/>
      <c r="J37" s="54"/>
    </row>
    <row r="38" spans="2:10" ht="13">
      <c r="B38" s="53"/>
      <c r="C38" s="55" t="s">
        <v>44</v>
      </c>
      <c r="D38" s="70"/>
      <c r="H38" s="73" t="s">
        <v>45</v>
      </c>
      <c r="I38" s="70"/>
      <c r="J38" s="54"/>
    </row>
    <row r="39" spans="2:10" ht="13">
      <c r="B39" s="53"/>
      <c r="C39" s="55" t="s">
        <v>46</v>
      </c>
      <c r="H39" s="55" t="s">
        <v>47</v>
      </c>
      <c r="I39" s="70"/>
      <c r="J39" s="54"/>
    </row>
    <row r="40" spans="2:10">
      <c r="B40" s="53"/>
      <c r="G40" s="70"/>
      <c r="H40" s="70"/>
      <c r="I40" s="70"/>
      <c r="J40" s="54"/>
    </row>
    <row r="41" spans="2:10" ht="12.75" customHeight="1">
      <c r="B41" s="53"/>
      <c r="C41" s="94" t="s">
        <v>48</v>
      </c>
      <c r="D41" s="94"/>
      <c r="E41" s="94"/>
      <c r="F41" s="94"/>
      <c r="G41" s="94"/>
      <c r="H41" s="94"/>
      <c r="I41" s="94"/>
      <c r="J41" s="54"/>
    </row>
    <row r="42" spans="2:10" ht="18.75" customHeight="1" thickBot="1">
      <c r="B42" s="74"/>
      <c r="C42" s="75"/>
      <c r="D42" s="75"/>
      <c r="E42" s="75"/>
      <c r="F42" s="75"/>
      <c r="G42" s="75"/>
      <c r="H42" s="75"/>
      <c r="I42" s="75"/>
      <c r="J42" s="76"/>
    </row>
  </sheetData>
  <mergeCells count="3">
    <mergeCell ref="D2:I3"/>
    <mergeCell ref="J2:J3"/>
    <mergeCell ref="C41:I4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0"/>
  <sheetViews>
    <sheetView showGridLines="0" workbookViewId="0">
      <selection activeCell="C12" sqref="C12"/>
    </sheetView>
  </sheetViews>
  <sheetFormatPr baseColWidth="10" defaultColWidth="11.453125" defaultRowHeight="12.5"/>
  <cols>
    <col min="1" max="1" width="4.453125" style="35" customWidth="1"/>
    <col min="2" max="2" width="11.453125" style="35"/>
    <col min="3" max="3" width="12.81640625" style="35" customWidth="1"/>
    <col min="4" max="4" width="22" style="35" customWidth="1"/>
    <col min="5" max="8" width="11.453125" style="35"/>
    <col min="9" max="9" width="24.7265625" style="35" customWidth="1"/>
    <col min="10" max="10" width="12.54296875" style="35" customWidth="1"/>
    <col min="11" max="11" width="1.7265625" style="35" customWidth="1"/>
    <col min="12" max="256" width="11.453125" style="35"/>
    <col min="257" max="257" width="4.453125" style="35" customWidth="1"/>
    <col min="258" max="258" width="11.453125" style="35"/>
    <col min="259" max="259" width="12.81640625" style="35" customWidth="1"/>
    <col min="260" max="260" width="22" style="35" customWidth="1"/>
    <col min="261" max="264" width="11.453125" style="35"/>
    <col min="265" max="265" width="24.7265625" style="35" customWidth="1"/>
    <col min="266" max="266" width="12.54296875" style="35" customWidth="1"/>
    <col min="267" max="267" width="1.7265625" style="35" customWidth="1"/>
    <col min="268" max="512" width="11.453125" style="35"/>
    <col min="513" max="513" width="4.453125" style="35" customWidth="1"/>
    <col min="514" max="514" width="11.453125" style="35"/>
    <col min="515" max="515" width="12.81640625" style="35" customWidth="1"/>
    <col min="516" max="516" width="22" style="35" customWidth="1"/>
    <col min="517" max="520" width="11.453125" style="35"/>
    <col min="521" max="521" width="24.7265625" style="35" customWidth="1"/>
    <col min="522" max="522" width="12.54296875" style="35" customWidth="1"/>
    <col min="523" max="523" width="1.7265625" style="35" customWidth="1"/>
    <col min="524" max="768" width="11.453125" style="35"/>
    <col min="769" max="769" width="4.453125" style="35" customWidth="1"/>
    <col min="770" max="770" width="11.453125" style="35"/>
    <col min="771" max="771" width="12.81640625" style="35" customWidth="1"/>
    <col min="772" max="772" width="22" style="35" customWidth="1"/>
    <col min="773" max="776" width="11.453125" style="35"/>
    <col min="777" max="777" width="24.7265625" style="35" customWidth="1"/>
    <col min="778" max="778" width="12.54296875" style="35" customWidth="1"/>
    <col min="779" max="779" width="1.7265625" style="35" customWidth="1"/>
    <col min="780" max="1024" width="11.453125" style="35"/>
    <col min="1025" max="1025" width="4.453125" style="35" customWidth="1"/>
    <col min="1026" max="1026" width="11.453125" style="35"/>
    <col min="1027" max="1027" width="12.81640625" style="35" customWidth="1"/>
    <col min="1028" max="1028" width="22" style="35" customWidth="1"/>
    <col min="1029" max="1032" width="11.453125" style="35"/>
    <col min="1033" max="1033" width="24.7265625" style="35" customWidth="1"/>
    <col min="1034" max="1034" width="12.54296875" style="35" customWidth="1"/>
    <col min="1035" max="1035" width="1.7265625" style="35" customWidth="1"/>
    <col min="1036" max="1280" width="11.453125" style="35"/>
    <col min="1281" max="1281" width="4.453125" style="35" customWidth="1"/>
    <col min="1282" max="1282" width="11.453125" style="35"/>
    <col min="1283" max="1283" width="12.81640625" style="35" customWidth="1"/>
    <col min="1284" max="1284" width="22" style="35" customWidth="1"/>
    <col min="1285" max="1288" width="11.453125" style="35"/>
    <col min="1289" max="1289" width="24.7265625" style="35" customWidth="1"/>
    <col min="1290" max="1290" width="12.54296875" style="35" customWidth="1"/>
    <col min="1291" max="1291" width="1.7265625" style="35" customWidth="1"/>
    <col min="1292" max="1536" width="11.453125" style="35"/>
    <col min="1537" max="1537" width="4.453125" style="35" customWidth="1"/>
    <col min="1538" max="1538" width="11.453125" style="35"/>
    <col min="1539" max="1539" width="12.81640625" style="35" customWidth="1"/>
    <col min="1540" max="1540" width="22" style="35" customWidth="1"/>
    <col min="1541" max="1544" width="11.453125" style="35"/>
    <col min="1545" max="1545" width="24.7265625" style="35" customWidth="1"/>
    <col min="1546" max="1546" width="12.54296875" style="35" customWidth="1"/>
    <col min="1547" max="1547" width="1.7265625" style="35" customWidth="1"/>
    <col min="1548" max="1792" width="11.453125" style="35"/>
    <col min="1793" max="1793" width="4.453125" style="35" customWidth="1"/>
    <col min="1794" max="1794" width="11.453125" style="35"/>
    <col min="1795" max="1795" width="12.81640625" style="35" customWidth="1"/>
    <col min="1796" max="1796" width="22" style="35" customWidth="1"/>
    <col min="1797" max="1800" width="11.453125" style="35"/>
    <col min="1801" max="1801" width="24.7265625" style="35" customWidth="1"/>
    <col min="1802" max="1802" width="12.54296875" style="35" customWidth="1"/>
    <col min="1803" max="1803" width="1.7265625" style="35" customWidth="1"/>
    <col min="1804" max="2048" width="11.453125" style="35"/>
    <col min="2049" max="2049" width="4.453125" style="35" customWidth="1"/>
    <col min="2050" max="2050" width="11.453125" style="35"/>
    <col min="2051" max="2051" width="12.81640625" style="35" customWidth="1"/>
    <col min="2052" max="2052" width="22" style="35" customWidth="1"/>
    <col min="2053" max="2056" width="11.453125" style="35"/>
    <col min="2057" max="2057" width="24.7265625" style="35" customWidth="1"/>
    <col min="2058" max="2058" width="12.54296875" style="35" customWidth="1"/>
    <col min="2059" max="2059" width="1.7265625" style="35" customWidth="1"/>
    <col min="2060" max="2304" width="11.453125" style="35"/>
    <col min="2305" max="2305" width="4.453125" style="35" customWidth="1"/>
    <col min="2306" max="2306" width="11.453125" style="35"/>
    <col min="2307" max="2307" width="12.81640625" style="35" customWidth="1"/>
    <col min="2308" max="2308" width="22" style="35" customWidth="1"/>
    <col min="2309" max="2312" width="11.453125" style="35"/>
    <col min="2313" max="2313" width="24.7265625" style="35" customWidth="1"/>
    <col min="2314" max="2314" width="12.54296875" style="35" customWidth="1"/>
    <col min="2315" max="2315" width="1.7265625" style="35" customWidth="1"/>
    <col min="2316" max="2560" width="11.453125" style="35"/>
    <col min="2561" max="2561" width="4.453125" style="35" customWidth="1"/>
    <col min="2562" max="2562" width="11.453125" style="35"/>
    <col min="2563" max="2563" width="12.81640625" style="35" customWidth="1"/>
    <col min="2564" max="2564" width="22" style="35" customWidth="1"/>
    <col min="2565" max="2568" width="11.453125" style="35"/>
    <col min="2569" max="2569" width="24.7265625" style="35" customWidth="1"/>
    <col min="2570" max="2570" width="12.54296875" style="35" customWidth="1"/>
    <col min="2571" max="2571" width="1.7265625" style="35" customWidth="1"/>
    <col min="2572" max="2816" width="11.453125" style="35"/>
    <col min="2817" max="2817" width="4.453125" style="35" customWidth="1"/>
    <col min="2818" max="2818" width="11.453125" style="35"/>
    <col min="2819" max="2819" width="12.81640625" style="35" customWidth="1"/>
    <col min="2820" max="2820" width="22" style="35" customWidth="1"/>
    <col min="2821" max="2824" width="11.453125" style="35"/>
    <col min="2825" max="2825" width="24.7265625" style="35" customWidth="1"/>
    <col min="2826" max="2826" width="12.54296875" style="35" customWidth="1"/>
    <col min="2827" max="2827" width="1.7265625" style="35" customWidth="1"/>
    <col min="2828" max="3072" width="11.453125" style="35"/>
    <col min="3073" max="3073" width="4.453125" style="35" customWidth="1"/>
    <col min="3074" max="3074" width="11.453125" style="35"/>
    <col min="3075" max="3075" width="12.81640625" style="35" customWidth="1"/>
    <col min="3076" max="3076" width="22" style="35" customWidth="1"/>
    <col min="3077" max="3080" width="11.453125" style="35"/>
    <col min="3081" max="3081" width="24.7265625" style="35" customWidth="1"/>
    <col min="3082" max="3082" width="12.54296875" style="35" customWidth="1"/>
    <col min="3083" max="3083" width="1.7265625" style="35" customWidth="1"/>
    <col min="3084" max="3328" width="11.453125" style="35"/>
    <col min="3329" max="3329" width="4.453125" style="35" customWidth="1"/>
    <col min="3330" max="3330" width="11.453125" style="35"/>
    <col min="3331" max="3331" width="12.81640625" style="35" customWidth="1"/>
    <col min="3332" max="3332" width="22" style="35" customWidth="1"/>
    <col min="3333" max="3336" width="11.453125" style="35"/>
    <col min="3337" max="3337" width="24.7265625" style="35" customWidth="1"/>
    <col min="3338" max="3338" width="12.54296875" style="35" customWidth="1"/>
    <col min="3339" max="3339" width="1.7265625" style="35" customWidth="1"/>
    <col min="3340" max="3584" width="11.453125" style="35"/>
    <col min="3585" max="3585" width="4.453125" style="35" customWidth="1"/>
    <col min="3586" max="3586" width="11.453125" style="35"/>
    <col min="3587" max="3587" width="12.81640625" style="35" customWidth="1"/>
    <col min="3588" max="3588" width="22" style="35" customWidth="1"/>
    <col min="3589" max="3592" width="11.453125" style="35"/>
    <col min="3593" max="3593" width="24.7265625" style="35" customWidth="1"/>
    <col min="3594" max="3594" width="12.54296875" style="35" customWidth="1"/>
    <col min="3595" max="3595" width="1.7265625" style="35" customWidth="1"/>
    <col min="3596" max="3840" width="11.453125" style="35"/>
    <col min="3841" max="3841" width="4.453125" style="35" customWidth="1"/>
    <col min="3842" max="3842" width="11.453125" style="35"/>
    <col min="3843" max="3843" width="12.81640625" style="35" customWidth="1"/>
    <col min="3844" max="3844" width="22" style="35" customWidth="1"/>
    <col min="3845" max="3848" width="11.453125" style="35"/>
    <col min="3849" max="3849" width="24.7265625" style="35" customWidth="1"/>
    <col min="3850" max="3850" width="12.54296875" style="35" customWidth="1"/>
    <col min="3851" max="3851" width="1.7265625" style="35" customWidth="1"/>
    <col min="3852" max="4096" width="11.453125" style="35"/>
    <col min="4097" max="4097" width="4.453125" style="35" customWidth="1"/>
    <col min="4098" max="4098" width="11.453125" style="35"/>
    <col min="4099" max="4099" width="12.81640625" style="35" customWidth="1"/>
    <col min="4100" max="4100" width="22" style="35" customWidth="1"/>
    <col min="4101" max="4104" width="11.453125" style="35"/>
    <col min="4105" max="4105" width="24.7265625" style="35" customWidth="1"/>
    <col min="4106" max="4106" width="12.54296875" style="35" customWidth="1"/>
    <col min="4107" max="4107" width="1.7265625" style="35" customWidth="1"/>
    <col min="4108" max="4352" width="11.453125" style="35"/>
    <col min="4353" max="4353" width="4.453125" style="35" customWidth="1"/>
    <col min="4354" max="4354" width="11.453125" style="35"/>
    <col min="4355" max="4355" width="12.81640625" style="35" customWidth="1"/>
    <col min="4356" max="4356" width="22" style="35" customWidth="1"/>
    <col min="4357" max="4360" width="11.453125" style="35"/>
    <col min="4361" max="4361" width="24.7265625" style="35" customWidth="1"/>
    <col min="4362" max="4362" width="12.54296875" style="35" customWidth="1"/>
    <col min="4363" max="4363" width="1.7265625" style="35" customWidth="1"/>
    <col min="4364" max="4608" width="11.453125" style="35"/>
    <col min="4609" max="4609" width="4.453125" style="35" customWidth="1"/>
    <col min="4610" max="4610" width="11.453125" style="35"/>
    <col min="4611" max="4611" width="12.81640625" style="35" customWidth="1"/>
    <col min="4612" max="4612" width="22" style="35" customWidth="1"/>
    <col min="4613" max="4616" width="11.453125" style="35"/>
    <col min="4617" max="4617" width="24.7265625" style="35" customWidth="1"/>
    <col min="4618" max="4618" width="12.54296875" style="35" customWidth="1"/>
    <col min="4619" max="4619" width="1.7265625" style="35" customWidth="1"/>
    <col min="4620" max="4864" width="11.453125" style="35"/>
    <col min="4865" max="4865" width="4.453125" style="35" customWidth="1"/>
    <col min="4866" max="4866" width="11.453125" style="35"/>
    <col min="4867" max="4867" width="12.81640625" style="35" customWidth="1"/>
    <col min="4868" max="4868" width="22" style="35" customWidth="1"/>
    <col min="4869" max="4872" width="11.453125" style="35"/>
    <col min="4873" max="4873" width="24.7265625" style="35" customWidth="1"/>
    <col min="4874" max="4874" width="12.54296875" style="35" customWidth="1"/>
    <col min="4875" max="4875" width="1.7265625" style="35" customWidth="1"/>
    <col min="4876" max="5120" width="11.453125" style="35"/>
    <col min="5121" max="5121" width="4.453125" style="35" customWidth="1"/>
    <col min="5122" max="5122" width="11.453125" style="35"/>
    <col min="5123" max="5123" width="12.81640625" style="35" customWidth="1"/>
    <col min="5124" max="5124" width="22" style="35" customWidth="1"/>
    <col min="5125" max="5128" width="11.453125" style="35"/>
    <col min="5129" max="5129" width="24.7265625" style="35" customWidth="1"/>
    <col min="5130" max="5130" width="12.54296875" style="35" customWidth="1"/>
    <col min="5131" max="5131" width="1.7265625" style="35" customWidth="1"/>
    <col min="5132" max="5376" width="11.453125" style="35"/>
    <col min="5377" max="5377" width="4.453125" style="35" customWidth="1"/>
    <col min="5378" max="5378" width="11.453125" style="35"/>
    <col min="5379" max="5379" width="12.81640625" style="35" customWidth="1"/>
    <col min="5380" max="5380" width="22" style="35" customWidth="1"/>
    <col min="5381" max="5384" width="11.453125" style="35"/>
    <col min="5385" max="5385" width="24.7265625" style="35" customWidth="1"/>
    <col min="5386" max="5386" width="12.54296875" style="35" customWidth="1"/>
    <col min="5387" max="5387" width="1.7265625" style="35" customWidth="1"/>
    <col min="5388" max="5632" width="11.453125" style="35"/>
    <col min="5633" max="5633" width="4.453125" style="35" customWidth="1"/>
    <col min="5634" max="5634" width="11.453125" style="35"/>
    <col min="5635" max="5635" width="12.81640625" style="35" customWidth="1"/>
    <col min="5636" max="5636" width="22" style="35" customWidth="1"/>
    <col min="5637" max="5640" width="11.453125" style="35"/>
    <col min="5641" max="5641" width="24.7265625" style="35" customWidth="1"/>
    <col min="5642" max="5642" width="12.54296875" style="35" customWidth="1"/>
    <col min="5643" max="5643" width="1.7265625" style="35" customWidth="1"/>
    <col min="5644" max="5888" width="11.453125" style="35"/>
    <col min="5889" max="5889" width="4.453125" style="35" customWidth="1"/>
    <col min="5890" max="5890" width="11.453125" style="35"/>
    <col min="5891" max="5891" width="12.81640625" style="35" customWidth="1"/>
    <col min="5892" max="5892" width="22" style="35" customWidth="1"/>
    <col min="5893" max="5896" width="11.453125" style="35"/>
    <col min="5897" max="5897" width="24.7265625" style="35" customWidth="1"/>
    <col min="5898" max="5898" width="12.54296875" style="35" customWidth="1"/>
    <col min="5899" max="5899" width="1.7265625" style="35" customWidth="1"/>
    <col min="5900" max="6144" width="11.453125" style="35"/>
    <col min="6145" max="6145" width="4.453125" style="35" customWidth="1"/>
    <col min="6146" max="6146" width="11.453125" style="35"/>
    <col min="6147" max="6147" width="12.81640625" style="35" customWidth="1"/>
    <col min="6148" max="6148" width="22" style="35" customWidth="1"/>
    <col min="6149" max="6152" width="11.453125" style="35"/>
    <col min="6153" max="6153" width="24.7265625" style="35" customWidth="1"/>
    <col min="6154" max="6154" width="12.54296875" style="35" customWidth="1"/>
    <col min="6155" max="6155" width="1.7265625" style="35" customWidth="1"/>
    <col min="6156" max="6400" width="11.453125" style="35"/>
    <col min="6401" max="6401" width="4.453125" style="35" customWidth="1"/>
    <col min="6402" max="6402" width="11.453125" style="35"/>
    <col min="6403" max="6403" width="12.81640625" style="35" customWidth="1"/>
    <col min="6404" max="6404" width="22" style="35" customWidth="1"/>
    <col min="6405" max="6408" width="11.453125" style="35"/>
    <col min="6409" max="6409" width="24.7265625" style="35" customWidth="1"/>
    <col min="6410" max="6410" width="12.54296875" style="35" customWidth="1"/>
    <col min="6411" max="6411" width="1.7265625" style="35" customWidth="1"/>
    <col min="6412" max="6656" width="11.453125" style="35"/>
    <col min="6657" max="6657" width="4.453125" style="35" customWidth="1"/>
    <col min="6658" max="6658" width="11.453125" style="35"/>
    <col min="6659" max="6659" width="12.81640625" style="35" customWidth="1"/>
    <col min="6660" max="6660" width="22" style="35" customWidth="1"/>
    <col min="6661" max="6664" width="11.453125" style="35"/>
    <col min="6665" max="6665" width="24.7265625" style="35" customWidth="1"/>
    <col min="6666" max="6666" width="12.54296875" style="35" customWidth="1"/>
    <col min="6667" max="6667" width="1.7265625" style="35" customWidth="1"/>
    <col min="6668" max="6912" width="11.453125" style="35"/>
    <col min="6913" max="6913" width="4.453125" style="35" customWidth="1"/>
    <col min="6914" max="6914" width="11.453125" style="35"/>
    <col min="6915" max="6915" width="12.81640625" style="35" customWidth="1"/>
    <col min="6916" max="6916" width="22" style="35" customWidth="1"/>
    <col min="6917" max="6920" width="11.453125" style="35"/>
    <col min="6921" max="6921" width="24.7265625" style="35" customWidth="1"/>
    <col min="6922" max="6922" width="12.54296875" style="35" customWidth="1"/>
    <col min="6923" max="6923" width="1.7265625" style="35" customWidth="1"/>
    <col min="6924" max="7168" width="11.453125" style="35"/>
    <col min="7169" max="7169" width="4.453125" style="35" customWidth="1"/>
    <col min="7170" max="7170" width="11.453125" style="35"/>
    <col min="7171" max="7171" width="12.81640625" style="35" customWidth="1"/>
    <col min="7172" max="7172" width="22" style="35" customWidth="1"/>
    <col min="7173" max="7176" width="11.453125" style="35"/>
    <col min="7177" max="7177" width="24.7265625" style="35" customWidth="1"/>
    <col min="7178" max="7178" width="12.54296875" style="35" customWidth="1"/>
    <col min="7179" max="7179" width="1.7265625" style="35" customWidth="1"/>
    <col min="7180" max="7424" width="11.453125" style="35"/>
    <col min="7425" max="7425" width="4.453125" style="35" customWidth="1"/>
    <col min="7426" max="7426" width="11.453125" style="35"/>
    <col min="7427" max="7427" width="12.81640625" style="35" customWidth="1"/>
    <col min="7428" max="7428" width="22" style="35" customWidth="1"/>
    <col min="7429" max="7432" width="11.453125" style="35"/>
    <col min="7433" max="7433" width="24.7265625" style="35" customWidth="1"/>
    <col min="7434" max="7434" width="12.54296875" style="35" customWidth="1"/>
    <col min="7435" max="7435" width="1.7265625" style="35" customWidth="1"/>
    <col min="7436" max="7680" width="11.453125" style="35"/>
    <col min="7681" max="7681" width="4.453125" style="35" customWidth="1"/>
    <col min="7682" max="7682" width="11.453125" style="35"/>
    <col min="7683" max="7683" width="12.81640625" style="35" customWidth="1"/>
    <col min="7684" max="7684" width="22" style="35" customWidth="1"/>
    <col min="7685" max="7688" width="11.453125" style="35"/>
    <col min="7689" max="7689" width="24.7265625" style="35" customWidth="1"/>
    <col min="7690" max="7690" width="12.54296875" style="35" customWidth="1"/>
    <col min="7691" max="7691" width="1.7265625" style="35" customWidth="1"/>
    <col min="7692" max="7936" width="11.453125" style="35"/>
    <col min="7937" max="7937" width="4.453125" style="35" customWidth="1"/>
    <col min="7938" max="7938" width="11.453125" style="35"/>
    <col min="7939" max="7939" width="12.81640625" style="35" customWidth="1"/>
    <col min="7940" max="7940" width="22" style="35" customWidth="1"/>
    <col min="7941" max="7944" width="11.453125" style="35"/>
    <col min="7945" max="7945" width="24.7265625" style="35" customWidth="1"/>
    <col min="7946" max="7946" width="12.54296875" style="35" customWidth="1"/>
    <col min="7947" max="7947" width="1.7265625" style="35" customWidth="1"/>
    <col min="7948" max="8192" width="11.453125" style="35"/>
    <col min="8193" max="8193" width="4.453125" style="35" customWidth="1"/>
    <col min="8194" max="8194" width="11.453125" style="35"/>
    <col min="8195" max="8195" width="12.81640625" style="35" customWidth="1"/>
    <col min="8196" max="8196" width="22" style="35" customWidth="1"/>
    <col min="8197" max="8200" width="11.453125" style="35"/>
    <col min="8201" max="8201" width="24.7265625" style="35" customWidth="1"/>
    <col min="8202" max="8202" width="12.54296875" style="35" customWidth="1"/>
    <col min="8203" max="8203" width="1.7265625" style="35" customWidth="1"/>
    <col min="8204" max="8448" width="11.453125" style="35"/>
    <col min="8449" max="8449" width="4.453125" style="35" customWidth="1"/>
    <col min="8450" max="8450" width="11.453125" style="35"/>
    <col min="8451" max="8451" width="12.81640625" style="35" customWidth="1"/>
    <col min="8452" max="8452" width="22" style="35" customWidth="1"/>
    <col min="8453" max="8456" width="11.453125" style="35"/>
    <col min="8457" max="8457" width="24.7265625" style="35" customWidth="1"/>
    <col min="8458" max="8458" width="12.54296875" style="35" customWidth="1"/>
    <col min="8459" max="8459" width="1.7265625" style="35" customWidth="1"/>
    <col min="8460" max="8704" width="11.453125" style="35"/>
    <col min="8705" max="8705" width="4.453125" style="35" customWidth="1"/>
    <col min="8706" max="8706" width="11.453125" style="35"/>
    <col min="8707" max="8707" width="12.81640625" style="35" customWidth="1"/>
    <col min="8708" max="8708" width="22" style="35" customWidth="1"/>
    <col min="8709" max="8712" width="11.453125" style="35"/>
    <col min="8713" max="8713" width="24.7265625" style="35" customWidth="1"/>
    <col min="8714" max="8714" width="12.54296875" style="35" customWidth="1"/>
    <col min="8715" max="8715" width="1.7265625" style="35" customWidth="1"/>
    <col min="8716" max="8960" width="11.453125" style="35"/>
    <col min="8961" max="8961" width="4.453125" style="35" customWidth="1"/>
    <col min="8962" max="8962" width="11.453125" style="35"/>
    <col min="8963" max="8963" width="12.81640625" style="35" customWidth="1"/>
    <col min="8964" max="8964" width="22" style="35" customWidth="1"/>
    <col min="8965" max="8968" width="11.453125" style="35"/>
    <col min="8969" max="8969" width="24.7265625" style="35" customWidth="1"/>
    <col min="8970" max="8970" width="12.54296875" style="35" customWidth="1"/>
    <col min="8971" max="8971" width="1.7265625" style="35" customWidth="1"/>
    <col min="8972" max="9216" width="11.453125" style="35"/>
    <col min="9217" max="9217" width="4.453125" style="35" customWidth="1"/>
    <col min="9218" max="9218" width="11.453125" style="35"/>
    <col min="9219" max="9219" width="12.81640625" style="35" customWidth="1"/>
    <col min="9220" max="9220" width="22" style="35" customWidth="1"/>
    <col min="9221" max="9224" width="11.453125" style="35"/>
    <col min="9225" max="9225" width="24.7265625" style="35" customWidth="1"/>
    <col min="9226" max="9226" width="12.54296875" style="35" customWidth="1"/>
    <col min="9227" max="9227" width="1.7265625" style="35" customWidth="1"/>
    <col min="9228" max="9472" width="11.453125" style="35"/>
    <col min="9473" max="9473" width="4.453125" style="35" customWidth="1"/>
    <col min="9474" max="9474" width="11.453125" style="35"/>
    <col min="9475" max="9475" width="12.81640625" style="35" customWidth="1"/>
    <col min="9476" max="9476" width="22" style="35" customWidth="1"/>
    <col min="9477" max="9480" width="11.453125" style="35"/>
    <col min="9481" max="9481" width="24.7265625" style="35" customWidth="1"/>
    <col min="9482" max="9482" width="12.54296875" style="35" customWidth="1"/>
    <col min="9483" max="9483" width="1.7265625" style="35" customWidth="1"/>
    <col min="9484" max="9728" width="11.453125" style="35"/>
    <col min="9729" max="9729" width="4.453125" style="35" customWidth="1"/>
    <col min="9730" max="9730" width="11.453125" style="35"/>
    <col min="9731" max="9731" width="12.81640625" style="35" customWidth="1"/>
    <col min="9732" max="9732" width="22" style="35" customWidth="1"/>
    <col min="9733" max="9736" width="11.453125" style="35"/>
    <col min="9737" max="9737" width="24.7265625" style="35" customWidth="1"/>
    <col min="9738" max="9738" width="12.54296875" style="35" customWidth="1"/>
    <col min="9739" max="9739" width="1.7265625" style="35" customWidth="1"/>
    <col min="9740" max="9984" width="11.453125" style="35"/>
    <col min="9985" max="9985" width="4.453125" style="35" customWidth="1"/>
    <col min="9986" max="9986" width="11.453125" style="35"/>
    <col min="9987" max="9987" width="12.81640625" style="35" customWidth="1"/>
    <col min="9988" max="9988" width="22" style="35" customWidth="1"/>
    <col min="9989" max="9992" width="11.453125" style="35"/>
    <col min="9993" max="9993" width="24.7265625" style="35" customWidth="1"/>
    <col min="9994" max="9994" width="12.54296875" style="35" customWidth="1"/>
    <col min="9995" max="9995" width="1.7265625" style="35" customWidth="1"/>
    <col min="9996" max="10240" width="11.453125" style="35"/>
    <col min="10241" max="10241" width="4.453125" style="35" customWidth="1"/>
    <col min="10242" max="10242" width="11.453125" style="35"/>
    <col min="10243" max="10243" width="12.81640625" style="35" customWidth="1"/>
    <col min="10244" max="10244" width="22" style="35" customWidth="1"/>
    <col min="10245" max="10248" width="11.453125" style="35"/>
    <col min="10249" max="10249" width="24.7265625" style="35" customWidth="1"/>
    <col min="10250" max="10250" width="12.54296875" style="35" customWidth="1"/>
    <col min="10251" max="10251" width="1.7265625" style="35" customWidth="1"/>
    <col min="10252" max="10496" width="11.453125" style="35"/>
    <col min="10497" max="10497" width="4.453125" style="35" customWidth="1"/>
    <col min="10498" max="10498" width="11.453125" style="35"/>
    <col min="10499" max="10499" width="12.81640625" style="35" customWidth="1"/>
    <col min="10500" max="10500" width="22" style="35" customWidth="1"/>
    <col min="10501" max="10504" width="11.453125" style="35"/>
    <col min="10505" max="10505" width="24.7265625" style="35" customWidth="1"/>
    <col min="10506" max="10506" width="12.54296875" style="35" customWidth="1"/>
    <col min="10507" max="10507" width="1.7265625" style="35" customWidth="1"/>
    <col min="10508" max="10752" width="11.453125" style="35"/>
    <col min="10753" max="10753" width="4.453125" style="35" customWidth="1"/>
    <col min="10754" max="10754" width="11.453125" style="35"/>
    <col min="10755" max="10755" width="12.81640625" style="35" customWidth="1"/>
    <col min="10756" max="10756" width="22" style="35" customWidth="1"/>
    <col min="10757" max="10760" width="11.453125" style="35"/>
    <col min="10761" max="10761" width="24.7265625" style="35" customWidth="1"/>
    <col min="10762" max="10762" width="12.54296875" style="35" customWidth="1"/>
    <col min="10763" max="10763" width="1.7265625" style="35" customWidth="1"/>
    <col min="10764" max="11008" width="11.453125" style="35"/>
    <col min="11009" max="11009" width="4.453125" style="35" customWidth="1"/>
    <col min="11010" max="11010" width="11.453125" style="35"/>
    <col min="11011" max="11011" width="12.81640625" style="35" customWidth="1"/>
    <col min="11012" max="11012" width="22" style="35" customWidth="1"/>
    <col min="11013" max="11016" width="11.453125" style="35"/>
    <col min="11017" max="11017" width="24.7265625" style="35" customWidth="1"/>
    <col min="11018" max="11018" width="12.54296875" style="35" customWidth="1"/>
    <col min="11019" max="11019" width="1.7265625" style="35" customWidth="1"/>
    <col min="11020" max="11264" width="11.453125" style="35"/>
    <col min="11265" max="11265" width="4.453125" style="35" customWidth="1"/>
    <col min="11266" max="11266" width="11.453125" style="35"/>
    <col min="11267" max="11267" width="12.81640625" style="35" customWidth="1"/>
    <col min="11268" max="11268" width="22" style="35" customWidth="1"/>
    <col min="11269" max="11272" width="11.453125" style="35"/>
    <col min="11273" max="11273" width="24.7265625" style="35" customWidth="1"/>
    <col min="11274" max="11274" width="12.54296875" style="35" customWidth="1"/>
    <col min="11275" max="11275" width="1.7265625" style="35" customWidth="1"/>
    <col min="11276" max="11520" width="11.453125" style="35"/>
    <col min="11521" max="11521" width="4.453125" style="35" customWidth="1"/>
    <col min="11522" max="11522" width="11.453125" style="35"/>
    <col min="11523" max="11523" width="12.81640625" style="35" customWidth="1"/>
    <col min="11524" max="11524" width="22" style="35" customWidth="1"/>
    <col min="11525" max="11528" width="11.453125" style="35"/>
    <col min="11529" max="11529" width="24.7265625" style="35" customWidth="1"/>
    <col min="11530" max="11530" width="12.54296875" style="35" customWidth="1"/>
    <col min="11531" max="11531" width="1.7265625" style="35" customWidth="1"/>
    <col min="11532" max="11776" width="11.453125" style="35"/>
    <col min="11777" max="11777" width="4.453125" style="35" customWidth="1"/>
    <col min="11778" max="11778" width="11.453125" style="35"/>
    <col min="11779" max="11779" width="12.81640625" style="35" customWidth="1"/>
    <col min="11780" max="11780" width="22" style="35" customWidth="1"/>
    <col min="11781" max="11784" width="11.453125" style="35"/>
    <col min="11785" max="11785" width="24.7265625" style="35" customWidth="1"/>
    <col min="11786" max="11786" width="12.54296875" style="35" customWidth="1"/>
    <col min="11787" max="11787" width="1.7265625" style="35" customWidth="1"/>
    <col min="11788" max="12032" width="11.453125" style="35"/>
    <col min="12033" max="12033" width="4.453125" style="35" customWidth="1"/>
    <col min="12034" max="12034" width="11.453125" style="35"/>
    <col min="12035" max="12035" width="12.81640625" style="35" customWidth="1"/>
    <col min="12036" max="12036" width="22" style="35" customWidth="1"/>
    <col min="12037" max="12040" width="11.453125" style="35"/>
    <col min="12041" max="12041" width="24.7265625" style="35" customWidth="1"/>
    <col min="12042" max="12042" width="12.54296875" style="35" customWidth="1"/>
    <col min="12043" max="12043" width="1.7265625" style="35" customWidth="1"/>
    <col min="12044" max="12288" width="11.453125" style="35"/>
    <col min="12289" max="12289" width="4.453125" style="35" customWidth="1"/>
    <col min="12290" max="12290" width="11.453125" style="35"/>
    <col min="12291" max="12291" width="12.81640625" style="35" customWidth="1"/>
    <col min="12292" max="12292" width="22" style="35" customWidth="1"/>
    <col min="12293" max="12296" width="11.453125" style="35"/>
    <col min="12297" max="12297" width="24.7265625" style="35" customWidth="1"/>
    <col min="12298" max="12298" width="12.54296875" style="35" customWidth="1"/>
    <col min="12299" max="12299" width="1.7265625" style="35" customWidth="1"/>
    <col min="12300" max="12544" width="11.453125" style="35"/>
    <col min="12545" max="12545" width="4.453125" style="35" customWidth="1"/>
    <col min="12546" max="12546" width="11.453125" style="35"/>
    <col min="12547" max="12547" width="12.81640625" style="35" customWidth="1"/>
    <col min="12548" max="12548" width="22" style="35" customWidth="1"/>
    <col min="12549" max="12552" width="11.453125" style="35"/>
    <col min="12553" max="12553" width="24.7265625" style="35" customWidth="1"/>
    <col min="12554" max="12554" width="12.54296875" style="35" customWidth="1"/>
    <col min="12555" max="12555" width="1.7265625" style="35" customWidth="1"/>
    <col min="12556" max="12800" width="11.453125" style="35"/>
    <col min="12801" max="12801" width="4.453125" style="35" customWidth="1"/>
    <col min="12802" max="12802" width="11.453125" style="35"/>
    <col min="12803" max="12803" width="12.81640625" style="35" customWidth="1"/>
    <col min="12804" max="12804" width="22" style="35" customWidth="1"/>
    <col min="12805" max="12808" width="11.453125" style="35"/>
    <col min="12809" max="12809" width="24.7265625" style="35" customWidth="1"/>
    <col min="12810" max="12810" width="12.54296875" style="35" customWidth="1"/>
    <col min="12811" max="12811" width="1.7265625" style="35" customWidth="1"/>
    <col min="12812" max="13056" width="11.453125" style="35"/>
    <col min="13057" max="13057" width="4.453125" style="35" customWidth="1"/>
    <col min="13058" max="13058" width="11.453125" style="35"/>
    <col min="13059" max="13059" width="12.81640625" style="35" customWidth="1"/>
    <col min="13060" max="13060" width="22" style="35" customWidth="1"/>
    <col min="13061" max="13064" width="11.453125" style="35"/>
    <col min="13065" max="13065" width="24.7265625" style="35" customWidth="1"/>
    <col min="13066" max="13066" width="12.54296875" style="35" customWidth="1"/>
    <col min="13067" max="13067" width="1.7265625" style="35" customWidth="1"/>
    <col min="13068" max="13312" width="11.453125" style="35"/>
    <col min="13313" max="13313" width="4.453125" style="35" customWidth="1"/>
    <col min="13314" max="13314" width="11.453125" style="35"/>
    <col min="13315" max="13315" width="12.81640625" style="35" customWidth="1"/>
    <col min="13316" max="13316" width="22" style="35" customWidth="1"/>
    <col min="13317" max="13320" width="11.453125" style="35"/>
    <col min="13321" max="13321" width="24.7265625" style="35" customWidth="1"/>
    <col min="13322" max="13322" width="12.54296875" style="35" customWidth="1"/>
    <col min="13323" max="13323" width="1.7265625" style="35" customWidth="1"/>
    <col min="13324" max="13568" width="11.453125" style="35"/>
    <col min="13569" max="13569" width="4.453125" style="35" customWidth="1"/>
    <col min="13570" max="13570" width="11.453125" style="35"/>
    <col min="13571" max="13571" width="12.81640625" style="35" customWidth="1"/>
    <col min="13572" max="13572" width="22" style="35" customWidth="1"/>
    <col min="13573" max="13576" width="11.453125" style="35"/>
    <col min="13577" max="13577" width="24.7265625" style="35" customWidth="1"/>
    <col min="13578" max="13578" width="12.54296875" style="35" customWidth="1"/>
    <col min="13579" max="13579" width="1.7265625" style="35" customWidth="1"/>
    <col min="13580" max="13824" width="11.453125" style="35"/>
    <col min="13825" max="13825" width="4.453125" style="35" customWidth="1"/>
    <col min="13826" max="13826" width="11.453125" style="35"/>
    <col min="13827" max="13827" width="12.81640625" style="35" customWidth="1"/>
    <col min="13828" max="13828" width="22" style="35" customWidth="1"/>
    <col min="13829" max="13832" width="11.453125" style="35"/>
    <col min="13833" max="13833" width="24.7265625" style="35" customWidth="1"/>
    <col min="13834" max="13834" width="12.54296875" style="35" customWidth="1"/>
    <col min="13835" max="13835" width="1.7265625" style="35" customWidth="1"/>
    <col min="13836" max="14080" width="11.453125" style="35"/>
    <col min="14081" max="14081" width="4.453125" style="35" customWidth="1"/>
    <col min="14082" max="14082" width="11.453125" style="35"/>
    <col min="14083" max="14083" width="12.81640625" style="35" customWidth="1"/>
    <col min="14084" max="14084" width="22" style="35" customWidth="1"/>
    <col min="14085" max="14088" width="11.453125" style="35"/>
    <col min="14089" max="14089" width="24.7265625" style="35" customWidth="1"/>
    <col min="14090" max="14090" width="12.54296875" style="35" customWidth="1"/>
    <col min="14091" max="14091" width="1.7265625" style="35" customWidth="1"/>
    <col min="14092" max="14336" width="11.453125" style="35"/>
    <col min="14337" max="14337" width="4.453125" style="35" customWidth="1"/>
    <col min="14338" max="14338" width="11.453125" style="35"/>
    <col min="14339" max="14339" width="12.81640625" style="35" customWidth="1"/>
    <col min="14340" max="14340" width="22" style="35" customWidth="1"/>
    <col min="14341" max="14344" width="11.453125" style="35"/>
    <col min="14345" max="14345" width="24.7265625" style="35" customWidth="1"/>
    <col min="14346" max="14346" width="12.54296875" style="35" customWidth="1"/>
    <col min="14347" max="14347" width="1.7265625" style="35" customWidth="1"/>
    <col min="14348" max="14592" width="11.453125" style="35"/>
    <col min="14593" max="14593" width="4.453125" style="35" customWidth="1"/>
    <col min="14594" max="14594" width="11.453125" style="35"/>
    <col min="14595" max="14595" width="12.81640625" style="35" customWidth="1"/>
    <col min="14596" max="14596" width="22" style="35" customWidth="1"/>
    <col min="14597" max="14600" width="11.453125" style="35"/>
    <col min="14601" max="14601" width="24.7265625" style="35" customWidth="1"/>
    <col min="14602" max="14602" width="12.54296875" style="35" customWidth="1"/>
    <col min="14603" max="14603" width="1.7265625" style="35" customWidth="1"/>
    <col min="14604" max="14848" width="11.453125" style="35"/>
    <col min="14849" max="14849" width="4.453125" style="35" customWidth="1"/>
    <col min="14850" max="14850" width="11.453125" style="35"/>
    <col min="14851" max="14851" width="12.81640625" style="35" customWidth="1"/>
    <col min="14852" max="14852" width="22" style="35" customWidth="1"/>
    <col min="14853" max="14856" width="11.453125" style="35"/>
    <col min="14857" max="14857" width="24.7265625" style="35" customWidth="1"/>
    <col min="14858" max="14858" width="12.54296875" style="35" customWidth="1"/>
    <col min="14859" max="14859" width="1.7265625" style="35" customWidth="1"/>
    <col min="14860" max="15104" width="11.453125" style="35"/>
    <col min="15105" max="15105" width="4.453125" style="35" customWidth="1"/>
    <col min="15106" max="15106" width="11.453125" style="35"/>
    <col min="15107" max="15107" width="12.81640625" style="35" customWidth="1"/>
    <col min="15108" max="15108" width="22" style="35" customWidth="1"/>
    <col min="15109" max="15112" width="11.453125" style="35"/>
    <col min="15113" max="15113" width="24.7265625" style="35" customWidth="1"/>
    <col min="15114" max="15114" width="12.54296875" style="35" customWidth="1"/>
    <col min="15115" max="15115" width="1.7265625" style="35" customWidth="1"/>
    <col min="15116" max="15360" width="11.453125" style="35"/>
    <col min="15361" max="15361" width="4.453125" style="35" customWidth="1"/>
    <col min="15362" max="15362" width="11.453125" style="35"/>
    <col min="15363" max="15363" width="12.81640625" style="35" customWidth="1"/>
    <col min="15364" max="15364" width="22" style="35" customWidth="1"/>
    <col min="15365" max="15368" width="11.453125" style="35"/>
    <col min="15369" max="15369" width="24.7265625" style="35" customWidth="1"/>
    <col min="15370" max="15370" width="12.54296875" style="35" customWidth="1"/>
    <col min="15371" max="15371" width="1.7265625" style="35" customWidth="1"/>
    <col min="15372" max="15616" width="11.453125" style="35"/>
    <col min="15617" max="15617" width="4.453125" style="35" customWidth="1"/>
    <col min="15618" max="15618" width="11.453125" style="35"/>
    <col min="15619" max="15619" width="12.81640625" style="35" customWidth="1"/>
    <col min="15620" max="15620" width="22" style="35" customWidth="1"/>
    <col min="15621" max="15624" width="11.453125" style="35"/>
    <col min="15625" max="15625" width="24.7265625" style="35" customWidth="1"/>
    <col min="15626" max="15626" width="12.54296875" style="35" customWidth="1"/>
    <col min="15627" max="15627" width="1.7265625" style="35" customWidth="1"/>
    <col min="15628" max="15872" width="11.453125" style="35"/>
    <col min="15873" max="15873" width="4.453125" style="35" customWidth="1"/>
    <col min="15874" max="15874" width="11.453125" style="35"/>
    <col min="15875" max="15875" width="12.81640625" style="35" customWidth="1"/>
    <col min="15876" max="15876" width="22" style="35" customWidth="1"/>
    <col min="15877" max="15880" width="11.453125" style="35"/>
    <col min="15881" max="15881" width="24.7265625" style="35" customWidth="1"/>
    <col min="15882" max="15882" width="12.54296875" style="35" customWidth="1"/>
    <col min="15883" max="15883" width="1.7265625" style="35" customWidth="1"/>
    <col min="15884" max="16128" width="11.453125" style="35"/>
    <col min="16129" max="16129" width="4.453125" style="35" customWidth="1"/>
    <col min="16130" max="16130" width="11.453125" style="35"/>
    <col min="16131" max="16131" width="12.81640625" style="35" customWidth="1"/>
    <col min="16132" max="16132" width="22" style="35" customWidth="1"/>
    <col min="16133" max="16136" width="11.453125" style="35"/>
    <col min="16137" max="16137" width="24.7265625" style="35" customWidth="1"/>
    <col min="16138" max="16138" width="12.54296875" style="35" customWidth="1"/>
    <col min="16139" max="16139" width="1.7265625" style="35" customWidth="1"/>
    <col min="16140" max="16384" width="11.453125" style="35"/>
  </cols>
  <sheetData>
    <row r="1" spans="2:10" ht="13" thickBot="1"/>
    <row r="2" spans="2:10">
      <c r="B2" s="36"/>
      <c r="C2" s="37"/>
      <c r="D2" s="86" t="s">
        <v>49</v>
      </c>
      <c r="E2" s="87"/>
      <c r="F2" s="87"/>
      <c r="G2" s="87"/>
      <c r="H2" s="87"/>
      <c r="I2" s="88"/>
      <c r="J2" s="92" t="s">
        <v>21</v>
      </c>
    </row>
    <row r="3" spans="2:10" ht="13" thickBot="1">
      <c r="B3" s="38"/>
      <c r="C3" s="39"/>
      <c r="D3" s="89"/>
      <c r="E3" s="90"/>
      <c r="F3" s="90"/>
      <c r="G3" s="90"/>
      <c r="H3" s="90"/>
      <c r="I3" s="91"/>
      <c r="J3" s="93"/>
    </row>
    <row r="4" spans="2:10" ht="13">
      <c r="B4" s="38"/>
      <c r="C4" s="39"/>
      <c r="E4" s="41"/>
      <c r="F4" s="41"/>
      <c r="G4" s="41"/>
      <c r="H4" s="41"/>
      <c r="I4" s="42"/>
      <c r="J4" s="43"/>
    </row>
    <row r="5" spans="2:10" ht="13">
      <c r="B5" s="38"/>
      <c r="C5" s="39"/>
      <c r="D5" s="95" t="s">
        <v>50</v>
      </c>
      <c r="E5" s="96"/>
      <c r="F5" s="96"/>
      <c r="G5" s="96"/>
      <c r="H5" s="96"/>
      <c r="I5" s="97"/>
      <c r="J5" s="46" t="s">
        <v>51</v>
      </c>
    </row>
    <row r="6" spans="2:10" ht="13.5" thickBot="1">
      <c r="B6" s="47"/>
      <c r="C6" s="48"/>
      <c r="D6" s="49"/>
      <c r="E6" s="50"/>
      <c r="F6" s="50"/>
      <c r="G6" s="50"/>
      <c r="H6" s="50"/>
      <c r="I6" s="51"/>
      <c r="J6" s="52"/>
    </row>
    <row r="7" spans="2:10">
      <c r="B7" s="53"/>
      <c r="J7" s="54"/>
    </row>
    <row r="8" spans="2:10">
      <c r="B8" s="53"/>
      <c r="J8" s="54"/>
    </row>
    <row r="9" spans="2:10">
      <c r="B9" s="53"/>
      <c r="C9" s="35" t="s">
        <v>24</v>
      </c>
      <c r="D9" s="57"/>
      <c r="E9" s="56"/>
      <c r="J9" s="54"/>
    </row>
    <row r="10" spans="2:10" ht="13">
      <c r="B10" s="53"/>
      <c r="C10" s="55"/>
      <c r="J10" s="54"/>
    </row>
    <row r="11" spans="2:10" ht="13">
      <c r="B11" s="53"/>
      <c r="C11" s="55" t="str">
        <f>+'FOR CSA 018'!C12</f>
        <v>Señores : COSMITET LTDA</v>
      </c>
      <c r="J11" s="54"/>
    </row>
    <row r="12" spans="2:10" ht="13">
      <c r="B12" s="53"/>
      <c r="C12" s="55" t="str">
        <f>+'FOR CSA 018'!C13</f>
        <v>NIT: 830023202</v>
      </c>
      <c r="J12" s="54"/>
    </row>
    <row r="13" spans="2:10">
      <c r="B13" s="53"/>
      <c r="J13" s="54"/>
    </row>
    <row r="14" spans="2:10">
      <c r="B14" s="53"/>
      <c r="C14" s="35" t="s">
        <v>52</v>
      </c>
      <c r="J14" s="54"/>
    </row>
    <row r="15" spans="2:10">
      <c r="B15" s="53"/>
      <c r="C15" s="58"/>
      <c r="J15" s="54"/>
    </row>
    <row r="16" spans="2:10" ht="13">
      <c r="B16" s="53"/>
      <c r="C16" s="77"/>
      <c r="D16" s="56"/>
      <c r="H16" s="78" t="s">
        <v>53</v>
      </c>
      <c r="I16" s="78" t="s">
        <v>54</v>
      </c>
      <c r="J16" s="54"/>
    </row>
    <row r="17" spans="2:10" ht="13">
      <c r="B17" s="53"/>
      <c r="C17" s="55" t="s">
        <v>26</v>
      </c>
      <c r="D17" s="55"/>
      <c r="E17" s="55"/>
      <c r="F17" s="55"/>
      <c r="H17" s="59">
        <f>+SUM(H18:H21)</f>
        <v>5</v>
      </c>
      <c r="I17" s="79">
        <f>+SUM(I18:I21)</f>
        <v>2644495172</v>
      </c>
      <c r="J17" s="54"/>
    </row>
    <row r="18" spans="2:10">
      <c r="B18" s="53"/>
      <c r="C18" s="35" t="s">
        <v>30</v>
      </c>
      <c r="H18" s="80">
        <f>+'FOR CSA 018'!H19</f>
        <v>4</v>
      </c>
      <c r="I18" s="80">
        <f>+'FOR CSA 018'!I19</f>
        <v>2611527298</v>
      </c>
      <c r="J18" s="54"/>
    </row>
    <row r="19" spans="2:10">
      <c r="B19" s="53"/>
      <c r="C19" s="35" t="s">
        <v>31</v>
      </c>
      <c r="H19" s="80">
        <f>+'FOR CSA 018'!H20</f>
        <v>1</v>
      </c>
      <c r="I19" s="80">
        <f>+'FOR CSA 018'!I20</f>
        <v>32967874</v>
      </c>
      <c r="J19" s="54"/>
    </row>
    <row r="20" spans="2:10">
      <c r="B20" s="53"/>
      <c r="C20" s="35" t="s">
        <v>33</v>
      </c>
      <c r="H20" s="80">
        <f>+'FOR CSA 018'!H21</f>
        <v>0</v>
      </c>
      <c r="I20" s="80">
        <f>+'FOR CSA 018'!I21</f>
        <v>0</v>
      </c>
      <c r="J20" s="54"/>
    </row>
    <row r="21" spans="2:10">
      <c r="B21" s="53"/>
      <c r="C21" s="35" t="s">
        <v>55</v>
      </c>
      <c r="H21" s="80">
        <f>+'FOR CSA 018'!H22</f>
        <v>0</v>
      </c>
      <c r="I21" s="80">
        <f>+'FOR CSA 018'!I22</f>
        <v>0</v>
      </c>
      <c r="J21" s="54"/>
    </row>
    <row r="22" spans="2:10" ht="13">
      <c r="B22" s="53"/>
      <c r="C22" s="55" t="s">
        <v>56</v>
      </c>
      <c r="D22" s="55"/>
      <c r="E22" s="55"/>
      <c r="F22" s="55"/>
      <c r="H22" s="80">
        <f>+'FOR CSA 018'!H23</f>
        <v>30</v>
      </c>
      <c r="I22" s="80">
        <f>+'FOR CSA 018'!I23</f>
        <v>94014938</v>
      </c>
      <c r="J22" s="54"/>
    </row>
    <row r="23" spans="2:10" ht="13.5" thickBot="1">
      <c r="B23" s="53"/>
      <c r="C23" s="55"/>
      <c r="D23" s="55"/>
      <c r="H23" s="81"/>
      <c r="I23" s="82"/>
      <c r="J23" s="54"/>
    </row>
    <row r="24" spans="2:10" ht="13.5" thickTop="1">
      <c r="B24" s="53"/>
      <c r="C24" s="55"/>
      <c r="D24" s="55"/>
      <c r="H24" s="70"/>
      <c r="I24" s="64"/>
      <c r="J24" s="54"/>
    </row>
    <row r="25" spans="2:10" ht="13">
      <c r="B25" s="53"/>
      <c r="C25" s="55"/>
      <c r="D25" s="55"/>
      <c r="H25" s="70"/>
      <c r="I25" s="64"/>
      <c r="J25" s="54"/>
    </row>
    <row r="26" spans="2:10" ht="13">
      <c r="B26" s="53"/>
      <c r="C26" s="55"/>
      <c r="D26" s="55"/>
      <c r="H26" s="70"/>
      <c r="I26" s="64"/>
      <c r="J26" s="54"/>
    </row>
    <row r="27" spans="2:10">
      <c r="B27" s="53"/>
      <c r="G27" s="70"/>
      <c r="H27" s="70"/>
      <c r="I27" s="70"/>
      <c r="J27" s="54"/>
    </row>
    <row r="28" spans="2:10" ht="13.5" thickBot="1">
      <c r="B28" s="53"/>
      <c r="C28" s="71" t="str">
        <f>+'[1]FOR-CSA-018'!C37</f>
        <v>Nombre</v>
      </c>
      <c r="D28" s="71"/>
      <c r="G28" s="71" t="s">
        <v>43</v>
      </c>
      <c r="H28" s="72"/>
      <c r="I28" s="70"/>
      <c r="J28" s="54"/>
    </row>
    <row r="29" spans="2:10" ht="13">
      <c r="B29" s="53"/>
      <c r="C29" s="73" t="str">
        <f>+'[1]FOR-CSA-018'!C38</f>
        <v>Cargo</v>
      </c>
      <c r="D29" s="73"/>
      <c r="G29" s="73" t="s">
        <v>57</v>
      </c>
      <c r="H29" s="70"/>
      <c r="I29" s="70"/>
      <c r="J29" s="54"/>
    </row>
    <row r="30" spans="2:10" ht="13" thickBot="1">
      <c r="B30" s="74"/>
      <c r="C30" s="75"/>
      <c r="D30" s="75"/>
      <c r="E30" s="75"/>
      <c r="F30" s="75"/>
      <c r="G30" s="72"/>
      <c r="H30" s="72"/>
      <c r="I30" s="72"/>
      <c r="J30" s="76"/>
    </row>
  </sheetData>
  <mergeCells count="3">
    <mergeCell ref="D2:I3"/>
    <mergeCell ref="J2:J3"/>
    <mergeCell ref="D5:I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 CSA 018</vt:lpstr>
      <vt:lpstr>FOR CSA 004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Juan Camilo Paez Ramirez</cp:lastModifiedBy>
  <dcterms:created xsi:type="dcterms:W3CDTF">2022-06-01T14:39:00Z</dcterms:created>
  <dcterms:modified xsi:type="dcterms:W3CDTF">2024-12-26T15:31:06Z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3082-11.2.0.9169</vt:lpwstr>
  </property>
</Properties>
</file>