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16001182 AUDIFARMA S.A\"/>
    </mc:Choice>
  </mc:AlternateContent>
  <bookViews>
    <workbookView xWindow="0" yWindow="0" windowWidth="19200" windowHeight="7310" activeTab="4"/>
  </bookViews>
  <sheets>
    <sheet name="Anticipos" sheetId="2" r:id="rId1"/>
    <sheet name="INFO IPS" sheetId="1" r:id="rId2"/>
    <sheet name="TD" sheetId="4" r:id="rId3"/>
    <sheet name="ESTADO DE CADA FACTURA" sheetId="3" r:id="rId4"/>
    <sheet name="FOR-CSA-018 " sheetId="5" r:id="rId5"/>
    <sheet name="FOR CSA 004" sheetId="6" r:id="rId6"/>
  </sheets>
  <calcPr calcId="152511"/>
  <pivotCaches>
    <pivotCache cacheId="82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H23" i="5"/>
  <c r="H31" i="5" s="1"/>
  <c r="I31" i="5" l="1"/>
  <c r="U1" i="3" l="1"/>
  <c r="T1" i="3"/>
  <c r="S1" i="3"/>
  <c r="R1" i="3"/>
  <c r="Q1" i="3"/>
  <c r="K1" i="3"/>
  <c r="J7" i="2" l="1"/>
  <c r="J6" i="2"/>
  <c r="J5" i="2"/>
  <c r="J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W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ROQUE LEONARD TORRES</t>
        </r>
      </text>
    </comment>
    <comment ref="W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ROQUE LEONAR TORRES JORDAN</t>
        </r>
      </text>
    </comment>
  </commentList>
</comments>
</file>

<file path=xl/sharedStrings.xml><?xml version="1.0" encoding="utf-8"?>
<sst xmlns="http://schemas.openxmlformats.org/spreadsheetml/2006/main" count="171" uniqueCount="115">
  <si>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</si>
  <si>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</si>
  <si>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</si>
  <si>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</si>
  <si>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</si>
  <si>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</si>
  <si>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</si>
  <si>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</si>
  <si>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</si>
  <si>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</si>
  <si>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</si>
  <si>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</si>
  <si>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</si>
  <si>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</si>
  <si>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</si>
  <si>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</si>
  <si>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</si>
  <si>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</si>
  <si>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</si>
  <si>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</si>
  <si>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</si>
  <si>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</si>
  <si>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</si>
  <si>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</si>
  <si>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</si>
  <si>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</si>
  <si>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</si>
  <si>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</si>
  <si>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2024 T III</t>
  </si>
  <si>
    <t>2024 T II</t>
  </si>
  <si>
    <t>RC-114039</t>
  </si>
  <si>
    <t>Nro. docto. cruce</t>
  </si>
  <si>
    <t>RC-113103</t>
  </si>
  <si>
    <t>RC-113642</t>
  </si>
  <si>
    <t>RC-113897</t>
  </si>
  <si>
    <t xml:space="preserve">Fecha de radicacion EPS </t>
  </si>
  <si>
    <t>Estado de Factura EPS Octubre 15</t>
  </si>
  <si>
    <t>Boxalud</t>
  </si>
  <si>
    <t>Alf+Fac</t>
  </si>
  <si>
    <t>VDH2046235</t>
  </si>
  <si>
    <t>VDH2046397</t>
  </si>
  <si>
    <t>VDH2046676</t>
  </si>
  <si>
    <t>Llave</t>
  </si>
  <si>
    <t>81600182_VDH2046235</t>
  </si>
  <si>
    <t>81600182_VDH2046397</t>
  </si>
  <si>
    <t>81600182_VDH2046676</t>
  </si>
  <si>
    <t>Finalizada</t>
  </si>
  <si>
    <t>Para auditoria de pertinencia</t>
  </si>
  <si>
    <t>Valor Total Bruto</t>
  </si>
  <si>
    <t>Valor Radicado</t>
  </si>
  <si>
    <t>Valor Nota Credito</t>
  </si>
  <si>
    <t>Valor Pagar</t>
  </si>
  <si>
    <t>Por pagar SAP</t>
  </si>
  <si>
    <t>P. abiertas Doc</t>
  </si>
  <si>
    <t>Valor compensacion SAP</t>
  </si>
  <si>
    <t xml:space="preserve">Doc compensacion </t>
  </si>
  <si>
    <t>30.09.2024</t>
  </si>
  <si>
    <t>Fecha de compensación</t>
  </si>
  <si>
    <t>Valor TF</t>
  </si>
  <si>
    <t>Fecha de corte</t>
  </si>
  <si>
    <t xml:space="preserve">FACTURA CANCELADA </t>
  </si>
  <si>
    <t xml:space="preserve">FACTURA CANCELADA PARCIALMENTE - SALDO PENDIENTE EN PROGRAMACION DE PAGO </t>
  </si>
  <si>
    <t>FACTURA EN PROCESO INTERNO</t>
  </si>
  <si>
    <t>Etiquetas de fila</t>
  </si>
  <si>
    <t>Total general</t>
  </si>
  <si>
    <t xml:space="preserve">Cant. Facturas.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</si>
  <si>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</si>
  <si>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</si>
  <si>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</si>
  <si>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</si>
  <si>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</si>
  <si>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</si>
  <si>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 xml:space="preserve">Señores: </t>
  </si>
  <si>
    <t xml:space="preserve">NIT: </t>
  </si>
  <si>
    <t xml:space="preserve">Con Corte al dia: 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</si>
  <si>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</si>
  <si>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</si>
  <si>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</si>
  <si>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</si>
  <si>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</si>
  <si>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</si>
  <si>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</si>
  <si>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</si>
  <si>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</si>
  <si>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</si>
  <si>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</si>
  <si>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</si>
  <si>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</si>
  <si>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</si>
  <si>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</si>
  <si>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</si>
  <si>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</si>
  <si>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</si>
  <si>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</si>
  <si>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</si>
  <si>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</si>
  <si>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</si>
  <si>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</si>
  <si>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SANTIAGO DE CALI,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</si>
  <si>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</si>
  <si>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</si>
  <si>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</si>
  <si>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</si>
  <si>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</si>
  <si>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</si>
  <si>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</si>
  <si>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</si>
  <si>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</si>
  <si>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</si>
  <si>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</si>
  <si>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</si>
  <si>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Señores: Audifamarma S.A.</t>
  </si>
  <si>
    <t>NIT: 816001182</t>
  </si>
  <si>
    <t>Santiago de Cali, Octubre 15 del 2024</t>
  </si>
  <si>
    <t>A continuacion me permito remitir nuestra respuesta al estado de cartera presentado en la fecha:09/10/2024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</si>
</sst>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8" fontId="4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Fill="1" applyBorder="1" applyAlignment="1">
      <alignment horizontal="center"/>
    </xf>
    <xf numFmtId="14" fontId="7" fillId="0" borderId="1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0" fontId="0" fillId="0" borderId="0" xfId="0" applyFont="1"/>
    <xf numFmtId="0" fontId="0" fillId="0" borderId="1" xfId="0" applyFont="1" applyBorder="1"/>
    <xf numFmtId="14" fontId="9" fillId="0" borderId="1" xfId="0" applyNumberFormat="1" applyFont="1" applyFill="1" applyBorder="1" applyAlignment="1" applyProtection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0" fillId="0" borderId="1" xfId="2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10" fillId="0" borderId="1" xfId="2" applyNumberFormat="1" applyFont="1" applyBorder="1" applyAlignment="1">
      <alignment horizontal="center" vertical="center" wrapText="1"/>
    </xf>
    <xf numFmtId="165" fontId="1" fillId="0" borderId="0" xfId="2" applyNumberFormat="1" applyFont="1"/>
    <xf numFmtId="0" fontId="1" fillId="8" borderId="1" xfId="0" applyFont="1" applyFill="1" applyBorder="1" applyAlignment="1">
      <alignment horizontal="center" vertical="center" wrapText="1"/>
    </xf>
    <xf numFmtId="165" fontId="1" fillId="6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1" fillId="8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165" fontId="0" fillId="0" borderId="8" xfId="2" applyNumberFormat="1" applyFont="1" applyFill="1" applyBorder="1"/>
    <xf numFmtId="0" fontId="0" fillId="0" borderId="8" xfId="0" applyNumberFormat="1" applyFill="1" applyBorder="1"/>
    <xf numFmtId="0" fontId="0" fillId="0" borderId="13" xfId="0" applyFill="1" applyBorder="1" applyAlignment="1">
      <alignment horizontal="left"/>
    </xf>
    <xf numFmtId="0" fontId="0" fillId="0" borderId="3" xfId="0" applyFill="1" applyBorder="1"/>
    <xf numFmtId="0" fontId="0" fillId="0" borderId="15" xfId="0" applyFill="1" applyBorder="1"/>
    <xf numFmtId="165" fontId="0" fillId="0" borderId="15" xfId="2" applyNumberFormat="1" applyFont="1" applyFill="1" applyBorder="1"/>
    <xf numFmtId="0" fontId="0" fillId="0" borderId="3" xfId="0" applyFill="1" applyBorder="1" applyAlignment="1">
      <alignment horizontal="left"/>
    </xf>
    <xf numFmtId="0" fontId="0" fillId="0" borderId="15" xfId="0" applyNumberFormat="1" applyFill="1" applyBorder="1"/>
    <xf numFmtId="0" fontId="12" fillId="0" borderId="0" xfId="4" applyFont="1"/>
    <xf numFmtId="0" fontId="12" fillId="0" borderId="4" xfId="4" applyFont="1" applyBorder="1" applyAlignment="1">
      <alignment horizontal="centerContinuous"/>
    </xf>
    <xf numFmtId="0" fontId="12" fillId="0" borderId="6" xfId="4" applyFont="1" applyBorder="1" applyAlignment="1">
      <alignment horizontal="centerContinuous"/>
    </xf>
    <xf numFmtId="0" fontId="13" fillId="0" borderId="4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2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14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8" xfId="4" applyFont="1" applyBorder="1" applyAlignment="1">
      <alignment horizontal="centerContinuous" vertical="center"/>
    </xf>
    <xf numFmtId="0" fontId="13" fillId="0" borderId="13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/>
    </xf>
    <xf numFmtId="0" fontId="12" fillId="0" borderId="11" xfId="4" applyFont="1" applyBorder="1" applyAlignment="1">
      <alignment horizontal="centerContinuous"/>
    </xf>
    <xf numFmtId="0" fontId="12" fillId="0" borderId="7" xfId="4" applyFont="1" applyBorder="1"/>
    <xf numFmtId="0" fontId="12" fillId="0" borderId="8" xfId="4" applyFont="1" applyBorder="1"/>
    <xf numFmtId="0" fontId="13" fillId="0" borderId="0" xfId="4" applyFont="1"/>
    <xf numFmtId="14" fontId="12" fillId="0" borderId="0" xfId="4" applyNumberFormat="1" applyFont="1"/>
    <xf numFmtId="167" fontId="12" fillId="0" borderId="0" xfId="4" applyNumberFormat="1" applyFont="1"/>
    <xf numFmtId="0" fontId="11" fillId="0" borderId="0" xfId="4" applyFont="1"/>
    <xf numFmtId="14" fontId="12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69" fontId="14" fillId="0" borderId="0" xfId="5" applyNumberFormat="1" applyFont="1" applyAlignment="1">
      <alignment horizontal="center"/>
    </xf>
    <xf numFmtId="170" fontId="14" fillId="0" borderId="0" xfId="3" applyNumberFormat="1" applyFont="1" applyAlignment="1">
      <alignment horizontal="right"/>
    </xf>
    <xf numFmtId="170" fontId="12" fillId="0" borderId="0" xfId="3" applyNumberFormat="1" applyFont="1"/>
    <xf numFmtId="169" fontId="11" fillId="0" borderId="0" xfId="5" applyNumberFormat="1" applyFont="1" applyAlignment="1">
      <alignment horizontal="center"/>
    </xf>
    <xf numFmtId="170" fontId="11" fillId="0" borderId="0" xfId="3" applyNumberFormat="1" applyFont="1" applyAlignment="1">
      <alignment horizontal="right"/>
    </xf>
    <xf numFmtId="169" fontId="12" fillId="0" borderId="0" xfId="5" applyNumberFormat="1" applyFont="1" applyAlignment="1">
      <alignment horizontal="center"/>
    </xf>
    <xf numFmtId="170" fontId="12" fillId="0" borderId="0" xfId="3" applyNumberFormat="1" applyFont="1" applyAlignment="1">
      <alignment horizontal="right"/>
    </xf>
    <xf numFmtId="170" fontId="12" fillId="0" borderId="0" xfId="4" applyNumberFormat="1" applyFont="1"/>
    <xf numFmtId="169" fontId="12" fillId="0" borderId="10" xfId="5" applyNumberFormat="1" applyFont="1" applyBorder="1" applyAlignment="1">
      <alignment horizontal="center"/>
    </xf>
    <xf numFmtId="170" fontId="12" fillId="0" borderId="10" xfId="3" applyNumberFormat="1" applyFont="1" applyBorder="1" applyAlignment="1">
      <alignment horizontal="right"/>
    </xf>
    <xf numFmtId="169" fontId="13" fillId="0" borderId="0" xfId="3" applyNumberFormat="1" applyFont="1" applyAlignment="1">
      <alignment horizontal="right"/>
    </xf>
    <xf numFmtId="170" fontId="13" fillId="0" borderId="0" xfId="3" applyNumberFormat="1" applyFont="1" applyAlignment="1">
      <alignment horizontal="right"/>
    </xf>
    <xf numFmtId="0" fontId="14" fillId="0" borderId="0" xfId="4" applyFont="1"/>
    <xf numFmtId="169" fontId="11" fillId="0" borderId="10" xfId="5" applyNumberFormat="1" applyFont="1" applyBorder="1" applyAlignment="1">
      <alignment horizontal="center"/>
    </xf>
    <xf numFmtId="170" fontId="11" fillId="0" borderId="10" xfId="3" applyNumberFormat="1" applyFont="1" applyBorder="1" applyAlignment="1">
      <alignment horizontal="right"/>
    </xf>
    <xf numFmtId="0" fontId="11" fillId="0" borderId="8" xfId="4" applyFont="1" applyBorder="1"/>
    <xf numFmtId="169" fontId="11" fillId="0" borderId="0" xfId="3" applyNumberFormat="1" applyFont="1" applyAlignment="1">
      <alignment horizontal="right"/>
    </xf>
    <xf numFmtId="169" fontId="14" fillId="0" borderId="16" xfId="5" applyNumberFormat="1" applyFont="1" applyBorder="1" applyAlignment="1">
      <alignment horizontal="center"/>
    </xf>
    <xf numFmtId="170" fontId="14" fillId="0" borderId="16" xfId="3" applyNumberFormat="1" applyFont="1" applyBorder="1" applyAlignment="1">
      <alignment horizontal="right"/>
    </xf>
    <xf numFmtId="171" fontId="11" fillId="0" borderId="0" xfId="4" applyNumberFormat="1" applyFont="1"/>
    <xf numFmtId="168" fontId="11" fillId="0" borderId="0" xfId="5" applyFont="1"/>
    <xf numFmtId="170" fontId="11" fillId="0" borderId="0" xfId="3" applyNumberFormat="1" applyFont="1"/>
    <xf numFmtId="171" fontId="14" fillId="0" borderId="10" xfId="4" applyNumberFormat="1" applyFont="1" applyBorder="1"/>
    <xf numFmtId="171" fontId="11" fillId="0" borderId="10" xfId="4" applyNumberFormat="1" applyFont="1" applyBorder="1"/>
    <xf numFmtId="168" fontId="14" fillId="0" borderId="10" xfId="5" applyFont="1" applyBorder="1"/>
    <xf numFmtId="170" fontId="11" fillId="0" borderId="10" xfId="3" applyNumberFormat="1" applyFont="1" applyBorder="1"/>
    <xf numFmtId="171" fontId="14" fillId="0" borderId="0" xfId="4" applyNumberFormat="1" applyFont="1"/>
    <xf numFmtId="0" fontId="15" fillId="0" borderId="0" xfId="4" applyFont="1" applyAlignment="1">
      <alignment horizontal="center" vertical="center" wrapText="1"/>
    </xf>
    <xf numFmtId="0" fontId="12" fillId="0" borderId="9" xfId="4" applyFont="1" applyBorder="1"/>
    <xf numFmtId="0" fontId="12" fillId="0" borderId="10" xfId="4" applyFont="1" applyBorder="1"/>
    <xf numFmtId="171" fontId="12" fillId="0" borderId="10" xfId="4" applyNumberFormat="1" applyFont="1" applyBorder="1"/>
    <xf numFmtId="0" fontId="12" fillId="0" borderId="11" xfId="4" applyFont="1" applyBorder="1"/>
    <xf numFmtId="0" fontId="11" fillId="0" borderId="4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14" fillId="0" borderId="4" xfId="4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6" xfId="4" applyFont="1" applyBorder="1" applyAlignment="1">
      <alignment horizontal="center" vertical="center"/>
    </xf>
    <xf numFmtId="0" fontId="14" fillId="0" borderId="12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/>
    </xf>
    <xf numFmtId="0" fontId="11" fillId="0" borderId="11" xfId="4" applyFont="1" applyBorder="1" applyAlignment="1">
      <alignment horizontal="center"/>
    </xf>
    <xf numFmtId="0" fontId="14" fillId="0" borderId="17" xfId="4" applyFont="1" applyBorder="1" applyAlignment="1">
      <alignment horizontal="center" vertical="center" wrapText="1"/>
    </xf>
    <xf numFmtId="0" fontId="14" fillId="0" borderId="18" xfId="4" applyFont="1" applyBorder="1" applyAlignment="1">
      <alignment horizontal="center" vertical="center" wrapText="1"/>
    </xf>
    <xf numFmtId="0" fontId="14" fillId="0" borderId="15" xfId="4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/>
    </xf>
    <xf numFmtId="0" fontId="11" fillId="0" borderId="7" xfId="4" applyFont="1" applyBorder="1"/>
    <xf numFmtId="167" fontId="11" fillId="0" borderId="0" xfId="4" applyNumberFormat="1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0" fontId="11" fillId="2" borderId="0" xfId="4" applyFont="1" applyFill="1"/>
    <xf numFmtId="165" fontId="14" fillId="0" borderId="0" xfId="2" applyNumberFormat="1" applyFont="1"/>
    <xf numFmtId="172" fontId="14" fillId="0" borderId="0" xfId="2" applyNumberFormat="1" applyFont="1" applyAlignment="1">
      <alignment horizontal="right"/>
    </xf>
    <xf numFmtId="165" fontId="11" fillId="0" borderId="0" xfId="2" applyNumberFormat="1" applyFont="1" applyAlignment="1">
      <alignment horizontal="center"/>
    </xf>
    <xf numFmtId="172" fontId="11" fillId="0" borderId="0" xfId="2" applyNumberFormat="1" applyFont="1" applyAlignment="1">
      <alignment horizontal="right"/>
    </xf>
    <xf numFmtId="165" fontId="11" fillId="0" borderId="2" xfId="2" applyNumberFormat="1" applyFont="1" applyBorder="1" applyAlignment="1">
      <alignment horizontal="center"/>
    </xf>
    <xf numFmtId="172" fontId="11" fillId="0" borderId="2" xfId="2" applyNumberFormat="1" applyFont="1" applyBorder="1" applyAlignment="1">
      <alignment horizontal="right"/>
    </xf>
    <xf numFmtId="165" fontId="11" fillId="0" borderId="16" xfId="2" applyNumberFormat="1" applyFont="1" applyBorder="1" applyAlignment="1">
      <alignment horizontal="center"/>
    </xf>
    <xf numFmtId="172" fontId="11" fillId="0" borderId="16" xfId="2" applyNumberFormat="1" applyFont="1" applyBorder="1" applyAlignment="1">
      <alignment horizontal="right"/>
    </xf>
    <xf numFmtId="171" fontId="11" fillId="0" borderId="0" xfId="4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9" xfId="4" applyFont="1" applyBorder="1"/>
    <xf numFmtId="0" fontId="11" fillId="0" borderId="10" xfId="4" applyFont="1" applyBorder="1"/>
    <xf numFmtId="0" fontId="11" fillId="0" borderId="11" xfId="4" applyFont="1" applyBorder="1"/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25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0.481515624997" createdVersion="5" refreshedVersion="5" minRefreshableVersion="3" recordCount="3">
  <cacheSource type="worksheet">
    <worksheetSource ref="A2:AA5" sheet="ESTADO DE CADA FACTURA"/>
  </cacheSource>
  <cacheFields count="27">
    <cacheField name="NIT IPS" numFmtId="0">
      <sharedItems containsSemiMixedTypes="0" containsString="0" containsNumber="1" containsInteger="1" minValue="816001182" maxValue="81600118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46235" maxValue="204667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7-23T00:00:00" maxDate="2024-09-27T00:00:00"/>
    </cacheField>
    <cacheField name="IPS Fecha radicado" numFmtId="14">
      <sharedItems containsSemiMixedTypes="0" containsNonDate="0" containsDate="1" containsString="0" minDate="2024-09-02T00:00:00" maxDate="2024-10-09T00:00:00"/>
    </cacheField>
    <cacheField name="Fecha de radicacion EPS " numFmtId="14">
      <sharedItems containsSemiMixedTypes="0" containsNonDate="0" containsDate="1" containsString="0" minDate="2024-09-02T00:00:00" maxDate="2024-10-09T00:00:00"/>
    </cacheField>
    <cacheField name="IPS Valor Factura" numFmtId="41">
      <sharedItems containsSemiMixedTypes="0" containsString="0" containsNumber="1" containsInteger="1" minValue="50845073" maxValue="57778492"/>
    </cacheField>
    <cacheField name="IPS Saldo Factura" numFmtId="165">
      <sharedItems containsSemiMixedTypes="0" containsString="0" containsNumber="1" containsInteger="1" minValue="50845073" maxValue="57778492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Octubre 15" numFmtId="0">
      <sharedItems count="3">
        <s v="FACTURA CANCELADA "/>
        <s v="FACTURA CANCELADA PARCIALMENTE - SALDO PENDIENTE EN PROGRAMACION DE PAGO 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57778492"/>
    </cacheField>
    <cacheField name="Valor Radicado" numFmtId="165">
      <sharedItems containsSemiMixedTypes="0" containsString="0" containsNumber="1" containsInteger="1" minValue="0" maxValue="57778492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57778492"/>
    </cacheField>
    <cacheField name="Por pagar SAP" numFmtId="165">
      <sharedItems containsSemiMixedTypes="0" containsString="0" containsNumber="1" containsInteger="1" minValue="0" maxValue="6933419"/>
    </cacheField>
    <cacheField name="P. abiertas Doc" numFmtId="0">
      <sharedItems containsString="0" containsBlank="1" containsNumber="1" containsInteger="1" minValue="4800065434" maxValue="4800065434"/>
    </cacheField>
    <cacheField name="Valor compensacion SAP" numFmtId="165">
      <sharedItems containsSemiMixedTypes="0" containsString="0" containsNumber="1" containsInteger="1" minValue="0" maxValue="57778492"/>
    </cacheField>
    <cacheField name="Doc compensacion " numFmtId="0">
      <sharedItems containsString="0" containsBlank="1" containsNumber="1" containsInteger="1" minValue="4800065434" maxValue="4800065434"/>
    </cacheField>
    <cacheField name="Fecha de compensación" numFmtId="0">
      <sharedItems containsBlank="1"/>
    </cacheField>
    <cacheField name="Valor TF" numFmtId="0">
      <sharedItems containsString="0" containsBlank="1" containsNumber="1" containsInteger="1" minValue="108623565" maxValue="108623565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16001182"/>
    <s v="Audifamarma S.A."/>
    <s v="VDH"/>
    <n v="2046235"/>
    <s v="VDH2046235"/>
    <s v="81600182_VDH2046235"/>
    <d v="2024-07-23T00:00:00"/>
    <d v="2024-09-02T00:00:00"/>
    <d v="2024-09-02T00:00:00"/>
    <n v="50845073"/>
    <n v="50845073"/>
    <s v="Sin Contracto"/>
    <s v="CALI"/>
    <s v="Despensacion de Medicamento"/>
    <x v="0"/>
    <s v="Finalizada"/>
    <n v="57778492"/>
    <n v="57778492"/>
    <n v="0"/>
    <n v="57778492"/>
    <n v="0"/>
    <m/>
    <n v="57778492"/>
    <n v="4800065434"/>
    <s v="30.09.2024"/>
    <n v="108623565"/>
    <d v="2024-09-30T00:00:00"/>
  </r>
  <r>
    <n v="816001182"/>
    <s v="Audifamarma S.A."/>
    <s v="VDH"/>
    <n v="2046397"/>
    <s v="VDH2046397"/>
    <s v="81600182_VDH2046397"/>
    <d v="2024-08-21T00:00:00"/>
    <d v="2024-09-02T00:00:00"/>
    <d v="2024-09-02T00:00:00"/>
    <n v="57778492"/>
    <n v="57778492"/>
    <s v="Sin Contracto"/>
    <s v="CALI"/>
    <s v="Despensacion de Medicamento"/>
    <x v="1"/>
    <s v="Finalizada"/>
    <n v="57778492"/>
    <n v="57778492"/>
    <n v="0"/>
    <n v="57778492"/>
    <n v="6933419"/>
    <n v="4800065434"/>
    <n v="50845073"/>
    <n v="4800065434"/>
    <s v="30.09.2024"/>
    <n v="108623565"/>
    <d v="2024-09-30T00:00:00"/>
  </r>
  <r>
    <n v="816001182"/>
    <s v="Audifamarma S.A."/>
    <s v="VDH"/>
    <n v="2046676"/>
    <s v="VDH2046676"/>
    <s v="81600182_VDH2046676"/>
    <d v="2024-09-26T00:00:00"/>
    <d v="2024-10-08T00:00:00"/>
    <d v="2024-10-08T00:00:00"/>
    <n v="57778492"/>
    <n v="57778492"/>
    <s v="Sin Contracto"/>
    <s v="CALI"/>
    <s v="Despensacion de Medicamento"/>
    <x v="2"/>
    <s v="Para auditoria de pertinencia"/>
    <n v="0"/>
    <n v="0"/>
    <n v="0"/>
    <n v="0"/>
    <n v="0"/>
    <m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41" showAll="0"/>
    <pivotField dataField="1" numFmtId="165" showAll="0"/>
    <pivotField showAll="0"/>
    <pivotField showAll="0"/>
    <pivotField showAll="0"/>
    <pivotField axis="axisRow" dataField="1" showAll="0">
      <items count="4">
        <item x="0"/>
        <item x="1"/>
        <item x="2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dataField="1" numFmtId="165"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. " fld="14" subtotal="count" baseField="0" baseItem="0"/>
    <dataField name="Saldo IPS " fld="10" baseField="0" baseItem="0" numFmtId="165"/>
    <dataField name="Valor compensacion SAP " fld="22" baseField="0" baseItem="0" numFmtId="165"/>
  </dataFields>
  <formats count="25">
    <format dxfId="19">
      <pivotArea type="all" dataOnly="0" outline="0" fieldPosition="0"/>
    </format>
    <format dxfId="20">
      <pivotArea outline="0" collapsedLevelsAreSubtotals="1" fieldPosition="0"/>
    </format>
    <format dxfId="21">
      <pivotArea field="14" type="button" dataOnly="0" labelOnly="1" outline="0" axis="axisRow" fieldPosition="0"/>
    </format>
    <format dxfId="22">
      <pivotArea dataOnly="0" labelOnly="1" fieldPosition="0">
        <references count="1">
          <reference field="14" count="0"/>
        </references>
      </pivotArea>
    </format>
    <format dxfId="23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"/>
  <sheetViews>
    <sheetView workbookViewId="0">
      <selection activeCell="H9" sqref="H9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2" t="s">
        <v>31</v>
      </c>
      <c r="B3" s="13" t="s">
        <v>16</v>
      </c>
      <c r="C3" s="12" t="s">
        <v>17</v>
      </c>
      <c r="D3" s="12" t="s">
        <v>18</v>
      </c>
      <c r="E3" s="12" t="s">
        <v>19</v>
      </c>
      <c r="F3" s="17" t="s">
        <v>20</v>
      </c>
      <c r="G3" s="12" t="s">
        <v>21</v>
      </c>
      <c r="H3" s="12" t="s">
        <v>22</v>
      </c>
      <c r="I3" s="12" t="s">
        <v>23</v>
      </c>
      <c r="J3" s="12" t="s">
        <v>24</v>
      </c>
      <c r="K3" s="12" t="s">
        <v>25</v>
      </c>
      <c r="L3" s="15"/>
    </row>
    <row r="4" spans="1:12" x14ac:dyDescent="0.35">
      <c r="A4" t="s">
        <v>32</v>
      </c>
      <c r="B4">
        <v>13050591</v>
      </c>
      <c r="C4">
        <v>890303093</v>
      </c>
      <c r="D4" t="s">
        <v>26</v>
      </c>
      <c r="E4" s="14">
        <v>45460</v>
      </c>
      <c r="F4" s="18">
        <v>-57778492</v>
      </c>
      <c r="G4" s="14">
        <v>45460</v>
      </c>
      <c r="H4" t="s">
        <v>27</v>
      </c>
      <c r="I4" s="14">
        <v>45460</v>
      </c>
      <c r="J4" s="15">
        <f>YEAR(E4)</f>
        <v>2024</v>
      </c>
      <c r="K4" s="16" t="s">
        <v>29</v>
      </c>
    </row>
    <row r="5" spans="1:12" x14ac:dyDescent="0.35">
      <c r="A5" t="s">
        <v>33</v>
      </c>
      <c r="B5">
        <v>13050591</v>
      </c>
      <c r="C5">
        <v>890303093</v>
      </c>
      <c r="D5" t="s">
        <v>26</v>
      </c>
      <c r="E5" s="14">
        <v>45502</v>
      </c>
      <c r="F5" s="18">
        <v>-50845073</v>
      </c>
      <c r="G5" s="14">
        <v>45502</v>
      </c>
      <c r="H5" t="s">
        <v>27</v>
      </c>
      <c r="I5" s="14">
        <v>45502</v>
      </c>
      <c r="J5" s="15">
        <f>YEAR(E5)</f>
        <v>2024</v>
      </c>
      <c r="K5" s="16" t="s">
        <v>28</v>
      </c>
    </row>
    <row r="6" spans="1:12" x14ac:dyDescent="0.35">
      <c r="A6" t="s">
        <v>34</v>
      </c>
      <c r="B6">
        <v>13050591</v>
      </c>
      <c r="C6">
        <v>890303093</v>
      </c>
      <c r="D6" t="s">
        <v>26</v>
      </c>
      <c r="E6" s="14">
        <v>45531</v>
      </c>
      <c r="F6" s="18">
        <v>-62441232</v>
      </c>
      <c r="G6" s="14">
        <v>45531</v>
      </c>
      <c r="H6" t="s">
        <v>27</v>
      </c>
      <c r="I6" s="14">
        <v>45531</v>
      </c>
      <c r="J6" s="15">
        <f>YEAR(E6)</f>
        <v>2024</v>
      </c>
      <c r="K6" s="16" t="s">
        <v>28</v>
      </c>
    </row>
    <row r="7" spans="1:12" s="15" customFormat="1" x14ac:dyDescent="0.35">
      <c r="A7" t="s">
        <v>30</v>
      </c>
      <c r="B7">
        <v>13050591</v>
      </c>
      <c r="C7">
        <v>890303093</v>
      </c>
      <c r="D7" t="s">
        <v>26</v>
      </c>
      <c r="E7" s="14">
        <v>45546</v>
      </c>
      <c r="F7" s="18">
        <v>-66668</v>
      </c>
      <c r="G7" s="14">
        <v>45546</v>
      </c>
      <c r="H7" t="s">
        <v>27</v>
      </c>
      <c r="I7" s="14">
        <v>45546</v>
      </c>
      <c r="J7" s="15">
        <f>YEAR(E7)</f>
        <v>2024</v>
      </c>
      <c r="K7" s="16" t="s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6"/>
  <sheetViews>
    <sheetView showGridLines="0" zoomScale="120" zoomScaleNormal="120" workbookViewId="0">
      <selection activeCell="A4" sqref="A4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SUM(G4:G5)</f>
        <v>108623565</v>
      </c>
      <c r="H2" s="9">
        <f>SUM(H4:H5)</f>
        <v>108623565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81600182</v>
      </c>
      <c r="B4" s="2" t="s">
        <v>11</v>
      </c>
      <c r="C4" s="2" t="s">
        <v>15</v>
      </c>
      <c r="D4" s="2">
        <v>2046235</v>
      </c>
      <c r="E4" s="11">
        <v>45496</v>
      </c>
      <c r="F4" s="3">
        <v>45537</v>
      </c>
      <c r="G4" s="6">
        <v>50845073</v>
      </c>
      <c r="H4" s="6">
        <v>50845073</v>
      </c>
      <c r="I4" s="10" t="s">
        <v>12</v>
      </c>
      <c r="J4" s="7" t="s">
        <v>14</v>
      </c>
      <c r="K4" s="7" t="s">
        <v>13</v>
      </c>
    </row>
    <row r="5" spans="1:11" s="4" customFormat="1" ht="12" customHeight="1" x14ac:dyDescent="0.3">
      <c r="A5" s="2">
        <v>81600182</v>
      </c>
      <c r="B5" s="2" t="s">
        <v>11</v>
      </c>
      <c r="C5" s="2" t="s">
        <v>15</v>
      </c>
      <c r="D5" s="2">
        <v>2046397</v>
      </c>
      <c r="E5" s="11">
        <v>45525</v>
      </c>
      <c r="F5" s="3">
        <v>45537</v>
      </c>
      <c r="G5" s="6">
        <v>57778492</v>
      </c>
      <c r="H5" s="6">
        <v>57778492</v>
      </c>
      <c r="I5" s="10" t="s">
        <v>12</v>
      </c>
      <c r="J5" s="7" t="s">
        <v>14</v>
      </c>
      <c r="K5" s="7" t="s">
        <v>13</v>
      </c>
    </row>
    <row r="6" spans="1:11" s="4" customFormat="1" ht="12" customHeight="1" x14ac:dyDescent="0.3">
      <c r="A6" s="2">
        <v>81600182</v>
      </c>
      <c r="B6" s="2" t="s">
        <v>11</v>
      </c>
      <c r="C6" s="2" t="s">
        <v>15</v>
      </c>
      <c r="D6" s="2">
        <v>2046676</v>
      </c>
      <c r="E6" s="11">
        <v>45561</v>
      </c>
      <c r="F6" s="3">
        <v>45573</v>
      </c>
      <c r="G6" s="6">
        <v>57778492</v>
      </c>
      <c r="H6" s="6">
        <v>57778492</v>
      </c>
      <c r="I6" s="10" t="s">
        <v>12</v>
      </c>
      <c r="J6" s="7" t="s">
        <v>14</v>
      </c>
      <c r="K6" s="7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showGridLines="0" zoomScale="80" zoomScaleNormal="80" workbookViewId="0">
      <selection activeCell="B12" sqref="B12"/>
    </sheetView>
  </sheetViews>
  <sheetFormatPr baseColWidth="10" defaultRowHeight="14.5" x14ac:dyDescent="0.35"/>
  <cols>
    <col min="1" max="1" width="76.26953125" bestFit="1" customWidth="1"/>
    <col min="2" max="2" width="13.81640625" bestFit="1" customWidth="1"/>
    <col min="3" max="3" width="15.36328125" style="18" bestFit="1" customWidth="1"/>
    <col min="4" max="4" width="24.54296875" style="18" bestFit="1" customWidth="1"/>
  </cols>
  <sheetData>
    <row r="2" spans="1:4" ht="15" thickBot="1" x14ac:dyDescent="0.4"/>
    <row r="3" spans="1:4" ht="15" thickBot="1" x14ac:dyDescent="0.4">
      <c r="A3" s="44" t="s">
        <v>63</v>
      </c>
      <c r="B3" s="45" t="s">
        <v>65</v>
      </c>
      <c r="C3" s="46" t="s">
        <v>66</v>
      </c>
      <c r="D3" s="46" t="s">
        <v>67</v>
      </c>
    </row>
    <row r="4" spans="1:4" x14ac:dyDescent="0.35">
      <c r="A4" s="43" t="s">
        <v>60</v>
      </c>
      <c r="B4" s="42">
        <v>1</v>
      </c>
      <c r="C4" s="41">
        <v>50845073</v>
      </c>
      <c r="D4" s="41">
        <v>57778492</v>
      </c>
    </row>
    <row r="5" spans="1:4" x14ac:dyDescent="0.35">
      <c r="A5" s="43" t="s">
        <v>61</v>
      </c>
      <c r="B5" s="42">
        <v>1</v>
      </c>
      <c r="C5" s="41">
        <v>57778492</v>
      </c>
      <c r="D5" s="41">
        <v>50845073</v>
      </c>
    </row>
    <row r="6" spans="1:4" ht="15" thickBot="1" x14ac:dyDescent="0.4">
      <c r="A6" s="43" t="s">
        <v>62</v>
      </c>
      <c r="B6" s="42">
        <v>1</v>
      </c>
      <c r="C6" s="41">
        <v>57778492</v>
      </c>
      <c r="D6" s="41">
        <v>0</v>
      </c>
    </row>
    <row r="7" spans="1:4" ht="15" thickBot="1" x14ac:dyDescent="0.4">
      <c r="A7" s="47" t="s">
        <v>64</v>
      </c>
      <c r="B7" s="48">
        <v>3</v>
      </c>
      <c r="C7" s="46">
        <v>166402057</v>
      </c>
      <c r="D7" s="46">
        <v>108623565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9"/>
    <col min="2" max="2" width="17.1796875" style="19" customWidth="1"/>
    <col min="3" max="3" width="12.81640625" style="19" customWidth="1"/>
    <col min="4" max="4" width="8.81640625" style="19" customWidth="1"/>
    <col min="5" max="5" width="11.81640625" style="19" bestFit="1" customWidth="1"/>
    <col min="6" max="6" width="21.08984375" style="19" bestFit="1" customWidth="1"/>
    <col min="7" max="7" width="10.81640625" style="19" bestFit="1" customWidth="1"/>
    <col min="8" max="9" width="14.7265625" style="19" customWidth="1"/>
    <col min="10" max="10" width="13.54296875" style="19" customWidth="1"/>
    <col min="11" max="11" width="12.7265625" style="18" bestFit="1" customWidth="1"/>
    <col min="12" max="12" width="15.7265625" style="19" bestFit="1" customWidth="1"/>
    <col min="13" max="13" width="11.453125" style="19" customWidth="1"/>
    <col min="14" max="14" width="27.54296875" style="19" customWidth="1"/>
    <col min="15" max="15" width="21.1796875" style="19" customWidth="1"/>
    <col min="16" max="16" width="10.90625" style="19"/>
    <col min="17" max="18" width="14.1796875" style="19" bestFit="1" customWidth="1"/>
    <col min="19" max="19" width="11" style="19" bestFit="1" customWidth="1"/>
    <col min="20" max="20" width="14.1796875" style="19" bestFit="1" customWidth="1"/>
    <col min="21" max="21" width="13.26953125" style="18" bestFit="1" customWidth="1"/>
    <col min="22" max="22" width="11.26953125" style="19" bestFit="1" customWidth="1"/>
    <col min="23" max="23" width="14.1796875" style="18" bestFit="1" customWidth="1"/>
    <col min="24" max="25" width="14.36328125" style="19" customWidth="1"/>
    <col min="26" max="26" width="12.7265625" style="19" bestFit="1" customWidth="1"/>
    <col min="27" max="16384" width="10.90625" style="19"/>
  </cols>
  <sheetData>
    <row r="1" spans="1:27" x14ac:dyDescent="0.35">
      <c r="K1" s="35">
        <f>SUBTOTAL(9,K3:K5)</f>
        <v>166402057</v>
      </c>
      <c r="Q1" s="35">
        <f t="shared" ref="Q1:U1" si="0">SUBTOTAL(9,Q3:Q5)</f>
        <v>115556984</v>
      </c>
      <c r="R1" s="35">
        <f t="shared" si="0"/>
        <v>115556984</v>
      </c>
      <c r="S1" s="35">
        <f t="shared" si="0"/>
        <v>0</v>
      </c>
      <c r="T1" s="35">
        <f t="shared" si="0"/>
        <v>115556984</v>
      </c>
      <c r="U1" s="35">
        <f t="shared" si="0"/>
        <v>6933419</v>
      </c>
    </row>
    <row r="2" spans="1:27" s="28" customFormat="1" ht="43.5" x14ac:dyDescent="0.35">
      <c r="A2" s="27" t="s">
        <v>6</v>
      </c>
      <c r="B2" s="27" t="s">
        <v>8</v>
      </c>
      <c r="C2" s="27" t="s">
        <v>0</v>
      </c>
      <c r="D2" s="27" t="s">
        <v>1</v>
      </c>
      <c r="E2" s="27" t="s">
        <v>38</v>
      </c>
      <c r="F2" s="32" t="s">
        <v>42</v>
      </c>
      <c r="G2" s="27" t="s">
        <v>2</v>
      </c>
      <c r="H2" s="27" t="s">
        <v>3</v>
      </c>
      <c r="I2" s="30" t="s">
        <v>35</v>
      </c>
      <c r="J2" s="27" t="s">
        <v>4</v>
      </c>
      <c r="K2" s="29" t="s">
        <v>5</v>
      </c>
      <c r="L2" s="27" t="s">
        <v>7</v>
      </c>
      <c r="M2" s="27" t="s">
        <v>9</v>
      </c>
      <c r="N2" s="27" t="s">
        <v>10</v>
      </c>
      <c r="O2" s="31" t="s">
        <v>36</v>
      </c>
      <c r="P2" s="27" t="s">
        <v>37</v>
      </c>
      <c r="Q2" s="34" t="s">
        <v>48</v>
      </c>
      <c r="R2" s="34" t="s">
        <v>49</v>
      </c>
      <c r="S2" s="34" t="s">
        <v>50</v>
      </c>
      <c r="T2" s="34" t="s">
        <v>51</v>
      </c>
      <c r="U2" s="37" t="s">
        <v>52</v>
      </c>
      <c r="V2" s="31" t="s">
        <v>53</v>
      </c>
      <c r="W2" s="39" t="s">
        <v>54</v>
      </c>
      <c r="X2" s="36" t="s">
        <v>55</v>
      </c>
      <c r="Y2" s="36" t="s">
        <v>57</v>
      </c>
      <c r="Z2" s="36" t="s">
        <v>58</v>
      </c>
      <c r="AA2" s="27" t="s">
        <v>59</v>
      </c>
    </row>
    <row r="3" spans="1:27" x14ac:dyDescent="0.35">
      <c r="A3" s="33">
        <v>816001182</v>
      </c>
      <c r="B3" s="20" t="s">
        <v>11</v>
      </c>
      <c r="C3" s="20" t="s">
        <v>15</v>
      </c>
      <c r="D3" s="20">
        <v>2046235</v>
      </c>
      <c r="E3" s="20" t="s">
        <v>39</v>
      </c>
      <c r="F3" s="20" t="s">
        <v>43</v>
      </c>
      <c r="G3" s="21">
        <v>45496</v>
      </c>
      <c r="H3" s="22">
        <v>45537</v>
      </c>
      <c r="I3" s="22">
        <v>45537</v>
      </c>
      <c r="J3" s="23">
        <v>50845073</v>
      </c>
      <c r="K3" s="26">
        <v>50845073</v>
      </c>
      <c r="L3" s="24" t="s">
        <v>12</v>
      </c>
      <c r="M3" s="25" t="s">
        <v>14</v>
      </c>
      <c r="N3" s="25" t="s">
        <v>13</v>
      </c>
      <c r="O3" s="20" t="s">
        <v>60</v>
      </c>
      <c r="P3" s="20" t="s">
        <v>46</v>
      </c>
      <c r="Q3" s="26">
        <v>57778492</v>
      </c>
      <c r="R3" s="26">
        <v>57778492</v>
      </c>
      <c r="S3" s="26">
        <v>0</v>
      </c>
      <c r="T3" s="26">
        <v>57778492</v>
      </c>
      <c r="U3" s="26">
        <v>0</v>
      </c>
      <c r="V3" s="20"/>
      <c r="W3" s="26">
        <v>57778492</v>
      </c>
      <c r="X3" s="20">
        <v>4800065434</v>
      </c>
      <c r="Y3" s="20" t="s">
        <v>56</v>
      </c>
      <c r="Z3" s="26">
        <v>108623565</v>
      </c>
      <c r="AA3" s="38">
        <v>45565</v>
      </c>
    </row>
    <row r="4" spans="1:27" ht="72.5" x14ac:dyDescent="0.35">
      <c r="A4" s="33">
        <v>816001182</v>
      </c>
      <c r="B4" s="20" t="s">
        <v>11</v>
      </c>
      <c r="C4" s="20" t="s">
        <v>15</v>
      </c>
      <c r="D4" s="20">
        <v>2046397</v>
      </c>
      <c r="E4" s="20" t="s">
        <v>40</v>
      </c>
      <c r="F4" s="20" t="s">
        <v>44</v>
      </c>
      <c r="G4" s="21">
        <v>45525</v>
      </c>
      <c r="H4" s="22">
        <v>45537</v>
      </c>
      <c r="I4" s="22">
        <v>45537</v>
      </c>
      <c r="J4" s="23">
        <v>57778492</v>
      </c>
      <c r="K4" s="26">
        <v>57778492</v>
      </c>
      <c r="L4" s="24" t="s">
        <v>12</v>
      </c>
      <c r="M4" s="25" t="s">
        <v>14</v>
      </c>
      <c r="N4" s="25" t="s">
        <v>13</v>
      </c>
      <c r="O4" s="40" t="s">
        <v>61</v>
      </c>
      <c r="P4" s="20" t="s">
        <v>46</v>
      </c>
      <c r="Q4" s="26">
        <v>57778492</v>
      </c>
      <c r="R4" s="26">
        <v>57778492</v>
      </c>
      <c r="S4" s="26">
        <v>0</v>
      </c>
      <c r="T4" s="26">
        <v>57778492</v>
      </c>
      <c r="U4" s="26">
        <v>6933419</v>
      </c>
      <c r="V4" s="20">
        <v>4800065434</v>
      </c>
      <c r="W4" s="26">
        <v>50845073</v>
      </c>
      <c r="X4" s="20">
        <v>4800065434</v>
      </c>
      <c r="Y4" s="20" t="s">
        <v>56</v>
      </c>
      <c r="Z4" s="26">
        <v>108623565</v>
      </c>
      <c r="AA4" s="38">
        <v>45565</v>
      </c>
    </row>
    <row r="5" spans="1:27" x14ac:dyDescent="0.35">
      <c r="A5" s="33">
        <v>816001182</v>
      </c>
      <c r="B5" s="20" t="s">
        <v>11</v>
      </c>
      <c r="C5" s="20" t="s">
        <v>15</v>
      </c>
      <c r="D5" s="20">
        <v>2046676</v>
      </c>
      <c r="E5" s="20" t="s">
        <v>41</v>
      </c>
      <c r="F5" s="20" t="s">
        <v>45</v>
      </c>
      <c r="G5" s="21">
        <v>45561</v>
      </c>
      <c r="H5" s="22">
        <v>45573</v>
      </c>
      <c r="I5" s="22">
        <v>45573</v>
      </c>
      <c r="J5" s="23">
        <v>57778492</v>
      </c>
      <c r="K5" s="26">
        <v>57778492</v>
      </c>
      <c r="L5" s="24" t="s">
        <v>12</v>
      </c>
      <c r="M5" s="25" t="s">
        <v>14</v>
      </c>
      <c r="N5" s="25" t="s">
        <v>13</v>
      </c>
      <c r="O5" s="20" t="s">
        <v>62</v>
      </c>
      <c r="P5" s="20" t="s">
        <v>47</v>
      </c>
      <c r="Q5" s="26">
        <v>0</v>
      </c>
      <c r="R5" s="26">
        <v>0</v>
      </c>
      <c r="S5" s="26">
        <v>0</v>
      </c>
      <c r="T5" s="26">
        <v>0</v>
      </c>
      <c r="U5" s="26">
        <v>0</v>
      </c>
      <c r="V5" s="20"/>
      <c r="W5" s="26">
        <v>0</v>
      </c>
      <c r="X5" s="20"/>
      <c r="Y5" s="20"/>
      <c r="Z5" s="20"/>
      <c r="AA5" s="38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K1048576 Q1: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5" sqref="N25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68</v>
      </c>
      <c r="E2" s="53"/>
      <c r="F2" s="53"/>
      <c r="G2" s="53"/>
      <c r="H2" s="53"/>
      <c r="I2" s="54"/>
      <c r="J2" s="55" t="s">
        <v>69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70</v>
      </c>
      <c r="E4" s="53"/>
      <c r="F4" s="53"/>
      <c r="G4" s="53"/>
      <c r="H4" s="53"/>
      <c r="I4" s="54"/>
      <c r="J4" s="55" t="s">
        <v>71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113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111</v>
      </c>
      <c r="J11" s="69"/>
    </row>
    <row r="12" spans="2:10" ht="13" x14ac:dyDescent="0.3">
      <c r="B12" s="68"/>
      <c r="C12" s="70" t="s">
        <v>112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114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74</v>
      </c>
      <c r="D16" s="71"/>
      <c r="G16" s="73"/>
      <c r="H16" s="75" t="s">
        <v>75</v>
      </c>
      <c r="I16" s="75" t="s">
        <v>76</v>
      </c>
      <c r="J16" s="69"/>
    </row>
    <row r="17" spans="2:14" ht="13" x14ac:dyDescent="0.3">
      <c r="B17" s="68"/>
      <c r="C17" s="70" t="s">
        <v>77</v>
      </c>
      <c r="D17" s="70"/>
      <c r="E17" s="70"/>
      <c r="F17" s="70"/>
      <c r="G17" s="73"/>
      <c r="H17" s="76">
        <v>3</v>
      </c>
      <c r="I17" s="77">
        <v>166402057</v>
      </c>
      <c r="J17" s="69"/>
    </row>
    <row r="18" spans="2:14" x14ac:dyDescent="0.25">
      <c r="B18" s="68"/>
      <c r="C18" s="49" t="s">
        <v>78</v>
      </c>
      <c r="G18" s="73"/>
      <c r="H18" s="79">
        <v>2</v>
      </c>
      <c r="I18" s="80">
        <v>101690146</v>
      </c>
      <c r="J18" s="69"/>
    </row>
    <row r="19" spans="2:14" x14ac:dyDescent="0.25">
      <c r="B19" s="68"/>
      <c r="C19" s="49" t="s">
        <v>79</v>
      </c>
      <c r="G19" s="73"/>
      <c r="H19" s="79">
        <v>0</v>
      </c>
      <c r="I19" s="80">
        <v>0</v>
      </c>
      <c r="J19" s="69"/>
    </row>
    <row r="20" spans="2:14" x14ac:dyDescent="0.25">
      <c r="B20" s="68"/>
      <c r="C20" s="49" t="s">
        <v>80</v>
      </c>
      <c r="H20" s="81">
        <v>0</v>
      </c>
      <c r="I20" s="82">
        <v>0</v>
      </c>
      <c r="J20" s="69"/>
    </row>
    <row r="21" spans="2:14" x14ac:dyDescent="0.25">
      <c r="B21" s="68"/>
      <c r="C21" s="49" t="s">
        <v>81</v>
      </c>
      <c r="H21" s="81">
        <v>0</v>
      </c>
      <c r="I21" s="82">
        <v>0</v>
      </c>
      <c r="J21" s="69"/>
      <c r="N21" s="83"/>
    </row>
    <row r="22" spans="2:14" ht="13" thickBot="1" x14ac:dyDescent="0.3">
      <c r="B22" s="68"/>
      <c r="C22" s="49" t="s">
        <v>82</v>
      </c>
      <c r="H22" s="84">
        <v>0</v>
      </c>
      <c r="I22" s="85">
        <v>0</v>
      </c>
      <c r="J22" s="69"/>
    </row>
    <row r="23" spans="2:14" ht="13" x14ac:dyDescent="0.3">
      <c r="B23" s="68"/>
      <c r="C23" s="70" t="s">
        <v>83</v>
      </c>
      <c r="D23" s="70"/>
      <c r="E23" s="70"/>
      <c r="F23" s="70"/>
      <c r="H23" s="86">
        <f>H18+H19+H20+H21+H22</f>
        <v>2</v>
      </c>
      <c r="I23" s="87">
        <f>I18+I19+I20+I21+I22</f>
        <v>101690146</v>
      </c>
      <c r="J23" s="69"/>
    </row>
    <row r="24" spans="2:14" x14ac:dyDescent="0.25">
      <c r="B24" s="68"/>
      <c r="C24" s="49" t="s">
        <v>84</v>
      </c>
      <c r="H24" s="81">
        <v>0</v>
      </c>
      <c r="I24" s="82">
        <v>6933419</v>
      </c>
      <c r="J24" s="69"/>
    </row>
    <row r="25" spans="2:14" ht="13" thickBot="1" x14ac:dyDescent="0.3">
      <c r="B25" s="68"/>
      <c r="C25" s="49" t="s">
        <v>62</v>
      </c>
      <c r="H25" s="84">
        <v>1</v>
      </c>
      <c r="I25" s="85">
        <v>57778492</v>
      </c>
      <c r="J25" s="69"/>
    </row>
    <row r="26" spans="2:14" ht="13" x14ac:dyDescent="0.3">
      <c r="B26" s="68"/>
      <c r="C26" s="70" t="s">
        <v>85</v>
      </c>
      <c r="D26" s="70"/>
      <c r="E26" s="70"/>
      <c r="F26" s="70"/>
      <c r="H26" s="86">
        <f>H24+H25</f>
        <v>1</v>
      </c>
      <c r="I26" s="87">
        <f>I24+I25</f>
        <v>64711911</v>
      </c>
      <c r="J26" s="69"/>
    </row>
    <row r="27" spans="2:14" ht="13.5" thickBot="1" x14ac:dyDescent="0.35">
      <c r="B27" s="68"/>
      <c r="C27" s="73" t="s">
        <v>86</v>
      </c>
      <c r="D27" s="88"/>
      <c r="E27" s="88"/>
      <c r="F27" s="88"/>
      <c r="G27" s="73"/>
      <c r="H27" s="89">
        <v>0</v>
      </c>
      <c r="I27" s="90">
        <v>0</v>
      </c>
      <c r="J27" s="91"/>
    </row>
    <row r="28" spans="2:14" ht="13" x14ac:dyDescent="0.3">
      <c r="B28" s="68"/>
      <c r="C28" s="88" t="s">
        <v>87</v>
      </c>
      <c r="D28" s="88"/>
      <c r="E28" s="88"/>
      <c r="F28" s="88"/>
      <c r="G28" s="73"/>
      <c r="H28" s="92">
        <f>H27</f>
        <v>0</v>
      </c>
      <c r="I28" s="80">
        <f>I27</f>
        <v>0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88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3</v>
      </c>
      <c r="I31" s="80">
        <f>I23+I26+I28</f>
        <v>166402057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 t="s">
        <v>89</v>
      </c>
      <c r="D38" s="95"/>
      <c r="E38" s="73"/>
      <c r="F38" s="73"/>
      <c r="G38" s="73"/>
      <c r="H38" s="102" t="s">
        <v>90</v>
      </c>
      <c r="I38" s="95"/>
      <c r="J38" s="91"/>
    </row>
    <row r="39" spans="2:10" ht="13" x14ac:dyDescent="0.3">
      <c r="B39" s="68"/>
      <c r="C39" s="88" t="s">
        <v>91</v>
      </c>
      <c r="D39" s="73"/>
      <c r="E39" s="73"/>
      <c r="F39" s="73"/>
      <c r="G39" s="73"/>
      <c r="H39" s="88" t="s">
        <v>92</v>
      </c>
      <c r="I39" s="95"/>
      <c r="J39" s="91"/>
    </row>
    <row r="40" spans="2:10" ht="13" x14ac:dyDescent="0.3">
      <c r="B40" s="68"/>
      <c r="C40" s="73"/>
      <c r="D40" s="73"/>
      <c r="E40" s="73"/>
      <c r="F40" s="73"/>
      <c r="G40" s="73"/>
      <c r="H40" s="88" t="s">
        <v>93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03" t="s">
        <v>94</v>
      </c>
      <c r="D42" s="103"/>
      <c r="E42" s="103"/>
      <c r="F42" s="103"/>
      <c r="G42" s="103"/>
      <c r="H42" s="103"/>
      <c r="I42" s="103"/>
      <c r="J42" s="91"/>
    </row>
    <row r="43" spans="2:10" x14ac:dyDescent="0.25">
      <c r="B43" s="68"/>
      <c r="C43" s="103"/>
      <c r="D43" s="103"/>
      <c r="E43" s="103"/>
      <c r="F43" s="103"/>
      <c r="G43" s="103"/>
      <c r="H43" s="103"/>
      <c r="I43" s="103"/>
      <c r="J43" s="91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9" sqref="G1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0" t="s">
        <v>95</v>
      </c>
      <c r="D1" s="111"/>
      <c r="E1" s="111"/>
      <c r="F1" s="111"/>
      <c r="G1" s="111"/>
      <c r="H1" s="112"/>
      <c r="I1" s="113" t="s">
        <v>69</v>
      </c>
    </row>
    <row r="2" spans="1:9" ht="53.5" customHeight="1" thickBot="1" x14ac:dyDescent="0.4">
      <c r="A2" s="114"/>
      <c r="B2" s="115"/>
      <c r="C2" s="116" t="s">
        <v>96</v>
      </c>
      <c r="D2" s="117"/>
      <c r="E2" s="117"/>
      <c r="F2" s="117"/>
      <c r="G2" s="117"/>
      <c r="H2" s="118"/>
      <c r="I2" s="119" t="s">
        <v>97</v>
      </c>
    </row>
    <row r="3" spans="1:9" x14ac:dyDescent="0.35">
      <c r="A3" s="120"/>
      <c r="B3" s="73"/>
      <c r="C3" s="73"/>
      <c r="D3" s="73"/>
      <c r="E3" s="73"/>
      <c r="F3" s="73"/>
      <c r="G3" s="73"/>
      <c r="H3" s="73"/>
      <c r="I3" s="91"/>
    </row>
    <row r="4" spans="1:9" x14ac:dyDescent="0.35">
      <c r="A4" s="120"/>
      <c r="B4" s="73"/>
      <c r="C4" s="73"/>
      <c r="D4" s="73"/>
      <c r="E4" s="73"/>
      <c r="F4" s="73"/>
      <c r="G4" s="73"/>
      <c r="H4" s="73"/>
      <c r="I4" s="91"/>
    </row>
    <row r="5" spans="1:9" x14ac:dyDescent="0.35">
      <c r="A5" s="120"/>
      <c r="B5" s="73" t="s">
        <v>98</v>
      </c>
      <c r="C5" s="121"/>
      <c r="D5" s="122"/>
      <c r="E5" s="73"/>
      <c r="F5" s="73"/>
      <c r="G5" s="73"/>
      <c r="H5" s="73"/>
      <c r="I5" s="91"/>
    </row>
    <row r="6" spans="1:9" x14ac:dyDescent="0.35">
      <c r="A6" s="120"/>
      <c r="B6" s="73"/>
      <c r="C6" s="73"/>
      <c r="D6" s="73"/>
      <c r="E6" s="73"/>
      <c r="F6" s="73"/>
      <c r="G6" s="73"/>
      <c r="H6" s="73"/>
      <c r="I6" s="91"/>
    </row>
    <row r="7" spans="1:9" x14ac:dyDescent="0.35">
      <c r="A7" s="120"/>
      <c r="B7" s="73" t="s">
        <v>72</v>
      </c>
      <c r="C7" s="73"/>
      <c r="D7" s="73"/>
      <c r="E7" s="73"/>
      <c r="F7" s="73"/>
      <c r="G7" s="73"/>
      <c r="H7" s="73"/>
      <c r="I7" s="91"/>
    </row>
    <row r="8" spans="1:9" x14ac:dyDescent="0.35">
      <c r="A8" s="120"/>
      <c r="B8" s="73" t="s">
        <v>73</v>
      </c>
      <c r="C8" s="73"/>
      <c r="D8" s="73"/>
      <c r="E8" s="73"/>
      <c r="F8" s="73"/>
      <c r="G8" s="73"/>
      <c r="H8" s="73"/>
      <c r="I8" s="91"/>
    </row>
    <row r="9" spans="1:9" x14ac:dyDescent="0.35">
      <c r="A9" s="120"/>
      <c r="B9" s="73"/>
      <c r="C9" s="73"/>
      <c r="D9" s="73"/>
      <c r="E9" s="73"/>
      <c r="F9" s="73"/>
      <c r="G9" s="73"/>
      <c r="H9" s="73"/>
      <c r="I9" s="91"/>
    </row>
    <row r="10" spans="1:9" x14ac:dyDescent="0.35">
      <c r="A10" s="120"/>
      <c r="B10" s="73" t="s">
        <v>99</v>
      </c>
      <c r="C10" s="73"/>
      <c r="D10" s="73"/>
      <c r="E10" s="73"/>
      <c r="F10" s="73"/>
      <c r="G10" s="73"/>
      <c r="H10" s="73"/>
      <c r="I10" s="91"/>
    </row>
    <row r="11" spans="1:9" x14ac:dyDescent="0.35">
      <c r="A11" s="120"/>
      <c r="B11" s="123"/>
      <c r="C11" s="73"/>
      <c r="D11" s="73"/>
      <c r="E11" s="73"/>
      <c r="F11" s="73"/>
      <c r="G11" s="73"/>
      <c r="H11" s="73"/>
      <c r="I11" s="91"/>
    </row>
    <row r="12" spans="1:9" x14ac:dyDescent="0.35">
      <c r="A12" s="120"/>
      <c r="B12" s="124" t="s">
        <v>100</v>
      </c>
      <c r="C12" s="122"/>
      <c r="D12" s="73"/>
      <c r="E12" s="73"/>
      <c r="F12" s="73"/>
      <c r="G12" s="75" t="s">
        <v>101</v>
      </c>
      <c r="H12" s="75" t="s">
        <v>102</v>
      </c>
      <c r="I12" s="91"/>
    </row>
    <row r="13" spans="1:9" x14ac:dyDescent="0.35">
      <c r="A13" s="120"/>
      <c r="B13" s="88" t="s">
        <v>77</v>
      </c>
      <c r="C13" s="88"/>
      <c r="D13" s="88"/>
      <c r="E13" s="88"/>
      <c r="F13" s="73"/>
      <c r="G13" s="125">
        <f>G19</f>
        <v>0</v>
      </c>
      <c r="H13" s="126">
        <f>H19</f>
        <v>0</v>
      </c>
      <c r="I13" s="91"/>
    </row>
    <row r="14" spans="1:9" x14ac:dyDescent="0.35">
      <c r="A14" s="120"/>
      <c r="B14" s="73" t="s">
        <v>78</v>
      </c>
      <c r="C14" s="73"/>
      <c r="D14" s="73"/>
      <c r="E14" s="73"/>
      <c r="F14" s="73"/>
      <c r="G14" s="127">
        <v>0</v>
      </c>
      <c r="H14" s="128">
        <v>0</v>
      </c>
      <c r="I14" s="91"/>
    </row>
    <row r="15" spans="1:9" x14ac:dyDescent="0.35">
      <c r="A15" s="120"/>
      <c r="B15" s="73" t="s">
        <v>79</v>
      </c>
      <c r="C15" s="73"/>
      <c r="D15" s="73"/>
      <c r="E15" s="73"/>
      <c r="F15" s="73"/>
      <c r="G15" s="127">
        <v>0</v>
      </c>
      <c r="H15" s="128">
        <v>0</v>
      </c>
      <c r="I15" s="91"/>
    </row>
    <row r="16" spans="1:9" x14ac:dyDescent="0.35">
      <c r="A16" s="120"/>
      <c r="B16" s="73" t="s">
        <v>80</v>
      </c>
      <c r="C16" s="73"/>
      <c r="D16" s="73"/>
      <c r="E16" s="73"/>
      <c r="F16" s="73"/>
      <c r="G16" s="127">
        <v>0</v>
      </c>
      <c r="H16" s="128">
        <v>0</v>
      </c>
      <c r="I16" s="91"/>
    </row>
    <row r="17" spans="1:9" x14ac:dyDescent="0.35">
      <c r="A17" s="120"/>
      <c r="B17" s="73" t="s">
        <v>81</v>
      </c>
      <c r="C17" s="73"/>
      <c r="D17" s="73"/>
      <c r="E17" s="73"/>
      <c r="F17" s="73"/>
      <c r="G17" s="127">
        <v>0</v>
      </c>
      <c r="H17" s="128">
        <v>0</v>
      </c>
      <c r="I17" s="91"/>
    </row>
    <row r="18" spans="1:9" x14ac:dyDescent="0.35">
      <c r="A18" s="120"/>
      <c r="B18" s="73" t="s">
        <v>103</v>
      </c>
      <c r="C18" s="73"/>
      <c r="D18" s="73"/>
      <c r="E18" s="73"/>
      <c r="F18" s="73"/>
      <c r="G18" s="129">
        <v>0</v>
      </c>
      <c r="H18" s="130">
        <v>0</v>
      </c>
      <c r="I18" s="91"/>
    </row>
    <row r="19" spans="1:9" x14ac:dyDescent="0.35">
      <c r="A19" s="120"/>
      <c r="B19" s="88" t="s">
        <v>104</v>
      </c>
      <c r="C19" s="88"/>
      <c r="D19" s="88"/>
      <c r="E19" s="88"/>
      <c r="F19" s="73"/>
      <c r="G19" s="127">
        <f>SUM(G14:G18)</f>
        <v>0</v>
      </c>
      <c r="H19" s="126">
        <f>(H14+H15+H16+H17+H18)</f>
        <v>0</v>
      </c>
      <c r="I19" s="91"/>
    </row>
    <row r="20" spans="1:9" ht="15" thickBot="1" x14ac:dyDescent="0.4">
      <c r="A20" s="120"/>
      <c r="B20" s="88"/>
      <c r="C20" s="88"/>
      <c r="D20" s="73"/>
      <c r="E20" s="73"/>
      <c r="F20" s="73"/>
      <c r="G20" s="131"/>
      <c r="H20" s="132"/>
      <c r="I20" s="91"/>
    </row>
    <row r="21" spans="1:9" ht="15" thickTop="1" x14ac:dyDescent="0.35">
      <c r="A21" s="120"/>
      <c r="B21" s="88"/>
      <c r="C21" s="88"/>
      <c r="D21" s="73"/>
      <c r="E21" s="73"/>
      <c r="F21" s="73"/>
      <c r="G21" s="95"/>
      <c r="H21" s="133"/>
      <c r="I21" s="91"/>
    </row>
    <row r="22" spans="1:9" x14ac:dyDescent="0.35">
      <c r="A22" s="120"/>
      <c r="B22" s="73"/>
      <c r="C22" s="73"/>
      <c r="D22" s="73"/>
      <c r="E22" s="73"/>
      <c r="F22" s="95"/>
      <c r="G22" s="95"/>
      <c r="H22" s="95"/>
      <c r="I22" s="91"/>
    </row>
    <row r="23" spans="1:9" ht="15" thickBot="1" x14ac:dyDescent="0.4">
      <c r="A23" s="120"/>
      <c r="B23" s="99"/>
      <c r="C23" s="99"/>
      <c r="D23" s="73"/>
      <c r="E23" s="73"/>
      <c r="F23" s="99"/>
      <c r="G23" s="99"/>
      <c r="H23" s="95"/>
      <c r="I23" s="91"/>
    </row>
    <row r="24" spans="1:9" x14ac:dyDescent="0.35">
      <c r="A24" s="120"/>
      <c r="B24" s="95" t="s">
        <v>105</v>
      </c>
      <c r="C24" s="95"/>
      <c r="D24" s="73"/>
      <c r="E24" s="73"/>
      <c r="F24" s="95"/>
      <c r="G24" s="95"/>
      <c r="H24" s="95"/>
      <c r="I24" s="91"/>
    </row>
    <row r="25" spans="1:9" x14ac:dyDescent="0.35">
      <c r="A25" s="120"/>
      <c r="B25" s="95" t="s">
        <v>106</v>
      </c>
      <c r="C25" s="95"/>
      <c r="D25" s="73"/>
      <c r="E25" s="73"/>
      <c r="F25" s="95" t="s">
        <v>107</v>
      </c>
      <c r="G25" s="95"/>
      <c r="H25" s="95"/>
      <c r="I25" s="91"/>
    </row>
    <row r="26" spans="1:9" x14ac:dyDescent="0.35">
      <c r="A26" s="120"/>
      <c r="B26" s="95" t="s">
        <v>108</v>
      </c>
      <c r="C26" s="95"/>
      <c r="D26" s="73"/>
      <c r="E26" s="73"/>
      <c r="F26" s="95" t="s">
        <v>109</v>
      </c>
      <c r="G26" s="95"/>
      <c r="H26" s="95"/>
      <c r="I26" s="91"/>
    </row>
    <row r="27" spans="1:9" x14ac:dyDescent="0.35">
      <c r="A27" s="120"/>
      <c r="B27" s="95"/>
      <c r="C27" s="95"/>
      <c r="D27" s="73"/>
      <c r="E27" s="73"/>
      <c r="F27" s="95"/>
      <c r="G27" s="95"/>
      <c r="H27" s="95"/>
      <c r="I27" s="91"/>
    </row>
    <row r="28" spans="1:9" ht="18.5" customHeight="1" x14ac:dyDescent="0.35">
      <c r="A28" s="120"/>
      <c r="B28" s="134" t="s">
        <v>110</v>
      </c>
      <c r="C28" s="134"/>
      <c r="D28" s="134"/>
      <c r="E28" s="134"/>
      <c r="F28" s="134"/>
      <c r="G28" s="134"/>
      <c r="H28" s="134"/>
      <c r="I28" s="91"/>
    </row>
    <row r="29" spans="1:9" ht="15" thickBot="1" x14ac:dyDescent="0.4">
      <c r="A29" s="135"/>
      <c r="B29" s="136"/>
      <c r="C29" s="136"/>
      <c r="D29" s="136"/>
      <c r="E29" s="136"/>
      <c r="F29" s="99"/>
      <c r="G29" s="99"/>
      <c r="H29" s="99"/>
      <c r="I29" s="137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Anticipos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2024-10-15T16:44:53Z</cp:lastPrinted>
  <dcterms:created xsi:type="dcterms:W3CDTF">2022-06-01T14:39:12Z</dcterms:created>
  <dcterms:modified xsi:type="dcterms:W3CDTF">2024-10-15T16:56:36Z</dcterms:modified>
</cp:coreProperties>
</file>