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10. OCTUBRE\NIT 800024390 DIME\"/>
    </mc:Choice>
  </mc:AlternateContent>
  <bookViews>
    <workbookView xWindow="0" yWindow="0" windowWidth="19200" windowHeight="7020" activeTab="3"/>
  </bookViews>
  <sheets>
    <sheet name="INFO IPS" sheetId="1" r:id="rId1"/>
    <sheet name="TD" sheetId="3" r:id="rId2"/>
    <sheet name="ESTADO DE CADA FACTURA" sheetId="2" r:id="rId3"/>
    <sheet name="FOR-CSA-018 " sheetId="4" r:id="rId4"/>
    <sheet name="FOR CSA 004" sheetId="5" r:id="rId5"/>
  </sheets>
  <definedNames>
    <definedName name="_xlnm._FilterDatabase" localSheetId="2" hidden="1">'ESTADO DE CADA FACTURA'!$A$2:$AM$23</definedName>
  </definedNames>
  <calcPr calcId="152511"/>
  <pivotCaches>
    <pivotCache cacheId="114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0" i="5" l="1"/>
  <c r="H13" i="5" s="1"/>
  <c r="G20" i="5"/>
  <c r="G13" i="5" s="1"/>
  <c r="I24" i="4"/>
  <c r="H24" i="4"/>
  <c r="D18" i="3"/>
  <c r="D17" i="3"/>
  <c r="I29" i="4" l="1"/>
  <c r="H29" i="4"/>
  <c r="I27" i="4"/>
  <c r="H27" i="4"/>
  <c r="H12" i="3"/>
  <c r="I32" i="4" l="1"/>
  <c r="H32" i="4"/>
  <c r="AF1" i="2" l="1"/>
  <c r="AD1" i="2"/>
  <c r="AC1" i="2"/>
  <c r="AA1" i="2" l="1"/>
  <c r="K1" i="2"/>
  <c r="Z1" i="2" l="1"/>
  <c r="T1" i="2"/>
  <c r="Y1" i="2"/>
  <c r="X1" i="2"/>
  <c r="W1" i="2"/>
  <c r="S1" i="2"/>
  <c r="R1" i="2"/>
  <c r="H23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  <author>Paola Andrea Jimenez Prado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  <comment ref="AD13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SERVICIOS DEL 2%</t>
        </r>
      </text>
    </comment>
    <comment ref="AH13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ANT. SERVICIOS DE SALUD ALEXANDER RUIZ PENAGOS, ANT. SERVICIOS DE SALUD RICARDO L BOAÑOS LLANOS, ANT. SERVICIOS DE SALUD EVER SENEN ANGULO CABEZAS</t>
        </r>
      </text>
    </comment>
    <comment ref="AC16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PAGO DIRECTO REGIMEN SUBSIDIADO FEBRERO 2024</t>
        </r>
      </text>
    </comment>
    <comment ref="AD16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SERVICIOS DEL 2%</t>
        </r>
      </text>
    </comment>
    <comment ref="AE17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PAGO DIRECTO REGIMEN SUBSIDIADO FEBRERO 2024</t>
        </r>
      </text>
    </comment>
  </commentList>
</comments>
</file>

<file path=xl/sharedStrings.xml><?xml version="1.0" encoding="utf-8"?>
<sst xmlns="http://schemas.openxmlformats.org/spreadsheetml/2006/main" count="368" uniqueCount="156">
  <si>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</si>
  <si>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</si>
  <si>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</si>
  <si>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</si>
  <si>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</si>
  <si>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</si>
  <si>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</si>
  <si>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</si>
  <si>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</si>
  <si>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</si>
  <si>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</si>
  <si>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DIME CLINICA NEUROCARDIOVASCULAR S.A.</t>
  </si>
  <si>
    <t>FE</t>
  </si>
  <si>
    <t>CALI</t>
  </si>
  <si>
    <t>Alf+Fac</t>
  </si>
  <si>
    <t>Llave</t>
  </si>
  <si>
    <t>FE105904</t>
  </si>
  <si>
    <t>800024390_FE105904</t>
  </si>
  <si>
    <t>FE111412</t>
  </si>
  <si>
    <t>800024390_FE111412</t>
  </si>
  <si>
    <t>FE113070</t>
  </si>
  <si>
    <t>800024390_FE113070</t>
  </si>
  <si>
    <t>FE136093</t>
  </si>
  <si>
    <t>800024390_FE136093</t>
  </si>
  <si>
    <t>FE150767</t>
  </si>
  <si>
    <t>800024390_FE150767</t>
  </si>
  <si>
    <t>FE213633</t>
  </si>
  <si>
    <t>800024390_FE213633</t>
  </si>
  <si>
    <t>FE266385</t>
  </si>
  <si>
    <t>800024390_FE266385</t>
  </si>
  <si>
    <t>FE273353</t>
  </si>
  <si>
    <t>800024390_FE273353</t>
  </si>
  <si>
    <t>FE275371</t>
  </si>
  <si>
    <t>800024390_FE275371</t>
  </si>
  <si>
    <t>FE275373</t>
  </si>
  <si>
    <t>800024390_FE275373</t>
  </si>
  <si>
    <t>FE275701</t>
  </si>
  <si>
    <t>800024390_FE275701</t>
  </si>
  <si>
    <t>FE276221</t>
  </si>
  <si>
    <t>800024390_FE276221</t>
  </si>
  <si>
    <t>FE282102</t>
  </si>
  <si>
    <t>800024390_FE282102</t>
  </si>
  <si>
    <t>FE286253</t>
  </si>
  <si>
    <t>800024390_FE286253</t>
  </si>
  <si>
    <t>FE291409</t>
  </si>
  <si>
    <t>800024390_FE291409</t>
  </si>
  <si>
    <t>FE291415</t>
  </si>
  <si>
    <t>800024390_FE291415</t>
  </si>
  <si>
    <t>FE310157</t>
  </si>
  <si>
    <t>800024390_FE310157</t>
  </si>
  <si>
    <t>FE310158</t>
  </si>
  <si>
    <t>800024390_FE310158</t>
  </si>
  <si>
    <t>FE310159</t>
  </si>
  <si>
    <t>800024390_FE310159</t>
  </si>
  <si>
    <t>FE311769</t>
  </si>
  <si>
    <t>800024390_FE311769</t>
  </si>
  <si>
    <t>FE349082</t>
  </si>
  <si>
    <t>800024390_FE349082</t>
  </si>
  <si>
    <t>Estado de Factura EPS Octubre 18</t>
  </si>
  <si>
    <t>Boxalud</t>
  </si>
  <si>
    <t xml:space="preserve">Fecha de radicación EPS </t>
  </si>
  <si>
    <t>Finalizada</t>
  </si>
  <si>
    <t>Devuelta CA</t>
  </si>
  <si>
    <t>Devuelta</t>
  </si>
  <si>
    <t>Para auditoria de pertinencia</t>
  </si>
  <si>
    <t>Para respuesta a prestador</t>
  </si>
  <si>
    <t>finalizada</t>
  </si>
  <si>
    <t>Valor Total Bruto</t>
  </si>
  <si>
    <t>Valor Devolucion</t>
  </si>
  <si>
    <t>Valor Radicado</t>
  </si>
  <si>
    <t>Valor Glosa Aceptada</t>
  </si>
  <si>
    <t>Valor Nota Credito</t>
  </si>
  <si>
    <t>Valor Glosa Pendiente</t>
  </si>
  <si>
    <t>Valor Pagar</t>
  </si>
  <si>
    <t>Observación objeccion</t>
  </si>
  <si>
    <t>Tipificación objeccion</t>
  </si>
  <si>
    <t>Por pagar SAP</t>
  </si>
  <si>
    <t>P. abieras doc</t>
  </si>
  <si>
    <t>Valor comepensacion SAP</t>
  </si>
  <si>
    <t>Retención</t>
  </si>
  <si>
    <t>Doc compensacion</t>
  </si>
  <si>
    <t xml:space="preserve">Valor TF </t>
  </si>
  <si>
    <t>Fecha de compensacion</t>
  </si>
  <si>
    <t>Fecha de corte</t>
  </si>
  <si>
    <t>31.10.2022</t>
  </si>
  <si>
    <t>16.05.2024</t>
  </si>
  <si>
    <t>14.03.2024</t>
  </si>
  <si>
    <t>24.06.2024</t>
  </si>
  <si>
    <t xml:space="preserve">Estado de Factura EPS Agosto 27 </t>
  </si>
  <si>
    <t>FACTURA PENDIENTE EN PROGRAMACION DE PAGO</t>
  </si>
  <si>
    <t>FACTURA CANCELADA</t>
  </si>
  <si>
    <t>FACTURA DEVUELTA</t>
  </si>
  <si>
    <t>FACTURA CERRADA EN CARTERA</t>
  </si>
  <si>
    <t>FACTURA NO RADICADA</t>
  </si>
  <si>
    <t>FACTURA ACEPTADA POR LA IPS</t>
  </si>
  <si>
    <t>FACTURA CANCELADA PARCIALMENTE - GLOSA ACEPTADA POR LA IPS</t>
  </si>
  <si>
    <t>GLOSA PENDIENTE POR CONCILIAR</t>
  </si>
  <si>
    <t xml:space="preserve">FACTURA PENDIENTE EN PROGRAMACION DE PAGO - GLOSA PENDIENTE POR CONCILIAR </t>
  </si>
  <si>
    <t>NOPBS. se sostiene la devolucion por que no aparece reportada en la web serviceangela campaz</t>
  </si>
  <si>
    <t>NOPBS</t>
  </si>
  <si>
    <t>no pbs
se sostiene devolucion de acuerdo alos tiempos de norma ,por fecha de prestacion no se puede cargar a presupuesto maximo.
factura extemporanea.</t>
  </si>
  <si>
    <t>FACTURA EN PROCESO INTERNO</t>
  </si>
  <si>
    <t>29.02.2024</t>
  </si>
  <si>
    <t>Etiquetas de fila</t>
  </si>
  <si>
    <t>Total general</t>
  </si>
  <si>
    <t xml:space="preserve">Cant. Facturas </t>
  </si>
  <si>
    <t>Saldo IPS</t>
  </si>
  <si>
    <t xml:space="preserve">Valor Glosa Pendiente </t>
  </si>
  <si>
    <t xml:space="preserve">Valor comepensacion SAP </t>
  </si>
  <si>
    <t xml:space="preserve">Valor comepensacion SAP2 </t>
  </si>
  <si>
    <t xml:space="preserve"> Valor Glosa Aceptada </t>
  </si>
  <si>
    <t>FOR-CSA-018</t>
  </si>
  <si>
    <t>HOJA 1 DE 1</t>
  </si>
  <si>
    <t>RESUMEN DE CARTERA REVISADA POR LA EPS</t>
  </si>
  <si>
    <t>VERSION 2</t>
  </si>
  <si>
    <t>A continuacion me permito remitir nuestra respuesta al estado de cartera presentado en la fecha: __________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</si>
  <si>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</si>
  <si>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</si>
  <si>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</si>
  <si>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</si>
  <si>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</si>
  <si>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</si>
  <si>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</si>
  <si>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</si>
  <si>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</si>
  <si>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</si>
  <si>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</si>
  <si>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</si>
  <si>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</si>
  <si>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</si>
  <si>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</si>
  <si>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</si>
  <si>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</si>
  <si>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</si>
  <si>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FACTURA-GLOSA ACEPTADA POR LA IPS ( $ )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</si>
  <si>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</si>
  <si>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</si>
  <si>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</si>
  <si>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</si>
  <si>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</si>
  <si>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</si>
  <si>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</si>
  <si>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</si>
  <si>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</si>
  <si>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</si>
  <si>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</si>
  <si>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</si>
  <si>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Señores: DIME CLINICA NEUROCARDIOVASCULAR S.A.</t>
  </si>
  <si>
    <t>NIT: 800024390</t>
  </si>
  <si>
    <t>Santiago de Cali, Octubre 18 del 2024</t>
  </si>
  <si>
    <t>Con Corte al dia: 30/09/2024</t>
  </si>
  <si>
    <t>Sandra Patricia Mosquera</t>
  </si>
  <si>
    <t>Auxiliar de cartera</t>
  </si>
  <si>
    <t xml:space="preserve"> Se sostiene glosa 1. Se valida cotización No. CL6331-2023 y se reconoce procedimiento Qx con los incluye por valor de $3.073.000: * Honorarios profesional Hemodinamia y Anestesiología. * (1) Consulta post procedimiento y por la misma especialidad. * Estancia postquirúrgica: 1 dia de UCIN. *Incluye todos los materiales e insumos requeridos tanto para la realización del procedimiento quirúrgico. Materiales especiales: *(1) aguja angiográfica, *(1) Balon Coronario Ikazuchi Zero Ptca, *(1) Guia Coronaria Ptca Sion Blue AHW14R004S/AHW14R004J. *(1) introductor, STENT coronario #2 (convencional y/o medicado). * Derechos de sala * Derechos de Recuperación * Materiales de sutura y curación. * Exámenes de laboratorio e Imágenes: Según Protocolo del procedimiento. * Agentes y gases anestésicos. 2. Se valida cotización e incluye un dia de estancia en la ucin, paciente ingresa el 02 hasta el 05, procedimiento realizado el 04, por lo que este dia esta incluido en el paquete; se objeta el valor de $432.600 del dia (4) - el dia 5 no incluido en cobro por facturación de servicios de salud. 3. Se reconoce por valor autorizado por la CAP para un total de $4.020.026, No se evidencia nota técnica de contrato para pacientes pertenecientes al regimen subsidiado. 4. Se valida cuenta presentada a la CAP la cual esta por valor de $4.020.026 y esta autorizado por este mismo valor con una diferencia de $631.563 y la presentada para auditoria de cuentas medicas por valor de $4.651.589, información no coincide presentada inicialmente, se objeta diferencia de valores.</t>
  </si>
  <si>
    <t>se realiza objecion al validar los datos dela factura los laboracios pt $12229 no se encuentra reportada historia clinica ni soportado. laboratorio ptt$15272 no se encuentra reportada en la historia clinica ni soportado.</t>
  </si>
  <si>
    <t>110A01 Estancia: Facturan: UCI (Marzo 27- 30/ Abrl 11- 14)- UCIN (Abril 15- 16)- Bipersonal (Marzo 31- Abril 10/ Abril 17- 26). Considero sin criterios de UCI los días Abril 11- 14, se encuentra hemodinamicamente estable, sin soportes, respirando aire ambiente. Además el 11 de Abril (18:20 HRS) definen traslado a UCIN. Por lo anterior se reconoce como UCIN los días Abril 11- 14. Se objeta la diferencia. ($1.070.000- 432.600) x 4, Paraclínicos no interpretados en la HC: 903033 Osmolaridad urinaria (Abril 18- 24). ($42.220) x 2, 895100 Electrocardiograma Marzo 27 no interpretado en la HC. ($36.050)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</si>
</sst>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1" formatCode="[$$-240A]\ #,##0;\-[$$-240A]\ #,##0"/>
  </numFmts>
  <fonts count="1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9"/>
      <color rgb="FF000000"/>
      <name val="SansSerif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10" fillId="0" borderId="0"/>
    <xf numFmtId="167" fontId="7" fillId="0" borderId="0" applyFont="0" applyFill="0" applyBorder="0" applyAlignment="0" applyProtection="0"/>
  </cellStyleXfs>
  <cellXfs count="16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0" fontId="5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0" fillId="0" borderId="1" xfId="0" applyBorder="1"/>
    <xf numFmtId="4" fontId="0" fillId="0" borderId="0" xfId="0" applyNumberFormat="1"/>
    <xf numFmtId="0" fontId="5" fillId="2" borderId="2" xfId="0" applyFont="1" applyFill="1" applyBorder="1" applyAlignment="1">
      <alignment horizontal="center"/>
    </xf>
    <xf numFmtId="0" fontId="0" fillId="0" borderId="2" xfId="0" applyBorder="1"/>
    <xf numFmtId="0" fontId="6" fillId="0" borderId="1" xfId="0" applyFont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right" vertical="center" wrapText="1"/>
    </xf>
    <xf numFmtId="3" fontId="0" fillId="0" borderId="0" xfId="0" applyNumberFormat="1"/>
    <xf numFmtId="0" fontId="0" fillId="0" borderId="1" xfId="0" applyFont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0" fontId="0" fillId="0" borderId="0" xfId="0" applyFont="1"/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164" fontId="0" fillId="0" borderId="0" xfId="1" applyNumberFormat="1" applyFont="1"/>
    <xf numFmtId="0" fontId="1" fillId="6" borderId="1" xfId="0" applyFont="1" applyFill="1" applyBorder="1" applyAlignment="1">
      <alignment horizontal="center" vertical="center" wrapText="1"/>
    </xf>
    <xf numFmtId="164" fontId="9" fillId="0" borderId="1" xfId="1" applyNumberFormat="1" applyFont="1" applyBorder="1" applyAlignment="1">
      <alignment horizontal="center" vertical="center" wrapText="1"/>
    </xf>
    <xf numFmtId="0" fontId="1" fillId="0" borderId="0" xfId="0" applyFont="1"/>
    <xf numFmtId="164" fontId="1" fillId="0" borderId="0" xfId="1" applyNumberFormat="1" applyFont="1"/>
    <xf numFmtId="164" fontId="9" fillId="7" borderId="1" xfId="1" applyNumberFormat="1" applyFont="1" applyFill="1" applyBorder="1" applyAlignment="1">
      <alignment horizontal="center" vertical="center" wrapText="1"/>
    </xf>
    <xf numFmtId="164" fontId="1" fillId="8" borderId="1" xfId="1" applyNumberFormat="1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/>
    <xf numFmtId="0" fontId="8" fillId="0" borderId="1" xfId="0" applyFont="1" applyBorder="1" applyAlignment="1">
      <alignment horizontal="center" vertical="center"/>
    </xf>
    <xf numFmtId="14" fontId="8" fillId="0" borderId="1" xfId="0" applyNumberFormat="1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right" vertical="center"/>
    </xf>
    <xf numFmtId="4" fontId="0" fillId="0" borderId="1" xfId="0" applyNumberFormat="1" applyFont="1" applyBorder="1" applyAlignment="1"/>
    <xf numFmtId="164" fontId="0" fillId="0" borderId="1" xfId="1" applyNumberFormat="1" applyFont="1" applyBorder="1" applyAlignment="1"/>
    <xf numFmtId="3" fontId="0" fillId="0" borderId="1" xfId="0" applyNumberFormat="1" applyFont="1" applyBorder="1" applyAlignment="1"/>
    <xf numFmtId="14" fontId="0" fillId="0" borderId="1" xfId="0" applyNumberFormat="1" applyFont="1" applyBorder="1" applyAlignment="1"/>
    <xf numFmtId="0" fontId="0" fillId="0" borderId="0" xfId="0" applyFont="1" applyAlignment="1"/>
    <xf numFmtId="0" fontId="0" fillId="0" borderId="2" xfId="0" applyFont="1" applyBorder="1" applyAlignment="1"/>
    <xf numFmtId="164" fontId="1" fillId="9" borderId="1" xfId="1" applyNumberFormat="1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164" fontId="0" fillId="0" borderId="0" xfId="0" applyNumberFormat="1" applyFont="1"/>
    <xf numFmtId="0" fontId="0" fillId="0" borderId="13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13" xfId="0" applyNumberFormat="1" applyBorder="1"/>
    <xf numFmtId="0" fontId="0" fillId="0" borderId="3" xfId="0" applyBorder="1" applyAlignment="1">
      <alignment horizontal="left"/>
    </xf>
    <xf numFmtId="0" fontId="0" fillId="0" borderId="3" xfId="0" applyNumberFormat="1" applyBorder="1"/>
    <xf numFmtId="0" fontId="0" fillId="0" borderId="3" xfId="0" pivotButton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2" xfId="0" applyBorder="1" applyAlignment="1">
      <alignment horizontal="left"/>
    </xf>
    <xf numFmtId="164" fontId="0" fillId="0" borderId="15" xfId="0" applyNumberFormat="1" applyBorder="1"/>
    <xf numFmtId="164" fontId="0" fillId="0" borderId="6" xfId="0" applyNumberFormat="1" applyBorder="1"/>
    <xf numFmtId="164" fontId="0" fillId="0" borderId="8" xfId="0" applyNumberFormat="1" applyBorder="1"/>
    <xf numFmtId="164" fontId="0" fillId="0" borderId="15" xfId="0" applyNumberFormat="1" applyBorder="1" applyAlignment="1">
      <alignment horizontal="center" vertical="center" wrapText="1"/>
    </xf>
    <xf numFmtId="164" fontId="0" fillId="0" borderId="3" xfId="0" applyNumberFormat="1" applyBorder="1" applyAlignment="1">
      <alignment horizontal="center" vertical="center" wrapText="1"/>
    </xf>
    <xf numFmtId="164" fontId="0" fillId="0" borderId="0" xfId="1" applyNumberFormat="1" applyFont="1" applyAlignment="1">
      <alignment wrapText="1"/>
    </xf>
    <xf numFmtId="0" fontId="11" fillId="0" borderId="0" xfId="3" applyFont="1"/>
    <xf numFmtId="0" fontId="11" fillId="0" borderId="4" xfId="3" applyFont="1" applyBorder="1" applyAlignment="1">
      <alignment horizontal="centerContinuous"/>
    </xf>
    <xf numFmtId="0" fontId="11" fillId="0" borderId="6" xfId="3" applyFont="1" applyBorder="1" applyAlignment="1">
      <alignment horizontal="centerContinuous"/>
    </xf>
    <xf numFmtId="0" fontId="12" fillId="0" borderId="4" xfId="3" applyFont="1" applyBorder="1" applyAlignment="1">
      <alignment horizontal="centerContinuous" vertical="center"/>
    </xf>
    <xf numFmtId="0" fontId="12" fillId="0" borderId="5" xfId="3" applyFont="1" applyBorder="1" applyAlignment="1">
      <alignment horizontal="centerContinuous" vertical="center"/>
    </xf>
    <xf numFmtId="0" fontId="12" fillId="0" borderId="6" xfId="3" applyFont="1" applyBorder="1" applyAlignment="1">
      <alignment horizontal="centerContinuous" vertical="center"/>
    </xf>
    <xf numFmtId="0" fontId="12" fillId="0" borderId="12" xfId="3" applyFont="1" applyBorder="1" applyAlignment="1">
      <alignment horizontal="centerContinuous" vertical="center"/>
    </xf>
    <xf numFmtId="0" fontId="11" fillId="0" borderId="7" xfId="3" applyFont="1" applyBorder="1" applyAlignment="1">
      <alignment horizontal="centerContinuous"/>
    </xf>
    <xf numFmtId="0" fontId="11" fillId="0" borderId="8" xfId="3" applyFont="1" applyBorder="1" applyAlignment="1">
      <alignment horizontal="centerContinuous"/>
    </xf>
    <xf numFmtId="0" fontId="12" fillId="0" borderId="9" xfId="3" applyFont="1" applyBorder="1" applyAlignment="1">
      <alignment horizontal="centerContinuous" vertical="center"/>
    </xf>
    <xf numFmtId="0" fontId="12" fillId="0" borderId="10" xfId="3" applyFont="1" applyBorder="1" applyAlignment="1">
      <alignment horizontal="centerContinuous" vertical="center"/>
    </xf>
    <xf numFmtId="0" fontId="12" fillId="0" borderId="11" xfId="3" applyFont="1" applyBorder="1" applyAlignment="1">
      <alignment horizontal="centerContinuous" vertical="center"/>
    </xf>
    <xf numFmtId="0" fontId="12" fillId="0" borderId="14" xfId="3" applyFont="1" applyBorder="1" applyAlignment="1">
      <alignment horizontal="centerContinuous" vertical="center"/>
    </xf>
    <xf numFmtId="0" fontId="12" fillId="0" borderId="7" xfId="3" applyFont="1" applyBorder="1" applyAlignment="1">
      <alignment horizontal="centerContinuous" vertical="center"/>
    </xf>
    <xf numFmtId="0" fontId="12" fillId="0" borderId="0" xfId="3" applyFont="1" applyAlignment="1">
      <alignment horizontal="centerContinuous" vertical="center"/>
    </xf>
    <xf numFmtId="0" fontId="12" fillId="0" borderId="8" xfId="3" applyFont="1" applyBorder="1" applyAlignment="1">
      <alignment horizontal="centerContinuous" vertical="center"/>
    </xf>
    <xf numFmtId="0" fontId="12" fillId="0" borderId="13" xfId="3" applyFont="1" applyBorder="1" applyAlignment="1">
      <alignment horizontal="centerContinuous" vertical="center"/>
    </xf>
    <xf numFmtId="0" fontId="11" fillId="0" borderId="9" xfId="3" applyFont="1" applyBorder="1" applyAlignment="1">
      <alignment horizontal="centerContinuous"/>
    </xf>
    <xf numFmtId="0" fontId="11" fillId="0" borderId="11" xfId="3" applyFont="1" applyBorder="1" applyAlignment="1">
      <alignment horizontal="centerContinuous"/>
    </xf>
    <xf numFmtId="0" fontId="11" fillId="0" borderId="7" xfId="3" applyFont="1" applyBorder="1"/>
    <xf numFmtId="0" fontId="11" fillId="0" borderId="8" xfId="3" applyFont="1" applyBorder="1"/>
    <xf numFmtId="0" fontId="12" fillId="0" borderId="0" xfId="3" applyFont="1"/>
    <xf numFmtId="14" fontId="11" fillId="0" borderId="0" xfId="3" applyNumberFormat="1" applyFont="1"/>
    <xf numFmtId="166" fontId="11" fillId="0" borderId="0" xfId="3" applyNumberFormat="1" applyFont="1"/>
    <xf numFmtId="0" fontId="10" fillId="0" borderId="0" xfId="3" applyFont="1"/>
    <xf numFmtId="14" fontId="11" fillId="0" borderId="0" xfId="3" applyNumberFormat="1" applyFont="1" applyAlignment="1">
      <alignment horizontal="left"/>
    </xf>
    <xf numFmtId="0" fontId="13" fillId="0" borderId="0" xfId="3" applyFont="1" applyAlignment="1">
      <alignment horizontal="center"/>
    </xf>
    <xf numFmtId="168" fontId="13" fillId="0" borderId="0" xfId="4" applyNumberFormat="1" applyFont="1" applyAlignment="1">
      <alignment horizontal="center"/>
    </xf>
    <xf numFmtId="169" fontId="13" fillId="0" borderId="0" xfId="2" applyNumberFormat="1" applyFont="1" applyAlignment="1">
      <alignment horizontal="right"/>
    </xf>
    <xf numFmtId="169" fontId="11" fillId="0" borderId="0" xfId="2" applyNumberFormat="1" applyFont="1"/>
    <xf numFmtId="168" fontId="10" fillId="0" borderId="0" xfId="4" applyNumberFormat="1" applyFont="1" applyAlignment="1">
      <alignment horizontal="center"/>
    </xf>
    <xf numFmtId="169" fontId="10" fillId="0" borderId="0" xfId="2" applyNumberFormat="1" applyFont="1" applyAlignment="1">
      <alignment horizontal="right"/>
    </xf>
    <xf numFmtId="168" fontId="11" fillId="0" borderId="0" xfId="4" applyNumberFormat="1" applyFont="1" applyAlignment="1">
      <alignment horizontal="center"/>
    </xf>
    <xf numFmtId="169" fontId="11" fillId="0" borderId="0" xfId="2" applyNumberFormat="1" applyFont="1" applyAlignment="1">
      <alignment horizontal="right"/>
    </xf>
    <xf numFmtId="169" fontId="11" fillId="0" borderId="0" xfId="3" applyNumberFormat="1" applyFont="1"/>
    <xf numFmtId="168" fontId="11" fillId="0" borderId="10" xfId="4" applyNumberFormat="1" applyFont="1" applyBorder="1" applyAlignment="1">
      <alignment horizontal="center"/>
    </xf>
    <xf numFmtId="169" fontId="11" fillId="0" borderId="10" xfId="2" applyNumberFormat="1" applyFont="1" applyBorder="1" applyAlignment="1">
      <alignment horizontal="right"/>
    </xf>
    <xf numFmtId="168" fontId="12" fillId="0" borderId="0" xfId="2" applyNumberFormat="1" applyFont="1" applyAlignment="1">
      <alignment horizontal="right"/>
    </xf>
    <xf numFmtId="169" fontId="12" fillId="0" borderId="0" xfId="2" applyNumberFormat="1" applyFont="1" applyAlignment="1">
      <alignment horizontal="right"/>
    </xf>
    <xf numFmtId="0" fontId="13" fillId="0" borderId="0" xfId="3" applyFont="1"/>
    <xf numFmtId="168" fontId="10" fillId="0" borderId="10" xfId="4" applyNumberFormat="1" applyFont="1" applyBorder="1" applyAlignment="1">
      <alignment horizontal="center"/>
    </xf>
    <xf numFmtId="169" fontId="10" fillId="0" borderId="10" xfId="2" applyNumberFormat="1" applyFont="1" applyBorder="1" applyAlignment="1">
      <alignment horizontal="right"/>
    </xf>
    <xf numFmtId="0" fontId="10" fillId="0" borderId="8" xfId="3" applyFont="1" applyBorder="1"/>
    <xf numFmtId="168" fontId="10" fillId="0" borderId="0" xfId="2" applyNumberFormat="1" applyFont="1" applyAlignment="1">
      <alignment horizontal="right"/>
    </xf>
    <xf numFmtId="168" fontId="13" fillId="0" borderId="18" xfId="4" applyNumberFormat="1" applyFont="1" applyBorder="1" applyAlignment="1">
      <alignment horizontal="center"/>
    </xf>
    <xf numFmtId="169" fontId="13" fillId="0" borderId="18" xfId="2" applyNumberFormat="1" applyFont="1" applyBorder="1" applyAlignment="1">
      <alignment horizontal="right"/>
    </xf>
    <xf numFmtId="170" fontId="10" fillId="0" borderId="0" xfId="3" applyNumberFormat="1" applyFont="1"/>
    <xf numFmtId="167" fontId="10" fillId="0" borderId="0" xfId="4" applyFont="1"/>
    <xf numFmtId="169" fontId="10" fillId="0" borderId="0" xfId="2" applyNumberFormat="1" applyFont="1"/>
    <xf numFmtId="170" fontId="13" fillId="0" borderId="10" xfId="3" applyNumberFormat="1" applyFont="1" applyBorder="1"/>
    <xf numFmtId="170" fontId="10" fillId="0" borderId="10" xfId="3" applyNumberFormat="1" applyFont="1" applyBorder="1"/>
    <xf numFmtId="167" fontId="13" fillId="0" borderId="10" xfId="4" applyFont="1" applyBorder="1"/>
    <xf numFmtId="169" fontId="10" fillId="0" borderId="10" xfId="2" applyNumberFormat="1" applyFont="1" applyBorder="1"/>
    <xf numFmtId="170" fontId="13" fillId="0" borderId="0" xfId="3" applyNumberFormat="1" applyFont="1"/>
    <xf numFmtId="0" fontId="14" fillId="0" borderId="0" xfId="3" applyFont="1" applyAlignment="1">
      <alignment horizontal="center" vertical="center" wrapText="1"/>
    </xf>
    <xf numFmtId="0" fontId="11" fillId="0" borderId="9" xfId="3" applyFont="1" applyBorder="1"/>
    <xf numFmtId="0" fontId="11" fillId="0" borderId="10" xfId="3" applyFont="1" applyBorder="1"/>
    <xf numFmtId="170" fontId="11" fillId="0" borderId="10" xfId="3" applyNumberFormat="1" applyFont="1" applyBorder="1"/>
    <xf numFmtId="0" fontId="11" fillId="0" borderId="11" xfId="3" applyFont="1" applyBorder="1"/>
    <xf numFmtId="0" fontId="0" fillId="10" borderId="12" xfId="0" applyNumberFormat="1" applyFill="1" applyBorder="1"/>
    <xf numFmtId="164" fontId="0" fillId="10" borderId="6" xfId="0" applyNumberFormat="1" applyFill="1" applyBorder="1"/>
    <xf numFmtId="0" fontId="0" fillId="11" borderId="13" xfId="0" applyNumberFormat="1" applyFill="1" applyBorder="1"/>
    <xf numFmtId="164" fontId="0" fillId="11" borderId="8" xfId="0" applyNumberFormat="1" applyFill="1" applyBorder="1"/>
    <xf numFmtId="0" fontId="0" fillId="12" borderId="13" xfId="0" applyNumberFormat="1" applyFill="1" applyBorder="1"/>
    <xf numFmtId="164" fontId="0" fillId="12" borderId="8" xfId="0" applyNumberFormat="1" applyFill="1" applyBorder="1"/>
    <xf numFmtId="0" fontId="0" fillId="13" borderId="13" xfId="0" applyNumberFormat="1" applyFill="1" applyBorder="1"/>
    <xf numFmtId="164" fontId="0" fillId="13" borderId="8" xfId="0" applyNumberFormat="1" applyFill="1" applyBorder="1"/>
    <xf numFmtId="0" fontId="0" fillId="14" borderId="13" xfId="0" applyNumberFormat="1" applyFill="1" applyBorder="1"/>
    <xf numFmtId="164" fontId="0" fillId="14" borderId="8" xfId="0" applyNumberFormat="1" applyFill="1" applyBorder="1"/>
    <xf numFmtId="0" fontId="0" fillId="15" borderId="13" xfId="0" applyNumberFormat="1" applyFill="1" applyBorder="1"/>
    <xf numFmtId="164" fontId="0" fillId="15" borderId="8" xfId="0" applyNumberFormat="1" applyFill="1" applyBorder="1"/>
    <xf numFmtId="0" fontId="0" fillId="16" borderId="13" xfId="0" applyNumberFormat="1" applyFill="1" applyBorder="1"/>
    <xf numFmtId="164" fontId="0" fillId="16" borderId="8" xfId="0" applyNumberFormat="1" applyFill="1" applyBorder="1"/>
    <xf numFmtId="164" fontId="0" fillId="17" borderId="8" xfId="0" applyNumberFormat="1" applyFill="1" applyBorder="1"/>
    <xf numFmtId="164" fontId="0" fillId="0" borderId="8" xfId="0" applyNumberFormat="1" applyFill="1" applyBorder="1"/>
    <xf numFmtId="0" fontId="0" fillId="17" borderId="13" xfId="0" applyNumberFormat="1" applyFill="1" applyBorder="1"/>
    <xf numFmtId="164" fontId="0" fillId="0" borderId="6" xfId="0" applyNumberFormat="1" applyBorder="1" applyAlignment="1">
      <alignment horizontal="center" vertical="center" wrapText="1"/>
    </xf>
    <xf numFmtId="164" fontId="0" fillId="16" borderId="0" xfId="1" applyNumberFormat="1" applyFont="1" applyFill="1"/>
    <xf numFmtId="0" fontId="10" fillId="0" borderId="4" xfId="3" applyFont="1" applyBorder="1" applyAlignment="1">
      <alignment horizontal="center"/>
    </xf>
    <xf numFmtId="0" fontId="10" fillId="0" borderId="6" xfId="3" applyFont="1" applyBorder="1" applyAlignment="1">
      <alignment horizontal="center"/>
    </xf>
    <xf numFmtId="0" fontId="13" fillId="0" borderId="4" xfId="3" applyFont="1" applyBorder="1" applyAlignment="1">
      <alignment horizontal="center" vertical="center"/>
    </xf>
    <xf numFmtId="0" fontId="13" fillId="0" borderId="5" xfId="3" applyFont="1" applyBorder="1" applyAlignment="1">
      <alignment horizontal="center" vertical="center"/>
    </xf>
    <xf numFmtId="0" fontId="13" fillId="0" borderId="6" xfId="3" applyFont="1" applyBorder="1" applyAlignment="1">
      <alignment horizontal="center" vertical="center"/>
    </xf>
    <xf numFmtId="0" fontId="13" fillId="0" borderId="12" xfId="3" applyFont="1" applyBorder="1" applyAlignment="1">
      <alignment horizontal="center" vertical="center"/>
    </xf>
    <xf numFmtId="0" fontId="10" fillId="0" borderId="9" xfId="3" applyFont="1" applyBorder="1" applyAlignment="1">
      <alignment horizontal="center"/>
    </xf>
    <xf numFmtId="0" fontId="10" fillId="0" borderId="11" xfId="3" applyFont="1" applyBorder="1" applyAlignment="1">
      <alignment horizontal="center"/>
    </xf>
    <xf numFmtId="0" fontId="13" fillId="0" borderId="16" xfId="3" applyFont="1" applyBorder="1" applyAlignment="1">
      <alignment horizontal="center" vertical="center" wrapText="1"/>
    </xf>
    <xf numFmtId="0" fontId="13" fillId="0" borderId="17" xfId="3" applyFont="1" applyBorder="1" applyAlignment="1">
      <alignment horizontal="center" vertical="center" wrapText="1"/>
    </xf>
    <xf numFmtId="0" fontId="13" fillId="0" borderId="15" xfId="3" applyFont="1" applyBorder="1" applyAlignment="1">
      <alignment horizontal="center" vertical="center" wrapText="1"/>
    </xf>
    <xf numFmtId="0" fontId="13" fillId="0" borderId="3" xfId="3" applyFont="1" applyBorder="1" applyAlignment="1">
      <alignment horizontal="center" vertical="center"/>
    </xf>
    <xf numFmtId="0" fontId="10" fillId="0" borderId="7" xfId="3" applyFont="1" applyBorder="1"/>
    <xf numFmtId="166" fontId="10" fillId="0" borderId="0" xfId="3" applyNumberFormat="1" applyFont="1"/>
    <xf numFmtId="14" fontId="10" fillId="0" borderId="0" xfId="3" applyNumberFormat="1" applyFont="1"/>
    <xf numFmtId="14" fontId="10" fillId="0" borderId="0" xfId="3" applyNumberFormat="1" applyFont="1" applyAlignment="1">
      <alignment horizontal="left"/>
    </xf>
    <xf numFmtId="164" fontId="13" fillId="0" borderId="0" xfId="1" applyNumberFormat="1" applyFont="1"/>
    <xf numFmtId="171" fontId="13" fillId="0" borderId="0" xfId="1" applyNumberFormat="1" applyFont="1" applyAlignment="1">
      <alignment horizontal="right"/>
    </xf>
    <xf numFmtId="164" fontId="10" fillId="0" borderId="0" xfId="1" applyNumberFormat="1" applyFont="1" applyAlignment="1">
      <alignment horizontal="center"/>
    </xf>
    <xf numFmtId="171" fontId="10" fillId="0" borderId="0" xfId="1" applyNumberFormat="1" applyFont="1" applyAlignment="1">
      <alignment horizontal="right"/>
    </xf>
    <xf numFmtId="164" fontId="10" fillId="0" borderId="19" xfId="1" applyNumberFormat="1" applyFont="1" applyBorder="1" applyAlignment="1">
      <alignment horizontal="center"/>
    </xf>
    <xf numFmtId="171" fontId="10" fillId="0" borderId="19" xfId="1" applyNumberFormat="1" applyFont="1" applyBorder="1" applyAlignment="1">
      <alignment horizontal="right"/>
    </xf>
    <xf numFmtId="164" fontId="10" fillId="0" borderId="18" xfId="1" applyNumberFormat="1" applyFont="1" applyBorder="1" applyAlignment="1">
      <alignment horizontal="center"/>
    </xf>
    <xf numFmtId="171" fontId="10" fillId="0" borderId="18" xfId="1" applyNumberFormat="1" applyFont="1" applyBorder="1" applyAlignment="1">
      <alignment horizontal="right"/>
    </xf>
    <xf numFmtId="170" fontId="10" fillId="0" borderId="0" xfId="3" applyNumberFormat="1" applyFont="1" applyAlignment="1">
      <alignment horizontal="right"/>
    </xf>
    <xf numFmtId="0" fontId="14" fillId="0" borderId="0" xfId="0" applyFont="1" applyAlignment="1">
      <alignment horizontal="center" vertical="center" wrapText="1"/>
    </xf>
    <xf numFmtId="0" fontId="10" fillId="0" borderId="9" xfId="3" applyFont="1" applyBorder="1"/>
    <xf numFmtId="0" fontId="10" fillId="0" borderId="10" xfId="3" applyFont="1" applyBorder="1"/>
    <xf numFmtId="0" fontId="10" fillId="0" borderId="11" xfId="3" applyFon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45">
    <dxf>
      <fill>
        <patternFill patternType="none">
          <bgColor auto="1"/>
        </patternFill>
      </fill>
    </dxf>
    <dxf>
      <fill>
        <patternFill patternType="solid">
          <bgColor rgb="FF00B0F0"/>
        </patternFill>
      </fill>
    </dxf>
    <dxf>
      <fill>
        <patternFill patternType="solid">
          <bgColor rgb="FF00B0F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theme="6"/>
        </patternFill>
      </fill>
    </dxf>
    <dxf>
      <fill>
        <patternFill patternType="solid">
          <bgColor theme="4"/>
        </patternFill>
      </fill>
    </dxf>
    <dxf>
      <fill>
        <patternFill patternType="solid">
          <bgColor theme="4"/>
        </patternFill>
      </fill>
    </dxf>
    <dxf>
      <numFmt numFmtId="164" formatCode="_-* #,##0_-;\-* #,##0_-;_-* &quot;-&quot;??_-;_-@_-"/>
    </dxf>
    <dxf>
      <numFmt numFmtId="164" formatCode="_-* #,##0_-;\-* #,##0_-;_-* &quot;-&quot;??_-;_-@_-"/>
    </dxf>
    <dxf>
      <fill>
        <patternFill patternType="solid">
          <bgColor theme="5"/>
        </patternFill>
      </fill>
    </dxf>
    <dxf>
      <fill>
        <patternFill patternType="solid">
          <bgColor theme="4"/>
        </patternFill>
      </fill>
    </dxf>
    <dxf>
      <alignment vertical="center" readingOrder="0"/>
    </dxf>
    <dxf>
      <alignment horizontal="center" readingOrder="0"/>
    </dxf>
    <dxf>
      <alignment wrapText="1" readingOrder="0"/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wrapText="1" readingOrder="0"/>
    </dxf>
    <dxf>
      <alignment wrapText="1" readingOrder="0"/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4" formatCode="_-* #,##0_-;\-* #,##0_-;_-* &quot;-&quot;??_-;_-@_-"/>
    </dxf>
    <dxf>
      <numFmt numFmtId="164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34</xdr:row>
      <xdr:rowOff>111126</xdr:rowOff>
    </xdr:from>
    <xdr:to>
      <xdr:col>8</xdr:col>
      <xdr:colOff>948540</xdr:colOff>
      <xdr:row>37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22</xdr:row>
      <xdr:rowOff>55562</xdr:rowOff>
    </xdr:from>
    <xdr:to>
      <xdr:col>7</xdr:col>
      <xdr:colOff>525356</xdr:colOff>
      <xdr:row>23</xdr:row>
      <xdr:rowOff>161575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583.706700347226" createdVersion="5" refreshedVersion="5" minRefreshableVersion="3" recordCount="21">
  <cacheSource type="worksheet">
    <worksheetSource ref="A2:AM23" sheet="ESTADO DE CADA FACTURA"/>
  </cacheSource>
  <cacheFields count="39">
    <cacheField name="NIT IPS" numFmtId="0">
      <sharedItems containsSemiMixedTypes="0" containsString="0" containsNumber="1" containsInteger="1" minValue="800024390" maxValue="800024390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105904" maxValue="349082"/>
    </cacheField>
    <cacheField name="Alf+Fac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2020-12-15T00:00:00" maxDate="2024-04-30T00:00:00"/>
    </cacheField>
    <cacheField name="IPS Fecha radicado" numFmtId="14">
      <sharedItems containsNonDate="0" containsDate="1" containsString="0" containsBlank="1" minDate="2021-05-24T00:00:00" maxDate="2024-07-16T00:00:00"/>
    </cacheField>
    <cacheField name="Fecha de radicación EPS " numFmtId="14">
      <sharedItems containsNonDate="0" containsDate="1" containsString="0" containsBlank="1" minDate="2021-01-19T00:00:00" maxDate="2024-10-10T00:00:00"/>
    </cacheField>
    <cacheField name="IPS Valor Factura" numFmtId="3">
      <sharedItems containsSemiMixedTypes="0" containsString="0" containsNumber="1" containsInteger="1" minValue="18618" maxValue="31619551"/>
    </cacheField>
    <cacheField name="IPS Saldo Factura" numFmtId="3">
      <sharedItems containsSemiMixedTypes="0" containsString="0" containsNumber="1" containsInteger="1" minValue="11938" maxValue="31619551"/>
    </cacheField>
    <cacheField name="Tipo de Contrato" numFmtId="0">
      <sharedItems containsNonDate="0" containsString="0" containsBlank="1"/>
    </cacheField>
    <cacheField name="Sede / Ciudad" numFmtId="0">
      <sharedItems/>
    </cacheField>
    <cacheField name="Tipo de Prestación" numFmtId="0">
      <sharedItems containsNonDate="0" containsString="0" containsBlank="1"/>
    </cacheField>
    <cacheField name="Estado de Factura EPS Octubre 18" numFmtId="0">
      <sharedItems count="11">
        <s v="FACTURA PENDIENTE EN PROGRAMACION DE PAGO"/>
        <s v="FACTURA CANCELADA"/>
        <s v="FACTURA ACEPTADA POR LA IPS"/>
        <s v="FACTURA CERRADA EN CARTERA"/>
        <s v="FACTURA DEVUELTA"/>
        <s v="FACTURA EN PROCESO INTERNO"/>
        <s v="FACTURA NO RADICADA"/>
        <s v="GLOSA PENDIENTE POR CONCILIAR"/>
        <s v="FACTURA PENDIENTE EN PROGRAMACION DE PAGO - GLOSA PENDIENTE POR CONCILIAR "/>
        <s v="FACTURA CANCELADA " u="1"/>
        <s v="FACTURA CANCELADA PARCIALMENTE - GLOSA ACEPTADA POR LA IPS" u="1"/>
      </sharedItems>
    </cacheField>
    <cacheField name="Boxalud" numFmtId="0">
      <sharedItems containsBlank="1"/>
    </cacheField>
    <cacheField name="Estado de Factura EPS Agosto 27 " numFmtId="0">
      <sharedItems/>
    </cacheField>
    <cacheField name="Valor Total Bruto" numFmtId="164">
      <sharedItems containsSemiMixedTypes="0" containsString="0" containsNumber="1" containsInteger="1" minValue="135091" maxValue="16975957"/>
    </cacheField>
    <cacheField name="Valor Devolucion" numFmtId="164">
      <sharedItems containsSemiMixedTypes="0" containsString="0" containsNumber="1" containsInteger="1" minValue="0" maxValue="11854845"/>
    </cacheField>
    <cacheField name="Valor Glosa Pendiente" numFmtId="164">
      <sharedItems containsSemiMixedTypes="0" containsString="0" containsNumber="1" containsInteger="1" minValue="0" maxValue="2670090"/>
    </cacheField>
    <cacheField name="Observación objeccion" numFmtId="164">
      <sharedItems containsBlank="1"/>
    </cacheField>
    <cacheField name="Tipificación objeccion" numFmtId="164">
      <sharedItems containsBlank="1"/>
    </cacheField>
    <cacheField name="Valor Radicado" numFmtId="164">
      <sharedItems containsSemiMixedTypes="0" containsString="0" containsNumber="1" containsInteger="1" minValue="0" maxValue="31619551"/>
    </cacheField>
    <cacheField name="Valor Glosa Aceptada" numFmtId="164">
      <sharedItems containsSemiMixedTypes="0" containsString="0" containsNumber="1" containsInteger="1" minValue="0" maxValue="12447517"/>
    </cacheField>
    <cacheField name="Valor Nota Credito" numFmtId="164">
      <sharedItems containsSemiMixedTypes="0" containsString="0" containsNumber="1" containsInteger="1" minValue="0" maxValue="123888"/>
    </cacheField>
    <cacheField name="Valor Pagar" numFmtId="164">
      <sharedItems containsSemiMixedTypes="0" containsString="0" containsNumber="1" containsInteger="1" minValue="0" maxValue="28370472"/>
    </cacheField>
    <cacheField name="Por pagar SAP" numFmtId="0">
      <sharedItems containsSemiMixedTypes="0" containsString="0" containsNumber="1" containsInteger="1" minValue="0" maxValue="28370472"/>
    </cacheField>
    <cacheField name="P. abieras doc" numFmtId="0">
      <sharedItems containsString="0" containsBlank="1" containsNumber="1" containsInteger="1" minValue="1222506061" maxValue="4800062436"/>
    </cacheField>
    <cacheField name="Valor comepensacion SAP" numFmtId="164">
      <sharedItems containsSemiMixedTypes="0" containsString="0" containsNumber="1" containsInteger="1" minValue="0" maxValue="13164077"/>
    </cacheField>
    <cacheField name="Retención" numFmtId="164">
      <sharedItems containsString="0" containsBlank="1" containsNumber="1" containsInteger="1" minValue="0" maxValue="90569"/>
    </cacheField>
    <cacheField name="Doc compensacion" numFmtId="0">
      <sharedItems containsString="0" containsBlank="1" containsNumber="1" containsInteger="1" minValue="2201510165" maxValue="4800063007"/>
    </cacheField>
    <cacheField name="Valor TF " numFmtId="164">
      <sharedItems containsString="0" containsBlank="1" containsNumber="1" containsInteger="1" minValue="0" maxValue="8040670"/>
    </cacheField>
    <cacheField name="Fecha de compensacion" numFmtId="0">
      <sharedItems containsBlank="1"/>
    </cacheField>
    <cacheField name="Valor comepensacion SAP2" numFmtId="0">
      <sharedItems containsString="0" containsBlank="1" containsNumber="1" containsInteger="1" minValue="411600" maxValue="411600"/>
    </cacheField>
    <cacheField name="Retención2" numFmtId="0">
      <sharedItems containsString="0" containsBlank="1" containsNumber="1" containsInteger="1" minValue="0" maxValue="0"/>
    </cacheField>
    <cacheField name="Doc compensacion2" numFmtId="0">
      <sharedItems containsString="0" containsBlank="1" containsNumber="1" containsInteger="1" minValue="4800062923" maxValue="4800062923"/>
    </cacheField>
    <cacheField name="Valor TF 2" numFmtId="0">
      <sharedItems containsString="0" containsBlank="1" containsNumber="1" containsInteger="1" minValue="411600" maxValue="411600"/>
    </cacheField>
    <cacheField name="Fecha de compensacion2" numFmtId="0">
      <sharedItems containsBlank="1"/>
    </cacheField>
    <cacheField name="Fecha de corte" numFmtId="14">
      <sharedItems containsSemiMixedTypes="0" containsNonDate="0" containsDate="1" containsString="0" minDate="2024-09-30T00:00:00" maxDate="2024-10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1">
  <r>
    <n v="800024390"/>
    <s v="DIME CLINICA NEUROCARDIOVASCULAR S.A."/>
    <s v="FE"/>
    <n v="105904"/>
    <s v="FE105904"/>
    <s v="800024390_FE105904"/>
    <d v="2020-12-15T00:00:00"/>
    <d v="2023-05-21T00:00:00"/>
    <d v="2021-01-19T00:00:00"/>
    <n v="400832"/>
    <n v="59950"/>
    <m/>
    <s v="CALI"/>
    <m/>
    <x v="0"/>
    <s v="Finalizada"/>
    <s v="FACTURA PENDIENTE EN PROGRAMACION DE PAGO"/>
    <n v="400832"/>
    <n v="0"/>
    <n v="0"/>
    <m/>
    <m/>
    <n v="400832"/>
    <n v="0"/>
    <n v="123888"/>
    <n v="276944"/>
    <n v="58333"/>
    <n v="4800062436"/>
    <n v="0"/>
    <m/>
    <m/>
    <m/>
    <m/>
    <m/>
    <m/>
    <m/>
    <m/>
    <m/>
    <d v="2024-09-30T00:00:00"/>
  </r>
  <r>
    <n v="800024390"/>
    <s v="DIME CLINICA NEUROCARDIOVASCULAR S.A."/>
    <s v="FE"/>
    <n v="111412"/>
    <s v="FE111412"/>
    <s v="800024390_FE111412"/>
    <d v="2021-01-27T00:00:00"/>
    <d v="2021-05-24T00:00:00"/>
    <d v="2021-01-19T00:00:00"/>
    <n v="2387003"/>
    <n v="264734"/>
    <m/>
    <s v="CALI"/>
    <m/>
    <x v="1"/>
    <s v="Finalizada"/>
    <s v="FACTURA CANCELADA"/>
    <n v="790000"/>
    <n v="0"/>
    <n v="0"/>
    <m/>
    <m/>
    <n v="2387003"/>
    <n v="2387003"/>
    <n v="0"/>
    <n v="0"/>
    <n v="0"/>
    <m/>
    <n v="2339263"/>
    <n v="0"/>
    <n v="4800057722"/>
    <n v="0"/>
    <s v="31.10.2022"/>
    <m/>
    <m/>
    <m/>
    <m/>
    <m/>
    <d v="2024-09-30T00:00:00"/>
  </r>
  <r>
    <n v="800024390"/>
    <s v="DIME CLINICA NEUROCARDIOVASCULAR S.A."/>
    <s v="FE"/>
    <n v="113070"/>
    <s v="FE113070"/>
    <s v="800024390_FE113070"/>
    <d v="2021-02-04T00:00:00"/>
    <d v="2023-12-21T00:00:00"/>
    <d v="2021-01-19T00:00:00"/>
    <n v="260000"/>
    <n v="260000"/>
    <m/>
    <s v="CALI"/>
    <m/>
    <x v="2"/>
    <s v="Devuelta CA"/>
    <s v="FACTURA DEVUELTA"/>
    <n v="790000"/>
    <n v="0"/>
    <n v="0"/>
    <m/>
    <m/>
    <n v="260000"/>
    <n v="260000"/>
    <n v="0"/>
    <n v="0"/>
    <n v="0"/>
    <m/>
    <n v="0"/>
    <m/>
    <m/>
    <m/>
    <m/>
    <m/>
    <m/>
    <m/>
    <m/>
    <m/>
    <d v="2024-09-30T00:00:00"/>
  </r>
  <r>
    <n v="800024390"/>
    <s v="DIME CLINICA NEUROCARDIOVASCULAR S.A."/>
    <s v="FE"/>
    <n v="136093"/>
    <s v="FE136093"/>
    <s v="800024390_FE136093"/>
    <d v="2021-06-26T00:00:00"/>
    <d v="2023-03-02T00:00:00"/>
    <d v="2021-07-03T00:00:00"/>
    <n v="1855387"/>
    <n v="1855387"/>
    <m/>
    <s v="CALI"/>
    <m/>
    <x v="3"/>
    <s v="Finalizada"/>
    <s v="FACTURA CERRADA EN CARTERA"/>
    <n v="135091"/>
    <n v="0"/>
    <n v="0"/>
    <m/>
    <m/>
    <n v="1855387"/>
    <n v="1855387"/>
    <n v="0"/>
    <n v="0"/>
    <n v="0"/>
    <m/>
    <n v="0"/>
    <m/>
    <m/>
    <m/>
    <m/>
    <m/>
    <m/>
    <m/>
    <m/>
    <m/>
    <d v="2024-09-30T00:00:00"/>
  </r>
  <r>
    <n v="800024390"/>
    <s v="DIME CLINICA NEUROCARDIOVASCULAR S.A."/>
    <s v="FE"/>
    <n v="150767"/>
    <s v="FE150767"/>
    <s v="800024390_FE150767"/>
    <d v="2021-09-10T00:00:00"/>
    <d v="2023-12-21T00:00:00"/>
    <d v="2021-09-14T00:00:00"/>
    <n v="370265"/>
    <n v="370265"/>
    <m/>
    <s v="CALI"/>
    <m/>
    <x v="4"/>
    <s v="Devuelta"/>
    <s v="FACTURA DEVUELTA"/>
    <n v="135091"/>
    <n v="370265"/>
    <n v="0"/>
    <s v="NOPBS. se sostiene la devolucion por que no aparece reportada en la web serviceangela campaz"/>
    <s v="NOPBS"/>
    <n v="370265"/>
    <n v="0"/>
    <n v="0"/>
    <n v="0"/>
    <n v="0"/>
    <m/>
    <n v="0"/>
    <m/>
    <m/>
    <m/>
    <m/>
    <m/>
    <m/>
    <m/>
    <m/>
    <m/>
    <d v="2024-09-30T00:00:00"/>
  </r>
  <r>
    <n v="800024390"/>
    <s v="DIME CLINICA NEUROCARDIOVASCULAR S.A."/>
    <s v="FE"/>
    <n v="213633"/>
    <s v="FE213633"/>
    <s v="800024390_FE213633"/>
    <d v="2022-07-25T00:00:00"/>
    <d v="2024-04-15T00:00:00"/>
    <d v="2024-10-09T00:00:00"/>
    <n v="1598558"/>
    <n v="1598558"/>
    <m/>
    <s v="CALI"/>
    <m/>
    <x v="5"/>
    <s v="Para auditoria de pertinencia"/>
    <s v="FACTURA DEVUELTA"/>
    <n v="135091"/>
    <n v="0"/>
    <n v="0"/>
    <m/>
    <m/>
    <n v="0"/>
    <n v="0"/>
    <n v="0"/>
    <n v="0"/>
    <n v="0"/>
    <m/>
    <n v="0"/>
    <m/>
    <m/>
    <m/>
    <m/>
    <m/>
    <m/>
    <m/>
    <m/>
    <m/>
    <d v="2024-09-30T00:00:00"/>
  </r>
  <r>
    <n v="800024390"/>
    <s v="DIME CLINICA NEUROCARDIOVASCULAR S.A."/>
    <s v="FE"/>
    <n v="266385"/>
    <s v="FE266385"/>
    <s v="800024390_FE266385"/>
    <d v="2023-03-31T00:00:00"/>
    <m/>
    <m/>
    <n v="1858773"/>
    <n v="1858773"/>
    <m/>
    <s v="CALI"/>
    <m/>
    <x v="6"/>
    <m/>
    <s v="FACTURA NO RADICADA"/>
    <n v="135091"/>
    <n v="0"/>
    <n v="0"/>
    <m/>
    <m/>
    <n v="0"/>
    <n v="0"/>
    <n v="0"/>
    <n v="0"/>
    <n v="0"/>
    <m/>
    <n v="0"/>
    <m/>
    <m/>
    <m/>
    <m/>
    <m/>
    <m/>
    <m/>
    <m/>
    <m/>
    <d v="2024-09-30T00:00:00"/>
  </r>
  <r>
    <n v="800024390"/>
    <s v="DIME CLINICA NEUROCARDIOVASCULAR S.A."/>
    <s v="FE"/>
    <n v="273353"/>
    <s v="FE273353"/>
    <s v="800024390_FE273353"/>
    <d v="2023-05-04T00:00:00"/>
    <d v="2024-03-26T00:00:00"/>
    <d v="2024-06-04T00:00:00"/>
    <n v="11854845"/>
    <n v="6108789"/>
    <m/>
    <s v="CALI"/>
    <m/>
    <x v="4"/>
    <s v="Devuelta"/>
    <s v="FACTURA DEVUELTA"/>
    <n v="135091"/>
    <n v="11854845"/>
    <n v="0"/>
    <s v="no pbs_x000a_se sostiene devolucion de acuerdo alos tiempos de norma ,por fecha de prestacion no se puede cargar a presupuesto maximo._x000a_factura extemporanea."/>
    <s v="NOPBS"/>
    <n v="11854845"/>
    <n v="0"/>
    <n v="0"/>
    <n v="0"/>
    <n v="0"/>
    <m/>
    <n v="0"/>
    <m/>
    <m/>
    <m/>
    <m/>
    <m/>
    <m/>
    <m/>
    <m/>
    <m/>
    <d v="2024-09-30T00:00:00"/>
  </r>
  <r>
    <n v="800024390"/>
    <s v="DIME CLINICA NEUROCARDIOVASCULAR S.A."/>
    <s v="FE"/>
    <n v="275371"/>
    <s v="FE275371"/>
    <s v="800024390_FE275371"/>
    <d v="2023-05-15T00:00:00"/>
    <d v="2024-03-26T00:00:00"/>
    <d v="2024-10-09T00:00:00"/>
    <n v="1863764"/>
    <n v="1863764"/>
    <m/>
    <s v="CALI"/>
    <m/>
    <x v="5"/>
    <s v="Para auditoria de pertinencia"/>
    <s v="FACTURA DEVUELTA"/>
    <n v="135091"/>
    <n v="0"/>
    <n v="0"/>
    <m/>
    <m/>
    <n v="0"/>
    <n v="0"/>
    <n v="0"/>
    <n v="0"/>
    <n v="0"/>
    <m/>
    <n v="0"/>
    <m/>
    <m/>
    <m/>
    <m/>
    <m/>
    <m/>
    <m/>
    <m/>
    <m/>
    <d v="2024-09-30T00:00:00"/>
  </r>
  <r>
    <n v="800024390"/>
    <s v="DIME CLINICA NEUROCARDIOVASCULAR S.A."/>
    <s v="FE"/>
    <n v="275373"/>
    <s v="FE275373"/>
    <s v="800024390_FE275373"/>
    <d v="2023-05-15T00:00:00"/>
    <d v="2024-03-26T00:00:00"/>
    <d v="2024-01-15T00:00:00"/>
    <n v="18618"/>
    <n v="18618"/>
    <m/>
    <s v="CALI"/>
    <m/>
    <x v="2"/>
    <s v="Devuelta CA"/>
    <s v="FACTURA ACEPTADA POR LA IPS"/>
    <n v="135091"/>
    <n v="0"/>
    <n v="0"/>
    <m/>
    <m/>
    <n v="0"/>
    <n v="18618"/>
    <n v="0"/>
    <n v="0"/>
    <n v="0"/>
    <m/>
    <n v="0"/>
    <m/>
    <m/>
    <m/>
    <m/>
    <m/>
    <m/>
    <m/>
    <m/>
    <m/>
    <d v="2024-09-30T00:00:00"/>
  </r>
  <r>
    <n v="800024390"/>
    <s v="DIME CLINICA NEUROCARDIOVASCULAR S.A."/>
    <s v="FE"/>
    <n v="275701"/>
    <s v="FE275701"/>
    <s v="800024390_FE275701"/>
    <d v="2023-05-16T00:00:00"/>
    <d v="2023-06-15T00:00:00"/>
    <d v="2023-06-22T00:00:00"/>
    <n v="1818443"/>
    <n v="307969"/>
    <m/>
    <s v="CALI"/>
    <m/>
    <x v="1"/>
    <s v="Finalizada"/>
    <s v="FACTURA PENDIENTE EN PROGRAMACION DE PAGO"/>
    <n v="1818443"/>
    <n v="0"/>
    <n v="0"/>
    <m/>
    <m/>
    <n v="1818443"/>
    <n v="0"/>
    <n v="0"/>
    <n v="1818443"/>
    <n v="0"/>
    <m/>
    <n v="1370474"/>
    <n v="36369"/>
    <n v="2201510165"/>
    <n v="0"/>
    <s v="16.05.2024"/>
    <n v="411600"/>
    <n v="0"/>
    <n v="4800062923"/>
    <n v="411600"/>
    <s v="29.02.2024"/>
    <d v="2024-09-30T00:00:00"/>
  </r>
  <r>
    <n v="800024390"/>
    <s v="DIME CLINICA NEUROCARDIOVASCULAR S.A."/>
    <s v="FE"/>
    <n v="276221"/>
    <s v="FE276221"/>
    <s v="800024390_FE276221"/>
    <d v="2023-05-17T00:00:00"/>
    <d v="2024-03-26T00:00:00"/>
    <d v="2023-12-13T00:00:00"/>
    <n v="1265903"/>
    <n v="1265903"/>
    <m/>
    <s v="CALI"/>
    <m/>
    <x v="2"/>
    <s v="Devuelta CA"/>
    <s v="FACTURA ACEPTADA POR LA IPS"/>
    <n v="135091"/>
    <n v="0"/>
    <n v="0"/>
    <m/>
    <m/>
    <n v="0"/>
    <n v="1265903"/>
    <n v="0"/>
    <n v="0"/>
    <n v="0"/>
    <m/>
    <n v="0"/>
    <m/>
    <m/>
    <m/>
    <m/>
    <m/>
    <m/>
    <m/>
    <m/>
    <m/>
    <d v="2024-09-30T00:00:00"/>
  </r>
  <r>
    <n v="800024390"/>
    <s v="DIME CLINICA NEUROCARDIOVASCULAR S.A."/>
    <s v="FE"/>
    <n v="282102"/>
    <s v="FE282102"/>
    <s v="800024390_FE282102"/>
    <d v="2023-06-09T00:00:00"/>
    <d v="2023-06-15T00:00:00"/>
    <d v="2023-06-22T00:00:00"/>
    <n v="516067"/>
    <n v="11938"/>
    <m/>
    <s v="CALI"/>
    <m/>
    <x v="1"/>
    <s v="Finalizada"/>
    <s v="FACTURA CANCELADA"/>
    <n v="135091"/>
    <n v="0"/>
    <n v="0"/>
    <m/>
    <m/>
    <n v="516067"/>
    <n v="0"/>
    <n v="0"/>
    <n v="516067"/>
    <n v="0"/>
    <m/>
    <n v="504129"/>
    <n v="23470"/>
    <n v="2201510165"/>
    <n v="0"/>
    <s v="16.05.2024"/>
    <m/>
    <m/>
    <m/>
    <m/>
    <m/>
    <d v="2024-09-30T00:00:00"/>
  </r>
  <r>
    <n v="800024390"/>
    <s v="DIME CLINICA NEUROCARDIOVASCULAR S.A."/>
    <s v="FE"/>
    <n v="286253"/>
    <s v="FE286253"/>
    <s v="800024390_FE286253"/>
    <d v="2023-06-29T00:00:00"/>
    <d v="2023-10-13T00:00:00"/>
    <d v="2023-10-13T00:00:00"/>
    <n v="16975957"/>
    <n v="941014"/>
    <m/>
    <s v="CALI"/>
    <m/>
    <x v="1"/>
    <s v="Finalizada"/>
    <s v="FACTURA CANCELADA PARCIALMENTE - GLOSA ACEPTADA POR LA IPS"/>
    <n v="16975957"/>
    <n v="0"/>
    <n v="0"/>
    <m/>
    <m/>
    <n v="16975957"/>
    <n v="12447517"/>
    <n v="0"/>
    <n v="4437871"/>
    <n v="0"/>
    <m/>
    <n v="4437871"/>
    <n v="90569"/>
    <n v="4800063007"/>
    <n v="0"/>
    <s v="14.03.2024"/>
    <m/>
    <m/>
    <m/>
    <m/>
    <m/>
    <d v="2024-09-30T00:00:00"/>
  </r>
  <r>
    <n v="800024390"/>
    <s v="DIME CLINICA NEUROCARDIOVASCULAR S.A."/>
    <s v="FE"/>
    <n v="291409"/>
    <s v="FE291409"/>
    <s v="800024390_FE291409"/>
    <d v="2023-07-24T00:00:00"/>
    <d v="2023-08-22T00:00:00"/>
    <d v="2023-09-01T00:00:00"/>
    <n v="4651589"/>
    <n v="123149"/>
    <m/>
    <s v="CALI"/>
    <m/>
    <x v="7"/>
    <s v="Para respuesta a prestador"/>
    <s v="GLOSA PENDIENTE POR CONCILIAR"/>
    <n v="4651589"/>
    <n v="0"/>
    <n v="1064162"/>
    <m/>
    <m/>
    <n v="4651589"/>
    <n v="1"/>
    <n v="0"/>
    <n v="3515677"/>
    <n v="0"/>
    <m/>
    <n v="3515677"/>
    <n v="71749"/>
    <n v="4800063007"/>
    <n v="8040670"/>
    <s v="14.03.2024"/>
    <m/>
    <m/>
    <m/>
    <m/>
    <m/>
    <d v="2024-09-30T00:00:00"/>
  </r>
  <r>
    <n v="800024390"/>
    <s v="DIME CLINICA NEUROCARDIOVASCULAR S.A."/>
    <s v="FE"/>
    <n v="291415"/>
    <s v="FE291415"/>
    <s v="800024390_FE291415"/>
    <d v="2023-07-24T00:00:00"/>
    <d v="2023-10-09T00:00:00"/>
    <d v="2023-10-09T00:00:00"/>
    <n v="16188938"/>
    <n v="3024861"/>
    <m/>
    <s v="CALI"/>
    <m/>
    <x v="0"/>
    <s v="Finalizada"/>
    <s v="FACTURA PENDIENTE EN PROGRAMACION DE PAGO"/>
    <n v="16188938"/>
    <n v="0"/>
    <n v="0"/>
    <m/>
    <m/>
    <n v="16188938"/>
    <n v="72100"/>
    <n v="0"/>
    <n v="15794501"/>
    <n v="0"/>
    <m/>
    <n v="13164077"/>
    <n v="0"/>
    <n v="2201510165"/>
    <n v="0"/>
    <s v="16.05.2024"/>
    <m/>
    <m/>
    <m/>
    <m/>
    <m/>
    <d v="2024-09-30T00:00:00"/>
  </r>
  <r>
    <n v="800024390"/>
    <s v="DIME CLINICA NEUROCARDIOVASCULAR S.A."/>
    <s v="FE"/>
    <n v="310157"/>
    <s v="FE310157"/>
    <s v="800024390_FE310157"/>
    <d v="2023-10-17T00:00:00"/>
    <d v="2024-03-26T00:00:00"/>
    <d v="2024-10-09T00:00:00"/>
    <n v="2820107"/>
    <n v="2820107"/>
    <m/>
    <s v="CALI"/>
    <m/>
    <x v="5"/>
    <s v="Para auditoria de pertinencia"/>
    <s v="FACTURA DEVUELTA"/>
    <n v="135091"/>
    <n v="0"/>
    <n v="0"/>
    <m/>
    <m/>
    <n v="0"/>
    <n v="0"/>
    <n v="0"/>
    <n v="0"/>
    <n v="0"/>
    <m/>
    <n v="0"/>
    <m/>
    <m/>
    <m/>
    <m/>
    <m/>
    <m/>
    <m/>
    <m/>
    <m/>
    <d v="2024-09-30T00:00:00"/>
  </r>
  <r>
    <n v="800024390"/>
    <s v="DIME CLINICA NEUROCARDIOVASCULAR S.A."/>
    <s v="FE"/>
    <n v="310158"/>
    <s v="FE310158"/>
    <s v="800024390_FE310158"/>
    <d v="2023-10-17T00:00:00"/>
    <d v="2024-03-26T00:00:00"/>
    <d v="2024-10-09T00:00:00"/>
    <n v="145383"/>
    <n v="145383"/>
    <m/>
    <s v="CALI"/>
    <m/>
    <x v="5"/>
    <s v="Para auditoria de pertinencia"/>
    <s v="FACTURA DEVUELTA"/>
    <n v="135091"/>
    <n v="0"/>
    <n v="0"/>
    <m/>
    <m/>
    <n v="0"/>
    <n v="0"/>
    <n v="0"/>
    <n v="0"/>
    <n v="0"/>
    <m/>
    <n v="0"/>
    <m/>
    <m/>
    <m/>
    <m/>
    <m/>
    <m/>
    <m/>
    <m/>
    <m/>
    <d v="2024-09-30T00:00:00"/>
  </r>
  <r>
    <n v="800024390"/>
    <s v="DIME CLINICA NEUROCARDIOVASCULAR S.A."/>
    <s v="FE"/>
    <n v="310159"/>
    <s v="FE310159"/>
    <s v="800024390_FE310159"/>
    <d v="2023-10-17T00:00:00"/>
    <d v="2024-01-15T00:00:00"/>
    <d v="2024-10-09T00:00:00"/>
    <n v="5515516"/>
    <n v="5515516"/>
    <m/>
    <s v="CALI"/>
    <m/>
    <x v="5"/>
    <s v="Para auditoria de pertinencia"/>
    <s v="FACTURA DEVUELTA"/>
    <n v="135091"/>
    <n v="0"/>
    <n v="0"/>
    <m/>
    <m/>
    <n v="0"/>
    <n v="0"/>
    <n v="0"/>
    <n v="0"/>
    <n v="0"/>
    <m/>
    <n v="0"/>
    <m/>
    <m/>
    <m/>
    <m/>
    <m/>
    <m/>
    <m/>
    <m/>
    <m/>
    <d v="2024-09-30T00:00:00"/>
  </r>
  <r>
    <n v="800024390"/>
    <s v="DIME CLINICA NEUROCARDIOVASCULAR S.A."/>
    <s v="FE"/>
    <n v="311769"/>
    <s v="FE311769"/>
    <s v="800024390_FE311769"/>
    <d v="2023-10-24T00:00:00"/>
    <d v="2024-03-08T00:00:00"/>
    <d v="2024-03-08T00:00:00"/>
    <n v="5992695"/>
    <n v="27501"/>
    <m/>
    <s v="CALI"/>
    <m/>
    <x v="7"/>
    <s v="Para respuesta a prestador"/>
    <s v="GLOSA PENDIENTE POR CONCILIAR"/>
    <n v="135091"/>
    <n v="0"/>
    <n v="27501"/>
    <m/>
    <m/>
    <n v="5992695"/>
    <n v="0"/>
    <n v="0"/>
    <n v="5845890"/>
    <n v="0"/>
    <m/>
    <n v="5845890"/>
    <n v="0"/>
    <n v="2201520834"/>
    <n v="0"/>
    <s v="24.06.2024"/>
    <m/>
    <m/>
    <m/>
    <m/>
    <m/>
    <d v="2024-09-30T00:00:00"/>
  </r>
  <r>
    <n v="800024390"/>
    <s v="DIME CLINICA NEUROCARDIOVASCULAR S.A."/>
    <s v="FE"/>
    <n v="349082"/>
    <s v="FE349082"/>
    <s v="800024390_FE349082"/>
    <d v="2024-04-29T00:00:00"/>
    <d v="2024-07-15T00:00:00"/>
    <d v="2024-07-10T00:00:00"/>
    <n v="31619551"/>
    <n v="31619551"/>
    <m/>
    <s v="CALI"/>
    <m/>
    <x v="8"/>
    <s v="Para respuesta a prestador"/>
    <s v="FACTURA PENDIENTE EN PROGRAMACION DE PAGO - GLOSA PENDIENTE POR CONCILIAR "/>
    <n v="135091"/>
    <n v="0"/>
    <n v="2670090"/>
    <m/>
    <m/>
    <n v="31619551"/>
    <n v="0"/>
    <n v="0"/>
    <n v="28370472"/>
    <n v="28370472"/>
    <n v="1222506061"/>
    <n v="0"/>
    <m/>
    <m/>
    <m/>
    <m/>
    <m/>
    <m/>
    <m/>
    <m/>
    <m/>
    <d v="2024-09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114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G13" firstHeaderRow="0" firstDataRow="1" firstDataCol="1"/>
  <pivotFields count="39"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numFmtId="3" showAll="0"/>
    <pivotField dataField="1" numFmtId="3" showAll="0"/>
    <pivotField showAll="0"/>
    <pivotField showAll="0"/>
    <pivotField showAll="0"/>
    <pivotField axis="axisRow" dataField="1" showAll="0">
      <items count="12">
        <item x="2"/>
        <item x="1"/>
        <item m="1" x="10"/>
        <item x="3"/>
        <item x="4"/>
        <item x="5"/>
        <item x="6"/>
        <item x="0"/>
        <item x="8"/>
        <item x="7"/>
        <item m="1" x="9"/>
        <item t="default"/>
      </items>
    </pivotField>
    <pivotField showAll="0"/>
    <pivotField showAll="0"/>
    <pivotField numFmtId="164" showAll="0"/>
    <pivotField numFmtId="164" showAll="0"/>
    <pivotField dataField="1" numFmtId="164" showAll="0"/>
    <pivotField showAll="0"/>
    <pivotField showAll="0"/>
    <pivotField numFmtId="164" showAll="0"/>
    <pivotField dataField="1" numFmtId="164" showAll="0"/>
    <pivotField numFmtId="164" showAll="0"/>
    <pivotField numFmtId="164" showAll="0"/>
    <pivotField showAll="0"/>
    <pivotField showAll="0"/>
    <pivotField dataField="1" numFmtId="164"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numFmtId="14" showAll="0"/>
  </pivotFields>
  <rowFields count="1">
    <field x="14"/>
  </rowFields>
  <rowItems count="10">
    <i>
      <x/>
    </i>
    <i>
      <x v="1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Fields count="1">
    <field x="-2"/>
  </colFields>
  <colItems count="6">
    <i>
      <x/>
    </i>
    <i i="1">
      <x v="1"/>
    </i>
    <i i="2">
      <x v="2"/>
    </i>
    <i i="3">
      <x v="3"/>
    </i>
    <i i="4">
      <x v="4"/>
    </i>
    <i i="5">
      <x v="5"/>
    </i>
  </colItems>
  <dataFields count="6">
    <dataField name="Cant. Facturas " fld="14" subtotal="count" baseField="0" baseItem="0"/>
    <dataField name="Saldo IPS" fld="10" baseField="0" baseItem="0" numFmtId="164"/>
    <dataField name="Valor Glosa Pendiente " fld="19" baseField="0" baseItem="0" numFmtId="164"/>
    <dataField name=" Valor Glosa Aceptada " fld="23" baseField="0" baseItem="0" numFmtId="164"/>
    <dataField name="Valor comepensacion SAP " fld="28" baseField="0" baseItem="0" numFmtId="164"/>
    <dataField name="Valor comepensacion SAP2 " fld="33" baseField="14" baseItem="0" numFmtId="164"/>
  </dataFields>
  <formats count="45">
    <format dxfId="44">
      <pivotArea outline="0" collapsedLevelsAreSubtotals="1" fieldPosition="0">
        <references count="1">
          <reference field="4294967294" count="4" selected="0">
            <x v="1"/>
            <x v="2"/>
            <x v="4"/>
            <x v="5"/>
          </reference>
        </references>
      </pivotArea>
    </format>
    <format dxfId="43">
      <pivotArea dataOnly="0" labelOnly="1" outline="0" fieldPosition="0">
        <references count="1">
          <reference field="4294967294" count="4">
            <x v="1"/>
            <x v="2"/>
            <x v="4"/>
            <x v="5"/>
          </reference>
        </references>
      </pivotArea>
    </format>
    <format dxfId="42">
      <pivotArea type="all" dataOnly="0" outline="0" fieldPosition="0"/>
    </format>
    <format dxfId="41">
      <pivotArea outline="0" collapsedLevelsAreSubtotals="1" fieldPosition="0"/>
    </format>
    <format dxfId="40">
      <pivotArea field="14" type="button" dataOnly="0" labelOnly="1" outline="0" axis="axisRow" fieldPosition="0"/>
    </format>
    <format dxfId="39">
      <pivotArea dataOnly="0" labelOnly="1" fieldPosition="0">
        <references count="1">
          <reference field="14" count="0"/>
        </references>
      </pivotArea>
    </format>
    <format dxfId="38">
      <pivotArea dataOnly="0" labelOnly="1" grandRow="1" outline="0" fieldPosition="0"/>
    </format>
    <format dxfId="37">
      <pivotArea dataOnly="0" labelOnly="1" outline="0" fieldPosition="0">
        <references count="1">
          <reference field="4294967294" count="5">
            <x v="0"/>
            <x v="1"/>
            <x v="2"/>
            <x v="4"/>
            <x v="5"/>
          </reference>
        </references>
      </pivotArea>
    </format>
    <format dxfId="36">
      <pivotArea field="14" type="button" dataOnly="0" labelOnly="1" outline="0" axis="axisRow" fieldPosition="0"/>
    </format>
    <format dxfId="35">
      <pivotArea dataOnly="0" labelOnly="1" fieldPosition="0">
        <references count="1">
          <reference field="14" count="0"/>
        </references>
      </pivotArea>
    </format>
    <format dxfId="34">
      <pivotArea dataOnly="0" labelOnly="1" grandRow="1" outline="0" fieldPosition="0"/>
    </format>
    <format dxfId="33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3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31">
      <pivotArea dataOnly="0" outline="0" fieldPosition="0">
        <references count="1">
          <reference field="4294967294" count="1">
            <x v="1"/>
          </reference>
        </references>
      </pivotArea>
    </format>
    <format dxfId="30">
      <pivotArea dataOnly="0" outline="0" fieldPosition="0">
        <references count="1">
          <reference field="4294967294" count="1">
            <x v="2"/>
          </reference>
        </references>
      </pivotArea>
    </format>
    <format dxfId="29">
      <pivotArea dataOnly="0" outline="0" fieldPosition="0">
        <references count="1">
          <reference field="4294967294" count="1">
            <x v="4"/>
          </reference>
        </references>
      </pivotArea>
    </format>
    <format dxfId="28">
      <pivotArea field="14" type="button" dataOnly="0" labelOnly="1" outline="0" axis="axisRow" fieldPosition="0"/>
    </format>
    <format dxfId="27">
      <pivotArea dataOnly="0" labelOnly="1" outline="0" fieldPosition="0">
        <references count="1">
          <reference field="4294967294" count="5">
            <x v="0"/>
            <x v="1"/>
            <x v="2"/>
            <x v="4"/>
            <x v="5"/>
          </reference>
        </references>
      </pivotArea>
    </format>
    <format dxfId="26">
      <pivotArea grandRow="1" outline="0" collapsedLevelsAreSubtotals="1" fieldPosition="0"/>
    </format>
    <format dxfId="25">
      <pivotArea dataOnly="0" labelOnly="1" grandRow="1" outline="0" fieldPosition="0"/>
    </format>
    <format dxfId="24">
      <pivotArea field="14" type="button" dataOnly="0" labelOnly="1" outline="0" axis="axisRow" fieldPosition="0"/>
    </format>
    <format dxfId="23">
      <pivotArea dataOnly="0" labelOnly="1" outline="0" fieldPosition="0">
        <references count="1">
          <reference field="4294967294" count="5">
            <x v="0"/>
            <x v="1"/>
            <x v="2"/>
            <x v="4"/>
            <x v="5"/>
          </reference>
        </references>
      </pivotArea>
    </format>
    <format dxfId="22">
      <pivotArea field="14" type="button" dataOnly="0" labelOnly="1" outline="0" axis="axisRow" fieldPosition="0"/>
    </format>
    <format dxfId="21">
      <pivotArea dataOnly="0" labelOnly="1" outline="0" fieldPosition="0">
        <references count="1">
          <reference field="4294967294" count="5">
            <x v="0"/>
            <x v="1"/>
            <x v="2"/>
            <x v="4"/>
            <x v="5"/>
          </reference>
        </references>
      </pivotArea>
    </format>
    <format dxfId="20">
      <pivotArea field="14" type="button" dataOnly="0" labelOnly="1" outline="0" axis="axisRow" fieldPosition="0"/>
    </format>
    <format dxfId="19">
      <pivotArea dataOnly="0" labelOnly="1" outline="0" fieldPosition="0">
        <references count="1">
          <reference field="4294967294" count="5">
            <x v="0"/>
            <x v="1"/>
            <x v="2"/>
            <x v="4"/>
            <x v="5"/>
          </reference>
        </references>
      </pivotArea>
    </format>
    <format dxfId="18">
      <pivotArea outline="0" collapsedLevelsAreSubtotals="1" fieldPosition="0">
        <references count="1">
          <reference field="4294967294" count="1" selected="0">
            <x v="3"/>
          </reference>
        </references>
      </pivotArea>
    </format>
    <format dxfId="17">
      <pivotArea dataOnly="0" labelOnly="1" outline="0" fieldPosition="0">
        <references count="1">
          <reference field="4294967294" count="1">
            <x v="3"/>
          </reference>
        </references>
      </pivotArea>
    </format>
    <format dxfId="16">
      <pivotArea dataOnly="0" labelOnly="1" outline="0" fieldPosition="0">
        <references count="1">
          <reference field="4294967294" count="1">
            <x v="3"/>
          </reference>
        </references>
      </pivotArea>
    </format>
    <format dxfId="15">
      <pivotArea dataOnly="0" labelOnly="1" outline="0" fieldPosition="0">
        <references count="1">
          <reference field="4294967294" count="1">
            <x v="3"/>
          </reference>
        </references>
      </pivotArea>
    </format>
    <format dxfId="14">
      <pivotArea dataOnly="0" labelOnly="1" outline="0" fieldPosition="0">
        <references count="1">
          <reference field="4294967294" count="1">
            <x v="3"/>
          </reference>
        </references>
      </pivotArea>
    </format>
    <format dxfId="13">
      <pivotArea collapsedLevelsAreSubtotals="1" fieldPosition="0">
        <references count="2">
          <reference field="4294967294" count="2" selected="0">
            <x v="0"/>
            <x v="1"/>
          </reference>
          <reference field="14" count="1">
            <x v="0"/>
          </reference>
        </references>
      </pivotArea>
    </format>
    <format dxfId="12">
      <pivotArea collapsedLevelsAreSubtotals="1" fieldPosition="0">
        <references count="2">
          <reference field="4294967294" count="2" selected="0">
            <x v="0"/>
            <x v="1"/>
          </reference>
          <reference field="14" count="1">
            <x v="1"/>
          </reference>
        </references>
      </pivotArea>
    </format>
    <format dxfId="11">
      <pivotArea outline="0" collapsedLevelsAreSubtotals="1" fieldPosition="0">
        <references count="1">
          <reference field="4294967294" count="1" selected="0">
            <x v="3"/>
          </reference>
        </references>
      </pivotArea>
    </format>
    <format dxfId="10">
      <pivotArea dataOnly="0" labelOnly="1" outline="0" fieldPosition="0">
        <references count="1">
          <reference field="4294967294" count="1">
            <x v="3"/>
          </reference>
        </references>
      </pivotArea>
    </format>
    <format dxfId="9">
      <pivotArea collapsedLevelsAreSubtotals="1" fieldPosition="0">
        <references count="2">
          <reference field="4294967294" count="1" selected="0">
            <x v="3"/>
          </reference>
          <reference field="14" count="1">
            <x v="2"/>
          </reference>
        </references>
      </pivotArea>
    </format>
    <format dxfId="8">
      <pivotArea collapsedLevelsAreSubtotals="1" fieldPosition="0">
        <references count="2">
          <reference field="4294967294" count="1" selected="0">
            <x v="0"/>
          </reference>
          <reference field="14" count="1">
            <x v="2"/>
          </reference>
        </references>
      </pivotArea>
    </format>
    <format dxfId="7">
      <pivotArea collapsedLevelsAreSubtotals="1" fieldPosition="0">
        <references count="2">
          <reference field="4294967294" count="2" selected="0">
            <x v="0"/>
            <x v="1"/>
          </reference>
          <reference field="14" count="1">
            <x v="3"/>
          </reference>
        </references>
      </pivotArea>
    </format>
    <format dxfId="6">
      <pivotArea collapsedLevelsAreSubtotals="1" fieldPosition="0">
        <references count="2">
          <reference field="4294967294" count="2" selected="0">
            <x v="0"/>
            <x v="1"/>
          </reference>
          <reference field="14" count="1">
            <x v="4"/>
          </reference>
        </references>
      </pivotArea>
    </format>
    <format dxfId="5">
      <pivotArea collapsedLevelsAreSubtotals="1" fieldPosition="0">
        <references count="2">
          <reference field="4294967294" count="2" selected="0">
            <x v="0"/>
            <x v="1"/>
          </reference>
          <reference field="14" count="1">
            <x v="5"/>
          </reference>
        </references>
      </pivotArea>
    </format>
    <format dxfId="4">
      <pivotArea collapsedLevelsAreSubtotals="1" fieldPosition="0">
        <references count="2">
          <reference field="4294967294" count="2" selected="0">
            <x v="0"/>
            <x v="1"/>
          </reference>
          <reference field="14" count="1">
            <x v="6"/>
          </reference>
        </references>
      </pivotArea>
    </format>
    <format dxfId="3">
      <pivotArea collapsedLevelsAreSubtotals="1" fieldPosition="0">
        <references count="2">
          <reference field="4294967294" count="2" selected="0">
            <x v="0"/>
            <x v="1"/>
          </reference>
          <reference field="14" count="1">
            <x v="7"/>
          </reference>
        </references>
      </pivotArea>
    </format>
    <format dxfId="2">
      <pivotArea collapsedLevelsAreSubtotals="1" fieldPosition="0">
        <references count="2">
          <reference field="4294967294" count="1" selected="0">
            <x v="2"/>
          </reference>
          <reference field="14" count="1">
            <x v="8"/>
          </reference>
        </references>
      </pivotArea>
    </format>
    <format dxfId="1">
      <pivotArea collapsedLevelsAreSubtotals="1" fieldPosition="0">
        <references count="2">
          <reference field="4294967294" count="2" selected="0">
            <x v="0"/>
            <x v="1"/>
          </reference>
          <reference field="14" count="1">
            <x v="9"/>
          </reference>
        </references>
      </pivotArea>
    </format>
    <format dxfId="0">
      <pivotArea collapsedLevelsAreSubtotals="1" fieldPosition="0">
        <references count="2">
          <reference field="4294967294" count="1" selected="0">
            <x v="2"/>
          </reference>
          <reference field="14" count="1">
            <x v="9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3"/>
  <sheetViews>
    <sheetView showGridLines="0" zoomScale="120" zoomScaleNormal="120" workbookViewId="0">
      <pane ySplit="1" topLeftCell="A17" activePane="bottomLeft" state="frozen"/>
      <selection activeCell="B1" sqref="B1"/>
      <selection pane="bottomLeft" activeCell="B24" sqref="B24"/>
    </sheetView>
  </sheetViews>
  <sheetFormatPr baseColWidth="10" defaultRowHeight="14.5"/>
  <cols>
    <col min="2" max="2" width="42.26953125" customWidth="1"/>
    <col min="3" max="3" width="9" customWidth="1"/>
    <col min="4" max="4" width="10" customWidth="1"/>
    <col min="5" max="6" width="11.81640625" customWidth="1"/>
    <col min="7" max="7" width="14.54296875" customWidth="1"/>
    <col min="8" max="8" width="15" customWidth="1"/>
    <col min="9" max="9" width="15.7265625" bestFit="1" customWidth="1"/>
    <col min="10" max="10" width="11.453125" customWidth="1"/>
  </cols>
  <sheetData>
    <row r="1" spans="1:12" s="2" customFormat="1" ht="43.5" customHeight="1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7</v>
      </c>
      <c r="J1" s="1" t="s">
        <v>9</v>
      </c>
      <c r="K1" s="1" t="s">
        <v>10</v>
      </c>
    </row>
    <row r="2" spans="1:12">
      <c r="A2" s="3">
        <v>800024390</v>
      </c>
      <c r="B2" s="4" t="s">
        <v>11</v>
      </c>
      <c r="C2" s="11" t="s">
        <v>12</v>
      </c>
      <c r="D2" s="11">
        <v>105904</v>
      </c>
      <c r="E2" s="12">
        <v>44180</v>
      </c>
      <c r="F2" s="12">
        <v>45067</v>
      </c>
      <c r="G2" s="13">
        <v>400832</v>
      </c>
      <c r="H2" s="13">
        <v>59950</v>
      </c>
      <c r="I2" s="9"/>
      <c r="J2" s="6" t="s">
        <v>13</v>
      </c>
      <c r="K2" s="7"/>
      <c r="L2" s="8"/>
    </row>
    <row r="3" spans="1:12">
      <c r="A3" s="3">
        <v>800024390</v>
      </c>
      <c r="B3" s="4" t="s">
        <v>11</v>
      </c>
      <c r="C3" s="11" t="s">
        <v>12</v>
      </c>
      <c r="D3" s="11">
        <v>111412</v>
      </c>
      <c r="E3" s="12">
        <v>44223</v>
      </c>
      <c r="F3" s="12">
        <v>44340</v>
      </c>
      <c r="G3" s="13">
        <v>2387003</v>
      </c>
      <c r="H3" s="13">
        <v>264734</v>
      </c>
      <c r="I3" s="9"/>
      <c r="J3" s="6" t="s">
        <v>13</v>
      </c>
      <c r="K3" s="5"/>
      <c r="L3" s="8"/>
    </row>
    <row r="4" spans="1:12">
      <c r="A4" s="3">
        <v>800024390</v>
      </c>
      <c r="B4" s="4" t="s">
        <v>11</v>
      </c>
      <c r="C4" s="11" t="s">
        <v>12</v>
      </c>
      <c r="D4" s="11">
        <v>113070</v>
      </c>
      <c r="E4" s="12">
        <v>44231</v>
      </c>
      <c r="F4" s="12">
        <v>45281</v>
      </c>
      <c r="G4" s="13">
        <v>260000</v>
      </c>
      <c r="H4" s="13">
        <v>260000</v>
      </c>
      <c r="I4" s="9"/>
      <c r="J4" s="6" t="s">
        <v>13</v>
      </c>
      <c r="K4" s="5"/>
      <c r="L4" s="8"/>
    </row>
    <row r="5" spans="1:12">
      <c r="A5" s="3">
        <v>800024390</v>
      </c>
      <c r="B5" s="4" t="s">
        <v>11</v>
      </c>
      <c r="C5" s="11" t="s">
        <v>12</v>
      </c>
      <c r="D5" s="11">
        <v>136093</v>
      </c>
      <c r="E5" s="12">
        <v>44373</v>
      </c>
      <c r="F5" s="12">
        <v>44987</v>
      </c>
      <c r="G5" s="13">
        <v>1855387</v>
      </c>
      <c r="H5" s="13">
        <v>1855387</v>
      </c>
      <c r="I5" s="10"/>
      <c r="J5" s="6" t="s">
        <v>13</v>
      </c>
      <c r="K5" s="7"/>
      <c r="L5" s="8"/>
    </row>
    <row r="6" spans="1:12">
      <c r="A6" s="3">
        <v>800024390</v>
      </c>
      <c r="B6" s="4" t="s">
        <v>11</v>
      </c>
      <c r="C6" s="11" t="s">
        <v>12</v>
      </c>
      <c r="D6" s="11">
        <v>150767</v>
      </c>
      <c r="E6" s="12">
        <v>44449</v>
      </c>
      <c r="F6" s="12">
        <v>45281</v>
      </c>
      <c r="G6" s="13">
        <v>370265</v>
      </c>
      <c r="H6" s="13">
        <v>370265</v>
      </c>
      <c r="I6" s="9"/>
      <c r="J6" s="6" t="s">
        <v>13</v>
      </c>
      <c r="K6" s="5"/>
      <c r="L6" s="8"/>
    </row>
    <row r="7" spans="1:12">
      <c r="A7" s="3">
        <v>800024390</v>
      </c>
      <c r="B7" s="4" t="s">
        <v>11</v>
      </c>
      <c r="C7" s="11" t="s">
        <v>12</v>
      </c>
      <c r="D7" s="11">
        <v>213633</v>
      </c>
      <c r="E7" s="12">
        <v>44767</v>
      </c>
      <c r="F7" s="12">
        <v>45397</v>
      </c>
      <c r="G7" s="13">
        <v>1598558</v>
      </c>
      <c r="H7" s="13">
        <v>1598558</v>
      </c>
      <c r="I7" s="9"/>
      <c r="J7" s="6" t="s">
        <v>13</v>
      </c>
      <c r="K7" s="5"/>
      <c r="L7" s="8"/>
    </row>
    <row r="8" spans="1:12">
      <c r="A8" s="3">
        <v>800024390</v>
      </c>
      <c r="B8" s="4" t="s">
        <v>11</v>
      </c>
      <c r="C8" s="11" t="s">
        <v>12</v>
      </c>
      <c r="D8" s="11">
        <v>266385</v>
      </c>
      <c r="E8" s="12">
        <v>45016</v>
      </c>
      <c r="F8" s="12"/>
      <c r="G8" s="13">
        <v>1858773</v>
      </c>
      <c r="H8" s="13">
        <v>1858773</v>
      </c>
      <c r="I8" s="9"/>
      <c r="J8" s="6" t="s">
        <v>13</v>
      </c>
      <c r="K8" s="5"/>
      <c r="L8" s="8"/>
    </row>
    <row r="9" spans="1:12">
      <c r="A9" s="3">
        <v>800024390</v>
      </c>
      <c r="B9" s="4" t="s">
        <v>11</v>
      </c>
      <c r="C9" s="11" t="s">
        <v>12</v>
      </c>
      <c r="D9" s="11">
        <v>273353</v>
      </c>
      <c r="E9" s="12">
        <v>45050</v>
      </c>
      <c r="F9" s="12">
        <v>45377</v>
      </c>
      <c r="G9" s="13">
        <v>11854845</v>
      </c>
      <c r="H9" s="13">
        <v>6108789</v>
      </c>
      <c r="I9" s="10"/>
      <c r="J9" s="6" t="s">
        <v>13</v>
      </c>
      <c r="K9" s="5"/>
      <c r="L9" s="8"/>
    </row>
    <row r="10" spans="1:12">
      <c r="A10" s="3">
        <v>800024390</v>
      </c>
      <c r="B10" s="4" t="s">
        <v>11</v>
      </c>
      <c r="C10" s="11" t="s">
        <v>12</v>
      </c>
      <c r="D10" s="11">
        <v>275371</v>
      </c>
      <c r="E10" s="12">
        <v>45061</v>
      </c>
      <c r="F10" s="12">
        <v>45377</v>
      </c>
      <c r="G10" s="13">
        <v>1863764</v>
      </c>
      <c r="H10" s="13">
        <v>1863764</v>
      </c>
      <c r="I10" s="9"/>
      <c r="J10" s="6" t="s">
        <v>13</v>
      </c>
      <c r="K10" s="7"/>
      <c r="L10" s="8"/>
    </row>
    <row r="11" spans="1:12">
      <c r="A11" s="3">
        <v>800024390</v>
      </c>
      <c r="B11" s="4" t="s">
        <v>11</v>
      </c>
      <c r="C11" s="11" t="s">
        <v>12</v>
      </c>
      <c r="D11" s="11">
        <v>275373</v>
      </c>
      <c r="E11" s="12">
        <v>45061</v>
      </c>
      <c r="F11" s="12">
        <v>45377</v>
      </c>
      <c r="G11" s="13">
        <v>18618</v>
      </c>
      <c r="H11" s="13">
        <v>18618</v>
      </c>
      <c r="I11" s="9"/>
      <c r="J11" s="6" t="s">
        <v>13</v>
      </c>
      <c r="K11" s="5"/>
      <c r="L11" s="8"/>
    </row>
    <row r="12" spans="1:12">
      <c r="A12" s="3">
        <v>800024390</v>
      </c>
      <c r="B12" s="4" t="s">
        <v>11</v>
      </c>
      <c r="C12" s="11" t="s">
        <v>12</v>
      </c>
      <c r="D12" s="11">
        <v>275701</v>
      </c>
      <c r="E12" s="12">
        <v>45062</v>
      </c>
      <c r="F12" s="12">
        <v>45092</v>
      </c>
      <c r="G12" s="13">
        <v>1818443</v>
      </c>
      <c r="H12" s="13">
        <v>307969</v>
      </c>
      <c r="I12" s="10"/>
      <c r="J12" s="6" t="s">
        <v>13</v>
      </c>
      <c r="K12" s="7"/>
      <c r="L12" s="8"/>
    </row>
    <row r="13" spans="1:12">
      <c r="A13" s="3">
        <v>800024390</v>
      </c>
      <c r="B13" s="4" t="s">
        <v>11</v>
      </c>
      <c r="C13" s="11" t="s">
        <v>12</v>
      </c>
      <c r="D13" s="11">
        <v>276221</v>
      </c>
      <c r="E13" s="12">
        <v>45063</v>
      </c>
      <c r="F13" s="12">
        <v>45377</v>
      </c>
      <c r="G13" s="13">
        <v>1265903</v>
      </c>
      <c r="H13" s="13">
        <v>1265903</v>
      </c>
      <c r="I13" s="9"/>
      <c r="J13" s="6" t="s">
        <v>13</v>
      </c>
      <c r="K13" s="7"/>
      <c r="L13" s="8"/>
    </row>
    <row r="14" spans="1:12">
      <c r="A14" s="3">
        <v>800024390</v>
      </c>
      <c r="B14" s="4" t="s">
        <v>11</v>
      </c>
      <c r="C14" s="11" t="s">
        <v>12</v>
      </c>
      <c r="D14" s="11">
        <v>282102</v>
      </c>
      <c r="E14" s="12">
        <v>45086</v>
      </c>
      <c r="F14" s="12">
        <v>45092</v>
      </c>
      <c r="G14" s="13">
        <v>516067</v>
      </c>
      <c r="H14" s="13">
        <v>11938</v>
      </c>
      <c r="I14" s="9"/>
      <c r="J14" s="6" t="s">
        <v>13</v>
      </c>
      <c r="K14" s="7"/>
      <c r="L14" s="8"/>
    </row>
    <row r="15" spans="1:12">
      <c r="A15" s="3">
        <v>800024390</v>
      </c>
      <c r="B15" s="4" t="s">
        <v>11</v>
      </c>
      <c r="C15" s="11" t="s">
        <v>12</v>
      </c>
      <c r="D15" s="11">
        <v>286253</v>
      </c>
      <c r="E15" s="12">
        <v>45106</v>
      </c>
      <c r="F15" s="12">
        <v>45212</v>
      </c>
      <c r="G15" s="13">
        <v>16975957</v>
      </c>
      <c r="H15" s="13">
        <v>941014</v>
      </c>
      <c r="I15" s="10"/>
      <c r="J15" s="6" t="s">
        <v>13</v>
      </c>
      <c r="K15" s="5"/>
      <c r="L15" s="8"/>
    </row>
    <row r="16" spans="1:12">
      <c r="A16" s="3">
        <v>800024390</v>
      </c>
      <c r="B16" s="4" t="s">
        <v>11</v>
      </c>
      <c r="C16" s="11" t="s">
        <v>12</v>
      </c>
      <c r="D16" s="11">
        <v>291409</v>
      </c>
      <c r="E16" s="12">
        <v>45131</v>
      </c>
      <c r="F16" s="12">
        <v>45160</v>
      </c>
      <c r="G16" s="13">
        <v>4651589</v>
      </c>
      <c r="H16" s="13">
        <v>123149</v>
      </c>
      <c r="I16" s="9"/>
      <c r="J16" s="6" t="s">
        <v>13</v>
      </c>
      <c r="K16" s="5"/>
      <c r="L16" s="8"/>
    </row>
    <row r="17" spans="1:12">
      <c r="A17" s="3">
        <v>800024390</v>
      </c>
      <c r="B17" s="4" t="s">
        <v>11</v>
      </c>
      <c r="C17" s="11" t="s">
        <v>12</v>
      </c>
      <c r="D17" s="11">
        <v>291415</v>
      </c>
      <c r="E17" s="12">
        <v>45131</v>
      </c>
      <c r="F17" s="12">
        <v>45208</v>
      </c>
      <c r="G17" s="13">
        <v>16188938</v>
      </c>
      <c r="H17" s="13">
        <v>3024861</v>
      </c>
      <c r="I17" s="9"/>
      <c r="J17" s="6" t="s">
        <v>13</v>
      </c>
      <c r="K17" s="5"/>
      <c r="L17" s="8"/>
    </row>
    <row r="18" spans="1:12">
      <c r="A18" s="3">
        <v>800024390</v>
      </c>
      <c r="B18" s="4" t="s">
        <v>11</v>
      </c>
      <c r="C18" s="11" t="s">
        <v>12</v>
      </c>
      <c r="D18" s="11">
        <v>310157</v>
      </c>
      <c r="E18" s="12">
        <v>45216</v>
      </c>
      <c r="F18" s="12">
        <v>45377</v>
      </c>
      <c r="G18" s="13">
        <v>2820107</v>
      </c>
      <c r="H18" s="13">
        <v>2820107</v>
      </c>
      <c r="I18" s="9"/>
      <c r="J18" s="6" t="s">
        <v>13</v>
      </c>
      <c r="K18" s="5"/>
      <c r="L18" s="8"/>
    </row>
    <row r="19" spans="1:12">
      <c r="A19" s="3">
        <v>800024390</v>
      </c>
      <c r="B19" s="4" t="s">
        <v>11</v>
      </c>
      <c r="C19" s="11" t="s">
        <v>12</v>
      </c>
      <c r="D19" s="11">
        <v>310158</v>
      </c>
      <c r="E19" s="12">
        <v>45216</v>
      </c>
      <c r="F19" s="12">
        <v>45377</v>
      </c>
      <c r="G19" s="13">
        <v>145383</v>
      </c>
      <c r="H19" s="13">
        <v>145383</v>
      </c>
      <c r="I19" s="9"/>
      <c r="J19" s="6" t="s">
        <v>13</v>
      </c>
      <c r="K19" s="5"/>
      <c r="L19" s="8"/>
    </row>
    <row r="20" spans="1:12">
      <c r="A20" s="3">
        <v>800024390</v>
      </c>
      <c r="B20" s="4" t="s">
        <v>11</v>
      </c>
      <c r="C20" s="11" t="s">
        <v>12</v>
      </c>
      <c r="D20" s="11">
        <v>310159</v>
      </c>
      <c r="E20" s="12">
        <v>45216</v>
      </c>
      <c r="F20" s="12">
        <v>45306</v>
      </c>
      <c r="G20" s="13">
        <v>5515516</v>
      </c>
      <c r="H20" s="13">
        <v>5515516</v>
      </c>
      <c r="I20" s="9"/>
      <c r="J20" s="6" t="s">
        <v>13</v>
      </c>
      <c r="K20" s="5"/>
      <c r="L20" s="8"/>
    </row>
    <row r="21" spans="1:12">
      <c r="A21" s="3">
        <v>800024390</v>
      </c>
      <c r="B21" s="4" t="s">
        <v>11</v>
      </c>
      <c r="C21" s="11" t="s">
        <v>12</v>
      </c>
      <c r="D21" s="11">
        <v>311769</v>
      </c>
      <c r="E21" s="12">
        <v>45223</v>
      </c>
      <c r="F21" s="12">
        <v>45359</v>
      </c>
      <c r="G21" s="13">
        <v>5992695</v>
      </c>
      <c r="H21" s="13">
        <v>27501</v>
      </c>
      <c r="I21" s="9"/>
      <c r="J21" s="6" t="s">
        <v>13</v>
      </c>
      <c r="K21" s="5"/>
      <c r="L21" s="8"/>
    </row>
    <row r="22" spans="1:12">
      <c r="A22" s="3">
        <v>800024390</v>
      </c>
      <c r="B22" s="4" t="s">
        <v>11</v>
      </c>
      <c r="C22" s="11" t="s">
        <v>12</v>
      </c>
      <c r="D22" s="11">
        <v>349082</v>
      </c>
      <c r="E22" s="12">
        <v>45411</v>
      </c>
      <c r="F22" s="12">
        <v>45488</v>
      </c>
      <c r="G22" s="13">
        <v>31619551</v>
      </c>
      <c r="H22" s="13">
        <v>31619551</v>
      </c>
      <c r="I22" s="10"/>
      <c r="J22" s="6" t="s">
        <v>13</v>
      </c>
      <c r="K22" s="5"/>
      <c r="L22" s="8"/>
    </row>
    <row r="23" spans="1:12">
      <c r="H23" s="14">
        <f>SUM(H2:H22)</f>
        <v>60061730</v>
      </c>
    </row>
  </sheetData>
  <sortState ref="A2:J22">
    <sortCondition ref="D2:D22"/>
  </sortState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9"/>
  <sheetViews>
    <sheetView showGridLines="0" zoomScale="80" zoomScaleNormal="80" workbookViewId="0">
      <selection activeCell="B8" sqref="B8:C8"/>
    </sheetView>
  </sheetViews>
  <sheetFormatPr baseColWidth="10" defaultRowHeight="14.5"/>
  <cols>
    <col min="1" max="1" width="77.36328125" customWidth="1"/>
    <col min="2" max="2" width="8.1796875" customWidth="1"/>
    <col min="3" max="3" width="11.7265625" style="23" bestFit="1" customWidth="1"/>
    <col min="4" max="4" width="11.08984375" style="23" customWidth="1"/>
    <col min="5" max="5" width="11.7265625" style="23" customWidth="1"/>
    <col min="6" max="6" width="24.08984375" style="23" customWidth="1"/>
    <col min="7" max="7" width="20.08984375" customWidth="1"/>
    <col min="8" max="8" width="14.1796875" bestFit="1" customWidth="1"/>
  </cols>
  <sheetData>
    <row r="2" spans="1:8" ht="15" thickBot="1"/>
    <row r="3" spans="1:8" s="52" customFormat="1" ht="41.5" customHeight="1" thickBot="1">
      <c r="A3" s="50" t="s">
        <v>103</v>
      </c>
      <c r="B3" s="51" t="s">
        <v>105</v>
      </c>
      <c r="C3" s="57" t="s">
        <v>106</v>
      </c>
      <c r="D3" s="57" t="s">
        <v>107</v>
      </c>
      <c r="E3" s="136" t="s">
        <v>110</v>
      </c>
      <c r="F3" s="58" t="s">
        <v>108</v>
      </c>
      <c r="G3" s="57" t="s">
        <v>109</v>
      </c>
    </row>
    <row r="4" spans="1:8">
      <c r="A4" s="53" t="s">
        <v>94</v>
      </c>
      <c r="B4" s="119">
        <v>3</v>
      </c>
      <c r="C4" s="120">
        <v>1544521</v>
      </c>
      <c r="D4" s="55">
        <v>0</v>
      </c>
      <c r="E4" s="55">
        <v>1544521</v>
      </c>
      <c r="F4" s="55">
        <v>0</v>
      </c>
      <c r="G4" s="55"/>
    </row>
    <row r="5" spans="1:8">
      <c r="A5" s="45" t="s">
        <v>90</v>
      </c>
      <c r="B5" s="121">
        <v>4</v>
      </c>
      <c r="C5" s="122">
        <v>1525655</v>
      </c>
      <c r="D5" s="56">
        <v>0</v>
      </c>
      <c r="E5" s="56">
        <v>14834520</v>
      </c>
      <c r="F5" s="56">
        <v>8651737</v>
      </c>
      <c r="G5" s="56">
        <v>411600</v>
      </c>
    </row>
    <row r="6" spans="1:8">
      <c r="A6" s="45" t="s">
        <v>92</v>
      </c>
      <c r="B6" s="123">
        <v>1</v>
      </c>
      <c r="C6" s="124">
        <v>1855387</v>
      </c>
      <c r="D6" s="56">
        <v>0</v>
      </c>
      <c r="E6" s="56">
        <v>1855387</v>
      </c>
      <c r="F6" s="56">
        <v>0</v>
      </c>
      <c r="G6" s="56"/>
    </row>
    <row r="7" spans="1:8">
      <c r="A7" s="45" t="s">
        <v>91</v>
      </c>
      <c r="B7" s="127">
        <v>2</v>
      </c>
      <c r="C7" s="128">
        <v>6479054</v>
      </c>
      <c r="D7" s="56">
        <v>0</v>
      </c>
      <c r="E7" s="56">
        <v>0</v>
      </c>
      <c r="F7" s="56">
        <v>0</v>
      </c>
      <c r="G7" s="56"/>
    </row>
    <row r="8" spans="1:8">
      <c r="A8" s="45" t="s">
        <v>101</v>
      </c>
      <c r="B8" s="125">
        <v>5</v>
      </c>
      <c r="C8" s="126">
        <v>11943328</v>
      </c>
      <c r="D8" s="56">
        <v>0</v>
      </c>
      <c r="E8" s="56">
        <v>0</v>
      </c>
      <c r="F8" s="56">
        <v>0</v>
      </c>
      <c r="G8" s="56"/>
    </row>
    <row r="9" spans="1:8">
      <c r="A9" s="45" t="s">
        <v>93</v>
      </c>
      <c r="B9" s="129">
        <v>1</v>
      </c>
      <c r="C9" s="130">
        <v>1858773</v>
      </c>
      <c r="D9" s="56">
        <v>0</v>
      </c>
      <c r="E9" s="56">
        <v>0</v>
      </c>
      <c r="F9" s="56">
        <v>0</v>
      </c>
      <c r="G9" s="56"/>
    </row>
    <row r="10" spans="1:8">
      <c r="A10" s="45" t="s">
        <v>89</v>
      </c>
      <c r="B10" s="131">
        <v>2</v>
      </c>
      <c r="C10" s="132">
        <v>3084811</v>
      </c>
      <c r="D10" s="56">
        <v>0</v>
      </c>
      <c r="E10" s="56">
        <v>72100</v>
      </c>
      <c r="F10" s="56">
        <v>13164077</v>
      </c>
      <c r="G10" s="56"/>
    </row>
    <row r="11" spans="1:8">
      <c r="A11" s="45" t="s">
        <v>97</v>
      </c>
      <c r="B11" s="47">
        <v>1</v>
      </c>
      <c r="C11" s="56">
        <v>31619551</v>
      </c>
      <c r="D11" s="133">
        <v>2670090</v>
      </c>
      <c r="E11" s="56">
        <v>0</v>
      </c>
      <c r="F11" s="56">
        <v>0</v>
      </c>
      <c r="G11" s="56"/>
    </row>
    <row r="12" spans="1:8" ht="15" thickBot="1">
      <c r="A12" s="46" t="s">
        <v>96</v>
      </c>
      <c r="B12" s="135">
        <v>2</v>
      </c>
      <c r="C12" s="133">
        <v>150650</v>
      </c>
      <c r="D12" s="134">
        <v>1091663</v>
      </c>
      <c r="E12" s="56">
        <v>1</v>
      </c>
      <c r="F12" s="56">
        <v>9361567</v>
      </c>
      <c r="G12" s="56"/>
      <c r="H12" s="137">
        <f>GETPIVOTDATA("Saldo IPS",$A$3,"Estado de Factura EPS Octubre 18","FACTURA PENDIENTE EN PROGRAMACION DE PAGO - GLOSA PENDIENTE POR CONCILIAR ")-GETPIVOTDATA("Valor Glosa Pendiente ",$A$3,"Estado de Factura EPS Octubre 18","FACTURA PENDIENTE EN PROGRAMACION DE PAGO - GLOSA PENDIENTE POR CONCILIAR ")</f>
        <v>28949461</v>
      </c>
    </row>
    <row r="13" spans="1:8" ht="15" thickBot="1">
      <c r="A13" s="48" t="s">
        <v>104</v>
      </c>
      <c r="B13" s="49">
        <v>21</v>
      </c>
      <c r="C13" s="54">
        <v>60061730</v>
      </c>
      <c r="D13" s="54">
        <v>3761753</v>
      </c>
      <c r="E13" s="54">
        <v>18306529</v>
      </c>
      <c r="F13" s="54">
        <v>31177381</v>
      </c>
      <c r="G13" s="54">
        <v>411600</v>
      </c>
    </row>
    <row r="14" spans="1:8">
      <c r="C14"/>
      <c r="D14"/>
      <c r="E14"/>
      <c r="F14"/>
    </row>
    <row r="17" spans="4:5">
      <c r="D17" s="23">
        <f>GETPIVOTDATA("Valor Glosa Pendiente ",$A$3,"Estado de Factura EPS Octubre 18","FACTURA PENDIENTE EN PROGRAMACION DE PAGO - GLOSA PENDIENTE POR CONCILIAR ")+GETPIVOTDATA("Saldo IPS",$A$3,"Estado de Factura EPS Octubre 18","GLOSA PENDIENTE POR CONCILIAR")</f>
        <v>2820740</v>
      </c>
    </row>
    <row r="18" spans="4:5">
      <c r="D18" s="23">
        <f>GETPIVOTDATA("Saldo IPS",$A$3,"Estado de Factura EPS Octubre 18","FACTURA PENDIENTE EN PROGRAMACION DE PAGO")+H12</f>
        <v>32034272</v>
      </c>
    </row>
    <row r="19" spans="4:5">
      <c r="E19" s="5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M29"/>
  <sheetViews>
    <sheetView showGridLines="0" topLeftCell="J1" zoomScale="80" zoomScaleNormal="80" workbookViewId="0">
      <selection activeCell="O13" sqref="O13"/>
    </sheetView>
  </sheetViews>
  <sheetFormatPr baseColWidth="10" defaultRowHeight="14.5"/>
  <cols>
    <col min="1" max="1" width="10.90625" style="18"/>
    <col min="2" max="2" width="39.6328125" style="18" customWidth="1"/>
    <col min="3" max="3" width="8.36328125" style="18" customWidth="1"/>
    <col min="4" max="5" width="10" style="18" customWidth="1"/>
    <col min="6" max="6" width="21" style="18" customWidth="1"/>
    <col min="7" max="9" width="11.81640625" style="18" customWidth="1"/>
    <col min="10" max="10" width="14.54296875" style="18" customWidth="1"/>
    <col min="11" max="11" width="15" style="18" customWidth="1"/>
    <col min="12" max="12" width="15.7265625" style="18" bestFit="1" customWidth="1"/>
    <col min="13" max="13" width="11.453125" style="18" customWidth="1"/>
    <col min="14" max="14" width="10.90625" style="18"/>
    <col min="15" max="15" width="18.7265625" style="18" customWidth="1"/>
    <col min="16" max="16" width="10.90625" style="18"/>
    <col min="17" max="17" width="25.6328125" style="18" customWidth="1"/>
    <col min="18" max="18" width="12.54296875" style="18" customWidth="1"/>
    <col min="19" max="19" width="13.7265625" style="18" bestFit="1" customWidth="1"/>
    <col min="20" max="20" width="12.7265625" style="18" bestFit="1" customWidth="1"/>
    <col min="21" max="22" width="12.7265625" style="18" customWidth="1"/>
    <col min="23" max="24" width="13.7265625" style="18" bestFit="1" customWidth="1"/>
    <col min="25" max="25" width="11.08984375" style="18" bestFit="1" customWidth="1"/>
    <col min="26" max="26" width="13.7265625" style="18" bestFit="1" customWidth="1"/>
    <col min="27" max="27" width="13.1796875" style="18" bestFit="1" customWidth="1"/>
    <col min="28" max="28" width="12.90625" style="18" bestFit="1" customWidth="1"/>
    <col min="29" max="29" width="15.453125" style="18" customWidth="1"/>
    <col min="30" max="30" width="11.7265625" style="23" bestFit="1" customWidth="1"/>
    <col min="31" max="31" width="14.1796875" style="18" customWidth="1"/>
    <col min="32" max="32" width="10.90625" style="23"/>
    <col min="33" max="33" width="13.6328125" style="18" customWidth="1"/>
    <col min="34" max="34" width="16.26953125" style="18" customWidth="1"/>
    <col min="35" max="38" width="13.6328125" style="18" customWidth="1"/>
    <col min="39" max="16384" width="10.90625" style="18"/>
  </cols>
  <sheetData>
    <row r="1" spans="1:39" s="26" customFormat="1">
      <c r="K1" s="27">
        <f>SUBTOTAL(9,K3:K23)</f>
        <v>60061730</v>
      </c>
      <c r="R1" s="27">
        <f t="shared" ref="R1:AF1" si="0">SUBTOTAL(9,R3:R23)</f>
        <v>43507033</v>
      </c>
      <c r="S1" s="27">
        <f t="shared" si="0"/>
        <v>12225110</v>
      </c>
      <c r="T1" s="27">
        <f>SUBTOTAL(9,T3:T23)</f>
        <v>3761753</v>
      </c>
      <c r="U1" s="27"/>
      <c r="V1" s="27"/>
      <c r="W1" s="27">
        <f t="shared" si="0"/>
        <v>94891572</v>
      </c>
      <c r="X1" s="27">
        <f t="shared" si="0"/>
        <v>18306529</v>
      </c>
      <c r="Y1" s="27">
        <f t="shared" si="0"/>
        <v>123888</v>
      </c>
      <c r="Z1" s="27">
        <f t="shared" si="0"/>
        <v>60575865</v>
      </c>
      <c r="AA1" s="27">
        <f t="shared" si="0"/>
        <v>28428805</v>
      </c>
      <c r="AC1" s="27">
        <f t="shared" si="0"/>
        <v>31177381</v>
      </c>
      <c r="AD1" s="27">
        <f t="shared" si="0"/>
        <v>222157</v>
      </c>
      <c r="AF1" s="27">
        <f t="shared" si="0"/>
        <v>8040670</v>
      </c>
    </row>
    <row r="2" spans="1:39" s="2" customFormat="1" ht="43.5" customHeight="1">
      <c r="A2" s="1" t="s">
        <v>6</v>
      </c>
      <c r="B2" s="1" t="s">
        <v>8</v>
      </c>
      <c r="C2" s="1" t="s">
        <v>0</v>
      </c>
      <c r="D2" s="1" t="s">
        <v>1</v>
      </c>
      <c r="E2" s="1" t="s">
        <v>14</v>
      </c>
      <c r="F2" s="21" t="s">
        <v>15</v>
      </c>
      <c r="G2" s="1" t="s">
        <v>2</v>
      </c>
      <c r="H2" s="1" t="s">
        <v>3</v>
      </c>
      <c r="I2" s="20" t="s">
        <v>60</v>
      </c>
      <c r="J2" s="1" t="s">
        <v>4</v>
      </c>
      <c r="K2" s="22" t="s">
        <v>5</v>
      </c>
      <c r="L2" s="1" t="s">
        <v>7</v>
      </c>
      <c r="M2" s="1" t="s">
        <v>9</v>
      </c>
      <c r="N2" s="1" t="s">
        <v>10</v>
      </c>
      <c r="O2" s="24" t="s">
        <v>58</v>
      </c>
      <c r="P2" s="1" t="s">
        <v>59</v>
      </c>
      <c r="Q2" s="31" t="s">
        <v>88</v>
      </c>
      <c r="R2" s="25" t="s">
        <v>67</v>
      </c>
      <c r="S2" s="28" t="s">
        <v>68</v>
      </c>
      <c r="T2" s="28" t="s">
        <v>72</v>
      </c>
      <c r="U2" s="28" t="s">
        <v>74</v>
      </c>
      <c r="V2" s="28" t="s">
        <v>75</v>
      </c>
      <c r="W2" s="25" t="s">
        <v>69</v>
      </c>
      <c r="X2" s="25" t="s">
        <v>70</v>
      </c>
      <c r="Y2" s="25" t="s">
        <v>71</v>
      </c>
      <c r="Z2" s="25" t="s">
        <v>73</v>
      </c>
      <c r="AA2" s="24" t="s">
        <v>76</v>
      </c>
      <c r="AB2" s="24" t="s">
        <v>77</v>
      </c>
      <c r="AC2" s="29" t="s">
        <v>78</v>
      </c>
      <c r="AD2" s="29" t="s">
        <v>79</v>
      </c>
      <c r="AE2" s="30" t="s">
        <v>80</v>
      </c>
      <c r="AF2" s="29" t="s">
        <v>81</v>
      </c>
      <c r="AG2" s="30" t="s">
        <v>82</v>
      </c>
      <c r="AH2" s="42" t="s">
        <v>78</v>
      </c>
      <c r="AI2" s="42" t="s">
        <v>79</v>
      </c>
      <c r="AJ2" s="43" t="s">
        <v>80</v>
      </c>
      <c r="AK2" s="42" t="s">
        <v>81</v>
      </c>
      <c r="AL2" s="43" t="s">
        <v>82</v>
      </c>
      <c r="AM2" s="1" t="s">
        <v>83</v>
      </c>
    </row>
    <row r="3" spans="1:39" s="40" customFormat="1">
      <c r="A3" s="15">
        <v>800024390</v>
      </c>
      <c r="B3" s="32" t="s">
        <v>11</v>
      </c>
      <c r="C3" s="33" t="s">
        <v>12</v>
      </c>
      <c r="D3" s="33">
        <v>105904</v>
      </c>
      <c r="E3" s="33" t="s">
        <v>16</v>
      </c>
      <c r="F3" s="33" t="s">
        <v>17</v>
      </c>
      <c r="G3" s="34">
        <v>44180</v>
      </c>
      <c r="H3" s="34">
        <v>45067</v>
      </c>
      <c r="I3" s="34">
        <v>44215</v>
      </c>
      <c r="J3" s="35">
        <v>400832</v>
      </c>
      <c r="K3" s="35">
        <v>59950</v>
      </c>
      <c r="L3" s="16"/>
      <c r="M3" s="17" t="s">
        <v>13</v>
      </c>
      <c r="N3" s="32"/>
      <c r="O3" s="32" t="s">
        <v>89</v>
      </c>
      <c r="P3" s="32" t="s">
        <v>61</v>
      </c>
      <c r="Q3" s="32" t="s">
        <v>89</v>
      </c>
      <c r="R3" s="37">
        <v>400832</v>
      </c>
      <c r="S3" s="37">
        <v>0</v>
      </c>
      <c r="T3" s="37">
        <v>0</v>
      </c>
      <c r="U3" s="37"/>
      <c r="V3" s="37"/>
      <c r="W3" s="37">
        <v>400832</v>
      </c>
      <c r="X3" s="37">
        <v>0</v>
      </c>
      <c r="Y3" s="37">
        <v>123888</v>
      </c>
      <c r="Z3" s="37">
        <v>276944</v>
      </c>
      <c r="AA3" s="38">
        <v>58333</v>
      </c>
      <c r="AB3" s="32">
        <v>4800062436</v>
      </c>
      <c r="AC3" s="37">
        <v>0</v>
      </c>
      <c r="AD3" s="37"/>
      <c r="AE3" s="32"/>
      <c r="AF3" s="37"/>
      <c r="AG3" s="32"/>
      <c r="AH3" s="32"/>
      <c r="AI3" s="32"/>
      <c r="AJ3" s="32"/>
      <c r="AK3" s="32"/>
      <c r="AL3" s="32"/>
      <c r="AM3" s="39">
        <v>45565</v>
      </c>
    </row>
    <row r="4" spans="1:39" s="40" customFormat="1">
      <c r="A4" s="15">
        <v>800024390</v>
      </c>
      <c r="B4" s="32" t="s">
        <v>11</v>
      </c>
      <c r="C4" s="33" t="s">
        <v>12</v>
      </c>
      <c r="D4" s="33">
        <v>111412</v>
      </c>
      <c r="E4" s="33" t="s">
        <v>18</v>
      </c>
      <c r="F4" s="33" t="s">
        <v>19</v>
      </c>
      <c r="G4" s="34">
        <v>44223</v>
      </c>
      <c r="H4" s="34">
        <v>44340</v>
      </c>
      <c r="I4" s="34">
        <v>44215</v>
      </c>
      <c r="J4" s="35">
        <v>2387003</v>
      </c>
      <c r="K4" s="35">
        <v>264734</v>
      </c>
      <c r="L4" s="16"/>
      <c r="M4" s="17" t="s">
        <v>13</v>
      </c>
      <c r="N4" s="19"/>
      <c r="O4" s="32" t="s">
        <v>90</v>
      </c>
      <c r="P4" s="32" t="s">
        <v>61</v>
      </c>
      <c r="Q4" s="32" t="s">
        <v>90</v>
      </c>
      <c r="R4" s="37">
        <v>790000</v>
      </c>
      <c r="S4" s="37">
        <v>0</v>
      </c>
      <c r="T4" s="37">
        <v>0</v>
      </c>
      <c r="U4" s="37"/>
      <c r="V4" s="37"/>
      <c r="W4" s="37">
        <v>2387003</v>
      </c>
      <c r="X4" s="37">
        <v>2387003</v>
      </c>
      <c r="Y4" s="37">
        <v>0</v>
      </c>
      <c r="Z4" s="37">
        <v>0</v>
      </c>
      <c r="AA4" s="37">
        <v>0</v>
      </c>
      <c r="AB4" s="32"/>
      <c r="AC4" s="37">
        <v>2339263</v>
      </c>
      <c r="AD4" s="37">
        <v>0</v>
      </c>
      <c r="AE4" s="32">
        <v>4800057722</v>
      </c>
      <c r="AF4" s="37">
        <v>0</v>
      </c>
      <c r="AG4" s="32" t="s">
        <v>84</v>
      </c>
      <c r="AH4" s="32"/>
      <c r="AI4" s="32"/>
      <c r="AJ4" s="32"/>
      <c r="AK4" s="32"/>
      <c r="AL4" s="32"/>
      <c r="AM4" s="39">
        <v>45565</v>
      </c>
    </row>
    <row r="5" spans="1:39" s="40" customFormat="1">
      <c r="A5" s="15">
        <v>800024390</v>
      </c>
      <c r="B5" s="32" t="s">
        <v>11</v>
      </c>
      <c r="C5" s="33" t="s">
        <v>12</v>
      </c>
      <c r="D5" s="33">
        <v>113070</v>
      </c>
      <c r="E5" s="33" t="s">
        <v>20</v>
      </c>
      <c r="F5" s="33" t="s">
        <v>21</v>
      </c>
      <c r="G5" s="34">
        <v>44231</v>
      </c>
      <c r="H5" s="34">
        <v>45281</v>
      </c>
      <c r="I5" s="34">
        <v>44215</v>
      </c>
      <c r="J5" s="35">
        <v>260000</v>
      </c>
      <c r="K5" s="35">
        <v>260000</v>
      </c>
      <c r="L5" s="16"/>
      <c r="M5" s="17" t="s">
        <v>13</v>
      </c>
      <c r="N5" s="19"/>
      <c r="O5" s="32" t="s">
        <v>94</v>
      </c>
      <c r="P5" s="32" t="s">
        <v>62</v>
      </c>
      <c r="Q5" s="32" t="s">
        <v>91</v>
      </c>
      <c r="R5" s="37">
        <v>790000</v>
      </c>
      <c r="S5" s="37">
        <v>0</v>
      </c>
      <c r="T5" s="37">
        <v>0</v>
      </c>
      <c r="U5" s="37"/>
      <c r="V5" s="37"/>
      <c r="W5" s="37">
        <v>260000</v>
      </c>
      <c r="X5" s="37">
        <v>260000</v>
      </c>
      <c r="Y5" s="37">
        <v>0</v>
      </c>
      <c r="Z5" s="37">
        <v>0</v>
      </c>
      <c r="AA5" s="37">
        <v>0</v>
      </c>
      <c r="AB5" s="32"/>
      <c r="AC5" s="37">
        <v>0</v>
      </c>
      <c r="AD5" s="37"/>
      <c r="AE5" s="32"/>
      <c r="AF5" s="37"/>
      <c r="AG5" s="32"/>
      <c r="AH5" s="32"/>
      <c r="AI5" s="32"/>
      <c r="AJ5" s="32"/>
      <c r="AK5" s="32"/>
      <c r="AL5" s="32"/>
      <c r="AM5" s="39">
        <v>45565</v>
      </c>
    </row>
    <row r="6" spans="1:39" s="40" customFormat="1">
      <c r="A6" s="15">
        <v>800024390</v>
      </c>
      <c r="B6" s="32" t="s">
        <v>11</v>
      </c>
      <c r="C6" s="33" t="s">
        <v>12</v>
      </c>
      <c r="D6" s="33">
        <v>136093</v>
      </c>
      <c r="E6" s="33" t="s">
        <v>22</v>
      </c>
      <c r="F6" s="33" t="s">
        <v>23</v>
      </c>
      <c r="G6" s="34">
        <v>44373</v>
      </c>
      <c r="H6" s="34">
        <v>44987</v>
      </c>
      <c r="I6" s="34">
        <v>44380</v>
      </c>
      <c r="J6" s="35">
        <v>1855387</v>
      </c>
      <c r="K6" s="35">
        <v>1855387</v>
      </c>
      <c r="L6" s="41"/>
      <c r="M6" s="17" t="s">
        <v>13</v>
      </c>
      <c r="N6" s="32"/>
      <c r="O6" s="32" t="s">
        <v>92</v>
      </c>
      <c r="P6" s="32" t="s">
        <v>61</v>
      </c>
      <c r="Q6" s="32" t="s">
        <v>92</v>
      </c>
      <c r="R6" s="37">
        <v>135091</v>
      </c>
      <c r="S6" s="37">
        <v>0</v>
      </c>
      <c r="T6" s="37">
        <v>0</v>
      </c>
      <c r="U6" s="37"/>
      <c r="V6" s="37"/>
      <c r="W6" s="37">
        <v>1855387</v>
      </c>
      <c r="X6" s="37">
        <v>1855387</v>
      </c>
      <c r="Y6" s="37">
        <v>0</v>
      </c>
      <c r="Z6" s="37">
        <v>0</v>
      </c>
      <c r="AA6" s="37">
        <v>0</v>
      </c>
      <c r="AB6" s="32"/>
      <c r="AC6" s="37">
        <v>0</v>
      </c>
      <c r="AD6" s="37"/>
      <c r="AE6" s="32"/>
      <c r="AF6" s="37"/>
      <c r="AG6" s="32"/>
      <c r="AH6" s="32"/>
      <c r="AI6" s="32"/>
      <c r="AJ6" s="32"/>
      <c r="AK6" s="32"/>
      <c r="AL6" s="32"/>
      <c r="AM6" s="39">
        <v>45565</v>
      </c>
    </row>
    <row r="7" spans="1:39" s="40" customFormat="1">
      <c r="A7" s="15">
        <v>800024390</v>
      </c>
      <c r="B7" s="32" t="s">
        <v>11</v>
      </c>
      <c r="C7" s="33" t="s">
        <v>12</v>
      </c>
      <c r="D7" s="33">
        <v>150767</v>
      </c>
      <c r="E7" s="33" t="s">
        <v>24</v>
      </c>
      <c r="F7" s="33" t="s">
        <v>25</v>
      </c>
      <c r="G7" s="34">
        <v>44449</v>
      </c>
      <c r="H7" s="34">
        <v>45281</v>
      </c>
      <c r="I7" s="34">
        <v>44453</v>
      </c>
      <c r="J7" s="35">
        <v>370265</v>
      </c>
      <c r="K7" s="35">
        <v>370265</v>
      </c>
      <c r="L7" s="16"/>
      <c r="M7" s="17" t="s">
        <v>13</v>
      </c>
      <c r="N7" s="19"/>
      <c r="O7" s="32" t="s">
        <v>91</v>
      </c>
      <c r="P7" s="32" t="s">
        <v>63</v>
      </c>
      <c r="Q7" s="32" t="s">
        <v>91</v>
      </c>
      <c r="R7" s="37">
        <v>135091</v>
      </c>
      <c r="S7" s="37">
        <v>370265</v>
      </c>
      <c r="T7" s="37">
        <v>0</v>
      </c>
      <c r="U7" s="37" t="s">
        <v>98</v>
      </c>
      <c r="V7" s="37" t="s">
        <v>99</v>
      </c>
      <c r="W7" s="37">
        <v>370265</v>
      </c>
      <c r="X7" s="37">
        <v>0</v>
      </c>
      <c r="Y7" s="37">
        <v>0</v>
      </c>
      <c r="Z7" s="37">
        <v>0</v>
      </c>
      <c r="AA7" s="37">
        <v>0</v>
      </c>
      <c r="AB7" s="32"/>
      <c r="AC7" s="37">
        <v>0</v>
      </c>
      <c r="AD7" s="37"/>
      <c r="AE7" s="32"/>
      <c r="AF7" s="37"/>
      <c r="AG7" s="32"/>
      <c r="AH7" s="32"/>
      <c r="AI7" s="32"/>
      <c r="AJ7" s="32"/>
      <c r="AK7" s="32"/>
      <c r="AL7" s="32"/>
      <c r="AM7" s="39">
        <v>45565</v>
      </c>
    </row>
    <row r="8" spans="1:39" s="40" customFormat="1">
      <c r="A8" s="15">
        <v>800024390</v>
      </c>
      <c r="B8" s="32" t="s">
        <v>11</v>
      </c>
      <c r="C8" s="33" t="s">
        <v>12</v>
      </c>
      <c r="D8" s="33">
        <v>213633</v>
      </c>
      <c r="E8" s="33" t="s">
        <v>26</v>
      </c>
      <c r="F8" s="33" t="s">
        <v>27</v>
      </c>
      <c r="G8" s="34">
        <v>44767</v>
      </c>
      <c r="H8" s="34">
        <v>45397</v>
      </c>
      <c r="I8" s="34">
        <v>45574</v>
      </c>
      <c r="J8" s="35">
        <v>1598558</v>
      </c>
      <c r="K8" s="35">
        <v>1598558</v>
      </c>
      <c r="L8" s="16"/>
      <c r="M8" s="17" t="s">
        <v>13</v>
      </c>
      <c r="N8" s="19"/>
      <c r="O8" s="36" t="s">
        <v>101</v>
      </c>
      <c r="P8" s="32" t="s">
        <v>64</v>
      </c>
      <c r="Q8" s="32" t="s">
        <v>91</v>
      </c>
      <c r="R8" s="37">
        <v>135091</v>
      </c>
      <c r="S8" s="37">
        <v>0</v>
      </c>
      <c r="T8" s="37">
        <v>0</v>
      </c>
      <c r="U8" s="37"/>
      <c r="V8" s="37"/>
      <c r="W8" s="37">
        <v>0</v>
      </c>
      <c r="X8" s="37">
        <v>0</v>
      </c>
      <c r="Y8" s="37">
        <v>0</v>
      </c>
      <c r="Z8" s="37">
        <v>0</v>
      </c>
      <c r="AA8" s="37">
        <v>0</v>
      </c>
      <c r="AB8" s="32"/>
      <c r="AC8" s="37">
        <v>0</v>
      </c>
      <c r="AD8" s="37"/>
      <c r="AE8" s="32"/>
      <c r="AF8" s="37"/>
      <c r="AG8" s="32"/>
      <c r="AH8" s="32"/>
      <c r="AI8" s="32"/>
      <c r="AJ8" s="32"/>
      <c r="AK8" s="32"/>
      <c r="AL8" s="32"/>
      <c r="AM8" s="39">
        <v>45565</v>
      </c>
    </row>
    <row r="9" spans="1:39" s="40" customFormat="1">
      <c r="A9" s="15">
        <v>800024390</v>
      </c>
      <c r="B9" s="32" t="s">
        <v>11</v>
      </c>
      <c r="C9" s="33" t="s">
        <v>12</v>
      </c>
      <c r="D9" s="33">
        <v>266385</v>
      </c>
      <c r="E9" s="33" t="s">
        <v>28</v>
      </c>
      <c r="F9" s="33" t="s">
        <v>29</v>
      </c>
      <c r="G9" s="34">
        <v>45016</v>
      </c>
      <c r="H9" s="34"/>
      <c r="I9" s="34"/>
      <c r="J9" s="35">
        <v>1858773</v>
      </c>
      <c r="K9" s="35">
        <v>1858773</v>
      </c>
      <c r="L9" s="16"/>
      <c r="M9" s="17" t="s">
        <v>13</v>
      </c>
      <c r="N9" s="19"/>
      <c r="O9" s="32" t="s">
        <v>93</v>
      </c>
      <c r="P9" s="32"/>
      <c r="Q9" s="32" t="s">
        <v>93</v>
      </c>
      <c r="R9" s="37">
        <v>135091</v>
      </c>
      <c r="S9" s="37">
        <v>0</v>
      </c>
      <c r="T9" s="37">
        <v>0</v>
      </c>
      <c r="U9" s="37"/>
      <c r="V9" s="37"/>
      <c r="W9" s="37">
        <v>0</v>
      </c>
      <c r="X9" s="37">
        <v>0</v>
      </c>
      <c r="Y9" s="37">
        <v>0</v>
      </c>
      <c r="Z9" s="37">
        <v>0</v>
      </c>
      <c r="AA9" s="37">
        <v>0</v>
      </c>
      <c r="AB9" s="32"/>
      <c r="AC9" s="37">
        <v>0</v>
      </c>
      <c r="AD9" s="37"/>
      <c r="AE9" s="32"/>
      <c r="AF9" s="37"/>
      <c r="AG9" s="32"/>
      <c r="AH9" s="32"/>
      <c r="AI9" s="32"/>
      <c r="AJ9" s="32"/>
      <c r="AK9" s="32"/>
      <c r="AL9" s="32"/>
      <c r="AM9" s="39">
        <v>45565</v>
      </c>
    </row>
    <row r="10" spans="1:39" s="40" customFormat="1">
      <c r="A10" s="15">
        <v>800024390</v>
      </c>
      <c r="B10" s="32" t="s">
        <v>11</v>
      </c>
      <c r="C10" s="33" t="s">
        <v>12</v>
      </c>
      <c r="D10" s="33">
        <v>273353</v>
      </c>
      <c r="E10" s="33" t="s">
        <v>30</v>
      </c>
      <c r="F10" s="33" t="s">
        <v>31</v>
      </c>
      <c r="G10" s="34">
        <v>45050</v>
      </c>
      <c r="H10" s="34">
        <v>45377</v>
      </c>
      <c r="I10" s="34">
        <v>45447</v>
      </c>
      <c r="J10" s="35">
        <v>11854845</v>
      </c>
      <c r="K10" s="35">
        <v>6108789</v>
      </c>
      <c r="L10" s="41"/>
      <c r="M10" s="17" t="s">
        <v>13</v>
      </c>
      <c r="N10" s="19"/>
      <c r="O10" s="32" t="s">
        <v>91</v>
      </c>
      <c r="P10" s="32" t="s">
        <v>63</v>
      </c>
      <c r="Q10" s="32" t="s">
        <v>91</v>
      </c>
      <c r="R10" s="37">
        <v>135091</v>
      </c>
      <c r="S10" s="37">
        <v>11854845</v>
      </c>
      <c r="T10" s="37">
        <v>0</v>
      </c>
      <c r="U10" s="37" t="s">
        <v>100</v>
      </c>
      <c r="V10" s="37" t="s">
        <v>99</v>
      </c>
      <c r="W10" s="37">
        <v>11854845</v>
      </c>
      <c r="X10" s="37">
        <v>0</v>
      </c>
      <c r="Y10" s="37">
        <v>0</v>
      </c>
      <c r="Z10" s="37">
        <v>0</v>
      </c>
      <c r="AA10" s="37">
        <v>0</v>
      </c>
      <c r="AB10" s="32"/>
      <c r="AC10" s="37">
        <v>0</v>
      </c>
      <c r="AD10" s="37"/>
      <c r="AE10" s="32"/>
      <c r="AF10" s="37"/>
      <c r="AG10" s="32"/>
      <c r="AH10" s="32"/>
      <c r="AI10" s="32"/>
      <c r="AJ10" s="32"/>
      <c r="AK10" s="32"/>
      <c r="AL10" s="32"/>
      <c r="AM10" s="39">
        <v>45565</v>
      </c>
    </row>
    <row r="11" spans="1:39" s="40" customFormat="1">
      <c r="A11" s="15">
        <v>800024390</v>
      </c>
      <c r="B11" s="32" t="s">
        <v>11</v>
      </c>
      <c r="C11" s="33" t="s">
        <v>12</v>
      </c>
      <c r="D11" s="33">
        <v>275371</v>
      </c>
      <c r="E11" s="33" t="s">
        <v>32</v>
      </c>
      <c r="F11" s="33" t="s">
        <v>33</v>
      </c>
      <c r="G11" s="34">
        <v>45061</v>
      </c>
      <c r="H11" s="34">
        <v>45377</v>
      </c>
      <c r="I11" s="34">
        <v>45574</v>
      </c>
      <c r="J11" s="35">
        <v>1863764</v>
      </c>
      <c r="K11" s="35">
        <v>1863764</v>
      </c>
      <c r="L11" s="16"/>
      <c r="M11" s="17" t="s">
        <v>13</v>
      </c>
      <c r="N11" s="32"/>
      <c r="O11" s="36" t="s">
        <v>101</v>
      </c>
      <c r="P11" s="32" t="s">
        <v>64</v>
      </c>
      <c r="Q11" s="32" t="s">
        <v>91</v>
      </c>
      <c r="R11" s="37">
        <v>135091</v>
      </c>
      <c r="S11" s="37">
        <v>0</v>
      </c>
      <c r="T11" s="37">
        <v>0</v>
      </c>
      <c r="U11" s="37"/>
      <c r="V11" s="37"/>
      <c r="W11" s="37">
        <v>0</v>
      </c>
      <c r="X11" s="37">
        <v>0</v>
      </c>
      <c r="Y11" s="37">
        <v>0</v>
      </c>
      <c r="Z11" s="37">
        <v>0</v>
      </c>
      <c r="AA11" s="37">
        <v>0</v>
      </c>
      <c r="AB11" s="32"/>
      <c r="AC11" s="37">
        <v>0</v>
      </c>
      <c r="AD11" s="37"/>
      <c r="AE11" s="32"/>
      <c r="AF11" s="37"/>
      <c r="AG11" s="32"/>
      <c r="AH11" s="32"/>
      <c r="AI11" s="32"/>
      <c r="AJ11" s="32"/>
      <c r="AK11" s="32"/>
      <c r="AL11" s="32"/>
      <c r="AM11" s="39">
        <v>45565</v>
      </c>
    </row>
    <row r="12" spans="1:39" s="40" customFormat="1">
      <c r="A12" s="15">
        <v>800024390</v>
      </c>
      <c r="B12" s="32" t="s">
        <v>11</v>
      </c>
      <c r="C12" s="33" t="s">
        <v>12</v>
      </c>
      <c r="D12" s="33">
        <v>275373</v>
      </c>
      <c r="E12" s="33" t="s">
        <v>34</v>
      </c>
      <c r="F12" s="33" t="s">
        <v>35</v>
      </c>
      <c r="G12" s="34">
        <v>45061</v>
      </c>
      <c r="H12" s="34">
        <v>45377</v>
      </c>
      <c r="I12" s="34">
        <v>45306</v>
      </c>
      <c r="J12" s="35">
        <v>18618</v>
      </c>
      <c r="K12" s="35">
        <v>18618</v>
      </c>
      <c r="L12" s="16"/>
      <c r="M12" s="17" t="s">
        <v>13</v>
      </c>
      <c r="N12" s="19"/>
      <c r="O12" s="32" t="s">
        <v>94</v>
      </c>
      <c r="P12" s="32" t="s">
        <v>62</v>
      </c>
      <c r="Q12" s="32" t="s">
        <v>94</v>
      </c>
      <c r="R12" s="37">
        <v>135091</v>
      </c>
      <c r="S12" s="37">
        <v>0</v>
      </c>
      <c r="T12" s="37">
        <v>0</v>
      </c>
      <c r="U12" s="37"/>
      <c r="V12" s="37"/>
      <c r="W12" s="37">
        <v>0</v>
      </c>
      <c r="X12" s="37">
        <v>18618</v>
      </c>
      <c r="Y12" s="37">
        <v>0</v>
      </c>
      <c r="Z12" s="37">
        <v>0</v>
      </c>
      <c r="AA12" s="37">
        <v>0</v>
      </c>
      <c r="AB12" s="32"/>
      <c r="AC12" s="37">
        <v>0</v>
      </c>
      <c r="AD12" s="37"/>
      <c r="AE12" s="32"/>
      <c r="AF12" s="37"/>
      <c r="AG12" s="32"/>
      <c r="AH12" s="32"/>
      <c r="AI12" s="32"/>
      <c r="AJ12" s="32"/>
      <c r="AK12" s="32"/>
      <c r="AL12" s="32"/>
      <c r="AM12" s="39">
        <v>45565</v>
      </c>
    </row>
    <row r="13" spans="1:39" s="40" customFormat="1">
      <c r="A13" s="15">
        <v>800024390</v>
      </c>
      <c r="B13" s="32" t="s">
        <v>11</v>
      </c>
      <c r="C13" s="33" t="s">
        <v>12</v>
      </c>
      <c r="D13" s="33">
        <v>275701</v>
      </c>
      <c r="E13" s="33" t="s">
        <v>36</v>
      </c>
      <c r="F13" s="33" t="s">
        <v>37</v>
      </c>
      <c r="G13" s="34">
        <v>45062</v>
      </c>
      <c r="H13" s="34">
        <v>45092</v>
      </c>
      <c r="I13" s="34">
        <v>45099</v>
      </c>
      <c r="J13" s="35">
        <v>1818443</v>
      </c>
      <c r="K13" s="35">
        <v>307969</v>
      </c>
      <c r="L13" s="41"/>
      <c r="M13" s="17" t="s">
        <v>13</v>
      </c>
      <c r="N13" s="32"/>
      <c r="O13" s="32" t="s">
        <v>90</v>
      </c>
      <c r="P13" s="32" t="s">
        <v>61</v>
      </c>
      <c r="Q13" s="32" t="s">
        <v>89</v>
      </c>
      <c r="R13" s="37">
        <v>1818443</v>
      </c>
      <c r="S13" s="37">
        <v>0</v>
      </c>
      <c r="T13" s="37">
        <v>0</v>
      </c>
      <c r="U13" s="37"/>
      <c r="V13" s="37"/>
      <c r="W13" s="37">
        <v>1818443</v>
      </c>
      <c r="X13" s="37">
        <v>0</v>
      </c>
      <c r="Y13" s="37">
        <v>0</v>
      </c>
      <c r="Z13" s="37">
        <v>1818443</v>
      </c>
      <c r="AA13" s="37">
        <v>0</v>
      </c>
      <c r="AB13" s="32"/>
      <c r="AC13" s="37">
        <v>1370474</v>
      </c>
      <c r="AD13" s="37">
        <v>36369</v>
      </c>
      <c r="AE13" s="32">
        <v>2201510165</v>
      </c>
      <c r="AF13" s="37">
        <v>0</v>
      </c>
      <c r="AG13" s="32" t="s">
        <v>85</v>
      </c>
      <c r="AH13" s="37">
        <v>411600</v>
      </c>
      <c r="AI13" s="37">
        <v>0</v>
      </c>
      <c r="AJ13" s="32">
        <v>4800062923</v>
      </c>
      <c r="AK13" s="38">
        <v>411600</v>
      </c>
      <c r="AL13" s="32" t="s">
        <v>102</v>
      </c>
      <c r="AM13" s="39">
        <v>45565</v>
      </c>
    </row>
    <row r="14" spans="1:39" s="40" customFormat="1">
      <c r="A14" s="15">
        <v>800024390</v>
      </c>
      <c r="B14" s="32" t="s">
        <v>11</v>
      </c>
      <c r="C14" s="33" t="s">
        <v>12</v>
      </c>
      <c r="D14" s="33">
        <v>276221</v>
      </c>
      <c r="E14" s="33" t="s">
        <v>38</v>
      </c>
      <c r="F14" s="33" t="s">
        <v>39</v>
      </c>
      <c r="G14" s="34">
        <v>45063</v>
      </c>
      <c r="H14" s="34">
        <v>45377</v>
      </c>
      <c r="I14" s="34">
        <v>45273</v>
      </c>
      <c r="J14" s="35">
        <v>1265903</v>
      </c>
      <c r="K14" s="35">
        <v>1265903</v>
      </c>
      <c r="L14" s="16"/>
      <c r="M14" s="17" t="s">
        <v>13</v>
      </c>
      <c r="N14" s="32"/>
      <c r="O14" s="32" t="s">
        <v>94</v>
      </c>
      <c r="P14" s="32" t="s">
        <v>62</v>
      </c>
      <c r="Q14" s="32" t="s">
        <v>94</v>
      </c>
      <c r="R14" s="37">
        <v>135091</v>
      </c>
      <c r="S14" s="37">
        <v>0</v>
      </c>
      <c r="T14" s="37">
        <v>0</v>
      </c>
      <c r="U14" s="37"/>
      <c r="V14" s="37"/>
      <c r="W14" s="37">
        <v>0</v>
      </c>
      <c r="X14" s="37">
        <v>1265903</v>
      </c>
      <c r="Y14" s="37">
        <v>0</v>
      </c>
      <c r="Z14" s="37">
        <v>0</v>
      </c>
      <c r="AA14" s="37">
        <v>0</v>
      </c>
      <c r="AB14" s="32"/>
      <c r="AC14" s="37">
        <v>0</v>
      </c>
      <c r="AD14" s="37"/>
      <c r="AE14" s="32"/>
      <c r="AF14" s="37"/>
      <c r="AG14" s="32"/>
      <c r="AH14" s="32"/>
      <c r="AI14" s="32"/>
      <c r="AJ14" s="32"/>
      <c r="AK14" s="32"/>
      <c r="AL14" s="32"/>
      <c r="AM14" s="39">
        <v>45565</v>
      </c>
    </row>
    <row r="15" spans="1:39" s="40" customFormat="1">
      <c r="A15" s="15">
        <v>800024390</v>
      </c>
      <c r="B15" s="32" t="s">
        <v>11</v>
      </c>
      <c r="C15" s="33" t="s">
        <v>12</v>
      </c>
      <c r="D15" s="33">
        <v>282102</v>
      </c>
      <c r="E15" s="33" t="s">
        <v>40</v>
      </c>
      <c r="F15" s="33" t="s">
        <v>41</v>
      </c>
      <c r="G15" s="34">
        <v>45086</v>
      </c>
      <c r="H15" s="34">
        <v>45092</v>
      </c>
      <c r="I15" s="34">
        <v>45099</v>
      </c>
      <c r="J15" s="35">
        <v>516067</v>
      </c>
      <c r="K15" s="35">
        <v>11938</v>
      </c>
      <c r="L15" s="16"/>
      <c r="M15" s="17" t="s">
        <v>13</v>
      </c>
      <c r="N15" s="32"/>
      <c r="O15" s="32" t="s">
        <v>90</v>
      </c>
      <c r="P15" s="32" t="s">
        <v>61</v>
      </c>
      <c r="Q15" s="32" t="s">
        <v>90</v>
      </c>
      <c r="R15" s="37">
        <v>135091</v>
      </c>
      <c r="S15" s="37">
        <v>0</v>
      </c>
      <c r="T15" s="37">
        <v>0</v>
      </c>
      <c r="U15" s="37"/>
      <c r="V15" s="37"/>
      <c r="W15" s="37">
        <v>516067</v>
      </c>
      <c r="X15" s="37">
        <v>0</v>
      </c>
      <c r="Y15" s="37">
        <v>0</v>
      </c>
      <c r="Z15" s="37">
        <v>516067</v>
      </c>
      <c r="AA15" s="37">
        <v>0</v>
      </c>
      <c r="AB15" s="32"/>
      <c r="AC15" s="37">
        <v>504129</v>
      </c>
      <c r="AD15" s="37">
        <v>23470</v>
      </c>
      <c r="AE15" s="32">
        <v>2201510165</v>
      </c>
      <c r="AF15" s="37">
        <v>0</v>
      </c>
      <c r="AG15" s="32" t="s">
        <v>85</v>
      </c>
      <c r="AH15" s="32"/>
      <c r="AI15" s="32"/>
      <c r="AJ15" s="32"/>
      <c r="AK15" s="32"/>
      <c r="AL15" s="32"/>
      <c r="AM15" s="39">
        <v>45565</v>
      </c>
    </row>
    <row r="16" spans="1:39" s="40" customFormat="1">
      <c r="A16" s="15">
        <v>800024390</v>
      </c>
      <c r="B16" s="32" t="s">
        <v>11</v>
      </c>
      <c r="C16" s="33" t="s">
        <v>12</v>
      </c>
      <c r="D16" s="33">
        <v>286253</v>
      </c>
      <c r="E16" s="33" t="s">
        <v>42</v>
      </c>
      <c r="F16" s="33" t="s">
        <v>43</v>
      </c>
      <c r="G16" s="34">
        <v>45106</v>
      </c>
      <c r="H16" s="34">
        <v>45212</v>
      </c>
      <c r="I16" s="34">
        <v>45212</v>
      </c>
      <c r="J16" s="35">
        <v>16975957</v>
      </c>
      <c r="K16" s="35">
        <v>941014</v>
      </c>
      <c r="L16" s="41"/>
      <c r="M16" s="17" t="s">
        <v>13</v>
      </c>
      <c r="N16" s="19"/>
      <c r="O16" s="32" t="s">
        <v>90</v>
      </c>
      <c r="P16" s="32" t="s">
        <v>61</v>
      </c>
      <c r="Q16" s="32" t="s">
        <v>95</v>
      </c>
      <c r="R16" s="37">
        <v>16975957</v>
      </c>
      <c r="S16" s="37">
        <v>0</v>
      </c>
      <c r="T16" s="37">
        <v>0</v>
      </c>
      <c r="U16" s="37"/>
      <c r="V16" s="37"/>
      <c r="W16" s="37">
        <v>16975957</v>
      </c>
      <c r="X16" s="37">
        <v>12447517</v>
      </c>
      <c r="Y16" s="37">
        <v>0</v>
      </c>
      <c r="Z16" s="37">
        <v>4437871</v>
      </c>
      <c r="AA16" s="37">
        <v>0</v>
      </c>
      <c r="AB16" s="32"/>
      <c r="AC16" s="37">
        <v>4437871</v>
      </c>
      <c r="AD16" s="37">
        <v>90569</v>
      </c>
      <c r="AE16" s="32">
        <v>4800063007</v>
      </c>
      <c r="AF16" s="37">
        <v>0</v>
      </c>
      <c r="AG16" s="32" t="s">
        <v>86</v>
      </c>
      <c r="AH16" s="32"/>
      <c r="AI16" s="32"/>
      <c r="AJ16" s="32"/>
      <c r="AK16" s="32"/>
      <c r="AL16" s="32"/>
      <c r="AM16" s="39">
        <v>45565</v>
      </c>
    </row>
    <row r="17" spans="1:39" s="40" customFormat="1">
      <c r="A17" s="15">
        <v>800024390</v>
      </c>
      <c r="B17" s="32" t="s">
        <v>11</v>
      </c>
      <c r="C17" s="33" t="s">
        <v>12</v>
      </c>
      <c r="D17" s="33">
        <v>291409</v>
      </c>
      <c r="E17" s="33" t="s">
        <v>44</v>
      </c>
      <c r="F17" s="33" t="s">
        <v>45</v>
      </c>
      <c r="G17" s="34">
        <v>45131</v>
      </c>
      <c r="H17" s="34">
        <v>45160</v>
      </c>
      <c r="I17" s="34">
        <v>45170</v>
      </c>
      <c r="J17" s="35">
        <v>4651589</v>
      </c>
      <c r="K17" s="35">
        <v>123149</v>
      </c>
      <c r="L17" s="16"/>
      <c r="M17" s="17" t="s">
        <v>13</v>
      </c>
      <c r="N17" s="19"/>
      <c r="O17" s="32" t="s">
        <v>96</v>
      </c>
      <c r="P17" s="32" t="s">
        <v>65</v>
      </c>
      <c r="Q17" s="32" t="s">
        <v>96</v>
      </c>
      <c r="R17" s="37">
        <v>4651589</v>
      </c>
      <c r="S17" s="37">
        <v>0</v>
      </c>
      <c r="T17" s="37">
        <v>1064162</v>
      </c>
      <c r="U17" s="37" t="s">
        <v>153</v>
      </c>
      <c r="V17" s="37"/>
      <c r="W17" s="37">
        <v>4651589</v>
      </c>
      <c r="X17" s="37">
        <v>1</v>
      </c>
      <c r="Y17" s="37">
        <v>0</v>
      </c>
      <c r="Z17" s="37">
        <v>3515677</v>
      </c>
      <c r="AA17" s="37">
        <v>0</v>
      </c>
      <c r="AB17" s="32"/>
      <c r="AC17" s="37">
        <v>3515677</v>
      </c>
      <c r="AD17" s="37">
        <v>71749</v>
      </c>
      <c r="AE17" s="32">
        <v>4800063007</v>
      </c>
      <c r="AF17" s="37">
        <v>8040670</v>
      </c>
      <c r="AG17" s="32" t="s">
        <v>86</v>
      </c>
      <c r="AH17" s="32"/>
      <c r="AI17" s="32"/>
      <c r="AJ17" s="32"/>
      <c r="AK17" s="32"/>
      <c r="AL17" s="32"/>
      <c r="AM17" s="39">
        <v>45565</v>
      </c>
    </row>
    <row r="18" spans="1:39" s="40" customFormat="1">
      <c r="A18" s="15">
        <v>800024390</v>
      </c>
      <c r="B18" s="32" t="s">
        <v>11</v>
      </c>
      <c r="C18" s="33" t="s">
        <v>12</v>
      </c>
      <c r="D18" s="33">
        <v>291415</v>
      </c>
      <c r="E18" s="33" t="s">
        <v>46</v>
      </c>
      <c r="F18" s="33" t="s">
        <v>47</v>
      </c>
      <c r="G18" s="34">
        <v>45131</v>
      </c>
      <c r="H18" s="34">
        <v>45208</v>
      </c>
      <c r="I18" s="34">
        <v>45208</v>
      </c>
      <c r="J18" s="35">
        <v>16188938</v>
      </c>
      <c r="K18" s="35">
        <v>3024861</v>
      </c>
      <c r="L18" s="16"/>
      <c r="M18" s="17" t="s">
        <v>13</v>
      </c>
      <c r="N18" s="19"/>
      <c r="O18" s="32" t="s">
        <v>89</v>
      </c>
      <c r="P18" s="32" t="s">
        <v>66</v>
      </c>
      <c r="Q18" s="32" t="s">
        <v>89</v>
      </c>
      <c r="R18" s="37">
        <v>16188938</v>
      </c>
      <c r="S18" s="37">
        <v>0</v>
      </c>
      <c r="T18" s="37">
        <v>0</v>
      </c>
      <c r="U18" s="37"/>
      <c r="V18" s="37"/>
      <c r="W18" s="37">
        <v>16188938</v>
      </c>
      <c r="X18" s="37">
        <v>72100</v>
      </c>
      <c r="Y18" s="37">
        <v>0</v>
      </c>
      <c r="Z18" s="37">
        <v>15794501</v>
      </c>
      <c r="AA18" s="37">
        <v>0</v>
      </c>
      <c r="AB18" s="32"/>
      <c r="AC18" s="37">
        <v>13164077</v>
      </c>
      <c r="AD18" s="37">
        <v>0</v>
      </c>
      <c r="AE18" s="32">
        <v>2201510165</v>
      </c>
      <c r="AF18" s="37">
        <v>0</v>
      </c>
      <c r="AG18" s="32" t="s">
        <v>85</v>
      </c>
      <c r="AH18" s="37"/>
      <c r="AI18" s="32"/>
      <c r="AJ18" s="32"/>
      <c r="AK18" s="37"/>
      <c r="AL18" s="32"/>
      <c r="AM18" s="39">
        <v>45565</v>
      </c>
    </row>
    <row r="19" spans="1:39" s="40" customFormat="1">
      <c r="A19" s="15">
        <v>800024390</v>
      </c>
      <c r="B19" s="32" t="s">
        <v>11</v>
      </c>
      <c r="C19" s="33" t="s">
        <v>12</v>
      </c>
      <c r="D19" s="33">
        <v>310157</v>
      </c>
      <c r="E19" s="33" t="s">
        <v>48</v>
      </c>
      <c r="F19" s="33" t="s">
        <v>49</v>
      </c>
      <c r="G19" s="34">
        <v>45216</v>
      </c>
      <c r="H19" s="34">
        <v>45377</v>
      </c>
      <c r="I19" s="34">
        <v>45574</v>
      </c>
      <c r="J19" s="35">
        <v>2820107</v>
      </c>
      <c r="K19" s="35">
        <v>2820107</v>
      </c>
      <c r="L19" s="16"/>
      <c r="M19" s="17" t="s">
        <v>13</v>
      </c>
      <c r="N19" s="19"/>
      <c r="O19" s="36" t="s">
        <v>101</v>
      </c>
      <c r="P19" s="32" t="s">
        <v>64</v>
      </c>
      <c r="Q19" s="32" t="s">
        <v>91</v>
      </c>
      <c r="R19" s="37">
        <v>135091</v>
      </c>
      <c r="S19" s="37">
        <v>0</v>
      </c>
      <c r="T19" s="37">
        <v>0</v>
      </c>
      <c r="U19" s="37"/>
      <c r="V19" s="37"/>
      <c r="W19" s="37">
        <v>0</v>
      </c>
      <c r="X19" s="37">
        <v>0</v>
      </c>
      <c r="Y19" s="37">
        <v>0</v>
      </c>
      <c r="Z19" s="37">
        <v>0</v>
      </c>
      <c r="AA19" s="37">
        <v>0</v>
      </c>
      <c r="AB19" s="32"/>
      <c r="AC19" s="37">
        <v>0</v>
      </c>
      <c r="AD19" s="37"/>
      <c r="AE19" s="32"/>
      <c r="AF19" s="37"/>
      <c r="AG19" s="32"/>
      <c r="AH19" s="32"/>
      <c r="AI19" s="32"/>
      <c r="AJ19" s="32"/>
      <c r="AK19" s="32"/>
      <c r="AL19" s="32"/>
      <c r="AM19" s="39">
        <v>45565</v>
      </c>
    </row>
    <row r="20" spans="1:39" s="40" customFormat="1">
      <c r="A20" s="15">
        <v>800024390</v>
      </c>
      <c r="B20" s="32" t="s">
        <v>11</v>
      </c>
      <c r="C20" s="33" t="s">
        <v>12</v>
      </c>
      <c r="D20" s="33">
        <v>310158</v>
      </c>
      <c r="E20" s="33" t="s">
        <v>50</v>
      </c>
      <c r="F20" s="33" t="s">
        <v>51</v>
      </c>
      <c r="G20" s="34">
        <v>45216</v>
      </c>
      <c r="H20" s="34">
        <v>45377</v>
      </c>
      <c r="I20" s="34">
        <v>45574</v>
      </c>
      <c r="J20" s="35">
        <v>145383</v>
      </c>
      <c r="K20" s="35">
        <v>145383</v>
      </c>
      <c r="L20" s="16"/>
      <c r="M20" s="17" t="s">
        <v>13</v>
      </c>
      <c r="N20" s="19"/>
      <c r="O20" s="36" t="s">
        <v>101</v>
      </c>
      <c r="P20" s="32" t="s">
        <v>64</v>
      </c>
      <c r="Q20" s="32" t="s">
        <v>91</v>
      </c>
      <c r="R20" s="37">
        <v>135091</v>
      </c>
      <c r="S20" s="37">
        <v>0</v>
      </c>
      <c r="T20" s="37">
        <v>0</v>
      </c>
      <c r="U20" s="37"/>
      <c r="V20" s="37"/>
      <c r="W20" s="37">
        <v>0</v>
      </c>
      <c r="X20" s="37">
        <v>0</v>
      </c>
      <c r="Y20" s="37">
        <v>0</v>
      </c>
      <c r="Z20" s="37">
        <v>0</v>
      </c>
      <c r="AA20" s="37">
        <v>0</v>
      </c>
      <c r="AB20" s="32"/>
      <c r="AC20" s="37">
        <v>0</v>
      </c>
      <c r="AD20" s="37"/>
      <c r="AE20" s="32"/>
      <c r="AF20" s="37"/>
      <c r="AG20" s="32"/>
      <c r="AH20" s="32"/>
      <c r="AI20" s="32"/>
      <c r="AJ20" s="32"/>
      <c r="AK20" s="32"/>
      <c r="AL20" s="32"/>
      <c r="AM20" s="39">
        <v>45565</v>
      </c>
    </row>
    <row r="21" spans="1:39" s="40" customFormat="1">
      <c r="A21" s="15">
        <v>800024390</v>
      </c>
      <c r="B21" s="32" t="s">
        <v>11</v>
      </c>
      <c r="C21" s="33" t="s">
        <v>12</v>
      </c>
      <c r="D21" s="33">
        <v>310159</v>
      </c>
      <c r="E21" s="33" t="s">
        <v>52</v>
      </c>
      <c r="F21" s="33" t="s">
        <v>53</v>
      </c>
      <c r="G21" s="34">
        <v>45216</v>
      </c>
      <c r="H21" s="34">
        <v>45306</v>
      </c>
      <c r="I21" s="34">
        <v>45574</v>
      </c>
      <c r="J21" s="35">
        <v>5515516</v>
      </c>
      <c r="K21" s="35">
        <v>5515516</v>
      </c>
      <c r="L21" s="16"/>
      <c r="M21" s="17" t="s">
        <v>13</v>
      </c>
      <c r="N21" s="19"/>
      <c r="O21" s="36" t="s">
        <v>101</v>
      </c>
      <c r="P21" s="32" t="s">
        <v>64</v>
      </c>
      <c r="Q21" s="32" t="s">
        <v>91</v>
      </c>
      <c r="R21" s="37">
        <v>135091</v>
      </c>
      <c r="S21" s="37">
        <v>0</v>
      </c>
      <c r="T21" s="37">
        <v>0</v>
      </c>
      <c r="U21" s="37"/>
      <c r="V21" s="37"/>
      <c r="W21" s="37">
        <v>0</v>
      </c>
      <c r="X21" s="37">
        <v>0</v>
      </c>
      <c r="Y21" s="37">
        <v>0</v>
      </c>
      <c r="Z21" s="37">
        <v>0</v>
      </c>
      <c r="AA21" s="37">
        <v>0</v>
      </c>
      <c r="AB21" s="32"/>
      <c r="AC21" s="37">
        <v>0</v>
      </c>
      <c r="AD21" s="37"/>
      <c r="AE21" s="32"/>
      <c r="AF21" s="37"/>
      <c r="AG21" s="32"/>
      <c r="AH21" s="32"/>
      <c r="AI21" s="32"/>
      <c r="AJ21" s="32"/>
      <c r="AK21" s="32"/>
      <c r="AL21" s="32"/>
      <c r="AM21" s="39">
        <v>45565</v>
      </c>
    </row>
    <row r="22" spans="1:39" s="40" customFormat="1">
      <c r="A22" s="15">
        <v>800024390</v>
      </c>
      <c r="B22" s="32" t="s">
        <v>11</v>
      </c>
      <c r="C22" s="33" t="s">
        <v>12</v>
      </c>
      <c r="D22" s="33">
        <v>311769</v>
      </c>
      <c r="E22" s="33" t="s">
        <v>54</v>
      </c>
      <c r="F22" s="33" t="s">
        <v>55</v>
      </c>
      <c r="G22" s="34">
        <v>45223</v>
      </c>
      <c r="H22" s="34">
        <v>45359</v>
      </c>
      <c r="I22" s="34">
        <v>45359</v>
      </c>
      <c r="J22" s="35">
        <v>5992695</v>
      </c>
      <c r="K22" s="35">
        <v>27501</v>
      </c>
      <c r="L22" s="16"/>
      <c r="M22" s="17" t="s">
        <v>13</v>
      </c>
      <c r="N22" s="19"/>
      <c r="O22" s="32" t="s">
        <v>96</v>
      </c>
      <c r="P22" s="32" t="s">
        <v>65</v>
      </c>
      <c r="Q22" s="32" t="s">
        <v>96</v>
      </c>
      <c r="R22" s="37">
        <v>135091</v>
      </c>
      <c r="S22" s="37">
        <v>0</v>
      </c>
      <c r="T22" s="37">
        <v>27501</v>
      </c>
      <c r="U22" s="37" t="s">
        <v>154</v>
      </c>
      <c r="V22" s="37"/>
      <c r="W22" s="37">
        <v>5992695</v>
      </c>
      <c r="X22" s="37">
        <v>0</v>
      </c>
      <c r="Y22" s="37">
        <v>0</v>
      </c>
      <c r="Z22" s="37">
        <v>5845890</v>
      </c>
      <c r="AA22" s="37">
        <v>0</v>
      </c>
      <c r="AB22" s="32"/>
      <c r="AC22" s="37">
        <v>5845890</v>
      </c>
      <c r="AD22" s="37">
        <v>0</v>
      </c>
      <c r="AE22" s="32">
        <v>2201520834</v>
      </c>
      <c r="AF22" s="37">
        <v>0</v>
      </c>
      <c r="AG22" s="32" t="s">
        <v>87</v>
      </c>
      <c r="AH22" s="32"/>
      <c r="AI22" s="32"/>
      <c r="AJ22" s="32"/>
      <c r="AK22" s="32"/>
      <c r="AL22" s="32"/>
      <c r="AM22" s="39">
        <v>45565</v>
      </c>
    </row>
    <row r="23" spans="1:39" s="40" customFormat="1" ht="15" customHeight="1">
      <c r="A23" s="15">
        <v>800024390</v>
      </c>
      <c r="B23" s="32" t="s">
        <v>11</v>
      </c>
      <c r="C23" s="33" t="s">
        <v>12</v>
      </c>
      <c r="D23" s="33">
        <v>349082</v>
      </c>
      <c r="E23" s="33" t="s">
        <v>56</v>
      </c>
      <c r="F23" s="33" t="s">
        <v>57</v>
      </c>
      <c r="G23" s="34">
        <v>45411</v>
      </c>
      <c r="H23" s="34">
        <v>45488</v>
      </c>
      <c r="I23" s="34">
        <v>45483</v>
      </c>
      <c r="J23" s="35">
        <v>31619551</v>
      </c>
      <c r="K23" s="35">
        <v>31619551</v>
      </c>
      <c r="L23" s="41"/>
      <c r="M23" s="17" t="s">
        <v>13</v>
      </c>
      <c r="N23" s="19"/>
      <c r="O23" s="32" t="s">
        <v>97</v>
      </c>
      <c r="P23" s="32" t="s">
        <v>65</v>
      </c>
      <c r="Q23" s="32" t="s">
        <v>97</v>
      </c>
      <c r="R23" s="37">
        <v>135091</v>
      </c>
      <c r="S23" s="37">
        <v>0</v>
      </c>
      <c r="T23" s="37">
        <v>2670090</v>
      </c>
      <c r="U23" s="37" t="s">
        <v>155</v>
      </c>
      <c r="V23" s="37"/>
      <c r="W23" s="37">
        <v>31619551</v>
      </c>
      <c r="X23" s="37">
        <v>0</v>
      </c>
      <c r="Y23" s="37">
        <v>0</v>
      </c>
      <c r="Z23" s="37">
        <v>28370472</v>
      </c>
      <c r="AA23" s="38">
        <v>28370472</v>
      </c>
      <c r="AB23" s="32">
        <v>1222506061</v>
      </c>
      <c r="AC23" s="37">
        <v>0</v>
      </c>
      <c r="AD23" s="37"/>
      <c r="AE23" s="32"/>
      <c r="AF23" s="37"/>
      <c r="AG23" s="32"/>
      <c r="AH23" s="32"/>
      <c r="AI23" s="32"/>
      <c r="AJ23" s="32"/>
      <c r="AK23" s="32"/>
      <c r="AL23" s="32"/>
      <c r="AM23" s="39">
        <v>45565</v>
      </c>
    </row>
    <row r="25" spans="1:39">
      <c r="Z25" s="44"/>
    </row>
    <row r="26" spans="1:39">
      <c r="X26" s="44"/>
      <c r="AA26" s="44"/>
      <c r="AB26" s="44"/>
    </row>
    <row r="27" spans="1:39">
      <c r="X27" s="44"/>
      <c r="AA27" s="44"/>
    </row>
    <row r="28" spans="1:39">
      <c r="M28" s="44"/>
      <c r="U28" s="44"/>
      <c r="X28" s="44"/>
      <c r="AE28" s="44"/>
      <c r="AH28" s="44"/>
    </row>
    <row r="29" spans="1:39">
      <c r="T29" s="44"/>
      <c r="AE29" s="44"/>
    </row>
  </sheetData>
  <dataValidations count="1">
    <dataValidation type="whole" operator="greaterThan" allowBlank="1" showInputMessage="1" showErrorMessage="1" errorTitle="DATO ERRADO" error="El valor debe ser diferente de cero" sqref="R1:AA1 AC1:AD1 AF1 J1:K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5"/>
  <sheetViews>
    <sheetView showGridLines="0" tabSelected="1" zoomScale="80" zoomScaleNormal="80" workbookViewId="0">
      <selection activeCell="I27" sqref="I27"/>
    </sheetView>
  </sheetViews>
  <sheetFormatPr baseColWidth="10" defaultRowHeight="12.5"/>
  <cols>
    <col min="1" max="1" width="1" style="60" customWidth="1"/>
    <col min="2" max="2" width="7.81640625" style="60" customWidth="1"/>
    <col min="3" max="3" width="17.54296875" style="60" customWidth="1"/>
    <col min="4" max="4" width="11.54296875" style="60" customWidth="1"/>
    <col min="5" max="6" width="11.453125" style="60" customWidth="1"/>
    <col min="7" max="7" width="8.1796875" style="60" customWidth="1"/>
    <col min="8" max="8" width="20.81640625" style="60" customWidth="1"/>
    <col min="9" max="9" width="25.453125" style="60" customWidth="1"/>
    <col min="10" max="10" width="12.453125" style="60" customWidth="1"/>
    <col min="11" max="11" width="1.7265625" style="60" customWidth="1"/>
    <col min="12" max="12" width="8.7265625" style="60" customWidth="1"/>
    <col min="13" max="13" width="16.54296875" style="89" bestFit="1" customWidth="1"/>
    <col min="14" max="14" width="13.81640625" style="60" bestFit="1" customWidth="1"/>
    <col min="15" max="15" width="7.453125" style="60" bestFit="1" customWidth="1"/>
    <col min="16" max="16" width="13.26953125" style="60" bestFit="1" customWidth="1"/>
    <col min="17" max="225" width="10.90625" style="60"/>
    <col min="226" max="226" width="4.453125" style="60" customWidth="1"/>
    <col min="227" max="227" width="10.90625" style="60"/>
    <col min="228" max="228" width="17.54296875" style="60" customWidth="1"/>
    <col min="229" max="229" width="11.54296875" style="60" customWidth="1"/>
    <col min="230" max="233" width="10.90625" style="60"/>
    <col min="234" max="234" width="22.54296875" style="60" customWidth="1"/>
    <col min="235" max="235" width="14" style="60" customWidth="1"/>
    <col min="236" max="236" width="1.7265625" style="60" customWidth="1"/>
    <col min="237" max="481" width="10.90625" style="60"/>
    <col min="482" max="482" width="4.453125" style="60" customWidth="1"/>
    <col min="483" max="483" width="10.90625" style="60"/>
    <col min="484" max="484" width="17.54296875" style="60" customWidth="1"/>
    <col min="485" max="485" width="11.54296875" style="60" customWidth="1"/>
    <col min="486" max="489" width="10.90625" style="60"/>
    <col min="490" max="490" width="22.54296875" style="60" customWidth="1"/>
    <col min="491" max="491" width="14" style="60" customWidth="1"/>
    <col min="492" max="492" width="1.7265625" style="60" customWidth="1"/>
    <col min="493" max="737" width="10.90625" style="60"/>
    <col min="738" max="738" width="4.453125" style="60" customWidth="1"/>
    <col min="739" max="739" width="10.90625" style="60"/>
    <col min="740" max="740" width="17.54296875" style="60" customWidth="1"/>
    <col min="741" max="741" width="11.54296875" style="60" customWidth="1"/>
    <col min="742" max="745" width="10.90625" style="60"/>
    <col min="746" max="746" width="22.54296875" style="60" customWidth="1"/>
    <col min="747" max="747" width="14" style="60" customWidth="1"/>
    <col min="748" max="748" width="1.7265625" style="60" customWidth="1"/>
    <col min="749" max="993" width="10.90625" style="60"/>
    <col min="994" max="994" width="4.453125" style="60" customWidth="1"/>
    <col min="995" max="995" width="10.90625" style="60"/>
    <col min="996" max="996" width="17.54296875" style="60" customWidth="1"/>
    <col min="997" max="997" width="11.54296875" style="60" customWidth="1"/>
    <col min="998" max="1001" width="10.90625" style="60"/>
    <col min="1002" max="1002" width="22.54296875" style="60" customWidth="1"/>
    <col min="1003" max="1003" width="14" style="60" customWidth="1"/>
    <col min="1004" max="1004" width="1.7265625" style="60" customWidth="1"/>
    <col min="1005" max="1249" width="10.90625" style="60"/>
    <col min="1250" max="1250" width="4.453125" style="60" customWidth="1"/>
    <col min="1251" max="1251" width="10.90625" style="60"/>
    <col min="1252" max="1252" width="17.54296875" style="60" customWidth="1"/>
    <col min="1253" max="1253" width="11.54296875" style="60" customWidth="1"/>
    <col min="1254" max="1257" width="10.90625" style="60"/>
    <col min="1258" max="1258" width="22.54296875" style="60" customWidth="1"/>
    <col min="1259" max="1259" width="14" style="60" customWidth="1"/>
    <col min="1260" max="1260" width="1.7265625" style="60" customWidth="1"/>
    <col min="1261" max="1505" width="10.90625" style="60"/>
    <col min="1506" max="1506" width="4.453125" style="60" customWidth="1"/>
    <col min="1507" max="1507" width="10.90625" style="60"/>
    <col min="1508" max="1508" width="17.54296875" style="60" customWidth="1"/>
    <col min="1509" max="1509" width="11.54296875" style="60" customWidth="1"/>
    <col min="1510" max="1513" width="10.90625" style="60"/>
    <col min="1514" max="1514" width="22.54296875" style="60" customWidth="1"/>
    <col min="1515" max="1515" width="14" style="60" customWidth="1"/>
    <col min="1516" max="1516" width="1.7265625" style="60" customWidth="1"/>
    <col min="1517" max="1761" width="10.90625" style="60"/>
    <col min="1762" max="1762" width="4.453125" style="60" customWidth="1"/>
    <col min="1763" max="1763" width="10.90625" style="60"/>
    <col min="1764" max="1764" width="17.54296875" style="60" customWidth="1"/>
    <col min="1765" max="1765" width="11.54296875" style="60" customWidth="1"/>
    <col min="1766" max="1769" width="10.90625" style="60"/>
    <col min="1770" max="1770" width="22.54296875" style="60" customWidth="1"/>
    <col min="1771" max="1771" width="14" style="60" customWidth="1"/>
    <col min="1772" max="1772" width="1.7265625" style="60" customWidth="1"/>
    <col min="1773" max="2017" width="10.90625" style="60"/>
    <col min="2018" max="2018" width="4.453125" style="60" customWidth="1"/>
    <col min="2019" max="2019" width="10.90625" style="60"/>
    <col min="2020" max="2020" width="17.54296875" style="60" customWidth="1"/>
    <col min="2021" max="2021" width="11.54296875" style="60" customWidth="1"/>
    <col min="2022" max="2025" width="10.90625" style="60"/>
    <col min="2026" max="2026" width="22.54296875" style="60" customWidth="1"/>
    <col min="2027" max="2027" width="14" style="60" customWidth="1"/>
    <col min="2028" max="2028" width="1.7265625" style="60" customWidth="1"/>
    <col min="2029" max="2273" width="10.90625" style="60"/>
    <col min="2274" max="2274" width="4.453125" style="60" customWidth="1"/>
    <col min="2275" max="2275" width="10.90625" style="60"/>
    <col min="2276" max="2276" width="17.54296875" style="60" customWidth="1"/>
    <col min="2277" max="2277" width="11.54296875" style="60" customWidth="1"/>
    <col min="2278" max="2281" width="10.90625" style="60"/>
    <col min="2282" max="2282" width="22.54296875" style="60" customWidth="1"/>
    <col min="2283" max="2283" width="14" style="60" customWidth="1"/>
    <col min="2284" max="2284" width="1.7265625" style="60" customWidth="1"/>
    <col min="2285" max="2529" width="10.90625" style="60"/>
    <col min="2530" max="2530" width="4.453125" style="60" customWidth="1"/>
    <col min="2531" max="2531" width="10.90625" style="60"/>
    <col min="2532" max="2532" width="17.54296875" style="60" customWidth="1"/>
    <col min="2533" max="2533" width="11.54296875" style="60" customWidth="1"/>
    <col min="2534" max="2537" width="10.90625" style="60"/>
    <col min="2538" max="2538" width="22.54296875" style="60" customWidth="1"/>
    <col min="2539" max="2539" width="14" style="60" customWidth="1"/>
    <col min="2540" max="2540" width="1.7265625" style="60" customWidth="1"/>
    <col min="2541" max="2785" width="10.90625" style="60"/>
    <col min="2786" max="2786" width="4.453125" style="60" customWidth="1"/>
    <col min="2787" max="2787" width="10.90625" style="60"/>
    <col min="2788" max="2788" width="17.54296875" style="60" customWidth="1"/>
    <col min="2789" max="2789" width="11.54296875" style="60" customWidth="1"/>
    <col min="2790" max="2793" width="10.90625" style="60"/>
    <col min="2794" max="2794" width="22.54296875" style="60" customWidth="1"/>
    <col min="2795" max="2795" width="14" style="60" customWidth="1"/>
    <col min="2796" max="2796" width="1.7265625" style="60" customWidth="1"/>
    <col min="2797" max="3041" width="10.90625" style="60"/>
    <col min="3042" max="3042" width="4.453125" style="60" customWidth="1"/>
    <col min="3043" max="3043" width="10.90625" style="60"/>
    <col min="3044" max="3044" width="17.54296875" style="60" customWidth="1"/>
    <col min="3045" max="3045" width="11.54296875" style="60" customWidth="1"/>
    <col min="3046" max="3049" width="10.90625" style="60"/>
    <col min="3050" max="3050" width="22.54296875" style="60" customWidth="1"/>
    <col min="3051" max="3051" width="14" style="60" customWidth="1"/>
    <col min="3052" max="3052" width="1.7265625" style="60" customWidth="1"/>
    <col min="3053" max="3297" width="10.90625" style="60"/>
    <col min="3298" max="3298" width="4.453125" style="60" customWidth="1"/>
    <col min="3299" max="3299" width="10.90625" style="60"/>
    <col min="3300" max="3300" width="17.54296875" style="60" customWidth="1"/>
    <col min="3301" max="3301" width="11.54296875" style="60" customWidth="1"/>
    <col min="3302" max="3305" width="10.90625" style="60"/>
    <col min="3306" max="3306" width="22.54296875" style="60" customWidth="1"/>
    <col min="3307" max="3307" width="14" style="60" customWidth="1"/>
    <col min="3308" max="3308" width="1.7265625" style="60" customWidth="1"/>
    <col min="3309" max="3553" width="10.90625" style="60"/>
    <col min="3554" max="3554" width="4.453125" style="60" customWidth="1"/>
    <col min="3555" max="3555" width="10.90625" style="60"/>
    <col min="3556" max="3556" width="17.54296875" style="60" customWidth="1"/>
    <col min="3557" max="3557" width="11.54296875" style="60" customWidth="1"/>
    <col min="3558" max="3561" width="10.90625" style="60"/>
    <col min="3562" max="3562" width="22.54296875" style="60" customWidth="1"/>
    <col min="3563" max="3563" width="14" style="60" customWidth="1"/>
    <col min="3564" max="3564" width="1.7265625" style="60" customWidth="1"/>
    <col min="3565" max="3809" width="10.90625" style="60"/>
    <col min="3810" max="3810" width="4.453125" style="60" customWidth="1"/>
    <col min="3811" max="3811" width="10.90625" style="60"/>
    <col min="3812" max="3812" width="17.54296875" style="60" customWidth="1"/>
    <col min="3813" max="3813" width="11.54296875" style="60" customWidth="1"/>
    <col min="3814" max="3817" width="10.90625" style="60"/>
    <col min="3818" max="3818" width="22.54296875" style="60" customWidth="1"/>
    <col min="3819" max="3819" width="14" style="60" customWidth="1"/>
    <col min="3820" max="3820" width="1.7265625" style="60" customWidth="1"/>
    <col min="3821" max="4065" width="10.90625" style="60"/>
    <col min="4066" max="4066" width="4.453125" style="60" customWidth="1"/>
    <col min="4067" max="4067" width="10.90625" style="60"/>
    <col min="4068" max="4068" width="17.54296875" style="60" customWidth="1"/>
    <col min="4069" max="4069" width="11.54296875" style="60" customWidth="1"/>
    <col min="4070" max="4073" width="10.90625" style="60"/>
    <col min="4074" max="4074" width="22.54296875" style="60" customWidth="1"/>
    <col min="4075" max="4075" width="14" style="60" customWidth="1"/>
    <col min="4076" max="4076" width="1.7265625" style="60" customWidth="1"/>
    <col min="4077" max="4321" width="10.90625" style="60"/>
    <col min="4322" max="4322" width="4.453125" style="60" customWidth="1"/>
    <col min="4323" max="4323" width="10.90625" style="60"/>
    <col min="4324" max="4324" width="17.54296875" style="60" customWidth="1"/>
    <col min="4325" max="4325" width="11.54296875" style="60" customWidth="1"/>
    <col min="4326" max="4329" width="10.90625" style="60"/>
    <col min="4330" max="4330" width="22.54296875" style="60" customWidth="1"/>
    <col min="4331" max="4331" width="14" style="60" customWidth="1"/>
    <col min="4332" max="4332" width="1.7265625" style="60" customWidth="1"/>
    <col min="4333" max="4577" width="10.90625" style="60"/>
    <col min="4578" max="4578" width="4.453125" style="60" customWidth="1"/>
    <col min="4579" max="4579" width="10.90625" style="60"/>
    <col min="4580" max="4580" width="17.54296875" style="60" customWidth="1"/>
    <col min="4581" max="4581" width="11.54296875" style="60" customWidth="1"/>
    <col min="4582" max="4585" width="10.90625" style="60"/>
    <col min="4586" max="4586" width="22.54296875" style="60" customWidth="1"/>
    <col min="4587" max="4587" width="14" style="60" customWidth="1"/>
    <col min="4588" max="4588" width="1.7265625" style="60" customWidth="1"/>
    <col min="4589" max="4833" width="10.90625" style="60"/>
    <col min="4834" max="4834" width="4.453125" style="60" customWidth="1"/>
    <col min="4835" max="4835" width="10.90625" style="60"/>
    <col min="4836" max="4836" width="17.54296875" style="60" customWidth="1"/>
    <col min="4837" max="4837" width="11.54296875" style="60" customWidth="1"/>
    <col min="4838" max="4841" width="10.90625" style="60"/>
    <col min="4842" max="4842" width="22.54296875" style="60" customWidth="1"/>
    <col min="4843" max="4843" width="14" style="60" customWidth="1"/>
    <col min="4844" max="4844" width="1.7265625" style="60" customWidth="1"/>
    <col min="4845" max="5089" width="10.90625" style="60"/>
    <col min="5090" max="5090" width="4.453125" style="60" customWidth="1"/>
    <col min="5091" max="5091" width="10.90625" style="60"/>
    <col min="5092" max="5092" width="17.54296875" style="60" customWidth="1"/>
    <col min="5093" max="5093" width="11.54296875" style="60" customWidth="1"/>
    <col min="5094" max="5097" width="10.90625" style="60"/>
    <col min="5098" max="5098" width="22.54296875" style="60" customWidth="1"/>
    <col min="5099" max="5099" width="14" style="60" customWidth="1"/>
    <col min="5100" max="5100" width="1.7265625" style="60" customWidth="1"/>
    <col min="5101" max="5345" width="10.90625" style="60"/>
    <col min="5346" max="5346" width="4.453125" style="60" customWidth="1"/>
    <col min="5347" max="5347" width="10.90625" style="60"/>
    <col min="5348" max="5348" width="17.54296875" style="60" customWidth="1"/>
    <col min="5349" max="5349" width="11.54296875" style="60" customWidth="1"/>
    <col min="5350" max="5353" width="10.90625" style="60"/>
    <col min="5354" max="5354" width="22.54296875" style="60" customWidth="1"/>
    <col min="5355" max="5355" width="14" style="60" customWidth="1"/>
    <col min="5356" max="5356" width="1.7265625" style="60" customWidth="1"/>
    <col min="5357" max="5601" width="10.90625" style="60"/>
    <col min="5602" max="5602" width="4.453125" style="60" customWidth="1"/>
    <col min="5603" max="5603" width="10.90625" style="60"/>
    <col min="5604" max="5604" width="17.54296875" style="60" customWidth="1"/>
    <col min="5605" max="5605" width="11.54296875" style="60" customWidth="1"/>
    <col min="5606" max="5609" width="10.90625" style="60"/>
    <col min="5610" max="5610" width="22.54296875" style="60" customWidth="1"/>
    <col min="5611" max="5611" width="14" style="60" customWidth="1"/>
    <col min="5612" max="5612" width="1.7265625" style="60" customWidth="1"/>
    <col min="5613" max="5857" width="10.90625" style="60"/>
    <col min="5858" max="5858" width="4.453125" style="60" customWidth="1"/>
    <col min="5859" max="5859" width="10.90625" style="60"/>
    <col min="5860" max="5860" width="17.54296875" style="60" customWidth="1"/>
    <col min="5861" max="5861" width="11.54296875" style="60" customWidth="1"/>
    <col min="5862" max="5865" width="10.90625" style="60"/>
    <col min="5866" max="5866" width="22.54296875" style="60" customWidth="1"/>
    <col min="5867" max="5867" width="14" style="60" customWidth="1"/>
    <col min="5868" max="5868" width="1.7265625" style="60" customWidth="1"/>
    <col min="5869" max="6113" width="10.90625" style="60"/>
    <col min="6114" max="6114" width="4.453125" style="60" customWidth="1"/>
    <col min="6115" max="6115" width="10.90625" style="60"/>
    <col min="6116" max="6116" width="17.54296875" style="60" customWidth="1"/>
    <col min="6117" max="6117" width="11.54296875" style="60" customWidth="1"/>
    <col min="6118" max="6121" width="10.90625" style="60"/>
    <col min="6122" max="6122" width="22.54296875" style="60" customWidth="1"/>
    <col min="6123" max="6123" width="14" style="60" customWidth="1"/>
    <col min="6124" max="6124" width="1.7265625" style="60" customWidth="1"/>
    <col min="6125" max="6369" width="10.90625" style="60"/>
    <col min="6370" max="6370" width="4.453125" style="60" customWidth="1"/>
    <col min="6371" max="6371" width="10.90625" style="60"/>
    <col min="6372" max="6372" width="17.54296875" style="60" customWidth="1"/>
    <col min="6373" max="6373" width="11.54296875" style="60" customWidth="1"/>
    <col min="6374" max="6377" width="10.90625" style="60"/>
    <col min="6378" max="6378" width="22.54296875" style="60" customWidth="1"/>
    <col min="6379" max="6379" width="14" style="60" customWidth="1"/>
    <col min="6380" max="6380" width="1.7265625" style="60" customWidth="1"/>
    <col min="6381" max="6625" width="10.90625" style="60"/>
    <col min="6626" max="6626" width="4.453125" style="60" customWidth="1"/>
    <col min="6627" max="6627" width="10.90625" style="60"/>
    <col min="6628" max="6628" width="17.54296875" style="60" customWidth="1"/>
    <col min="6629" max="6629" width="11.54296875" style="60" customWidth="1"/>
    <col min="6630" max="6633" width="10.90625" style="60"/>
    <col min="6634" max="6634" width="22.54296875" style="60" customWidth="1"/>
    <col min="6635" max="6635" width="14" style="60" customWidth="1"/>
    <col min="6636" max="6636" width="1.7265625" style="60" customWidth="1"/>
    <col min="6637" max="6881" width="10.90625" style="60"/>
    <col min="6882" max="6882" width="4.453125" style="60" customWidth="1"/>
    <col min="6883" max="6883" width="10.90625" style="60"/>
    <col min="6884" max="6884" width="17.54296875" style="60" customWidth="1"/>
    <col min="6885" max="6885" width="11.54296875" style="60" customWidth="1"/>
    <col min="6886" max="6889" width="10.90625" style="60"/>
    <col min="6890" max="6890" width="22.54296875" style="60" customWidth="1"/>
    <col min="6891" max="6891" width="14" style="60" customWidth="1"/>
    <col min="6892" max="6892" width="1.7265625" style="60" customWidth="1"/>
    <col min="6893" max="7137" width="10.90625" style="60"/>
    <col min="7138" max="7138" width="4.453125" style="60" customWidth="1"/>
    <col min="7139" max="7139" width="10.90625" style="60"/>
    <col min="7140" max="7140" width="17.54296875" style="60" customWidth="1"/>
    <col min="7141" max="7141" width="11.54296875" style="60" customWidth="1"/>
    <col min="7142" max="7145" width="10.90625" style="60"/>
    <col min="7146" max="7146" width="22.54296875" style="60" customWidth="1"/>
    <col min="7147" max="7147" width="14" style="60" customWidth="1"/>
    <col min="7148" max="7148" width="1.7265625" style="60" customWidth="1"/>
    <col min="7149" max="7393" width="10.90625" style="60"/>
    <col min="7394" max="7394" width="4.453125" style="60" customWidth="1"/>
    <col min="7395" max="7395" width="10.90625" style="60"/>
    <col min="7396" max="7396" width="17.54296875" style="60" customWidth="1"/>
    <col min="7397" max="7397" width="11.54296875" style="60" customWidth="1"/>
    <col min="7398" max="7401" width="10.90625" style="60"/>
    <col min="7402" max="7402" width="22.54296875" style="60" customWidth="1"/>
    <col min="7403" max="7403" width="14" style="60" customWidth="1"/>
    <col min="7404" max="7404" width="1.7265625" style="60" customWidth="1"/>
    <col min="7405" max="7649" width="10.90625" style="60"/>
    <col min="7650" max="7650" width="4.453125" style="60" customWidth="1"/>
    <col min="7651" max="7651" width="10.90625" style="60"/>
    <col min="7652" max="7652" width="17.54296875" style="60" customWidth="1"/>
    <col min="7653" max="7653" width="11.54296875" style="60" customWidth="1"/>
    <col min="7654" max="7657" width="10.90625" style="60"/>
    <col min="7658" max="7658" width="22.54296875" style="60" customWidth="1"/>
    <col min="7659" max="7659" width="14" style="60" customWidth="1"/>
    <col min="7660" max="7660" width="1.7265625" style="60" customWidth="1"/>
    <col min="7661" max="7905" width="10.90625" style="60"/>
    <col min="7906" max="7906" width="4.453125" style="60" customWidth="1"/>
    <col min="7907" max="7907" width="10.90625" style="60"/>
    <col min="7908" max="7908" width="17.54296875" style="60" customWidth="1"/>
    <col min="7909" max="7909" width="11.54296875" style="60" customWidth="1"/>
    <col min="7910" max="7913" width="10.90625" style="60"/>
    <col min="7914" max="7914" width="22.54296875" style="60" customWidth="1"/>
    <col min="7915" max="7915" width="14" style="60" customWidth="1"/>
    <col min="7916" max="7916" width="1.7265625" style="60" customWidth="1"/>
    <col min="7917" max="8161" width="10.90625" style="60"/>
    <col min="8162" max="8162" width="4.453125" style="60" customWidth="1"/>
    <col min="8163" max="8163" width="10.90625" style="60"/>
    <col min="8164" max="8164" width="17.54296875" style="60" customWidth="1"/>
    <col min="8165" max="8165" width="11.54296875" style="60" customWidth="1"/>
    <col min="8166" max="8169" width="10.90625" style="60"/>
    <col min="8170" max="8170" width="22.54296875" style="60" customWidth="1"/>
    <col min="8171" max="8171" width="14" style="60" customWidth="1"/>
    <col min="8172" max="8172" width="1.7265625" style="60" customWidth="1"/>
    <col min="8173" max="8417" width="10.90625" style="60"/>
    <col min="8418" max="8418" width="4.453125" style="60" customWidth="1"/>
    <col min="8419" max="8419" width="10.90625" style="60"/>
    <col min="8420" max="8420" width="17.54296875" style="60" customWidth="1"/>
    <col min="8421" max="8421" width="11.54296875" style="60" customWidth="1"/>
    <col min="8422" max="8425" width="10.90625" style="60"/>
    <col min="8426" max="8426" width="22.54296875" style="60" customWidth="1"/>
    <col min="8427" max="8427" width="14" style="60" customWidth="1"/>
    <col min="8428" max="8428" width="1.7265625" style="60" customWidth="1"/>
    <col min="8429" max="8673" width="10.90625" style="60"/>
    <col min="8674" max="8674" width="4.453125" style="60" customWidth="1"/>
    <col min="8675" max="8675" width="10.90625" style="60"/>
    <col min="8676" max="8676" width="17.54296875" style="60" customWidth="1"/>
    <col min="8677" max="8677" width="11.54296875" style="60" customWidth="1"/>
    <col min="8678" max="8681" width="10.90625" style="60"/>
    <col min="8682" max="8682" width="22.54296875" style="60" customWidth="1"/>
    <col min="8683" max="8683" width="14" style="60" customWidth="1"/>
    <col min="8684" max="8684" width="1.7265625" style="60" customWidth="1"/>
    <col min="8685" max="8929" width="10.90625" style="60"/>
    <col min="8930" max="8930" width="4.453125" style="60" customWidth="1"/>
    <col min="8931" max="8931" width="10.90625" style="60"/>
    <col min="8932" max="8932" width="17.54296875" style="60" customWidth="1"/>
    <col min="8933" max="8933" width="11.54296875" style="60" customWidth="1"/>
    <col min="8934" max="8937" width="10.90625" style="60"/>
    <col min="8938" max="8938" width="22.54296875" style="60" customWidth="1"/>
    <col min="8939" max="8939" width="14" style="60" customWidth="1"/>
    <col min="8940" max="8940" width="1.7265625" style="60" customWidth="1"/>
    <col min="8941" max="9185" width="10.90625" style="60"/>
    <col min="9186" max="9186" width="4.453125" style="60" customWidth="1"/>
    <col min="9187" max="9187" width="10.90625" style="60"/>
    <col min="9188" max="9188" width="17.54296875" style="60" customWidth="1"/>
    <col min="9189" max="9189" width="11.54296875" style="60" customWidth="1"/>
    <col min="9190" max="9193" width="10.90625" style="60"/>
    <col min="9194" max="9194" width="22.54296875" style="60" customWidth="1"/>
    <col min="9195" max="9195" width="14" style="60" customWidth="1"/>
    <col min="9196" max="9196" width="1.7265625" style="60" customWidth="1"/>
    <col min="9197" max="9441" width="10.90625" style="60"/>
    <col min="9442" max="9442" width="4.453125" style="60" customWidth="1"/>
    <col min="9443" max="9443" width="10.90625" style="60"/>
    <col min="9444" max="9444" width="17.54296875" style="60" customWidth="1"/>
    <col min="9445" max="9445" width="11.54296875" style="60" customWidth="1"/>
    <col min="9446" max="9449" width="10.90625" style="60"/>
    <col min="9450" max="9450" width="22.54296875" style="60" customWidth="1"/>
    <col min="9451" max="9451" width="14" style="60" customWidth="1"/>
    <col min="9452" max="9452" width="1.7265625" style="60" customWidth="1"/>
    <col min="9453" max="9697" width="10.90625" style="60"/>
    <col min="9698" max="9698" width="4.453125" style="60" customWidth="1"/>
    <col min="9699" max="9699" width="10.90625" style="60"/>
    <col min="9700" max="9700" width="17.54296875" style="60" customWidth="1"/>
    <col min="9701" max="9701" width="11.54296875" style="60" customWidth="1"/>
    <col min="9702" max="9705" width="10.90625" style="60"/>
    <col min="9706" max="9706" width="22.54296875" style="60" customWidth="1"/>
    <col min="9707" max="9707" width="14" style="60" customWidth="1"/>
    <col min="9708" max="9708" width="1.7265625" style="60" customWidth="1"/>
    <col min="9709" max="9953" width="10.90625" style="60"/>
    <col min="9954" max="9954" width="4.453125" style="60" customWidth="1"/>
    <col min="9955" max="9955" width="10.90625" style="60"/>
    <col min="9956" max="9956" width="17.54296875" style="60" customWidth="1"/>
    <col min="9957" max="9957" width="11.54296875" style="60" customWidth="1"/>
    <col min="9958" max="9961" width="10.90625" style="60"/>
    <col min="9962" max="9962" width="22.54296875" style="60" customWidth="1"/>
    <col min="9963" max="9963" width="14" style="60" customWidth="1"/>
    <col min="9964" max="9964" width="1.7265625" style="60" customWidth="1"/>
    <col min="9965" max="10209" width="10.90625" style="60"/>
    <col min="10210" max="10210" width="4.453125" style="60" customWidth="1"/>
    <col min="10211" max="10211" width="10.90625" style="60"/>
    <col min="10212" max="10212" width="17.54296875" style="60" customWidth="1"/>
    <col min="10213" max="10213" width="11.54296875" style="60" customWidth="1"/>
    <col min="10214" max="10217" width="10.90625" style="60"/>
    <col min="10218" max="10218" width="22.54296875" style="60" customWidth="1"/>
    <col min="10219" max="10219" width="14" style="60" customWidth="1"/>
    <col min="10220" max="10220" width="1.7265625" style="60" customWidth="1"/>
    <col min="10221" max="10465" width="10.90625" style="60"/>
    <col min="10466" max="10466" width="4.453125" style="60" customWidth="1"/>
    <col min="10467" max="10467" width="10.90625" style="60"/>
    <col min="10468" max="10468" width="17.54296875" style="60" customWidth="1"/>
    <col min="10469" max="10469" width="11.54296875" style="60" customWidth="1"/>
    <col min="10470" max="10473" width="10.90625" style="60"/>
    <col min="10474" max="10474" width="22.54296875" style="60" customWidth="1"/>
    <col min="10475" max="10475" width="14" style="60" customWidth="1"/>
    <col min="10476" max="10476" width="1.7265625" style="60" customWidth="1"/>
    <col min="10477" max="10721" width="10.90625" style="60"/>
    <col min="10722" max="10722" width="4.453125" style="60" customWidth="1"/>
    <col min="10723" max="10723" width="10.90625" style="60"/>
    <col min="10724" max="10724" width="17.54296875" style="60" customWidth="1"/>
    <col min="10725" max="10725" width="11.54296875" style="60" customWidth="1"/>
    <col min="10726" max="10729" width="10.90625" style="60"/>
    <col min="10730" max="10730" width="22.54296875" style="60" customWidth="1"/>
    <col min="10731" max="10731" width="14" style="60" customWidth="1"/>
    <col min="10732" max="10732" width="1.7265625" style="60" customWidth="1"/>
    <col min="10733" max="10977" width="10.90625" style="60"/>
    <col min="10978" max="10978" width="4.453125" style="60" customWidth="1"/>
    <col min="10979" max="10979" width="10.90625" style="60"/>
    <col min="10980" max="10980" width="17.54296875" style="60" customWidth="1"/>
    <col min="10981" max="10981" width="11.54296875" style="60" customWidth="1"/>
    <col min="10982" max="10985" width="10.90625" style="60"/>
    <col min="10986" max="10986" width="22.54296875" style="60" customWidth="1"/>
    <col min="10987" max="10987" width="14" style="60" customWidth="1"/>
    <col min="10988" max="10988" width="1.7265625" style="60" customWidth="1"/>
    <col min="10989" max="11233" width="10.90625" style="60"/>
    <col min="11234" max="11234" width="4.453125" style="60" customWidth="1"/>
    <col min="11235" max="11235" width="10.90625" style="60"/>
    <col min="11236" max="11236" width="17.54296875" style="60" customWidth="1"/>
    <col min="11237" max="11237" width="11.54296875" style="60" customWidth="1"/>
    <col min="11238" max="11241" width="10.90625" style="60"/>
    <col min="11242" max="11242" width="22.54296875" style="60" customWidth="1"/>
    <col min="11243" max="11243" width="14" style="60" customWidth="1"/>
    <col min="11244" max="11244" width="1.7265625" style="60" customWidth="1"/>
    <col min="11245" max="11489" width="10.90625" style="60"/>
    <col min="11490" max="11490" width="4.453125" style="60" customWidth="1"/>
    <col min="11491" max="11491" width="10.90625" style="60"/>
    <col min="11492" max="11492" width="17.54296875" style="60" customWidth="1"/>
    <col min="11493" max="11493" width="11.54296875" style="60" customWidth="1"/>
    <col min="11494" max="11497" width="10.90625" style="60"/>
    <col min="11498" max="11498" width="22.54296875" style="60" customWidth="1"/>
    <col min="11499" max="11499" width="14" style="60" customWidth="1"/>
    <col min="11500" max="11500" width="1.7265625" style="60" customWidth="1"/>
    <col min="11501" max="11745" width="10.90625" style="60"/>
    <col min="11746" max="11746" width="4.453125" style="60" customWidth="1"/>
    <col min="11747" max="11747" width="10.90625" style="60"/>
    <col min="11748" max="11748" width="17.54296875" style="60" customWidth="1"/>
    <col min="11749" max="11749" width="11.54296875" style="60" customWidth="1"/>
    <col min="11750" max="11753" width="10.90625" style="60"/>
    <col min="11754" max="11754" width="22.54296875" style="60" customWidth="1"/>
    <col min="11755" max="11755" width="14" style="60" customWidth="1"/>
    <col min="11756" max="11756" width="1.7265625" style="60" customWidth="1"/>
    <col min="11757" max="12001" width="10.90625" style="60"/>
    <col min="12002" max="12002" width="4.453125" style="60" customWidth="1"/>
    <col min="12003" max="12003" width="10.90625" style="60"/>
    <col min="12004" max="12004" width="17.54296875" style="60" customWidth="1"/>
    <col min="12005" max="12005" width="11.54296875" style="60" customWidth="1"/>
    <col min="12006" max="12009" width="10.90625" style="60"/>
    <col min="12010" max="12010" width="22.54296875" style="60" customWidth="1"/>
    <col min="12011" max="12011" width="14" style="60" customWidth="1"/>
    <col min="12012" max="12012" width="1.7265625" style="60" customWidth="1"/>
    <col min="12013" max="12257" width="10.90625" style="60"/>
    <col min="12258" max="12258" width="4.453125" style="60" customWidth="1"/>
    <col min="12259" max="12259" width="10.90625" style="60"/>
    <col min="12260" max="12260" width="17.54296875" style="60" customWidth="1"/>
    <col min="12261" max="12261" width="11.54296875" style="60" customWidth="1"/>
    <col min="12262" max="12265" width="10.90625" style="60"/>
    <col min="12266" max="12266" width="22.54296875" style="60" customWidth="1"/>
    <col min="12267" max="12267" width="14" style="60" customWidth="1"/>
    <col min="12268" max="12268" width="1.7265625" style="60" customWidth="1"/>
    <col min="12269" max="12513" width="10.90625" style="60"/>
    <col min="12514" max="12514" width="4.453125" style="60" customWidth="1"/>
    <col min="12515" max="12515" width="10.90625" style="60"/>
    <col min="12516" max="12516" width="17.54296875" style="60" customWidth="1"/>
    <col min="12517" max="12517" width="11.54296875" style="60" customWidth="1"/>
    <col min="12518" max="12521" width="10.90625" style="60"/>
    <col min="12522" max="12522" width="22.54296875" style="60" customWidth="1"/>
    <col min="12523" max="12523" width="14" style="60" customWidth="1"/>
    <col min="12524" max="12524" width="1.7265625" style="60" customWidth="1"/>
    <col min="12525" max="12769" width="10.90625" style="60"/>
    <col min="12770" max="12770" width="4.453125" style="60" customWidth="1"/>
    <col min="12771" max="12771" width="10.90625" style="60"/>
    <col min="12772" max="12772" width="17.54296875" style="60" customWidth="1"/>
    <col min="12773" max="12773" width="11.54296875" style="60" customWidth="1"/>
    <col min="12774" max="12777" width="10.90625" style="60"/>
    <col min="12778" max="12778" width="22.54296875" style="60" customWidth="1"/>
    <col min="12779" max="12779" width="14" style="60" customWidth="1"/>
    <col min="12780" max="12780" width="1.7265625" style="60" customWidth="1"/>
    <col min="12781" max="13025" width="10.90625" style="60"/>
    <col min="13026" max="13026" width="4.453125" style="60" customWidth="1"/>
    <col min="13027" max="13027" width="10.90625" style="60"/>
    <col min="13028" max="13028" width="17.54296875" style="60" customWidth="1"/>
    <col min="13029" max="13029" width="11.54296875" style="60" customWidth="1"/>
    <col min="13030" max="13033" width="10.90625" style="60"/>
    <col min="13034" max="13034" width="22.54296875" style="60" customWidth="1"/>
    <col min="13035" max="13035" width="14" style="60" customWidth="1"/>
    <col min="13036" max="13036" width="1.7265625" style="60" customWidth="1"/>
    <col min="13037" max="13281" width="10.90625" style="60"/>
    <col min="13282" max="13282" width="4.453125" style="60" customWidth="1"/>
    <col min="13283" max="13283" width="10.90625" style="60"/>
    <col min="13284" max="13284" width="17.54296875" style="60" customWidth="1"/>
    <col min="13285" max="13285" width="11.54296875" style="60" customWidth="1"/>
    <col min="13286" max="13289" width="10.90625" style="60"/>
    <col min="13290" max="13290" width="22.54296875" style="60" customWidth="1"/>
    <col min="13291" max="13291" width="14" style="60" customWidth="1"/>
    <col min="13292" max="13292" width="1.7265625" style="60" customWidth="1"/>
    <col min="13293" max="13537" width="10.90625" style="60"/>
    <col min="13538" max="13538" width="4.453125" style="60" customWidth="1"/>
    <col min="13539" max="13539" width="10.90625" style="60"/>
    <col min="13540" max="13540" width="17.54296875" style="60" customWidth="1"/>
    <col min="13541" max="13541" width="11.54296875" style="60" customWidth="1"/>
    <col min="13542" max="13545" width="10.90625" style="60"/>
    <col min="13546" max="13546" width="22.54296875" style="60" customWidth="1"/>
    <col min="13547" max="13547" width="14" style="60" customWidth="1"/>
    <col min="13548" max="13548" width="1.7265625" style="60" customWidth="1"/>
    <col min="13549" max="13793" width="10.90625" style="60"/>
    <col min="13794" max="13794" width="4.453125" style="60" customWidth="1"/>
    <col min="13795" max="13795" width="10.90625" style="60"/>
    <col min="13796" max="13796" width="17.54296875" style="60" customWidth="1"/>
    <col min="13797" max="13797" width="11.54296875" style="60" customWidth="1"/>
    <col min="13798" max="13801" width="10.90625" style="60"/>
    <col min="13802" max="13802" width="22.54296875" style="60" customWidth="1"/>
    <col min="13803" max="13803" width="14" style="60" customWidth="1"/>
    <col min="13804" max="13804" width="1.7265625" style="60" customWidth="1"/>
    <col min="13805" max="14049" width="10.90625" style="60"/>
    <col min="14050" max="14050" width="4.453125" style="60" customWidth="1"/>
    <col min="14051" max="14051" width="10.90625" style="60"/>
    <col min="14052" max="14052" width="17.54296875" style="60" customWidth="1"/>
    <col min="14053" max="14053" width="11.54296875" style="60" customWidth="1"/>
    <col min="14054" max="14057" width="10.90625" style="60"/>
    <col min="14058" max="14058" width="22.54296875" style="60" customWidth="1"/>
    <col min="14059" max="14059" width="14" style="60" customWidth="1"/>
    <col min="14060" max="14060" width="1.7265625" style="60" customWidth="1"/>
    <col min="14061" max="14305" width="10.90625" style="60"/>
    <col min="14306" max="14306" width="4.453125" style="60" customWidth="1"/>
    <col min="14307" max="14307" width="10.90625" style="60"/>
    <col min="14308" max="14308" width="17.54296875" style="60" customWidth="1"/>
    <col min="14309" max="14309" width="11.54296875" style="60" customWidth="1"/>
    <col min="14310" max="14313" width="10.90625" style="60"/>
    <col min="14314" max="14314" width="22.54296875" style="60" customWidth="1"/>
    <col min="14315" max="14315" width="14" style="60" customWidth="1"/>
    <col min="14316" max="14316" width="1.7265625" style="60" customWidth="1"/>
    <col min="14317" max="14561" width="10.90625" style="60"/>
    <col min="14562" max="14562" width="4.453125" style="60" customWidth="1"/>
    <col min="14563" max="14563" width="10.90625" style="60"/>
    <col min="14564" max="14564" width="17.54296875" style="60" customWidth="1"/>
    <col min="14565" max="14565" width="11.54296875" style="60" customWidth="1"/>
    <col min="14566" max="14569" width="10.90625" style="60"/>
    <col min="14570" max="14570" width="22.54296875" style="60" customWidth="1"/>
    <col min="14571" max="14571" width="14" style="60" customWidth="1"/>
    <col min="14572" max="14572" width="1.7265625" style="60" customWidth="1"/>
    <col min="14573" max="14817" width="10.90625" style="60"/>
    <col min="14818" max="14818" width="4.453125" style="60" customWidth="1"/>
    <col min="14819" max="14819" width="10.90625" style="60"/>
    <col min="14820" max="14820" width="17.54296875" style="60" customWidth="1"/>
    <col min="14821" max="14821" width="11.54296875" style="60" customWidth="1"/>
    <col min="14822" max="14825" width="10.90625" style="60"/>
    <col min="14826" max="14826" width="22.54296875" style="60" customWidth="1"/>
    <col min="14827" max="14827" width="14" style="60" customWidth="1"/>
    <col min="14828" max="14828" width="1.7265625" style="60" customWidth="1"/>
    <col min="14829" max="15073" width="10.90625" style="60"/>
    <col min="15074" max="15074" width="4.453125" style="60" customWidth="1"/>
    <col min="15075" max="15075" width="10.90625" style="60"/>
    <col min="15076" max="15076" width="17.54296875" style="60" customWidth="1"/>
    <col min="15077" max="15077" width="11.54296875" style="60" customWidth="1"/>
    <col min="15078" max="15081" width="10.90625" style="60"/>
    <col min="15082" max="15082" width="22.54296875" style="60" customWidth="1"/>
    <col min="15083" max="15083" width="14" style="60" customWidth="1"/>
    <col min="15084" max="15084" width="1.7265625" style="60" customWidth="1"/>
    <col min="15085" max="15329" width="10.90625" style="60"/>
    <col min="15330" max="15330" width="4.453125" style="60" customWidth="1"/>
    <col min="15331" max="15331" width="10.90625" style="60"/>
    <col min="15332" max="15332" width="17.54296875" style="60" customWidth="1"/>
    <col min="15333" max="15333" width="11.54296875" style="60" customWidth="1"/>
    <col min="15334" max="15337" width="10.90625" style="60"/>
    <col min="15338" max="15338" width="22.54296875" style="60" customWidth="1"/>
    <col min="15339" max="15339" width="14" style="60" customWidth="1"/>
    <col min="15340" max="15340" width="1.7265625" style="60" customWidth="1"/>
    <col min="15341" max="15585" width="10.90625" style="60"/>
    <col min="15586" max="15586" width="4.453125" style="60" customWidth="1"/>
    <col min="15587" max="15587" width="10.90625" style="60"/>
    <col min="15588" max="15588" width="17.54296875" style="60" customWidth="1"/>
    <col min="15589" max="15589" width="11.54296875" style="60" customWidth="1"/>
    <col min="15590" max="15593" width="10.90625" style="60"/>
    <col min="15594" max="15594" width="22.54296875" style="60" customWidth="1"/>
    <col min="15595" max="15595" width="14" style="60" customWidth="1"/>
    <col min="15596" max="15596" width="1.7265625" style="60" customWidth="1"/>
    <col min="15597" max="15841" width="10.90625" style="60"/>
    <col min="15842" max="15842" width="4.453125" style="60" customWidth="1"/>
    <col min="15843" max="15843" width="10.90625" style="60"/>
    <col min="15844" max="15844" width="17.54296875" style="60" customWidth="1"/>
    <col min="15845" max="15845" width="11.54296875" style="60" customWidth="1"/>
    <col min="15846" max="15849" width="10.90625" style="60"/>
    <col min="15850" max="15850" width="22.54296875" style="60" customWidth="1"/>
    <col min="15851" max="15851" width="14" style="60" customWidth="1"/>
    <col min="15852" max="15852" width="1.7265625" style="60" customWidth="1"/>
    <col min="15853" max="16097" width="10.90625" style="60"/>
    <col min="16098" max="16098" width="4.453125" style="60" customWidth="1"/>
    <col min="16099" max="16099" width="10.90625" style="60"/>
    <col min="16100" max="16100" width="17.54296875" style="60" customWidth="1"/>
    <col min="16101" max="16101" width="11.54296875" style="60" customWidth="1"/>
    <col min="16102" max="16105" width="10.90625" style="60"/>
    <col min="16106" max="16106" width="22.54296875" style="60" customWidth="1"/>
    <col min="16107" max="16107" width="14" style="60" customWidth="1"/>
    <col min="16108" max="16108" width="1.7265625" style="60" customWidth="1"/>
    <col min="16109" max="16384" width="10.90625" style="60"/>
  </cols>
  <sheetData>
    <row r="1" spans="2:10" ht="6" customHeight="1" thickBot="1"/>
    <row r="2" spans="2:10" ht="19.5" customHeight="1">
      <c r="B2" s="61"/>
      <c r="C2" s="62"/>
      <c r="D2" s="63" t="s">
        <v>111</v>
      </c>
      <c r="E2" s="64"/>
      <c r="F2" s="64"/>
      <c r="G2" s="64"/>
      <c r="H2" s="64"/>
      <c r="I2" s="65"/>
      <c r="J2" s="66" t="s">
        <v>112</v>
      </c>
    </row>
    <row r="3" spans="2:10" ht="4.5" customHeight="1" thickBot="1">
      <c r="B3" s="67"/>
      <c r="C3" s="68"/>
      <c r="D3" s="69"/>
      <c r="E3" s="70"/>
      <c r="F3" s="70"/>
      <c r="G3" s="70"/>
      <c r="H3" s="70"/>
      <c r="I3" s="71"/>
      <c r="J3" s="72"/>
    </row>
    <row r="4" spans="2:10" ht="13">
      <c r="B4" s="67"/>
      <c r="C4" s="68"/>
      <c r="D4" s="63" t="s">
        <v>113</v>
      </c>
      <c r="E4" s="64"/>
      <c r="F4" s="64"/>
      <c r="G4" s="64"/>
      <c r="H4" s="64"/>
      <c r="I4" s="65"/>
      <c r="J4" s="66" t="s">
        <v>114</v>
      </c>
    </row>
    <row r="5" spans="2:10" ht="5.25" customHeight="1">
      <c r="B5" s="67"/>
      <c r="C5" s="68"/>
      <c r="D5" s="73"/>
      <c r="E5" s="74"/>
      <c r="F5" s="74"/>
      <c r="G5" s="74"/>
      <c r="H5" s="74"/>
      <c r="I5" s="75"/>
      <c r="J5" s="76"/>
    </row>
    <row r="6" spans="2:10" ht="4.5" customHeight="1" thickBot="1">
      <c r="B6" s="77"/>
      <c r="C6" s="78"/>
      <c r="D6" s="69"/>
      <c r="E6" s="70"/>
      <c r="F6" s="70"/>
      <c r="G6" s="70"/>
      <c r="H6" s="70"/>
      <c r="I6" s="71"/>
      <c r="J6" s="72"/>
    </row>
    <row r="7" spans="2:10" ht="6" customHeight="1">
      <c r="B7" s="79"/>
      <c r="J7" s="80"/>
    </row>
    <row r="8" spans="2:10" ht="9" customHeight="1">
      <c r="B8" s="79"/>
      <c r="J8" s="80"/>
    </row>
    <row r="9" spans="2:10" ht="13">
      <c r="B9" s="79"/>
      <c r="C9" s="81" t="s">
        <v>149</v>
      </c>
      <c r="E9" s="82"/>
      <c r="H9" s="83"/>
      <c r="J9" s="80"/>
    </row>
    <row r="10" spans="2:10" ht="8.25" customHeight="1">
      <c r="B10" s="79"/>
      <c r="J10" s="80"/>
    </row>
    <row r="11" spans="2:10" ht="13">
      <c r="B11" s="79"/>
      <c r="C11" s="81" t="s">
        <v>147</v>
      </c>
      <c r="J11" s="80"/>
    </row>
    <row r="12" spans="2:10" ht="13">
      <c r="B12" s="79"/>
      <c r="C12" s="81" t="s">
        <v>148</v>
      </c>
      <c r="J12" s="80"/>
    </row>
    <row r="13" spans="2:10">
      <c r="B13" s="79"/>
      <c r="J13" s="80"/>
    </row>
    <row r="14" spans="2:10">
      <c r="B14" s="79"/>
      <c r="C14" s="60" t="s">
        <v>115</v>
      </c>
      <c r="G14" s="84"/>
      <c r="H14" s="84"/>
      <c r="I14" s="84"/>
      <c r="J14" s="80"/>
    </row>
    <row r="15" spans="2:10" ht="9" customHeight="1">
      <c r="B15" s="79"/>
      <c r="C15" s="85"/>
      <c r="G15" s="84"/>
      <c r="H15" s="84"/>
      <c r="I15" s="84"/>
      <c r="J15" s="80"/>
    </row>
    <row r="16" spans="2:10" ht="13">
      <c r="B16" s="79"/>
      <c r="C16" s="60" t="s">
        <v>150</v>
      </c>
      <c r="D16" s="82"/>
      <c r="G16" s="84"/>
      <c r="H16" s="86" t="s">
        <v>116</v>
      </c>
      <c r="I16" s="86" t="s">
        <v>117</v>
      </c>
      <c r="J16" s="80"/>
    </row>
    <row r="17" spans="2:14" ht="13">
      <c r="B17" s="79"/>
      <c r="C17" s="81" t="s">
        <v>118</v>
      </c>
      <c r="D17" s="81"/>
      <c r="E17" s="81"/>
      <c r="F17" s="81"/>
      <c r="G17" s="84"/>
      <c r="H17" s="87">
        <v>21</v>
      </c>
      <c r="I17" s="88">
        <v>60061730</v>
      </c>
      <c r="J17" s="80"/>
    </row>
    <row r="18" spans="2:14">
      <c r="B18" s="79"/>
      <c r="C18" s="60" t="s">
        <v>119</v>
      </c>
      <c r="G18" s="84"/>
      <c r="H18" s="90">
        <v>4</v>
      </c>
      <c r="I18" s="91">
        <v>1525655</v>
      </c>
      <c r="J18" s="80"/>
    </row>
    <row r="19" spans="2:14">
      <c r="B19" s="79"/>
      <c r="C19" s="60" t="s">
        <v>120</v>
      </c>
      <c r="G19" s="84"/>
      <c r="H19" s="90">
        <v>2</v>
      </c>
      <c r="I19" s="91">
        <v>6479054</v>
      </c>
      <c r="J19" s="80"/>
    </row>
    <row r="20" spans="2:14">
      <c r="B20" s="79"/>
      <c r="C20" s="60" t="s">
        <v>121</v>
      </c>
      <c r="H20" s="92">
        <v>1</v>
      </c>
      <c r="I20" s="93">
        <v>1858773</v>
      </c>
      <c r="J20" s="80"/>
    </row>
    <row r="21" spans="2:14">
      <c r="B21" s="79"/>
      <c r="C21" s="60" t="s">
        <v>134</v>
      </c>
      <c r="H21" s="92">
        <v>3</v>
      </c>
      <c r="I21" s="93">
        <v>1544521</v>
      </c>
      <c r="J21" s="80"/>
      <c r="N21" s="94"/>
    </row>
    <row r="22" spans="2:14">
      <c r="B22" s="79"/>
      <c r="C22" s="60" t="s">
        <v>92</v>
      </c>
      <c r="H22" s="92">
        <v>1</v>
      </c>
      <c r="I22" s="93">
        <v>1855387</v>
      </c>
      <c r="J22" s="80"/>
      <c r="N22" s="94"/>
    </row>
    <row r="23" spans="2:14" ht="13" thickBot="1">
      <c r="B23" s="79"/>
      <c r="C23" s="60" t="s">
        <v>123</v>
      </c>
      <c r="H23" s="95">
        <v>3</v>
      </c>
      <c r="I23" s="96">
        <v>2820740</v>
      </c>
      <c r="J23" s="80"/>
    </row>
    <row r="24" spans="2:14" ht="13">
      <c r="B24" s="79"/>
      <c r="C24" s="81" t="s">
        <v>124</v>
      </c>
      <c r="D24" s="81"/>
      <c r="E24" s="81"/>
      <c r="F24" s="81"/>
      <c r="H24" s="97">
        <f>H18+H19+H20+H21+H23+H22</f>
        <v>14</v>
      </c>
      <c r="I24" s="98">
        <f>I18+I19+I20+I21+I23+I22</f>
        <v>16084130</v>
      </c>
      <c r="J24" s="80"/>
    </row>
    <row r="25" spans="2:14">
      <c r="B25" s="79"/>
      <c r="C25" s="60" t="s">
        <v>125</v>
      </c>
      <c r="H25" s="92">
        <v>2</v>
      </c>
      <c r="I25" s="93">
        <v>32034272</v>
      </c>
      <c r="J25" s="80"/>
    </row>
    <row r="26" spans="2:14" ht="13" thickBot="1">
      <c r="B26" s="79"/>
      <c r="C26" s="60" t="s">
        <v>101</v>
      </c>
      <c r="H26" s="95">
        <v>5</v>
      </c>
      <c r="I26" s="96">
        <v>11943328</v>
      </c>
      <c r="J26" s="80"/>
    </row>
    <row r="27" spans="2:14" ht="13">
      <c r="B27" s="79"/>
      <c r="C27" s="81" t="s">
        <v>126</v>
      </c>
      <c r="D27" s="81"/>
      <c r="E27" s="81"/>
      <c r="F27" s="81"/>
      <c r="H27" s="97">
        <f>H25+H26</f>
        <v>7</v>
      </c>
      <c r="I27" s="98">
        <f>I25+I26</f>
        <v>43977600</v>
      </c>
      <c r="J27" s="80"/>
    </row>
    <row r="28" spans="2:14" ht="13.5" thickBot="1">
      <c r="B28" s="79"/>
      <c r="C28" s="84" t="s">
        <v>127</v>
      </c>
      <c r="D28" s="99"/>
      <c r="E28" s="99"/>
      <c r="F28" s="99"/>
      <c r="G28" s="84"/>
      <c r="H28" s="100">
        <v>0</v>
      </c>
      <c r="I28" s="101">
        <v>0</v>
      </c>
      <c r="J28" s="102"/>
    </row>
    <row r="29" spans="2:14" ht="13">
      <c r="B29" s="79"/>
      <c r="C29" s="99" t="s">
        <v>128</v>
      </c>
      <c r="D29" s="99"/>
      <c r="E29" s="99"/>
      <c r="F29" s="99"/>
      <c r="G29" s="84"/>
      <c r="H29" s="103">
        <f>H28</f>
        <v>0</v>
      </c>
      <c r="I29" s="91">
        <f>I28</f>
        <v>0</v>
      </c>
      <c r="J29" s="102"/>
    </row>
    <row r="30" spans="2:14" ht="13">
      <c r="B30" s="79"/>
      <c r="C30" s="99"/>
      <c r="D30" s="99"/>
      <c r="E30" s="99"/>
      <c r="F30" s="99"/>
      <c r="G30" s="84"/>
      <c r="H30" s="90"/>
      <c r="I30" s="88"/>
      <c r="J30" s="102"/>
    </row>
    <row r="31" spans="2:14" ht="13.5" thickBot="1">
      <c r="B31" s="79"/>
      <c r="C31" s="99" t="s">
        <v>129</v>
      </c>
      <c r="D31" s="99"/>
      <c r="E31" s="84"/>
      <c r="F31" s="84"/>
      <c r="G31" s="84"/>
      <c r="H31" s="104"/>
      <c r="I31" s="105"/>
      <c r="J31" s="102"/>
    </row>
    <row r="32" spans="2:14" ht="13.5" thickTop="1">
      <c r="B32" s="79"/>
      <c r="C32" s="99"/>
      <c r="D32" s="99"/>
      <c r="E32" s="84"/>
      <c r="F32" s="84"/>
      <c r="G32" s="84"/>
      <c r="H32" s="91">
        <f>H24+H27+H29</f>
        <v>21</v>
      </c>
      <c r="I32" s="91">
        <f>I24+I27+I29</f>
        <v>60061730</v>
      </c>
      <c r="J32" s="102"/>
    </row>
    <row r="33" spans="2:10" ht="9.75" customHeight="1">
      <c r="B33" s="79"/>
      <c r="C33" s="84"/>
      <c r="D33" s="84"/>
      <c r="E33" s="84"/>
      <c r="F33" s="84"/>
      <c r="G33" s="106"/>
      <c r="H33" s="107"/>
      <c r="I33" s="108"/>
      <c r="J33" s="102"/>
    </row>
    <row r="34" spans="2:10" ht="9.75" customHeight="1">
      <c r="B34" s="79"/>
      <c r="C34" s="84"/>
      <c r="D34" s="84"/>
      <c r="E34" s="84"/>
      <c r="F34" s="84"/>
      <c r="G34" s="106"/>
      <c r="H34" s="107"/>
      <c r="I34" s="108"/>
      <c r="J34" s="102"/>
    </row>
    <row r="35" spans="2:10" ht="9.75" customHeight="1">
      <c r="B35" s="79"/>
      <c r="C35" s="84"/>
      <c r="D35" s="84"/>
      <c r="E35" s="84"/>
      <c r="F35" s="84"/>
      <c r="G35" s="106"/>
      <c r="H35" s="107"/>
      <c r="I35" s="108"/>
      <c r="J35" s="102"/>
    </row>
    <row r="36" spans="2:10" ht="9.75" customHeight="1">
      <c r="B36" s="79"/>
      <c r="C36" s="84"/>
      <c r="D36" s="84"/>
      <c r="E36" s="84"/>
      <c r="F36" s="84"/>
      <c r="G36" s="106"/>
      <c r="H36" s="107"/>
      <c r="I36" s="108"/>
      <c r="J36" s="102"/>
    </row>
    <row r="37" spans="2:10" ht="9.75" customHeight="1">
      <c r="B37" s="79"/>
      <c r="C37" s="84"/>
      <c r="D37" s="84"/>
      <c r="E37" s="84"/>
      <c r="F37" s="84"/>
      <c r="G37" s="106"/>
      <c r="H37" s="107"/>
      <c r="I37" s="108"/>
      <c r="J37" s="102"/>
    </row>
    <row r="38" spans="2:10" ht="13.5" thickBot="1">
      <c r="B38" s="79"/>
      <c r="C38" s="109"/>
      <c r="D38" s="110"/>
      <c r="E38" s="84"/>
      <c r="F38" s="84"/>
      <c r="G38" s="84"/>
      <c r="H38" s="111"/>
      <c r="I38" s="112"/>
      <c r="J38" s="102"/>
    </row>
    <row r="39" spans="2:10" ht="13">
      <c r="B39" s="79"/>
      <c r="C39" s="99" t="s">
        <v>151</v>
      </c>
      <c r="D39" s="106"/>
      <c r="E39" s="84"/>
      <c r="F39" s="84"/>
      <c r="G39" s="84"/>
      <c r="H39" s="113" t="s">
        <v>130</v>
      </c>
      <c r="I39" s="106"/>
      <c r="J39" s="102"/>
    </row>
    <row r="40" spans="2:10" ht="13">
      <c r="B40" s="79"/>
      <c r="C40" s="99" t="s">
        <v>152</v>
      </c>
      <c r="D40" s="84"/>
      <c r="E40" s="84"/>
      <c r="F40" s="84"/>
      <c r="G40" s="84"/>
      <c r="H40" s="99" t="s">
        <v>131</v>
      </c>
      <c r="I40" s="106"/>
      <c r="J40" s="102"/>
    </row>
    <row r="41" spans="2:10" ht="13">
      <c r="B41" s="79"/>
      <c r="C41" s="84"/>
      <c r="D41" s="84"/>
      <c r="E41" s="84"/>
      <c r="F41" s="84"/>
      <c r="G41" s="84"/>
      <c r="H41" s="99" t="s">
        <v>132</v>
      </c>
      <c r="I41" s="106"/>
      <c r="J41" s="102"/>
    </row>
    <row r="42" spans="2:10" ht="13">
      <c r="B42" s="79"/>
      <c r="C42" s="84"/>
      <c r="D42" s="84"/>
      <c r="E42" s="84"/>
      <c r="F42" s="84"/>
      <c r="G42" s="99"/>
      <c r="H42" s="106"/>
      <c r="I42" s="106"/>
      <c r="J42" s="102"/>
    </row>
    <row r="43" spans="2:10">
      <c r="B43" s="79"/>
      <c r="C43" s="114" t="s">
        <v>133</v>
      </c>
      <c r="D43" s="114"/>
      <c r="E43" s="114"/>
      <c r="F43" s="114"/>
      <c r="G43" s="114"/>
      <c r="H43" s="114"/>
      <c r="I43" s="114"/>
      <c r="J43" s="102"/>
    </row>
    <row r="44" spans="2:10">
      <c r="B44" s="79"/>
      <c r="C44" s="114"/>
      <c r="D44" s="114"/>
      <c r="E44" s="114"/>
      <c r="F44" s="114"/>
      <c r="G44" s="114"/>
      <c r="H44" s="114"/>
      <c r="I44" s="114"/>
      <c r="J44" s="102"/>
    </row>
    <row r="45" spans="2:10" ht="7.5" customHeight="1" thickBot="1">
      <c r="B45" s="115"/>
      <c r="C45" s="116"/>
      <c r="D45" s="116"/>
      <c r="E45" s="116"/>
      <c r="F45" s="116"/>
      <c r="G45" s="117"/>
      <c r="H45" s="117"/>
      <c r="I45" s="117"/>
      <c r="J45" s="118"/>
    </row>
  </sheetData>
  <mergeCells count="1">
    <mergeCell ref="C43:I44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showGridLines="0" zoomScale="80" zoomScaleNormal="80" workbookViewId="0">
      <selection activeCell="H15" sqref="H15"/>
    </sheetView>
  </sheetViews>
  <sheetFormatPr baseColWidth="10" defaultRowHeight="14.5"/>
  <cols>
    <col min="8" max="8" width="11.54296875" bestFit="1" customWidth="1"/>
    <col min="9" max="9" width="25.81640625" customWidth="1"/>
  </cols>
  <sheetData>
    <row r="1" spans="1:9" ht="15" thickBot="1">
      <c r="A1" s="138"/>
      <c r="B1" s="139"/>
      <c r="C1" s="140" t="s">
        <v>135</v>
      </c>
      <c r="D1" s="141"/>
      <c r="E1" s="141"/>
      <c r="F1" s="141"/>
      <c r="G1" s="141"/>
      <c r="H1" s="142"/>
      <c r="I1" s="143" t="s">
        <v>112</v>
      </c>
    </row>
    <row r="2" spans="1:9" ht="53.5" customHeight="1" thickBot="1">
      <c r="A2" s="144"/>
      <c r="B2" s="145"/>
      <c r="C2" s="146" t="s">
        <v>136</v>
      </c>
      <c r="D2" s="147"/>
      <c r="E2" s="147"/>
      <c r="F2" s="147"/>
      <c r="G2" s="147"/>
      <c r="H2" s="148"/>
      <c r="I2" s="149" t="s">
        <v>137</v>
      </c>
    </row>
    <row r="3" spans="1:9">
      <c r="A3" s="150"/>
      <c r="B3" s="84"/>
      <c r="C3" s="84"/>
      <c r="D3" s="84"/>
      <c r="E3" s="84"/>
      <c r="F3" s="84"/>
      <c r="G3" s="84"/>
      <c r="H3" s="84"/>
      <c r="I3" s="102"/>
    </row>
    <row r="4" spans="1:9">
      <c r="A4" s="150"/>
      <c r="B4" s="84"/>
      <c r="C4" s="84"/>
      <c r="D4" s="84"/>
      <c r="E4" s="84"/>
      <c r="F4" s="84"/>
      <c r="G4" s="84"/>
      <c r="H4" s="84"/>
      <c r="I4" s="102"/>
    </row>
    <row r="5" spans="1:9">
      <c r="A5" s="150"/>
      <c r="B5" s="81" t="s">
        <v>149</v>
      </c>
      <c r="C5" s="151"/>
      <c r="D5" s="152"/>
      <c r="E5" s="84"/>
      <c r="F5" s="84"/>
      <c r="G5" s="84"/>
      <c r="H5" s="84"/>
      <c r="I5" s="102"/>
    </row>
    <row r="6" spans="1:9">
      <c r="A6" s="150"/>
      <c r="B6" s="60"/>
      <c r="C6" s="84"/>
      <c r="D6" s="84"/>
      <c r="E6" s="84"/>
      <c r="F6" s="84"/>
      <c r="G6" s="84"/>
      <c r="H6" s="84"/>
      <c r="I6" s="102"/>
    </row>
    <row r="7" spans="1:9">
      <c r="A7" s="150"/>
      <c r="B7" s="81" t="s">
        <v>147</v>
      </c>
      <c r="C7" s="84"/>
      <c r="D7" s="84"/>
      <c r="E7" s="84"/>
      <c r="F7" s="84"/>
      <c r="G7" s="84"/>
      <c r="H7" s="84"/>
      <c r="I7" s="102"/>
    </row>
    <row r="8" spans="1:9">
      <c r="A8" s="150"/>
      <c r="B8" s="81" t="s">
        <v>148</v>
      </c>
      <c r="C8" s="84"/>
      <c r="D8" s="84"/>
      <c r="E8" s="84"/>
      <c r="F8" s="84"/>
      <c r="G8" s="84"/>
      <c r="H8" s="84"/>
      <c r="I8" s="102"/>
    </row>
    <row r="9" spans="1:9">
      <c r="A9" s="150"/>
      <c r="B9" s="84"/>
      <c r="C9" s="84"/>
      <c r="D9" s="84"/>
      <c r="E9" s="84"/>
      <c r="F9" s="84"/>
      <c r="G9" s="84"/>
      <c r="H9" s="84"/>
      <c r="I9" s="102"/>
    </row>
    <row r="10" spans="1:9">
      <c r="A10" s="150"/>
      <c r="B10" s="84" t="s">
        <v>138</v>
      </c>
      <c r="C10" s="84"/>
      <c r="D10" s="84"/>
      <c r="E10" s="84"/>
      <c r="F10" s="84"/>
      <c r="G10" s="84"/>
      <c r="H10" s="84"/>
      <c r="I10" s="102"/>
    </row>
    <row r="11" spans="1:9">
      <c r="A11" s="150"/>
      <c r="B11" s="153"/>
      <c r="C11" s="84"/>
      <c r="D11" s="84"/>
      <c r="E11" s="84"/>
      <c r="F11" s="84"/>
      <c r="G11" s="84"/>
      <c r="H11" s="84"/>
      <c r="I11" s="102"/>
    </row>
    <row r="12" spans="1:9">
      <c r="A12" s="150"/>
      <c r="B12" s="60" t="s">
        <v>150</v>
      </c>
      <c r="C12" s="152"/>
      <c r="D12" s="84"/>
      <c r="E12" s="84"/>
      <c r="F12" s="84"/>
      <c r="G12" s="86" t="s">
        <v>139</v>
      </c>
      <c r="H12" s="86" t="s">
        <v>140</v>
      </c>
      <c r="I12" s="102"/>
    </row>
    <row r="13" spans="1:9">
      <c r="A13" s="150"/>
      <c r="B13" s="99" t="s">
        <v>118</v>
      </c>
      <c r="C13" s="99"/>
      <c r="D13" s="99"/>
      <c r="E13" s="99"/>
      <c r="F13" s="84"/>
      <c r="G13" s="154">
        <f>G20</f>
        <v>14</v>
      </c>
      <c r="H13" s="155">
        <f>H20</f>
        <v>16084130</v>
      </c>
      <c r="I13" s="102"/>
    </row>
    <row r="14" spans="1:9">
      <c r="A14" s="150"/>
      <c r="B14" s="84" t="s">
        <v>119</v>
      </c>
      <c r="C14" s="84"/>
      <c r="D14" s="84"/>
      <c r="E14" s="84"/>
      <c r="F14" s="84"/>
      <c r="G14" s="156">
        <v>4</v>
      </c>
      <c r="H14" s="157">
        <v>1525655</v>
      </c>
      <c r="I14" s="102"/>
    </row>
    <row r="15" spans="1:9">
      <c r="A15" s="150"/>
      <c r="B15" s="84" t="s">
        <v>120</v>
      </c>
      <c r="C15" s="84"/>
      <c r="D15" s="84"/>
      <c r="E15" s="84"/>
      <c r="F15" s="84"/>
      <c r="G15" s="156">
        <v>2</v>
      </c>
      <c r="H15" s="157">
        <v>6479054</v>
      </c>
      <c r="I15" s="102"/>
    </row>
    <row r="16" spans="1:9">
      <c r="A16" s="150"/>
      <c r="B16" s="84" t="s">
        <v>121</v>
      </c>
      <c r="C16" s="84"/>
      <c r="D16" s="84"/>
      <c r="E16" s="84"/>
      <c r="F16" s="84"/>
      <c r="G16" s="156">
        <v>1</v>
      </c>
      <c r="H16" s="157">
        <v>1858773</v>
      </c>
      <c r="I16" s="102"/>
    </row>
    <row r="17" spans="1:9">
      <c r="A17" s="150"/>
      <c r="B17" s="84" t="s">
        <v>122</v>
      </c>
      <c r="C17" s="84"/>
      <c r="D17" s="84"/>
      <c r="E17" s="84"/>
      <c r="F17" s="84"/>
      <c r="G17" s="156">
        <v>3</v>
      </c>
      <c r="H17" s="157">
        <v>1544521</v>
      </c>
      <c r="I17" s="102"/>
    </row>
    <row r="18" spans="1:9">
      <c r="A18" s="150"/>
      <c r="B18" s="60" t="s">
        <v>92</v>
      </c>
      <c r="C18" s="84"/>
      <c r="D18" s="84"/>
      <c r="E18" s="84"/>
      <c r="F18" s="84"/>
      <c r="G18" s="156">
        <v>1</v>
      </c>
      <c r="H18" s="157">
        <v>1855387</v>
      </c>
      <c r="I18" s="102"/>
    </row>
    <row r="19" spans="1:9">
      <c r="A19" s="150"/>
      <c r="B19" s="84" t="s">
        <v>141</v>
      </c>
      <c r="C19" s="84"/>
      <c r="D19" s="84"/>
      <c r="E19" s="84"/>
      <c r="F19" s="84"/>
      <c r="G19" s="158">
        <v>3</v>
      </c>
      <c r="H19" s="159">
        <v>2820740</v>
      </c>
      <c r="I19" s="102"/>
    </row>
    <row r="20" spans="1:9">
      <c r="A20" s="150"/>
      <c r="B20" s="99" t="s">
        <v>142</v>
      </c>
      <c r="C20" s="99"/>
      <c r="D20" s="99"/>
      <c r="E20" s="99"/>
      <c r="F20" s="84"/>
      <c r="G20" s="156">
        <f>SUM(G14:G19)</f>
        <v>14</v>
      </c>
      <c r="H20" s="155">
        <f>(H14+H15+H16+H17+H19+H18)</f>
        <v>16084130</v>
      </c>
      <c r="I20" s="102"/>
    </row>
    <row r="21" spans="1:9" ht="15" thickBot="1">
      <c r="A21" s="150"/>
      <c r="B21" s="99"/>
      <c r="C21" s="99"/>
      <c r="D21" s="84"/>
      <c r="E21" s="84"/>
      <c r="F21" s="84"/>
      <c r="G21" s="160"/>
      <c r="H21" s="161"/>
      <c r="I21" s="102"/>
    </row>
    <row r="22" spans="1:9" ht="15" thickTop="1">
      <c r="A22" s="150"/>
      <c r="B22" s="99"/>
      <c r="C22" s="99"/>
      <c r="D22" s="84"/>
      <c r="E22" s="84"/>
      <c r="F22" s="84"/>
      <c r="G22" s="106"/>
      <c r="H22" s="162"/>
      <c r="I22" s="102"/>
    </row>
    <row r="23" spans="1:9">
      <c r="A23" s="150"/>
      <c r="B23" s="84"/>
      <c r="C23" s="84"/>
      <c r="D23" s="84"/>
      <c r="E23" s="84"/>
      <c r="F23" s="106"/>
      <c r="G23" s="106"/>
      <c r="H23" s="106"/>
      <c r="I23" s="102"/>
    </row>
    <row r="24" spans="1:9" ht="15" thickBot="1">
      <c r="A24" s="150"/>
      <c r="B24" s="110"/>
      <c r="C24" s="110"/>
      <c r="D24" s="84"/>
      <c r="E24" s="84"/>
      <c r="F24" s="110"/>
      <c r="G24" s="110"/>
      <c r="H24" s="106"/>
      <c r="I24" s="102"/>
    </row>
    <row r="25" spans="1:9">
      <c r="A25" s="150"/>
      <c r="B25" s="106" t="s">
        <v>143</v>
      </c>
      <c r="C25" s="106"/>
      <c r="D25" s="84"/>
      <c r="E25" s="84"/>
      <c r="F25" s="106"/>
      <c r="G25" s="106"/>
      <c r="H25" s="106"/>
      <c r="I25" s="102"/>
    </row>
    <row r="26" spans="1:9">
      <c r="A26" s="150"/>
      <c r="B26" s="106" t="s">
        <v>151</v>
      </c>
      <c r="C26" s="106"/>
      <c r="D26" s="84"/>
      <c r="E26" s="84"/>
      <c r="F26" s="106" t="s">
        <v>144</v>
      </c>
      <c r="G26" s="106"/>
      <c r="H26" s="106"/>
      <c r="I26" s="102"/>
    </row>
    <row r="27" spans="1:9">
      <c r="A27" s="150"/>
      <c r="B27" s="106" t="s">
        <v>152</v>
      </c>
      <c r="C27" s="106"/>
      <c r="D27" s="84"/>
      <c r="E27" s="84"/>
      <c r="F27" s="106" t="s">
        <v>145</v>
      </c>
      <c r="G27" s="106"/>
      <c r="H27" s="106"/>
      <c r="I27" s="102"/>
    </row>
    <row r="28" spans="1:9">
      <c r="A28" s="150"/>
      <c r="B28" s="106"/>
      <c r="C28" s="106"/>
      <c r="D28" s="84"/>
      <c r="E28" s="84"/>
      <c r="F28" s="106"/>
      <c r="G28" s="106"/>
      <c r="H28" s="106"/>
      <c r="I28" s="102"/>
    </row>
    <row r="29" spans="1:9" ht="18.5" customHeight="1">
      <c r="A29" s="150"/>
      <c r="B29" s="163" t="s">
        <v>146</v>
      </c>
      <c r="C29" s="163"/>
      <c r="D29" s="163"/>
      <c r="E29" s="163"/>
      <c r="F29" s="163"/>
      <c r="G29" s="163"/>
      <c r="H29" s="163"/>
      <c r="I29" s="102"/>
    </row>
    <row r="30" spans="1:9" ht="15" thickBot="1">
      <c r="A30" s="164"/>
      <c r="B30" s="165"/>
      <c r="C30" s="165"/>
      <c r="D30" s="165"/>
      <c r="E30" s="165"/>
      <c r="F30" s="110"/>
      <c r="G30" s="110"/>
      <c r="H30" s="110"/>
      <c r="I30" s="166"/>
    </row>
  </sheetData>
  <mergeCells count="4">
    <mergeCell ref="A1:B2"/>
    <mergeCell ref="C1:H1"/>
    <mergeCell ref="C2:H2"/>
    <mergeCell ref="B29:H29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2024-10-18T22:11:02Z</cp:lastPrinted>
  <dcterms:created xsi:type="dcterms:W3CDTF">2022-06-01T14:39:12Z</dcterms:created>
  <dcterms:modified xsi:type="dcterms:W3CDTF">2024-10-18T22:24:01Z</dcterms:modified>
</cp:coreProperties>
</file>