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00179870 HOSP SAN ANDRES E.S.E (TUMACO)\"/>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FACTURA'!$A$2:$AA$18</definedName>
  </definedNames>
  <calcPr calcId="152511"/>
  <pivotCaches>
    <pivotCache cacheId="14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s="1"/>
  <c r="E4" i="3"/>
  <c r="E5" i="3"/>
  <c r="U1" i="2" l="1"/>
  <c r="T1" i="2" l="1"/>
  <c r="P1" i="2"/>
  <c r="S1" i="2"/>
  <c r="R1" i="2"/>
  <c r="O1" i="2"/>
  <c r="N1" i="2"/>
  <c r="K1" i="2"/>
  <c r="F18" i="1" l="1"/>
  <c r="I18" i="1" l="1"/>
</calcChain>
</file>

<file path=xl/sharedStrings.xml><?xml version="1.0" encoding="utf-8"?>
<sst xmlns="http://schemas.openxmlformats.org/spreadsheetml/2006/main" count="195" uniqueCount="116">
  <si>
    <t>NIT</t>
  </si>
  <si>
    <t>RÉGIMEN</t>
  </si>
  <si>
    <t>NUMERO FACTURA</t>
  </si>
  <si>
    <t>FECHA FACTURA</t>
  </si>
  <si>
    <t>DIAS EDAD</t>
  </si>
  <si>
    <t>VALOR FACTURA</t>
  </si>
  <si>
    <t>NUMERO RADICADO</t>
  </si>
  <si>
    <t>FECHA RADICADO</t>
  </si>
  <si>
    <t>VALOR SALDO</t>
  </si>
  <si>
    <t>Subsidiado</t>
  </si>
  <si>
    <t>Contributivo</t>
  </si>
  <si>
    <t>VALOR SALDO IPS</t>
  </si>
  <si>
    <t>Llave</t>
  </si>
  <si>
    <t>800179870_1169931</t>
  </si>
  <si>
    <t>800179870_1158425</t>
  </si>
  <si>
    <t>800179870_1154550</t>
  </si>
  <si>
    <t>800179870_1154736</t>
  </si>
  <si>
    <t>800179870_1134842</t>
  </si>
  <si>
    <t>800179870_1124420</t>
  </si>
  <si>
    <t>800179870_1118756</t>
  </si>
  <si>
    <t>800179870_1118617</t>
  </si>
  <si>
    <t>800179870_1118050</t>
  </si>
  <si>
    <t>800179870_1098884</t>
  </si>
  <si>
    <t>800179870_1071754</t>
  </si>
  <si>
    <t>800179870_1062385</t>
  </si>
  <si>
    <t>800179870_1055397</t>
  </si>
  <si>
    <t>800179870_1165185</t>
  </si>
  <si>
    <t>800179870_1101447</t>
  </si>
  <si>
    <t>800179870_1069381</t>
  </si>
  <si>
    <t xml:space="preserve">Fecha de radicación EPS </t>
  </si>
  <si>
    <t>Estado de Factura EPS Octubre 29</t>
  </si>
  <si>
    <t>Boxalud</t>
  </si>
  <si>
    <t>Para cargar RIPS o soportes</t>
  </si>
  <si>
    <t>Devuelta</t>
  </si>
  <si>
    <t>Finalizada</t>
  </si>
  <si>
    <t>Para respuesta a prestador</t>
  </si>
  <si>
    <t>Valor Total Bruto</t>
  </si>
  <si>
    <t>Valor Devolucion</t>
  </si>
  <si>
    <t>Valor Radicado</t>
  </si>
  <si>
    <t>Valor Glosa Aceptada</t>
  </si>
  <si>
    <t>Valor Glosa Pendiente</t>
  </si>
  <si>
    <t>Valor Pagar</t>
  </si>
  <si>
    <t>28.10.2024</t>
  </si>
  <si>
    <t>Valor compensacion SAP</t>
  </si>
  <si>
    <t xml:space="preserve">Doc compensacion </t>
  </si>
  <si>
    <t xml:space="preserve">Fecha de compensacion </t>
  </si>
  <si>
    <t>Valor TF</t>
  </si>
  <si>
    <t>Fecha de corte</t>
  </si>
  <si>
    <t>P. abiertas doc</t>
  </si>
  <si>
    <t>Por pagar SAP</t>
  </si>
  <si>
    <t>Observación objeccion</t>
  </si>
  <si>
    <t xml:space="preserve">AUTORIZACION SE DEVUELVE FACTURA CON SOPORTES AL VALIDAR LOS DATOS DELA FACTURA NOCUENTA CON LA AUTORIZACION DE INTERNACION SOLICITARLA AL AREA ENCARGADA CAPAUTORIZACIONES@EPSDELAGENTE.COM.CO ,PARA DARLE TRAMITE ALA FACTURA SUJETA A PERTIENCIA </t>
  </si>
  <si>
    <t>autorizacion se devuelve factura con soportes completos al validar los datos dela factura no cuenta con la autorizacion de internacion ,solicitarla al area encargada capautorizaciones@epsdelagente.com.co y radicar buzon de autorizaciones, sujeta apertinencia</t>
  </si>
  <si>
    <t>autorizacion Se deveulve fctura con soportes completos al validar los datos dela factura no cuenta con la autorizacion de urgencia , usuario suspendido, solicitar al areaencargadacapautorizaciones@epsdelagente.com.co, para darle tramite ala factura,sujeta apertinencia</t>
  </si>
  <si>
    <t xml:space="preserve">se sostiene devolucion , se devuelve factura con soportes completos al validar losa datos la factura no cuenta con autorización de internación  y los procedimientos pendiente auditoria solicitar la autorización al área encargada ,capautorizaciones@epsdelagente.com.co, para darle tramite ala factura .radicar en el portal de autorizaciones,sujeta a pertinencia </t>
  </si>
  <si>
    <t>autorizacion intenacion se sostiene devolucion al validar los datos dela factura no cuenta con la autorizacion de internacion , soliciatrla al area encargada,capautorizaciones@epsdelagente.com.co,y radicar buzon de autorizaciones,sujeta apertinencia</t>
  </si>
  <si>
    <t xml:space="preserve">autorizacion de internacion Se sostiene devolucion al validar los datos dela factura no cuenta con al autorizacion de internacion,solicitarla al areaencargadacapautorizacioones@epsdelagente.com.co.radicar buzon ,sujeta apertinencia </t>
  </si>
  <si>
    <t xml:space="preserve">autorizacion se sostiene devolucion al vlaidar los servicios no cuenta con la autorizacion de los servicios prestado se valida correos y capautorizaciones ,valida paciente no se encuentra activo .soliciatrla la autorizacion ala capautorizaciones@epsdela gente.com.co. </t>
  </si>
  <si>
    <t>AUTORIZACION SE DEVUELVE FACTURA CON SOPORTES COMPLETOS AL VALIDAR LOS DATOS DE LA FACTURA EL SERVICIO DE TRANSPORTE NO CUENTA CON LA AUTORIZACION SOLICITARLA AL AREAENCARGDA CAPAUTORIZACIONES@EPSDELAGENTE.COM.CO PARA DARLE TRAMITE ALA FACTURA SUJETA APERTINCIA</t>
  </si>
  <si>
    <t xml:space="preserve">autorizacion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</si>
  <si>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autorizacion de internacion se sostiene devolucion al validar los datos dela factura ,no cuenta con la autorizacion de internacion , solicitarla al area encargada capautorizaciones@epsdelagente.com.co,radicar buzon de autorizaciones,sujeta apertinencia</t>
  </si>
  <si>
    <t>FACTURA DEVUELTA</t>
  </si>
  <si>
    <t>FACTURA NO RADICADA</t>
  </si>
  <si>
    <t>GLOSA PENDIENTE POR CONCILIAR</t>
  </si>
  <si>
    <t xml:space="preserve">pertinencia medica dr diego collazos SE OBJETA 10M002, CANTIDAD 4, POR LOS DIAS 25-26-27-28 DE JUNIO DE 2022, SE EVIDENCIA INOPORTUNIDAD EN PROCEDIMIENTO QUIRURGICO ORDENADO POR ORTOPEDISTA EN LOS DIAS MENCIONADOS, A A LA ESPERA DE AUTORIZACION Y POSTERIORMENTE A LA ESPERA DE MATERIAL DE OSTEOSINTESIS.  </t>
  </si>
  <si>
    <t xml:space="preserve">pertinencia medica dr diego collazos SE OBJETA 10M002, CANTIDAD 4, POR LOS DAIS 21-22-23-24 DE MARZO DE 2022, TENIA ORDENES DE ESTUDIOS DE ENDOSCOPIA Y TOMOGRAFIA DE ABDOMEN PARA TOMA DE CONDUCTAS ADICIONALES DESDE EL DIA 20-03, SE EVIDENCIA LA REALIZACION DE LOS ESTUDIOS HASTA EL DIA 25 POSTERIORMENTE CON LA INFORMACION OBTENIDA EN LOS ESTUDIOS MENCIONADOS SE DA EGRESO AL PACIENTE.  SE OBJETA 879420, NO SE EVIDENCIA LA INTERPRETACION DEL ESTUDIO POR PARTE DEL MEDICO SOLICITANTE, CON BASE A LO ANTEIROR NO APORTA AL MANEJO DEL PACIENTE.   </t>
  </si>
  <si>
    <t xml:space="preserve">pertinencia medica dr diego collazos SE OBJETA 890480, NO JUSTIFICADA, SE EVIDENCIA EN MANEJO POR MEDICINA INTERNA CON PAUTA ANTIBIOTICA, LA VALORACION DEL ORTOPEDISTA NO SE JUSTIFICA NO MODIFICA NI ADICIONA MANEJO AL PACIENTE   SE OBJETA 890602, NO JUSTIFICADA, SE EVIDENCIA EN MANEJO POR MEDICINA INTERNA CON PAUTA ANTIBIOTICA, LA VALORACION DEL ORTOPEDISTA NO SE JUSTIFICA NO MODIFICA NI ADICIONA MANEJO AL PACIENTE    </t>
  </si>
  <si>
    <t>FACTURA CANCELADA</t>
  </si>
  <si>
    <t>FACTURA CANCELADA PARCIALAMENTE - GLOSA ACEPTADA POR LA IPS</t>
  </si>
  <si>
    <t>Etiquetas de fila</t>
  </si>
  <si>
    <t>Total general</t>
  </si>
  <si>
    <t xml:space="preserve">Cant. Facturas </t>
  </si>
  <si>
    <t xml:space="preserve">Valor Glosa Aceptada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</si>
  <si>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</si>
  <si>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</si>
  <si>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</si>
  <si>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</si>
  <si>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</si>
  <si>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</si>
  <si>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</si>
  <si>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</si>
  <si>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</si>
  <si>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</si>
  <si>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</si>
  <si>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</si>
  <si>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</si>
  <si>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</si>
  <si>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</si>
  <si>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</si>
  <si>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</si>
  <si>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</si>
  <si>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</si>
  <si>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</si>
  <si>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</si>
  <si>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</si>
  <si>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</si>
  <si>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Suma de VALOR SALDO IPS</t>
  </si>
  <si>
    <t>NIT: 800179870</t>
  </si>
  <si>
    <t>Señores: HOSP SAN ANDRES E.S.E (TUMACO)</t>
  </si>
  <si>
    <t>Santiago de Cali, Octubre 29 del 2024</t>
  </si>
  <si>
    <t>Con Corte al dia: 30/09/2024</t>
  </si>
  <si>
    <t xml:space="preserve">A continuacion me permito remitir nuestra respuesta al estado de cartera presentado en la fecha: </t>
  </si>
  <si>
    <t>Fernel Alonso García Clavijo</t>
  </si>
  <si>
    <t>Líder de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</si>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</sst>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5" formatCode="[$$-240A]\ #,##0;\-[$$-240A]\ #,##0"/>
  </numFmts>
  <fonts count="16" x14ac:knownFonts="1">
    <font>
      <sz val="11"/>
      <color theme="1"/>
      <name val="Calibri"/>
      <family val="2"/>
      <scheme val="minor"/>
    </font>
    <font>
      <b/>
      <sz val="8"/>
      <color rgb="FF000000"/>
      <name val="Calibri"/>
      <family val="2"/>
    </font>
    <font>
      <sz val="8"/>
      <color theme="1"/>
      <name val="Calibri"/>
      <family val="2"/>
      <scheme val="minor"/>
    </font>
    <font>
      <b/>
      <sz val="11"/>
      <color theme="1"/>
      <name val="Calibri"/>
      <family val="2"/>
      <scheme val="minor"/>
    </font>
    <font>
      <sz val="8"/>
      <name val="Tahoma"/>
      <family val="2"/>
    </font>
    <font>
      <sz val="11"/>
      <color theme="1"/>
      <name val="Calibri"/>
      <family val="2"/>
      <scheme val="minor"/>
    </font>
    <font>
      <sz val="11"/>
      <color theme="1"/>
      <name val="Calibri"/>
      <family val="2"/>
    </font>
    <font>
      <b/>
      <sz val="11"/>
      <color rgb="FF000000"/>
      <name val="Calibri"/>
      <family val="2"/>
    </font>
    <font>
      <sz val="11"/>
      <name val="Calibri"/>
      <family val="2"/>
    </font>
    <font>
      <b/>
      <sz val="11"/>
      <color theme="1"/>
      <name val="Calibri"/>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theme="9" tint="0.79998168889431442"/>
        <bgColor rgb="FF92D050"/>
      </patternFill>
    </fill>
    <fill>
      <patternFill patternType="solid">
        <fgColor theme="9" tint="0.79998168889431442"/>
        <bgColor rgb="FF73E907"/>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11" fillId="0" borderId="0"/>
    <xf numFmtId="167" fontId="5" fillId="0" borderId="0" applyFont="0" applyFill="0" applyBorder="0" applyAlignment="0" applyProtection="0"/>
  </cellStyleXfs>
  <cellXfs count="145">
    <xf numFmtId="0" fontId="0" fillId="0" borderId="0" xfId="0"/>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4" fontId="1" fillId="2" borderId="3"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2" fillId="0" borderId="6" xfId="0" applyFont="1" applyBorder="1"/>
    <xf numFmtId="14" fontId="2" fillId="0" borderId="6" xfId="0" applyNumberFormat="1" applyFont="1" applyBorder="1"/>
    <xf numFmtId="3" fontId="2" fillId="0" borderId="6" xfId="0" applyNumberFormat="1" applyFont="1" applyBorder="1"/>
    <xf numFmtId="4" fontId="2" fillId="0" borderId="6" xfId="0" applyNumberFormat="1" applyFont="1" applyBorder="1"/>
    <xf numFmtId="4" fontId="3" fillId="4" borderId="1" xfId="0" applyNumberFormat="1" applyFont="1" applyFill="1" applyBorder="1" applyAlignment="1">
      <alignment horizontal="center"/>
    </xf>
    <xf numFmtId="4" fontId="2" fillId="0" borderId="5" xfId="0" applyNumberFormat="1" applyFont="1" applyBorder="1"/>
    <xf numFmtId="1" fontId="4" fillId="5" borderId="7" xfId="0" applyNumberFormat="1" applyFont="1" applyFill="1" applyBorder="1" applyAlignment="1">
      <alignment horizontal="left" vertical="center"/>
    </xf>
    <xf numFmtId="0" fontId="0" fillId="4" borderId="3" xfId="0" applyFill="1" applyBorder="1" applyAlignment="1">
      <alignment horizontal="center"/>
    </xf>
    <xf numFmtId="0" fontId="0" fillId="4" borderId="4" xfId="0" applyFill="1" applyBorder="1" applyAlignment="1">
      <alignment horizontal="center"/>
    </xf>
    <xf numFmtId="0" fontId="3" fillId="4" borderId="2" xfId="0" applyFont="1" applyFill="1" applyBorder="1" applyAlignment="1">
      <alignment horizontal="center"/>
    </xf>
    <xf numFmtId="0" fontId="3" fillId="4" borderId="4" xfId="0" applyFont="1" applyFill="1" applyBorder="1" applyAlignment="1">
      <alignment horizontal="center"/>
    </xf>
    <xf numFmtId="0" fontId="6" fillId="0" borderId="0" xfId="0" applyFont="1"/>
    <xf numFmtId="0" fontId="6" fillId="0" borderId="0" xfId="0" applyFont="1" applyFill="1"/>
    <xf numFmtId="165" fontId="6" fillId="0" borderId="0" xfId="1" applyNumberFormat="1" applyFont="1"/>
    <xf numFmtId="165" fontId="9" fillId="0" borderId="0" xfId="1" applyNumberFormat="1" applyFont="1"/>
    <xf numFmtId="0" fontId="7" fillId="0" borderId="8"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4" borderId="8" xfId="0" applyFont="1" applyFill="1" applyBorder="1" applyAlignment="1">
      <alignment horizontal="center" vertical="center" wrapText="1"/>
    </xf>
    <xf numFmtId="3" fontId="7" fillId="0" borderId="8" xfId="0" applyNumberFormat="1"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165" fontId="7" fillId="6" borderId="8" xfId="1" applyNumberFormat="1" applyFont="1" applyFill="1" applyBorder="1" applyAlignment="1">
      <alignment horizontal="center" vertical="center" wrapText="1"/>
    </xf>
    <xf numFmtId="1" fontId="8" fillId="5" borderId="8" xfId="0" applyNumberFormat="1" applyFont="1" applyFill="1" applyBorder="1" applyAlignment="1">
      <alignment horizontal="left" vertical="center"/>
    </xf>
    <xf numFmtId="0" fontId="6" fillId="0" borderId="8" xfId="0" applyFont="1" applyBorder="1"/>
    <xf numFmtId="14" fontId="6" fillId="0" borderId="8" xfId="0" applyNumberFormat="1" applyFont="1" applyBorder="1"/>
    <xf numFmtId="3" fontId="6" fillId="0" borderId="8" xfId="0" applyNumberFormat="1" applyFont="1" applyBorder="1"/>
    <xf numFmtId="4" fontId="6" fillId="0" borderId="8" xfId="0" applyNumberFormat="1" applyFont="1" applyBorder="1"/>
    <xf numFmtId="165" fontId="6" fillId="0" borderId="8" xfId="1" applyNumberFormat="1" applyFont="1" applyBorder="1"/>
    <xf numFmtId="0" fontId="9" fillId="7" borderId="8" xfId="0" applyFont="1" applyFill="1" applyBorder="1" applyAlignment="1">
      <alignment horizontal="center" vertical="center" wrapText="1"/>
    </xf>
    <xf numFmtId="0" fontId="9" fillId="0" borderId="8" xfId="0" applyFont="1" applyFill="1" applyBorder="1" applyAlignment="1">
      <alignment horizontal="center" vertical="center"/>
    </xf>
    <xf numFmtId="165" fontId="10" fillId="0" borderId="8" xfId="1" applyNumberFormat="1" applyFont="1" applyBorder="1" applyAlignment="1">
      <alignment horizontal="center" vertical="center" wrapText="1"/>
    </xf>
    <xf numFmtId="165" fontId="10" fillId="9" borderId="8" xfId="1" applyNumberFormat="1" applyFont="1" applyFill="1" applyBorder="1" applyAlignment="1">
      <alignment horizontal="center" vertical="center" wrapText="1"/>
    </xf>
    <xf numFmtId="0" fontId="9" fillId="10" borderId="8" xfId="0" applyFont="1" applyFill="1" applyBorder="1" applyAlignment="1">
      <alignment horizontal="center" vertical="center" wrapText="1"/>
    </xf>
    <xf numFmtId="165" fontId="10" fillId="7" borderId="8" xfId="1" applyNumberFormat="1" applyFont="1" applyFill="1" applyBorder="1" applyAlignment="1">
      <alignment horizontal="center" vertical="center" wrapText="1"/>
    </xf>
    <xf numFmtId="165" fontId="0" fillId="0" borderId="0" xfId="1" applyNumberFormat="1" applyFont="1"/>
    <xf numFmtId="0" fontId="0" fillId="0" borderId="19" xfId="0" applyBorder="1" applyAlignment="1">
      <alignment horizontal="left"/>
    </xf>
    <xf numFmtId="0" fontId="0" fillId="0" borderId="20" xfId="0" applyBorder="1" applyAlignment="1">
      <alignment horizontal="left"/>
    </xf>
    <xf numFmtId="0" fontId="0" fillId="0" borderId="19" xfId="0" applyNumberFormat="1" applyBorder="1"/>
    <xf numFmtId="0" fontId="0" fillId="0" borderId="20" xfId="0" applyNumberFormat="1" applyBorder="1"/>
    <xf numFmtId="0" fontId="12" fillId="0" borderId="0" xfId="3" applyFont="1"/>
    <xf numFmtId="0" fontId="12" fillId="0" borderId="10" xfId="3" applyFont="1" applyBorder="1" applyAlignment="1">
      <alignment horizontal="centerContinuous"/>
    </xf>
    <xf numFmtId="0" fontId="12" fillId="0" borderId="12" xfId="3" applyFont="1" applyBorder="1" applyAlignment="1">
      <alignment horizontal="centerContinuous"/>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12" xfId="3" applyFont="1" applyBorder="1" applyAlignment="1">
      <alignment horizontal="centerContinuous" vertical="center"/>
    </xf>
    <xf numFmtId="0" fontId="13" fillId="0" borderId="18" xfId="3" applyFont="1" applyBorder="1" applyAlignment="1">
      <alignment horizontal="centerContinuous" vertical="center"/>
    </xf>
    <xf numFmtId="0" fontId="12" fillId="0" borderId="13" xfId="3" applyFont="1" applyBorder="1" applyAlignment="1">
      <alignment horizontal="centerContinuous"/>
    </xf>
    <xf numFmtId="0" fontId="12" fillId="0" borderId="14" xfId="3" applyFont="1" applyBorder="1" applyAlignment="1">
      <alignment horizontal="centerContinuous"/>
    </xf>
    <xf numFmtId="0" fontId="13" fillId="0" borderId="15" xfId="3" applyFont="1" applyBorder="1" applyAlignment="1">
      <alignment horizontal="centerContinuous" vertical="center"/>
    </xf>
    <xf numFmtId="0" fontId="13" fillId="0" borderId="16" xfId="3" applyFont="1" applyBorder="1" applyAlignment="1">
      <alignment horizontal="centerContinuous" vertical="center"/>
    </xf>
    <xf numFmtId="0" fontId="13" fillId="0" borderId="17" xfId="3" applyFont="1" applyBorder="1" applyAlignment="1">
      <alignment horizontal="centerContinuous" vertical="center"/>
    </xf>
    <xf numFmtId="0" fontId="13" fillId="0" borderId="20" xfId="3" applyFont="1" applyBorder="1" applyAlignment="1">
      <alignment horizontal="centerContinuous" vertical="center"/>
    </xf>
    <xf numFmtId="0" fontId="13" fillId="0" borderId="13" xfId="3" applyFont="1" applyBorder="1" applyAlignment="1">
      <alignment horizontal="centerContinuous" vertical="center"/>
    </xf>
    <xf numFmtId="0" fontId="13" fillId="0" borderId="0" xfId="3" applyFont="1" applyAlignment="1">
      <alignment horizontal="centerContinuous" vertical="center"/>
    </xf>
    <xf numFmtId="0" fontId="13" fillId="0" borderId="14" xfId="3" applyFont="1" applyBorder="1" applyAlignment="1">
      <alignment horizontal="centerContinuous" vertical="center"/>
    </xf>
    <xf numFmtId="0" fontId="13" fillId="0" borderId="19" xfId="3" applyFont="1" applyBorder="1" applyAlignment="1">
      <alignment horizontal="centerContinuous" vertical="center"/>
    </xf>
    <xf numFmtId="0" fontId="12" fillId="0" borderId="15" xfId="3" applyFont="1" applyBorder="1" applyAlignment="1">
      <alignment horizontal="centerContinuous"/>
    </xf>
    <xf numFmtId="0" fontId="12" fillId="0" borderId="17" xfId="3" applyFont="1" applyBorder="1" applyAlignment="1">
      <alignment horizontal="centerContinuous"/>
    </xf>
    <xf numFmtId="0" fontId="12" fillId="0" borderId="13" xfId="3" applyFont="1" applyBorder="1"/>
    <xf numFmtId="0" fontId="12" fillId="0" borderId="14" xfId="3" applyFont="1" applyBorder="1"/>
    <xf numFmtId="0" fontId="13" fillId="0" borderId="0" xfId="3" applyFont="1"/>
    <xf numFmtId="14" fontId="12" fillId="0" borderId="0" xfId="3" applyNumberFormat="1" applyFont="1"/>
    <xf numFmtId="166" fontId="12" fillId="0" borderId="0" xfId="3" applyNumberFormat="1" applyFont="1"/>
    <xf numFmtId="0" fontId="11" fillId="0" borderId="0" xfId="3" applyFont="1"/>
    <xf numFmtId="14" fontId="12" fillId="0" borderId="0" xfId="3" applyNumberFormat="1" applyFont="1" applyAlignment="1">
      <alignment horizontal="left"/>
    </xf>
    <xf numFmtId="0" fontId="14" fillId="0" borderId="0" xfId="3" applyFont="1" applyAlignment="1">
      <alignment horizontal="center"/>
    </xf>
    <xf numFmtId="168" fontId="14" fillId="0" borderId="0" xfId="4" applyNumberFormat="1" applyFont="1" applyAlignment="1">
      <alignment horizontal="center"/>
    </xf>
    <xf numFmtId="169" fontId="14" fillId="0" borderId="0" xfId="2" applyNumberFormat="1" applyFont="1" applyAlignment="1">
      <alignment horizontal="right"/>
    </xf>
    <xf numFmtId="169" fontId="12" fillId="0" borderId="0" xfId="2" applyNumberFormat="1" applyFont="1"/>
    <xf numFmtId="168" fontId="11" fillId="0" borderId="0" xfId="4" applyNumberFormat="1" applyFont="1" applyAlignment="1">
      <alignment horizontal="center"/>
    </xf>
    <xf numFmtId="169" fontId="11" fillId="0" borderId="0" xfId="2" applyNumberFormat="1" applyFont="1" applyAlignment="1">
      <alignment horizontal="right"/>
    </xf>
    <xf numFmtId="168" fontId="12" fillId="0" borderId="0" xfId="4" applyNumberFormat="1" applyFont="1" applyAlignment="1">
      <alignment horizontal="center"/>
    </xf>
    <xf numFmtId="169" fontId="12" fillId="0" borderId="0" xfId="2" applyNumberFormat="1" applyFont="1" applyAlignment="1">
      <alignment horizontal="right"/>
    </xf>
    <xf numFmtId="169" fontId="12" fillId="0" borderId="0" xfId="3" applyNumberFormat="1" applyFont="1"/>
    <xf numFmtId="168" fontId="12" fillId="0" borderId="16" xfId="4" applyNumberFormat="1" applyFont="1" applyBorder="1" applyAlignment="1">
      <alignment horizontal="center"/>
    </xf>
    <xf numFmtId="169" fontId="12" fillId="0" borderId="16" xfId="2" applyNumberFormat="1" applyFont="1" applyBorder="1" applyAlignment="1">
      <alignment horizontal="right"/>
    </xf>
    <xf numFmtId="168" fontId="13" fillId="0" borderId="0" xfId="2" applyNumberFormat="1" applyFont="1" applyAlignment="1">
      <alignment horizontal="right"/>
    </xf>
    <xf numFmtId="169" fontId="13" fillId="0" borderId="0" xfId="2" applyNumberFormat="1" applyFont="1" applyAlignment="1">
      <alignment horizontal="right"/>
    </xf>
    <xf numFmtId="0" fontId="14" fillId="0" borderId="0" xfId="3" applyFont="1"/>
    <xf numFmtId="168" fontId="11" fillId="0" borderId="16" xfId="4" applyNumberFormat="1" applyFont="1" applyBorder="1" applyAlignment="1">
      <alignment horizontal="center"/>
    </xf>
    <xf numFmtId="169" fontId="11" fillId="0" borderId="16" xfId="2" applyNumberFormat="1" applyFont="1" applyBorder="1" applyAlignment="1">
      <alignment horizontal="right"/>
    </xf>
    <xf numFmtId="0" fontId="11" fillId="0" borderId="14" xfId="3" applyFont="1" applyBorder="1"/>
    <xf numFmtId="168" fontId="11" fillId="0" borderId="0" xfId="2" applyNumberFormat="1" applyFont="1" applyAlignment="1">
      <alignment horizontal="right"/>
    </xf>
    <xf numFmtId="168" fontId="14" fillId="0" borderId="21" xfId="4" applyNumberFormat="1" applyFont="1" applyBorder="1" applyAlignment="1">
      <alignment horizontal="center"/>
    </xf>
    <xf numFmtId="169" fontId="14" fillId="0" borderId="21" xfId="2" applyNumberFormat="1" applyFont="1" applyBorder="1" applyAlignment="1">
      <alignment horizontal="right"/>
    </xf>
    <xf numFmtId="170" fontId="11" fillId="0" borderId="0" xfId="3" applyNumberFormat="1" applyFont="1"/>
    <xf numFmtId="167" fontId="11" fillId="0" borderId="0" xfId="4" applyFont="1"/>
    <xf numFmtId="169" fontId="11" fillId="0" borderId="0" xfId="2" applyNumberFormat="1" applyFont="1"/>
    <xf numFmtId="170" fontId="14" fillId="0" borderId="16" xfId="3" applyNumberFormat="1" applyFont="1" applyBorder="1"/>
    <xf numFmtId="170" fontId="11" fillId="0" borderId="16" xfId="3" applyNumberFormat="1" applyFont="1" applyBorder="1"/>
    <xf numFmtId="167" fontId="14" fillId="0" borderId="16" xfId="4" applyFont="1" applyBorder="1"/>
    <xf numFmtId="169" fontId="11" fillId="0" borderId="16" xfId="2" applyNumberFormat="1" applyFont="1" applyBorder="1"/>
    <xf numFmtId="170" fontId="14" fillId="0" borderId="0" xfId="3" applyNumberFormat="1" applyFont="1"/>
    <xf numFmtId="0" fontId="15" fillId="0" borderId="0" xfId="3" applyFont="1" applyAlignment="1">
      <alignment horizontal="center" vertical="center" wrapText="1"/>
    </xf>
    <xf numFmtId="0" fontId="12" fillId="0" borderId="15" xfId="3" applyFont="1" applyBorder="1"/>
    <xf numFmtId="0" fontId="12" fillId="0" borderId="16" xfId="3" applyFont="1" applyBorder="1"/>
    <xf numFmtId="170" fontId="12" fillId="0" borderId="16" xfId="3" applyNumberFormat="1" applyFont="1" applyBorder="1"/>
    <xf numFmtId="0" fontId="12" fillId="0" borderId="17" xfId="3" applyFont="1" applyBorder="1"/>
    <xf numFmtId="165" fontId="0" fillId="0" borderId="0" xfId="0" applyNumberFormat="1"/>
    <xf numFmtId="165" fontId="0" fillId="0" borderId="12" xfId="0" applyNumberFormat="1" applyBorder="1"/>
    <xf numFmtId="165" fontId="0" fillId="0" borderId="14" xfId="0" applyNumberFormat="1" applyBorder="1"/>
    <xf numFmtId="165" fontId="0" fillId="0" borderId="17" xfId="0" applyNumberFormat="1" applyBorder="1"/>
    <xf numFmtId="0" fontId="0" fillId="0" borderId="1" xfId="0" pivotButton="1" applyBorder="1"/>
    <xf numFmtId="0" fontId="0" fillId="0" borderId="18" xfId="0" applyBorder="1" applyAlignment="1">
      <alignment horizontal="left"/>
    </xf>
    <xf numFmtId="0" fontId="0" fillId="0" borderId="1" xfId="0" applyBorder="1" applyAlignment="1">
      <alignment horizontal="left"/>
    </xf>
    <xf numFmtId="165" fontId="0" fillId="0" borderId="4" xfId="0" applyNumberFormat="1" applyBorder="1"/>
    <xf numFmtId="0" fontId="0" fillId="0" borderId="18" xfId="0" applyNumberFormat="1" applyBorder="1"/>
    <xf numFmtId="0" fontId="0" fillId="0" borderId="1" xfId="0" applyBorder="1"/>
    <xf numFmtId="165" fontId="0" fillId="0" borderId="18" xfId="0" applyNumberFormat="1" applyBorder="1"/>
    <xf numFmtId="165" fontId="0" fillId="0" borderId="19" xfId="0" applyNumberFormat="1" applyBorder="1"/>
    <xf numFmtId="165" fontId="0" fillId="0" borderId="20" xfId="0" applyNumberFormat="1" applyBorder="1"/>
    <xf numFmtId="0" fontId="11" fillId="0" borderId="10" xfId="3" applyFont="1" applyBorder="1" applyAlignment="1">
      <alignment horizontal="center"/>
    </xf>
    <xf numFmtId="0" fontId="11" fillId="0" borderId="12" xfId="3" applyFont="1" applyBorder="1" applyAlignment="1">
      <alignment horizontal="center"/>
    </xf>
    <xf numFmtId="0" fontId="14" fillId="0" borderId="10" xfId="3" applyFont="1" applyBorder="1" applyAlignment="1">
      <alignment horizontal="center" vertical="center"/>
    </xf>
    <xf numFmtId="0" fontId="14" fillId="0" borderId="11" xfId="3" applyFont="1" applyBorder="1" applyAlignment="1">
      <alignment horizontal="center" vertical="center"/>
    </xf>
    <xf numFmtId="0" fontId="14" fillId="0" borderId="12" xfId="3" applyFont="1" applyBorder="1" applyAlignment="1">
      <alignment horizontal="center" vertical="center"/>
    </xf>
    <xf numFmtId="0" fontId="14" fillId="0" borderId="18" xfId="3" applyFont="1" applyBorder="1" applyAlignment="1">
      <alignment horizontal="center" vertical="center"/>
    </xf>
    <xf numFmtId="0" fontId="11" fillId="0" borderId="15" xfId="3" applyFont="1" applyBorder="1" applyAlignment="1">
      <alignment horizontal="center"/>
    </xf>
    <xf numFmtId="0" fontId="11" fillId="0" borderId="17" xfId="3" applyFont="1" applyBorder="1" applyAlignment="1">
      <alignment horizontal="center"/>
    </xf>
    <xf numFmtId="0" fontId="14" fillId="0" borderId="2" xfId="3" applyFont="1" applyBorder="1" applyAlignment="1">
      <alignment horizontal="center" vertical="center" wrapText="1"/>
    </xf>
    <xf numFmtId="0" fontId="14" fillId="0" borderId="3"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1" xfId="3" applyFont="1" applyBorder="1" applyAlignment="1">
      <alignment horizontal="center" vertical="center"/>
    </xf>
    <xf numFmtId="0" fontId="11" fillId="0" borderId="13" xfId="3" applyFont="1" applyBorder="1"/>
    <xf numFmtId="166" fontId="11" fillId="0" borderId="0" xfId="3" applyNumberFormat="1" applyFont="1"/>
    <xf numFmtId="14" fontId="11" fillId="0" borderId="0" xfId="3" applyNumberFormat="1" applyFont="1"/>
    <xf numFmtId="14" fontId="11" fillId="0" borderId="0" xfId="3" applyNumberFormat="1" applyFont="1" applyAlignment="1">
      <alignment horizontal="left"/>
    </xf>
    <xf numFmtId="165" fontId="14" fillId="0" borderId="0" xfId="1" applyNumberFormat="1" applyFont="1"/>
    <xf numFmtId="175" fontId="14" fillId="0" borderId="0" xfId="1" applyNumberFormat="1" applyFont="1" applyAlignment="1">
      <alignment horizontal="right"/>
    </xf>
    <xf numFmtId="165" fontId="11" fillId="0" borderId="0" xfId="1" applyNumberFormat="1" applyFont="1" applyAlignment="1">
      <alignment horizontal="center"/>
    </xf>
    <xf numFmtId="175" fontId="11" fillId="0" borderId="0" xfId="1" applyNumberFormat="1" applyFont="1" applyAlignment="1">
      <alignment horizontal="right"/>
    </xf>
    <xf numFmtId="165" fontId="11" fillId="0" borderId="9" xfId="1" applyNumberFormat="1" applyFont="1" applyBorder="1" applyAlignment="1">
      <alignment horizontal="center"/>
    </xf>
    <xf numFmtId="175" fontId="11" fillId="0" borderId="9" xfId="1" applyNumberFormat="1" applyFont="1" applyBorder="1" applyAlignment="1">
      <alignment horizontal="right"/>
    </xf>
    <xf numFmtId="165" fontId="11" fillId="0" borderId="21" xfId="1" applyNumberFormat="1" applyFont="1" applyBorder="1" applyAlignment="1">
      <alignment horizontal="center"/>
    </xf>
    <xf numFmtId="175" fontId="11" fillId="0" borderId="21" xfId="1" applyNumberFormat="1" applyFont="1" applyBorder="1" applyAlignment="1">
      <alignment horizontal="right"/>
    </xf>
    <xf numFmtId="170" fontId="11" fillId="0" borderId="0" xfId="3" applyNumberFormat="1" applyFont="1" applyAlignment="1">
      <alignment horizontal="right"/>
    </xf>
    <xf numFmtId="0" fontId="15" fillId="0" borderId="0" xfId="0" applyFont="1" applyAlignment="1">
      <alignment horizontal="center" vertical="center" wrapText="1"/>
    </xf>
    <xf numFmtId="0" fontId="11" fillId="0" borderId="15" xfId="3" applyFont="1" applyBorder="1"/>
    <xf numFmtId="0" fontId="11" fillId="0" borderId="16" xfId="3" applyFont="1" applyBorder="1"/>
    <xf numFmtId="0" fontId="11" fillId="0" borderId="17" xfId="3" applyFont="1" applyBorder="1"/>
  </cellXfs>
  <cellStyles count="5">
    <cellStyle name="Millares" xfId="1" builtinId="3"/>
    <cellStyle name="Millares 2" xfId="4"/>
    <cellStyle name="Moneda" xfId="2" builtinId="4"/>
    <cellStyle name="Normal" xfId="0" builtinId="0"/>
    <cellStyle name="Normal 2 2" xfId="3"/>
  </cellStyles>
  <dxfs count="17">
    <dxf>
      <numFmt numFmtId="165" formatCode="_-* #,##0_-;\-* #,##0_-;_-* &quot;-&quot;??_-;_-@_-"/>
    </dxf>
    <dxf>
      <numFmt numFmtId="165" formatCode="_-* #,##0_-;\-* #,##0_-;_-* &quot;-&quot;??_-;_-@_-"/>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94.571163773151" createdVersion="5" refreshedVersion="5" minRefreshableVersion="3" recordCount="16">
  <cacheSource type="worksheet">
    <worksheetSource ref="A2:AA18" sheet="ESTADO DE CADA FACTURA"/>
  </cacheSource>
  <cacheFields count="27">
    <cacheField name="NIT" numFmtId="1">
      <sharedItems containsSemiMixedTypes="0" containsString="0" containsNumber="1" containsInteger="1" minValue="800179870" maxValue="800179870"/>
    </cacheField>
    <cacheField name="RÉGIMEN" numFmtId="0">
      <sharedItems/>
    </cacheField>
    <cacheField name="NUMERO FACTURA" numFmtId="0">
      <sharedItems containsSemiMixedTypes="0" containsString="0" containsNumber="1" containsInteger="1" minValue="1055397" maxValue="1169931"/>
    </cacheField>
    <cacheField name="Llave" numFmtId="0">
      <sharedItems/>
    </cacheField>
    <cacheField name="FECHA FACTURA" numFmtId="14">
      <sharedItems containsSemiMixedTypes="0" containsNonDate="0" containsDate="1" containsString="0" minDate="2022-03-26T00:00:00" maxDate="2024-08-17T00:00:00"/>
    </cacheField>
    <cacheField name="Fecha de radicación EPS " numFmtId="14">
      <sharedItems containsNonDate="0" containsDate="1" containsString="0" containsBlank="1" minDate="2024-04-12T00:00:00" maxDate="2024-08-09T00:00:00"/>
    </cacheField>
    <cacheField name="DIAS EDAD" numFmtId="3">
      <sharedItems containsSemiMixedTypes="0" containsString="0" containsNumber="1" containsInteger="1" minValue="27" maxValue="906"/>
    </cacheField>
    <cacheField name="VALOR FACTURA" numFmtId="4">
      <sharedItems containsSemiMixedTypes="0" containsString="0" containsNumber="1" containsInteger="1" minValue="300721" maxValue="9381835"/>
    </cacheField>
    <cacheField name="NUMERO RADICADO" numFmtId="0">
      <sharedItems containsSemiMixedTypes="0" containsString="0" containsNumber="1" containsInteger="1" minValue="9323" maxValue="11843"/>
    </cacheField>
    <cacheField name="FECHA RADICADO" numFmtId="14">
      <sharedItems containsSemiMixedTypes="0" containsNonDate="0" containsDate="1" containsString="0" minDate="2022-04-08T00:00:00" maxDate="2024-09-04T00:00:00"/>
    </cacheField>
    <cacheField name="VALOR SALDO IPS" numFmtId="165">
      <sharedItems containsSemiMixedTypes="0" containsString="0" containsNumber="1" containsInteger="1" minValue="150000" maxValue="6959528"/>
    </cacheField>
    <cacheField name="Estado de Factura EPS Octubre 29" numFmtId="0">
      <sharedItems count="5">
        <s v="FACTURA NO RADICADA"/>
        <s v="FACTURA DEVUELTA"/>
        <s v="FACTURA CANCELADA PARCIALAMENTE - GLOSA ACEPTADA POR LA IPS"/>
        <s v="FACTURA CANCELADA"/>
        <s v="GLOSA PENDIENTE POR CONCILIAR"/>
      </sharedItems>
    </cacheField>
    <cacheField name="Boxalud" numFmtId="0">
      <sharedItems/>
    </cacheField>
    <cacheField name="Valor Total Bruto" numFmtId="165">
      <sharedItems containsSemiMixedTypes="0" containsString="0" containsNumber="1" containsInteger="1" minValue="0" maxValue="9381835"/>
    </cacheField>
    <cacheField name="Valor Devolucion" numFmtId="165">
      <sharedItems containsSemiMixedTypes="0" containsString="0" containsNumber="1" containsInteger="1" minValue="0" maxValue="6959528"/>
    </cacheField>
    <cacheField name="Valor Glosa Pendiente" numFmtId="165">
      <sharedItems containsSemiMixedTypes="0" containsString="0" containsNumber="1" containsInteger="1" minValue="0" maxValue="1884300"/>
    </cacheField>
    <cacheField name="Observación objeccion" numFmtId="165">
      <sharedItems containsBlank="1" longText="1"/>
    </cacheField>
    <cacheField name="Valor Radicado" numFmtId="165">
      <sharedItems containsSemiMixedTypes="0" containsString="0" containsNumber="1" containsInteger="1" minValue="0" maxValue="9381835"/>
    </cacheField>
    <cacheField name="Valor Glosa Aceptada" numFmtId="165">
      <sharedItems containsSemiMixedTypes="0" containsString="0" containsNumber="1" containsInteger="1" minValue="0" maxValue="251900"/>
    </cacheField>
    <cacheField name="Valor Pagar" numFmtId="165">
      <sharedItems containsSemiMixedTypes="0" containsString="0" containsNumber="1" containsInteger="1" minValue="0" maxValue="8299595"/>
    </cacheField>
    <cacheField name="Por pagar SAP" numFmtId="165">
      <sharedItems containsSemiMixedTypes="0" containsString="0" containsNumber="1" containsInteger="1" minValue="0" maxValue="0"/>
    </cacheField>
    <cacheField name="P. abiertas doc" numFmtId="165">
      <sharedItems containsNonDate="0" containsString="0" containsBlank="1"/>
    </cacheField>
    <cacheField name="Valor compensacion SAP" numFmtId="0">
      <sharedItems containsString="0" containsBlank="1" containsNumber="1" containsInteger="1" minValue="1728518" maxValue="2436592"/>
    </cacheField>
    <cacheField name="Doc compensacion " numFmtId="0">
      <sharedItems containsString="0" containsBlank="1" containsNumber="1" containsInteger="1" minValue="2201558154" maxValue="2201558154"/>
    </cacheField>
    <cacheField name="Fecha de compensacion " numFmtId="0">
      <sharedItems containsBlank="1"/>
    </cacheField>
    <cacheField name="Valor TF" numFmtId="0">
      <sharedItems containsString="0" containsBlank="1" containsNumber="1" containsInteger="1" minValue="4165110" maxValue="4165110"/>
    </cacheField>
    <cacheField name="Fecha de corte" numFmtId="14">
      <sharedItems containsSemiMixedTypes="0" containsNonDate="0" containsDate="1" containsString="0" minDate="2024-09-30T00:00:00" maxDate="2024-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n v="800179870"/>
    <s v="Contributivo"/>
    <n v="1169931"/>
    <s v="800179870_1169931"/>
    <d v="2024-08-16T00:00:00"/>
    <m/>
    <n v="27"/>
    <n v="300721"/>
    <n v="11843"/>
    <d v="2024-09-03T00:00:00"/>
    <n v="300721"/>
    <x v="0"/>
    <s v="Para cargar RIPS o soportes"/>
    <n v="0"/>
    <n v="0"/>
    <n v="0"/>
    <m/>
    <n v="0"/>
    <n v="0"/>
    <n v="0"/>
    <n v="0"/>
    <m/>
    <m/>
    <m/>
    <m/>
    <m/>
    <d v="2024-09-30T00:00:00"/>
  </r>
  <r>
    <n v="800179870"/>
    <s v="Contributivo"/>
    <n v="1158425"/>
    <s v="800179870_1158425"/>
    <d v="2024-05-21T00:00:00"/>
    <d v="2024-06-12T00:00:00"/>
    <n v="110"/>
    <n v="3404380"/>
    <n v="11626"/>
    <d v="2024-06-12T00:00:00"/>
    <n v="3404380"/>
    <x v="1"/>
    <s v="Devuelta"/>
    <n v="0"/>
    <n v="3404380"/>
    <n v="0"/>
    <s v="AUTORIZACION SE DEVUELVE FACTURA CON SOPORTES AL VALIDAR LOS DATOS DELA FACTURA NOCUENTA CON LA AUTORIZACION DE INTERNACION SOLICITARLA AL AREA ENCARGADA CAPAUTORIZACIONES@EPSDELAGENTE.COM.CO ,PARA DARLE TRAMITE ALA FACTURA SUJETA A PERTIENCIA "/>
    <n v="0"/>
    <n v="0"/>
    <n v="0"/>
    <n v="0"/>
    <m/>
    <m/>
    <m/>
    <m/>
    <m/>
    <d v="2024-09-30T00:00:00"/>
  </r>
  <r>
    <n v="800179870"/>
    <s v="Contributivo"/>
    <n v="1154550"/>
    <s v="800179870_1154550"/>
    <d v="2024-04-18T00:00:00"/>
    <d v="2024-05-08T00:00:00"/>
    <n v="145"/>
    <n v="1853314"/>
    <n v="11513"/>
    <d v="2024-05-08T00:00:00"/>
    <n v="1853314"/>
    <x v="1"/>
    <s v="Devuelta"/>
    <n v="0"/>
    <n v="1853314"/>
    <n v="0"/>
    <s v="autorizacion se devuelve factura con soportes completos al validar los datos dela factura no cuenta con la autorizacion de internacion ,solicitarla al area encargada capautorizaciones@epsdelagente.com.co y radicar buzon de autorizaciones, sujeta apertinencia"/>
    <n v="0"/>
    <n v="0"/>
    <n v="0"/>
    <n v="0"/>
    <m/>
    <m/>
    <m/>
    <m/>
    <m/>
    <d v="2024-09-30T00:00:00"/>
  </r>
  <r>
    <n v="800179870"/>
    <s v="Contributivo"/>
    <n v="1154736"/>
    <s v="800179870_1154736"/>
    <d v="2024-04-18T00:00:00"/>
    <d v="2024-05-08T00:00:00"/>
    <n v="145"/>
    <n v="3825983"/>
    <n v="11513"/>
    <d v="2024-05-08T00:00:00"/>
    <n v="3825983"/>
    <x v="1"/>
    <s v="Devuelta"/>
    <n v="0"/>
    <n v="3825983"/>
    <n v="0"/>
    <s v="autorizacion Se deveulve fctura con soportes completos al validar los datos dela factura no cuenta con la autorizacion de urgencia , usuario suspendido, solicitar al areaencargadacapautorizaciones@epsdelagente.com.co, para darle tramite ala factura,sujeta apertinencia"/>
    <n v="0"/>
    <n v="0"/>
    <n v="0"/>
    <n v="0"/>
    <m/>
    <m/>
    <m/>
    <m/>
    <m/>
    <d v="2024-09-30T00:00:00"/>
  </r>
  <r>
    <n v="800179870"/>
    <s v="Contributivo"/>
    <n v="1134842"/>
    <s v="800179870_1134842"/>
    <d v="2023-11-11T00:00:00"/>
    <d v="2024-04-12T00:00:00"/>
    <n v="293"/>
    <n v="1980418"/>
    <n v="11103"/>
    <d v="2023-12-12T00:00:00"/>
    <n v="1980418"/>
    <x v="2"/>
    <s v="Finalizada"/>
    <n v="1980418"/>
    <n v="0"/>
    <n v="0"/>
    <m/>
    <n v="1980418"/>
    <n v="251900"/>
    <n v="1728518"/>
    <n v="0"/>
    <m/>
    <n v="1728518"/>
    <n v="2201558154"/>
    <s v="28.10.2024"/>
    <n v="4165110"/>
    <d v="2024-09-30T00:00:00"/>
  </r>
  <r>
    <n v="800179870"/>
    <s v="Contributivo"/>
    <n v="1124420"/>
    <s v="800179870_1124420"/>
    <d v="2023-08-20T00:00:00"/>
    <d v="2024-05-02T00:00:00"/>
    <n v="318"/>
    <n v="4808984"/>
    <n v="11040"/>
    <d v="2023-11-17T00:00:00"/>
    <n v="4808984"/>
    <x v="1"/>
    <s v="Devuelta"/>
    <n v="0"/>
    <n v="4808984"/>
    <n v="0"/>
    <s v="se sostiene devolucion , se devuelve factura con soportes completos al validar losa datos la factura no cuenta con autorización de internación  y los procedimientos pendiente auditoria solicitar la autorización al área encargada ,capautorizaciones@epsdelagente.com.co, para darle tramite ala factura .radicar en el portal de autorizaciones,sujeta a pertinencia "/>
    <n v="0"/>
    <n v="0"/>
    <n v="0"/>
    <n v="0"/>
    <m/>
    <m/>
    <m/>
    <m/>
    <m/>
    <d v="2024-09-30T00:00:00"/>
  </r>
  <r>
    <n v="800179870"/>
    <s v="Contributivo"/>
    <n v="1118756"/>
    <s v="800179870_1118756"/>
    <d v="2023-07-06T00:00:00"/>
    <d v="2024-04-12T00:00:00"/>
    <n v="413"/>
    <n v="2436592"/>
    <n v="10769"/>
    <d v="2023-08-14T00:00:00"/>
    <n v="2436592"/>
    <x v="3"/>
    <s v="Finalizada"/>
    <n v="2436592"/>
    <n v="0"/>
    <n v="0"/>
    <m/>
    <n v="2436592"/>
    <n v="0"/>
    <n v="2436592"/>
    <n v="0"/>
    <m/>
    <n v="2436592"/>
    <n v="2201558154"/>
    <s v="28.10.2024"/>
    <n v="4165110"/>
    <d v="2024-09-30T00:00:00"/>
  </r>
  <r>
    <n v="800179870"/>
    <s v="Contributivo"/>
    <n v="1118617"/>
    <s v="800179870_1118617"/>
    <d v="2023-07-10T00:00:00"/>
    <d v="2024-05-02T00:00:00"/>
    <n v="413"/>
    <n v="1992467"/>
    <n v="10769"/>
    <d v="2023-08-14T00:00:00"/>
    <n v="1992467"/>
    <x v="1"/>
    <s v="Devuelta"/>
    <n v="0"/>
    <n v="1992467"/>
    <n v="0"/>
    <s v="autorizacion intenacion se sostiene devolucion al validar los datos dela factura no cuenta con la autorizacion de internacion , soliciatrla al area encargada,capautorizaciones@epsdelagente.com.co,y radicar buzon de autorizaciones,sujeta apertinencia"/>
    <n v="0"/>
    <n v="0"/>
    <n v="0"/>
    <n v="0"/>
    <m/>
    <m/>
    <m/>
    <m/>
    <m/>
    <d v="2024-09-30T00:00:00"/>
  </r>
  <r>
    <n v="800179870"/>
    <s v="Contributivo"/>
    <n v="1118050"/>
    <s v="800179870_1118050"/>
    <d v="2023-06-29T00:00:00"/>
    <d v="2024-05-02T00:00:00"/>
    <n v="441"/>
    <n v="1341947"/>
    <n v="10685"/>
    <d v="2023-07-17T00:00:00"/>
    <n v="1341947"/>
    <x v="1"/>
    <s v="Devuelta"/>
    <n v="0"/>
    <n v="1341947"/>
    <n v="0"/>
    <s v="autorizacion de internacion Se sostiene devolucion al validar los datos dela factura no cuenta con al autorizacion de internacion,solicitarla al areaencargadacapautorizacioones@epsdelagente.com.co.radicar buzon ,sujeta apertinencia "/>
    <n v="0"/>
    <n v="0"/>
    <n v="0"/>
    <n v="0"/>
    <m/>
    <m/>
    <m/>
    <m/>
    <m/>
    <d v="2024-09-30T00:00:00"/>
  </r>
  <r>
    <n v="800179870"/>
    <s v="Contributivo"/>
    <n v="1098884"/>
    <s v="800179870_1098884"/>
    <d v="2023-01-22T00:00:00"/>
    <d v="2024-04-12T00:00:00"/>
    <n v="594"/>
    <n v="343603"/>
    <n v="10239"/>
    <d v="2023-02-14T00:00:00"/>
    <n v="343603"/>
    <x v="1"/>
    <s v="Devuelta"/>
    <n v="343603"/>
    <n v="343603"/>
    <n v="0"/>
    <s v="autorizacion se sostiene devolucion al vlaidar los servicios no cuenta con la autorizacion de los servicios prestado se valida correos y capautorizaciones ,valida paciente no se encuentra activo .soliciatrla la autorizacion ala capautorizaciones@epsdela gente.com.co. "/>
    <n v="343603"/>
    <n v="0"/>
    <n v="0"/>
    <n v="0"/>
    <m/>
    <m/>
    <m/>
    <m/>
    <m/>
    <d v="2024-09-30T00:00:00"/>
  </r>
  <r>
    <n v="800179870"/>
    <s v="Contributivo"/>
    <n v="1071754"/>
    <s v="800179870_1071754"/>
    <d v="2022-07-31T00:00:00"/>
    <d v="2024-05-02T00:00:00"/>
    <n v="774"/>
    <n v="9381835"/>
    <n v="9648"/>
    <d v="2022-08-18T00:00:00"/>
    <n v="1082240"/>
    <x v="4"/>
    <s v="Para respuesta a prestador"/>
    <n v="9381835"/>
    <n v="0"/>
    <n v="1082240"/>
    <s v="pertinencia medica dr diego collazos SE OBJETA 10M002, CANTIDAD 4, POR LOS DIAS 25-26-27-28 DE JUNIO DE 2022, SE EVIDENCIA INOPORTUNIDAD EN PROCEDIMIENTO QUIRURGICO ORDENADO POR ORTOPEDISTA EN LOS DIAS MENCIONADOS, A A LA ESPERA DE AUTORIZACION Y POSTERIORMENTE A LA ESPERA DE MATERIAL DE OSTEOSINTESIS.  "/>
    <n v="9381835"/>
    <n v="0"/>
    <n v="8299595"/>
    <n v="0"/>
    <m/>
    <m/>
    <m/>
    <m/>
    <m/>
    <d v="2024-09-30T00:00:00"/>
  </r>
  <r>
    <n v="800179870"/>
    <s v="Contributivo"/>
    <n v="1062385"/>
    <s v="800179870_1062385"/>
    <d v="2022-05-16T00:00:00"/>
    <d v="2024-06-04T00:00:00"/>
    <n v="836"/>
    <n v="6684550"/>
    <n v="9482"/>
    <d v="2022-06-17T00:00:00"/>
    <n v="6684550"/>
    <x v="1"/>
    <s v="Devuelta"/>
    <n v="0"/>
    <n v="6684550"/>
    <n v="0"/>
    <s v="AUTORIZACION SE DEVUELVE FACTURA CON SOPORTES COMPLETOS AL VALIDAR LOS DATOS DE LA FACTURA EL SERVICIO DE TRANSPORTE NO CUENTA CON LA AUTORIZACION SOLICITARLA AL AREAENCARGDA CAPAUTORIZACIONES@EPSDELAGENTE.COM.CO PARA DARLE TRAMITE ALA FACTURA SUJETA APERTINCIA"/>
    <n v="0"/>
    <n v="0"/>
    <n v="0"/>
    <n v="0"/>
    <m/>
    <m/>
    <m/>
    <m/>
    <m/>
    <d v="2024-09-30T00:00:00"/>
  </r>
  <r>
    <n v="800179870"/>
    <s v="Contributivo"/>
    <n v="1055397"/>
    <s v="800179870_1055397"/>
    <d v="2022-03-26T00:00:00"/>
    <d v="2024-05-02T00:00:00"/>
    <n v="906"/>
    <n v="4909802"/>
    <n v="9323"/>
    <d v="2022-04-08T00:00:00"/>
    <n v="1796598"/>
    <x v="4"/>
    <s v="Para respuesta a prestador"/>
    <n v="4909802"/>
    <n v="0"/>
    <n v="1884300"/>
    <s v="pertinencia medica dr diego collazos SE OBJETA 10M002, CANTIDAD 4, POR LOS DAIS 21-22-23-24 DE MARZO DE 2022, TENIA ORDENES DE ESTUDIOS DE ENDOSCOPIA Y TOMOGRAFIA DE ABDOMEN PARA TOMA DE CONDUCTAS ADICIONALES DESDE EL DIA 20-03, SE EVIDENCIA LA REALIZACION DE LOS ESTUDIOS HASTA EL DIA 25 POSTERIORMENTE CON LA INFORMACION OBTENIDA EN LOS ESTUDIOS MENCIONADOS SE DA EGRESO AL PACIENTE.  SE OBJETA 879420, NO SE EVIDENCIA LA INTERPRETACION DEL ESTUDIO POR PARTE DEL MEDICO SOLICITANTE, CON BASE A LO ANTEIROR NO APORTA AL MANEJO DEL PACIENTE.   "/>
    <n v="4909802"/>
    <n v="0"/>
    <n v="3025502"/>
    <n v="0"/>
    <m/>
    <m/>
    <m/>
    <m/>
    <m/>
    <d v="2024-09-30T00:00:00"/>
  </r>
  <r>
    <n v="800179870"/>
    <s v="Subsidiado"/>
    <n v="1165185"/>
    <s v="800179870_1165185"/>
    <d v="2024-07-14T00:00:00"/>
    <d v="2024-08-08T00:00:00"/>
    <n v="53"/>
    <n v="6959528"/>
    <n v="11784"/>
    <d v="2024-08-08T00:00:00"/>
    <n v="6959528"/>
    <x v="1"/>
    <s v="Devuelta"/>
    <n v="0"/>
    <n v="6959528"/>
    <n v="0"/>
    <s v="autorizacion se realiza devolucion al validar no cuenta con la autorizacion de internacion , no se evidencia el cierrre final del evento , radicar la factura con los soportes al area encargada capautorizaciones@epsdelagente.com.co,para realiza el cierre final y ,sujeta a pertinencia medica. "/>
    <n v="0"/>
    <n v="0"/>
    <n v="0"/>
    <n v="0"/>
    <m/>
    <m/>
    <m/>
    <m/>
    <m/>
    <d v="2024-09-30T00:00:00"/>
  </r>
  <r>
    <n v="800179870"/>
    <s v="Subsidiado"/>
    <n v="1101447"/>
    <s v="800179870_1101447"/>
    <d v="2023-02-09T00:00:00"/>
    <d v="2024-05-02T00:00:00"/>
    <n v="569"/>
    <n v="3832154"/>
    <n v="10285"/>
    <d v="2023-03-11T00:00:00"/>
    <n v="3832154"/>
    <x v="1"/>
    <s v="Devuelta"/>
    <n v="3832154"/>
    <n v="3832154"/>
    <n v="0"/>
    <s v="autorizacion de internacion se sostiene devolucion al validar los datos dela factura ,no cuenta con la autorizacion de internacion , solicitarla al area encargada capautorizaciones@epsdelagente.com.co,radicar buzon de autorizaciones,sujeta apertinencia"/>
    <n v="3832154"/>
    <n v="0"/>
    <n v="0"/>
    <n v="0"/>
    <m/>
    <m/>
    <m/>
    <m/>
    <m/>
    <d v="2024-09-30T00:00:00"/>
  </r>
  <r>
    <n v="800179870"/>
    <s v="Subsidiado"/>
    <n v="1069381"/>
    <s v="800179870_1069381"/>
    <d v="2022-07-02T00:00:00"/>
    <d v="2024-05-02T00:00:00"/>
    <n v="774"/>
    <n v="5003700"/>
    <n v="9647"/>
    <d v="2022-08-18T00:00:00"/>
    <n v="150000"/>
    <x v="4"/>
    <s v="Para respuesta a prestador"/>
    <n v="5003700"/>
    <n v="0"/>
    <n v="150000"/>
    <s v="pertinencia medica dr diego collazos SE OBJETA 890480, NO JUSTIFICADA, SE EVIDENCIA EN MANEJO POR MEDICINA INTERNA CON PAUTA ANTIBIOTICA, LA VALORACION DEL ORTOPEDISTA NO SE JUSTIFICA NO MODIFICA NI ADICIONA MANEJO AL PACIENTE   SE OBJETA 890602, NO JUSTIFICADA, SE EVIDENCIA EN MANEJO POR MEDICINA INTERNA CON PAUTA ANTIBIOTICA, LA VALORACION DEL ORTOPEDISTA NO SE JUSTIFICA NO MODIFICA NI ADICIONA MANEJO AL PACIENTE    "/>
    <n v="5003700"/>
    <n v="0"/>
    <n v="4853700"/>
    <n v="0"/>
    <m/>
    <m/>
    <m/>
    <m/>
    <m/>
    <d v="2024-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4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9" firstHeaderRow="0" firstDataRow="1" firstDataCol="1"/>
  <pivotFields count="27">
    <pivotField numFmtId="1" showAll="0"/>
    <pivotField showAll="0"/>
    <pivotField showAll="0"/>
    <pivotField showAll="0"/>
    <pivotField numFmtId="14" showAll="0"/>
    <pivotField showAll="0"/>
    <pivotField numFmtId="3" showAll="0"/>
    <pivotField numFmtId="4" showAll="0"/>
    <pivotField showAll="0"/>
    <pivotField numFmtId="14" showAll="0"/>
    <pivotField dataField="1" numFmtId="165" showAll="0"/>
    <pivotField axis="axisRow" dataField="1" showAll="0">
      <items count="6">
        <item x="3"/>
        <item x="2"/>
        <item x="1"/>
        <item x="0"/>
        <item x="4"/>
        <item t="default"/>
      </items>
    </pivotField>
    <pivotField showAll="0"/>
    <pivotField numFmtId="165" showAll="0"/>
    <pivotField numFmtId="165" showAll="0"/>
    <pivotField numFmtId="165" showAll="0"/>
    <pivotField showAll="0"/>
    <pivotField numFmtId="165" showAll="0"/>
    <pivotField dataField="1" numFmtId="165" showAll="0"/>
    <pivotField numFmtId="165" showAll="0"/>
    <pivotField numFmtId="165" showAll="0"/>
    <pivotField showAll="0"/>
    <pivotField showAll="0"/>
    <pivotField showAll="0"/>
    <pivotField showAll="0"/>
    <pivotField showAll="0"/>
    <pivotField numFmtId="14" showAll="0"/>
  </pivotFields>
  <rowFields count="1">
    <field x="11"/>
  </rowFields>
  <rowItems count="6">
    <i>
      <x/>
    </i>
    <i>
      <x v="1"/>
    </i>
    <i>
      <x v="2"/>
    </i>
    <i>
      <x v="3"/>
    </i>
    <i>
      <x v="4"/>
    </i>
    <i t="grand">
      <x/>
    </i>
  </rowItems>
  <colFields count="1">
    <field x="-2"/>
  </colFields>
  <colItems count="3">
    <i>
      <x/>
    </i>
    <i i="1">
      <x v="1"/>
    </i>
    <i i="2">
      <x v="2"/>
    </i>
  </colItems>
  <dataFields count="3">
    <dataField name="Cant. Facturas " fld="11" subtotal="count" baseField="0" baseItem="0"/>
    <dataField name="Suma de VALOR SALDO IPS" fld="10" baseField="0" baseItem="0" numFmtId="165"/>
    <dataField name="Valor Glosa Aceptada " fld="18" baseField="0" baseItem="0" numFmtId="165"/>
  </dataFields>
  <formats count="17">
    <format dxfId="16">
      <pivotArea outline="0" collapsedLevelsAreSubtotals="1" fieldPosition="0">
        <references count="1">
          <reference field="4294967294" count="1" selected="0">
            <x v="2"/>
          </reference>
        </references>
      </pivotArea>
    </format>
    <format dxfId="15">
      <pivotArea dataOnly="0" labelOnly="1" outline="0" fieldPosition="0">
        <references count="1">
          <reference field="4294967294" count="1">
            <x v="2"/>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2"/>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pane ySplit="1" topLeftCell="A2" activePane="bottomLeft" state="frozen"/>
      <selection pane="bottomLeft" activeCell="C15" sqref="C15"/>
    </sheetView>
  </sheetViews>
  <sheetFormatPr baseColWidth="10" defaultColWidth="9.1796875" defaultRowHeight="14.5" x14ac:dyDescent="0.35"/>
  <cols>
    <col min="1" max="1" width="10" bestFit="1" customWidth="1"/>
    <col min="5" max="5" width="6.54296875" customWidth="1"/>
    <col min="6" max="6" width="13.1796875" bestFit="1" customWidth="1"/>
    <col min="9" max="9" width="13.1796875" bestFit="1" customWidth="1"/>
  </cols>
  <sheetData>
    <row r="1" spans="1:9" ht="34.5" customHeight="1" thickBot="1" x14ac:dyDescent="0.4">
      <c r="A1" s="1" t="s">
        <v>0</v>
      </c>
      <c r="B1" s="1" t="s">
        <v>1</v>
      </c>
      <c r="C1" s="1" t="s">
        <v>2</v>
      </c>
      <c r="D1" s="2" t="s">
        <v>3</v>
      </c>
      <c r="E1" s="3" t="s">
        <v>4</v>
      </c>
      <c r="F1" s="4" t="s">
        <v>5</v>
      </c>
      <c r="G1" s="1" t="s">
        <v>6</v>
      </c>
      <c r="H1" s="1" t="s">
        <v>7</v>
      </c>
      <c r="I1" s="5" t="s">
        <v>8</v>
      </c>
    </row>
    <row r="2" spans="1:9" x14ac:dyDescent="0.35">
      <c r="A2" s="12">
        <v>800179870</v>
      </c>
      <c r="B2" s="6" t="s">
        <v>10</v>
      </c>
      <c r="C2" s="6">
        <v>1169931</v>
      </c>
      <c r="D2" s="7">
        <v>45520</v>
      </c>
      <c r="E2" s="8">
        <v>27</v>
      </c>
      <c r="F2" s="9">
        <v>300721</v>
      </c>
      <c r="G2" s="6">
        <v>11843</v>
      </c>
      <c r="H2" s="7">
        <v>45538</v>
      </c>
      <c r="I2" s="11">
        <v>300721</v>
      </c>
    </row>
    <row r="3" spans="1:9" x14ac:dyDescent="0.35">
      <c r="A3" s="12">
        <v>800179870</v>
      </c>
      <c r="B3" s="6" t="s">
        <v>10</v>
      </c>
      <c r="C3" s="6">
        <v>1158425</v>
      </c>
      <c r="D3" s="7">
        <v>45433</v>
      </c>
      <c r="E3" s="8">
        <v>110</v>
      </c>
      <c r="F3" s="9">
        <v>3404380</v>
      </c>
      <c r="G3" s="6">
        <v>11626</v>
      </c>
      <c r="H3" s="7">
        <v>45455</v>
      </c>
      <c r="I3" s="11">
        <v>3404380</v>
      </c>
    </row>
    <row r="4" spans="1:9" x14ac:dyDescent="0.35">
      <c r="A4" s="12">
        <v>800179870</v>
      </c>
      <c r="B4" s="6" t="s">
        <v>10</v>
      </c>
      <c r="C4" s="6">
        <v>1154550</v>
      </c>
      <c r="D4" s="7">
        <v>45400</v>
      </c>
      <c r="E4" s="8">
        <v>145</v>
      </c>
      <c r="F4" s="9">
        <v>1853314</v>
      </c>
      <c r="G4" s="6">
        <v>11513</v>
      </c>
      <c r="H4" s="7">
        <v>45420</v>
      </c>
      <c r="I4" s="11">
        <v>1853314</v>
      </c>
    </row>
    <row r="5" spans="1:9" x14ac:dyDescent="0.35">
      <c r="A5" s="12">
        <v>800179870</v>
      </c>
      <c r="B5" s="6" t="s">
        <v>10</v>
      </c>
      <c r="C5" s="6">
        <v>1154736</v>
      </c>
      <c r="D5" s="7">
        <v>45400</v>
      </c>
      <c r="E5" s="8">
        <v>145</v>
      </c>
      <c r="F5" s="9">
        <v>3825983</v>
      </c>
      <c r="G5" s="6">
        <v>11513</v>
      </c>
      <c r="H5" s="7">
        <v>45420</v>
      </c>
      <c r="I5" s="11">
        <v>3825983</v>
      </c>
    </row>
    <row r="6" spans="1:9" x14ac:dyDescent="0.35">
      <c r="A6" s="12">
        <v>800179870</v>
      </c>
      <c r="B6" s="6" t="s">
        <v>10</v>
      </c>
      <c r="C6" s="6">
        <v>1134842</v>
      </c>
      <c r="D6" s="7">
        <v>45241</v>
      </c>
      <c r="E6" s="8">
        <v>293</v>
      </c>
      <c r="F6" s="9">
        <v>1980418</v>
      </c>
      <c r="G6" s="6">
        <v>11103</v>
      </c>
      <c r="H6" s="7">
        <v>45272</v>
      </c>
      <c r="I6" s="11">
        <v>1980418</v>
      </c>
    </row>
    <row r="7" spans="1:9" x14ac:dyDescent="0.35">
      <c r="A7" s="12">
        <v>800179870</v>
      </c>
      <c r="B7" s="6" t="s">
        <v>10</v>
      </c>
      <c r="C7" s="6">
        <v>1124420</v>
      </c>
      <c r="D7" s="7">
        <v>45158</v>
      </c>
      <c r="E7" s="8">
        <v>318</v>
      </c>
      <c r="F7" s="9">
        <v>4808984</v>
      </c>
      <c r="G7" s="6">
        <v>11040</v>
      </c>
      <c r="H7" s="7">
        <v>45247</v>
      </c>
      <c r="I7" s="11">
        <v>4808984</v>
      </c>
    </row>
    <row r="8" spans="1:9" x14ac:dyDescent="0.35">
      <c r="A8" s="12">
        <v>800179870</v>
      </c>
      <c r="B8" s="6" t="s">
        <v>10</v>
      </c>
      <c r="C8" s="6">
        <v>1118756</v>
      </c>
      <c r="D8" s="7">
        <v>45113</v>
      </c>
      <c r="E8" s="8">
        <v>413</v>
      </c>
      <c r="F8" s="9">
        <v>2436592</v>
      </c>
      <c r="G8" s="6">
        <v>10769</v>
      </c>
      <c r="H8" s="7">
        <v>45152</v>
      </c>
      <c r="I8" s="11">
        <v>2436592</v>
      </c>
    </row>
    <row r="9" spans="1:9" x14ac:dyDescent="0.35">
      <c r="A9" s="12">
        <v>800179870</v>
      </c>
      <c r="B9" s="6" t="s">
        <v>10</v>
      </c>
      <c r="C9" s="6">
        <v>1118617</v>
      </c>
      <c r="D9" s="7">
        <v>45117</v>
      </c>
      <c r="E9" s="8">
        <v>413</v>
      </c>
      <c r="F9" s="9">
        <v>1992467</v>
      </c>
      <c r="G9" s="6">
        <v>10769</v>
      </c>
      <c r="H9" s="7">
        <v>45152</v>
      </c>
      <c r="I9" s="11">
        <v>1992467</v>
      </c>
    </row>
    <row r="10" spans="1:9" x14ac:dyDescent="0.35">
      <c r="A10" s="12">
        <v>800179870</v>
      </c>
      <c r="B10" s="6" t="s">
        <v>10</v>
      </c>
      <c r="C10" s="6">
        <v>1118050</v>
      </c>
      <c r="D10" s="7">
        <v>45106</v>
      </c>
      <c r="E10" s="8">
        <v>441</v>
      </c>
      <c r="F10" s="9">
        <v>1341947</v>
      </c>
      <c r="G10" s="6">
        <v>10685</v>
      </c>
      <c r="H10" s="7">
        <v>45124</v>
      </c>
      <c r="I10" s="11">
        <v>1341947</v>
      </c>
    </row>
    <row r="11" spans="1:9" x14ac:dyDescent="0.35">
      <c r="A11" s="12">
        <v>800179870</v>
      </c>
      <c r="B11" s="6" t="s">
        <v>10</v>
      </c>
      <c r="C11" s="6">
        <v>1098884</v>
      </c>
      <c r="D11" s="7">
        <v>44948</v>
      </c>
      <c r="E11" s="8">
        <v>594</v>
      </c>
      <c r="F11" s="9">
        <v>343603</v>
      </c>
      <c r="G11" s="6">
        <v>10239</v>
      </c>
      <c r="H11" s="7">
        <v>44971</v>
      </c>
      <c r="I11" s="11">
        <v>343603</v>
      </c>
    </row>
    <row r="12" spans="1:9" x14ac:dyDescent="0.35">
      <c r="A12" s="12">
        <v>800179870</v>
      </c>
      <c r="B12" s="6" t="s">
        <v>10</v>
      </c>
      <c r="C12" s="6">
        <v>1071754</v>
      </c>
      <c r="D12" s="7">
        <v>44773</v>
      </c>
      <c r="E12" s="8">
        <v>774</v>
      </c>
      <c r="F12" s="9">
        <v>9381835</v>
      </c>
      <c r="G12" s="6">
        <v>9648</v>
      </c>
      <c r="H12" s="7">
        <v>44791</v>
      </c>
      <c r="I12" s="11">
        <v>1082240</v>
      </c>
    </row>
    <row r="13" spans="1:9" x14ac:dyDescent="0.35">
      <c r="A13" s="12">
        <v>800179870</v>
      </c>
      <c r="B13" s="6" t="s">
        <v>10</v>
      </c>
      <c r="C13" s="6">
        <v>1062385</v>
      </c>
      <c r="D13" s="7">
        <v>44697</v>
      </c>
      <c r="E13" s="8">
        <v>836</v>
      </c>
      <c r="F13" s="9">
        <v>6684550</v>
      </c>
      <c r="G13" s="6">
        <v>9482</v>
      </c>
      <c r="H13" s="7">
        <v>44729</v>
      </c>
      <c r="I13" s="11">
        <v>6684550</v>
      </c>
    </row>
    <row r="14" spans="1:9" x14ac:dyDescent="0.35">
      <c r="A14" s="12">
        <v>800179870</v>
      </c>
      <c r="B14" s="6" t="s">
        <v>10</v>
      </c>
      <c r="C14" s="6">
        <v>1055397</v>
      </c>
      <c r="D14" s="7">
        <v>44646</v>
      </c>
      <c r="E14" s="8">
        <v>906</v>
      </c>
      <c r="F14" s="9">
        <v>4909802</v>
      </c>
      <c r="G14" s="6">
        <v>9323</v>
      </c>
      <c r="H14" s="7">
        <v>44659</v>
      </c>
      <c r="I14" s="11">
        <v>1796598</v>
      </c>
    </row>
    <row r="15" spans="1:9" x14ac:dyDescent="0.35">
      <c r="A15" s="12">
        <v>800179870</v>
      </c>
      <c r="B15" s="6" t="s">
        <v>9</v>
      </c>
      <c r="C15" s="6">
        <v>1165185</v>
      </c>
      <c r="D15" s="7">
        <v>45487</v>
      </c>
      <c r="E15" s="8">
        <v>53</v>
      </c>
      <c r="F15" s="9">
        <v>6959528</v>
      </c>
      <c r="G15" s="6">
        <v>11784</v>
      </c>
      <c r="H15" s="7">
        <v>45512</v>
      </c>
      <c r="I15" s="11">
        <v>6959528</v>
      </c>
    </row>
    <row r="16" spans="1:9" x14ac:dyDescent="0.35">
      <c r="A16" s="12">
        <v>800179870</v>
      </c>
      <c r="B16" s="6" t="s">
        <v>9</v>
      </c>
      <c r="C16" s="6">
        <v>1101447</v>
      </c>
      <c r="D16" s="7">
        <v>44966</v>
      </c>
      <c r="E16" s="8">
        <v>569</v>
      </c>
      <c r="F16" s="9">
        <v>3832154</v>
      </c>
      <c r="G16" s="6">
        <v>10285</v>
      </c>
      <c r="H16" s="7">
        <v>44996</v>
      </c>
      <c r="I16" s="11">
        <v>3832154</v>
      </c>
    </row>
    <row r="17" spans="1:9" ht="15" thickBot="1" x14ac:dyDescent="0.4">
      <c r="A17" s="12">
        <v>800179870</v>
      </c>
      <c r="B17" s="6" t="s">
        <v>9</v>
      </c>
      <c r="C17" s="6">
        <v>1069381</v>
      </c>
      <c r="D17" s="7">
        <v>44744</v>
      </c>
      <c r="E17" s="8">
        <v>774</v>
      </c>
      <c r="F17" s="9">
        <v>5003700</v>
      </c>
      <c r="G17" s="6">
        <v>9647</v>
      </c>
      <c r="H17" s="7">
        <v>44791</v>
      </c>
      <c r="I17" s="11">
        <v>150000</v>
      </c>
    </row>
    <row r="18" spans="1:9" ht="15" thickBot="1" x14ac:dyDescent="0.4">
      <c r="A18" s="13"/>
      <c r="B18" s="13"/>
      <c r="C18" s="13"/>
      <c r="D18" s="13"/>
      <c r="E18" s="14"/>
      <c r="F18" s="10">
        <f>SUM(F2:F17)</f>
        <v>59059978</v>
      </c>
      <c r="G18" s="15"/>
      <c r="H18" s="16"/>
      <c r="I18" s="10">
        <f>SUM(I2:I17)</f>
        <v>42793479</v>
      </c>
    </row>
  </sheetData>
  <mergeCells count="2">
    <mergeCell ref="A18:E18"/>
    <mergeCell ref="G18:H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
  <sheetViews>
    <sheetView showGridLines="0" zoomScale="80" zoomScaleNormal="80" workbookViewId="0">
      <selection activeCell="B9" sqref="B9:C9"/>
    </sheetView>
  </sheetViews>
  <sheetFormatPr baseColWidth="10" defaultRowHeight="14.5" x14ac:dyDescent="0.35"/>
  <cols>
    <col min="1" max="1" width="61.26953125" bestFit="1" customWidth="1"/>
    <col min="2" max="2" width="13.6328125" bestFit="1" customWidth="1"/>
    <col min="3" max="3" width="24.54296875" style="39" bestFit="1" customWidth="1"/>
    <col min="4" max="4" width="21.26953125" style="39" customWidth="1"/>
    <col min="5" max="5" width="13.1796875" bestFit="1" customWidth="1"/>
  </cols>
  <sheetData>
    <row r="2" spans="1:5" ht="15" thickBot="1" x14ac:dyDescent="0.4"/>
    <row r="3" spans="1:5" ht="15" thickBot="1" x14ac:dyDescent="0.4">
      <c r="A3" s="107" t="s">
        <v>69</v>
      </c>
      <c r="B3" s="112" t="s">
        <v>71</v>
      </c>
      <c r="C3" s="113" t="s">
        <v>96</v>
      </c>
      <c r="D3" s="110" t="s">
        <v>72</v>
      </c>
    </row>
    <row r="4" spans="1:5" x14ac:dyDescent="0.35">
      <c r="A4" s="108" t="s">
        <v>67</v>
      </c>
      <c r="B4" s="111">
        <v>1</v>
      </c>
      <c r="C4" s="113">
        <v>2436592</v>
      </c>
      <c r="D4" s="104">
        <v>0</v>
      </c>
      <c r="E4" s="103">
        <f>GETPIVOTDATA("Suma de VALOR SALDO IPS",$A$3,"Estado de Factura EPS Octubre 29","FACTURA CANCELADA")+E5</f>
        <v>4165110</v>
      </c>
    </row>
    <row r="5" spans="1:5" x14ac:dyDescent="0.35">
      <c r="A5" s="40" t="s">
        <v>68</v>
      </c>
      <c r="B5" s="42">
        <v>1</v>
      </c>
      <c r="C5" s="114">
        <v>1980418</v>
      </c>
      <c r="D5" s="105">
        <v>251900</v>
      </c>
      <c r="E5" s="39">
        <f>GETPIVOTDATA("Suma de VALOR SALDO IPS",$A$3,"Estado de Factura EPS Octubre 29","FACTURA CANCELADA PARCIALAMENTE - GLOSA ACEPTADA POR LA IPS")-GETPIVOTDATA("Valor Glosa Aceptada ",$A$3,"Estado de Factura EPS Octubre 29","FACTURA CANCELADA PARCIALAMENTE - GLOSA ACEPTADA POR LA IPS")</f>
        <v>1728518</v>
      </c>
    </row>
    <row r="6" spans="1:5" x14ac:dyDescent="0.35">
      <c r="A6" s="40" t="s">
        <v>61</v>
      </c>
      <c r="B6" s="42">
        <v>10</v>
      </c>
      <c r="C6" s="114">
        <v>35046910</v>
      </c>
      <c r="D6" s="105">
        <v>0</v>
      </c>
    </row>
    <row r="7" spans="1:5" x14ac:dyDescent="0.35">
      <c r="A7" s="40" t="s">
        <v>62</v>
      </c>
      <c r="B7" s="42">
        <v>1</v>
      </c>
      <c r="C7" s="114">
        <v>300721</v>
      </c>
      <c r="D7" s="105">
        <v>0</v>
      </c>
    </row>
    <row r="8" spans="1:5" ht="15" thickBot="1" x14ac:dyDescent="0.4">
      <c r="A8" s="41" t="s">
        <v>63</v>
      </c>
      <c r="B8" s="42">
        <v>3</v>
      </c>
      <c r="C8" s="114">
        <v>3028838</v>
      </c>
      <c r="D8" s="105">
        <v>0</v>
      </c>
    </row>
    <row r="9" spans="1:5" ht="15" thickBot="1" x14ac:dyDescent="0.4">
      <c r="A9" s="109" t="s">
        <v>70</v>
      </c>
      <c r="B9" s="43">
        <v>16</v>
      </c>
      <c r="C9" s="115">
        <v>42793479</v>
      </c>
      <c r="D9" s="106">
        <v>251900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showGridLines="0" zoomScale="80" zoomScaleNormal="80" workbookViewId="0">
      <selection activeCell="A3" sqref="A3"/>
    </sheetView>
  </sheetViews>
  <sheetFormatPr baseColWidth="10" defaultColWidth="9.1796875" defaultRowHeight="14.5" x14ac:dyDescent="0.35"/>
  <cols>
    <col min="1" max="1" width="10.08984375" style="17" bestFit="1" customWidth="1"/>
    <col min="2" max="2" width="11.1796875" style="17" bestFit="1" customWidth="1"/>
    <col min="3" max="3" width="9.26953125" style="17" bestFit="1" customWidth="1"/>
    <col min="4" max="4" width="18.54296875" style="17" bestFit="1" customWidth="1"/>
    <col min="5" max="5" width="10.81640625" style="17" bestFit="1" customWidth="1"/>
    <col min="6" max="6" width="14" style="17" customWidth="1"/>
    <col min="7" max="7" width="6.54296875" style="17" customWidth="1"/>
    <col min="8" max="8" width="13.26953125" style="17" bestFit="1" customWidth="1"/>
    <col min="9" max="9" width="12.1796875" style="17" customWidth="1"/>
    <col min="10" max="10" width="10.81640625" style="17" bestFit="1" customWidth="1"/>
    <col min="11" max="11" width="13.6328125" style="19" bestFit="1" customWidth="1"/>
    <col min="12" max="12" width="17.7265625" style="17" customWidth="1"/>
    <col min="13" max="13" width="9.1796875" style="17"/>
    <col min="14" max="14" width="12.6328125" style="17" customWidth="1"/>
    <col min="15" max="15" width="13.26953125" style="17" customWidth="1"/>
    <col min="16" max="16" width="11.81640625" style="17" customWidth="1"/>
    <col min="17" max="17" width="14.1796875" style="17" customWidth="1"/>
    <col min="18" max="18" width="11.81640625" style="17" customWidth="1"/>
    <col min="19" max="19" width="12.453125" style="17" customWidth="1"/>
    <col min="20" max="20" width="13.1796875" style="17" bestFit="1" customWidth="1"/>
    <col min="21" max="22" width="13.1796875" style="17" customWidth="1"/>
    <col min="23" max="23" width="17.453125" style="17" bestFit="1" customWidth="1"/>
    <col min="24" max="25" width="13.54296875" style="17" bestFit="1" customWidth="1"/>
    <col min="26" max="26" width="10.6328125" style="17" bestFit="1" customWidth="1"/>
    <col min="27" max="27" width="10.81640625" style="17" bestFit="1" customWidth="1"/>
    <col min="28" max="16384" width="9.1796875" style="17"/>
  </cols>
  <sheetData>
    <row r="1" spans="1:27" x14ac:dyDescent="0.35">
      <c r="K1" s="20">
        <f>SUBTOTAL(9,K3:K18)</f>
        <v>42793479</v>
      </c>
      <c r="N1" s="20">
        <f t="shared" ref="N1:U1" si="0">SUBTOTAL(9,N3:N18)</f>
        <v>27888104</v>
      </c>
      <c r="O1" s="20">
        <f t="shared" si="0"/>
        <v>35046910</v>
      </c>
      <c r="P1" s="20">
        <f>SUBTOTAL(9,P3:P18)</f>
        <v>3116540</v>
      </c>
      <c r="Q1" s="20"/>
      <c r="R1" s="20">
        <f t="shared" si="0"/>
        <v>27888104</v>
      </c>
      <c r="S1" s="20">
        <f t="shared" si="0"/>
        <v>251900</v>
      </c>
      <c r="T1" s="20">
        <f t="shared" si="0"/>
        <v>20343907</v>
      </c>
      <c r="U1" s="20">
        <f t="shared" si="0"/>
        <v>0</v>
      </c>
      <c r="V1" s="20"/>
    </row>
    <row r="2" spans="1:27" s="18" customFormat="1" ht="34.5" customHeight="1" x14ac:dyDescent="0.35">
      <c r="A2" s="21" t="s">
        <v>0</v>
      </c>
      <c r="B2" s="21" t="s">
        <v>1</v>
      </c>
      <c r="C2" s="21" t="s">
        <v>2</v>
      </c>
      <c r="D2" s="22" t="s">
        <v>12</v>
      </c>
      <c r="E2" s="21" t="s">
        <v>3</v>
      </c>
      <c r="F2" s="23" t="s">
        <v>29</v>
      </c>
      <c r="G2" s="24" t="s">
        <v>4</v>
      </c>
      <c r="H2" s="25" t="s">
        <v>5</v>
      </c>
      <c r="I2" s="21" t="s">
        <v>6</v>
      </c>
      <c r="J2" s="21" t="s">
        <v>7</v>
      </c>
      <c r="K2" s="26" t="s">
        <v>11</v>
      </c>
      <c r="L2" s="33" t="s">
        <v>30</v>
      </c>
      <c r="M2" s="34" t="s">
        <v>31</v>
      </c>
      <c r="N2" s="35" t="s">
        <v>36</v>
      </c>
      <c r="O2" s="36" t="s">
        <v>37</v>
      </c>
      <c r="P2" s="36" t="s">
        <v>40</v>
      </c>
      <c r="Q2" s="36" t="s">
        <v>50</v>
      </c>
      <c r="R2" s="35" t="s">
        <v>38</v>
      </c>
      <c r="S2" s="35" t="s">
        <v>39</v>
      </c>
      <c r="T2" s="35" t="s">
        <v>41</v>
      </c>
      <c r="U2" s="38" t="s">
        <v>49</v>
      </c>
      <c r="V2" s="38" t="s">
        <v>48</v>
      </c>
      <c r="W2" s="37" t="s">
        <v>43</v>
      </c>
      <c r="X2" s="37" t="s">
        <v>44</v>
      </c>
      <c r="Y2" s="37" t="s">
        <v>45</v>
      </c>
      <c r="Z2" s="37" t="s">
        <v>46</v>
      </c>
      <c r="AA2" s="35" t="s">
        <v>47</v>
      </c>
    </row>
    <row r="3" spans="1:27" x14ac:dyDescent="0.35">
      <c r="A3" s="27">
        <v>800179870</v>
      </c>
      <c r="B3" s="28" t="s">
        <v>10</v>
      </c>
      <c r="C3" s="28">
        <v>1169931</v>
      </c>
      <c r="D3" s="28" t="s">
        <v>13</v>
      </c>
      <c r="E3" s="29">
        <v>45520</v>
      </c>
      <c r="F3" s="29"/>
      <c r="G3" s="30">
        <v>27</v>
      </c>
      <c r="H3" s="31">
        <v>300721</v>
      </c>
      <c r="I3" s="28">
        <v>11843</v>
      </c>
      <c r="J3" s="29">
        <v>45538</v>
      </c>
      <c r="K3" s="32">
        <v>300721</v>
      </c>
      <c r="L3" s="28" t="s">
        <v>62</v>
      </c>
      <c r="M3" s="28" t="s">
        <v>32</v>
      </c>
      <c r="N3" s="32">
        <v>0</v>
      </c>
      <c r="O3" s="32">
        <v>0</v>
      </c>
      <c r="P3" s="32">
        <v>0</v>
      </c>
      <c r="Q3" s="32"/>
      <c r="R3" s="32">
        <v>0</v>
      </c>
      <c r="S3" s="32">
        <v>0</v>
      </c>
      <c r="T3" s="32">
        <v>0</v>
      </c>
      <c r="U3" s="32">
        <v>0</v>
      </c>
      <c r="V3" s="32"/>
      <c r="W3" s="28"/>
      <c r="X3" s="28"/>
      <c r="Y3" s="28"/>
      <c r="Z3" s="28"/>
      <c r="AA3" s="29">
        <v>45565</v>
      </c>
    </row>
    <row r="4" spans="1:27" x14ac:dyDescent="0.35">
      <c r="A4" s="27">
        <v>800179870</v>
      </c>
      <c r="B4" s="28" t="s">
        <v>10</v>
      </c>
      <c r="C4" s="28">
        <v>1158425</v>
      </c>
      <c r="D4" s="28" t="s">
        <v>14</v>
      </c>
      <c r="E4" s="29">
        <v>45433</v>
      </c>
      <c r="F4" s="29">
        <v>45455</v>
      </c>
      <c r="G4" s="30">
        <v>110</v>
      </c>
      <c r="H4" s="31">
        <v>3404380</v>
      </c>
      <c r="I4" s="28">
        <v>11626</v>
      </c>
      <c r="J4" s="29">
        <v>45455</v>
      </c>
      <c r="K4" s="32">
        <v>3404380</v>
      </c>
      <c r="L4" s="28" t="s">
        <v>61</v>
      </c>
      <c r="M4" s="28" t="s">
        <v>33</v>
      </c>
      <c r="N4" s="32">
        <v>0</v>
      </c>
      <c r="O4" s="32">
        <v>3404380</v>
      </c>
      <c r="P4" s="32">
        <v>0</v>
      </c>
      <c r="Q4" s="32" t="s">
        <v>51</v>
      </c>
      <c r="R4" s="32">
        <v>0</v>
      </c>
      <c r="S4" s="32">
        <v>0</v>
      </c>
      <c r="T4" s="32">
        <v>0</v>
      </c>
      <c r="U4" s="32">
        <v>0</v>
      </c>
      <c r="V4" s="32"/>
      <c r="W4" s="28"/>
      <c r="X4" s="28"/>
      <c r="Y4" s="28"/>
      <c r="Z4" s="28"/>
      <c r="AA4" s="29">
        <v>45565</v>
      </c>
    </row>
    <row r="5" spans="1:27" x14ac:dyDescent="0.35">
      <c r="A5" s="27">
        <v>800179870</v>
      </c>
      <c r="B5" s="28" t="s">
        <v>10</v>
      </c>
      <c r="C5" s="28">
        <v>1154550</v>
      </c>
      <c r="D5" s="28" t="s">
        <v>15</v>
      </c>
      <c r="E5" s="29">
        <v>45400</v>
      </c>
      <c r="F5" s="29">
        <v>45420</v>
      </c>
      <c r="G5" s="30">
        <v>145</v>
      </c>
      <c r="H5" s="31">
        <v>1853314</v>
      </c>
      <c r="I5" s="28">
        <v>11513</v>
      </c>
      <c r="J5" s="29">
        <v>45420</v>
      </c>
      <c r="K5" s="32">
        <v>1853314</v>
      </c>
      <c r="L5" s="28" t="s">
        <v>61</v>
      </c>
      <c r="M5" s="28" t="s">
        <v>33</v>
      </c>
      <c r="N5" s="32">
        <v>0</v>
      </c>
      <c r="O5" s="32">
        <v>1853314</v>
      </c>
      <c r="P5" s="32">
        <v>0</v>
      </c>
      <c r="Q5" s="32" t="s">
        <v>52</v>
      </c>
      <c r="R5" s="32">
        <v>0</v>
      </c>
      <c r="S5" s="32">
        <v>0</v>
      </c>
      <c r="T5" s="32">
        <v>0</v>
      </c>
      <c r="U5" s="32">
        <v>0</v>
      </c>
      <c r="V5" s="32"/>
      <c r="W5" s="28"/>
      <c r="X5" s="28"/>
      <c r="Y5" s="28"/>
      <c r="Z5" s="28"/>
      <c r="AA5" s="29">
        <v>45565</v>
      </c>
    </row>
    <row r="6" spans="1:27" x14ac:dyDescent="0.35">
      <c r="A6" s="27">
        <v>800179870</v>
      </c>
      <c r="B6" s="28" t="s">
        <v>10</v>
      </c>
      <c r="C6" s="28">
        <v>1154736</v>
      </c>
      <c r="D6" s="28" t="s">
        <v>16</v>
      </c>
      <c r="E6" s="29">
        <v>45400</v>
      </c>
      <c r="F6" s="29">
        <v>45420</v>
      </c>
      <c r="G6" s="30">
        <v>145</v>
      </c>
      <c r="H6" s="31">
        <v>3825983</v>
      </c>
      <c r="I6" s="28">
        <v>11513</v>
      </c>
      <c r="J6" s="29">
        <v>45420</v>
      </c>
      <c r="K6" s="32">
        <v>3825983</v>
      </c>
      <c r="L6" s="28" t="s">
        <v>61</v>
      </c>
      <c r="M6" s="28" t="s">
        <v>33</v>
      </c>
      <c r="N6" s="32">
        <v>0</v>
      </c>
      <c r="O6" s="32">
        <v>3825983</v>
      </c>
      <c r="P6" s="32">
        <v>0</v>
      </c>
      <c r="Q6" s="32" t="s">
        <v>53</v>
      </c>
      <c r="R6" s="32">
        <v>0</v>
      </c>
      <c r="S6" s="32">
        <v>0</v>
      </c>
      <c r="T6" s="32">
        <v>0</v>
      </c>
      <c r="U6" s="32">
        <v>0</v>
      </c>
      <c r="V6" s="32"/>
      <c r="W6" s="28"/>
      <c r="X6" s="28"/>
      <c r="Y6" s="28"/>
      <c r="Z6" s="28"/>
      <c r="AA6" s="29">
        <v>45565</v>
      </c>
    </row>
    <row r="7" spans="1:27" x14ac:dyDescent="0.35">
      <c r="A7" s="27">
        <v>800179870</v>
      </c>
      <c r="B7" s="28" t="s">
        <v>10</v>
      </c>
      <c r="C7" s="28">
        <v>1134842</v>
      </c>
      <c r="D7" s="28" t="s">
        <v>17</v>
      </c>
      <c r="E7" s="29">
        <v>45241</v>
      </c>
      <c r="F7" s="29">
        <v>45394</v>
      </c>
      <c r="G7" s="30">
        <v>293</v>
      </c>
      <c r="H7" s="31">
        <v>1980418</v>
      </c>
      <c r="I7" s="28">
        <v>11103</v>
      </c>
      <c r="J7" s="29">
        <v>45272</v>
      </c>
      <c r="K7" s="32">
        <v>1980418</v>
      </c>
      <c r="L7" s="28" t="s">
        <v>68</v>
      </c>
      <c r="M7" s="28" t="s">
        <v>34</v>
      </c>
      <c r="N7" s="32">
        <v>1980418</v>
      </c>
      <c r="O7" s="32">
        <v>0</v>
      </c>
      <c r="P7" s="32">
        <v>0</v>
      </c>
      <c r="Q7" s="32"/>
      <c r="R7" s="32">
        <v>1980418</v>
      </c>
      <c r="S7" s="32">
        <v>251900</v>
      </c>
      <c r="T7" s="32">
        <v>1728518</v>
      </c>
      <c r="U7" s="32">
        <v>0</v>
      </c>
      <c r="V7" s="32"/>
      <c r="W7" s="30">
        <v>1728518</v>
      </c>
      <c r="X7" s="28">
        <v>2201558154</v>
      </c>
      <c r="Y7" s="28" t="s">
        <v>42</v>
      </c>
      <c r="Z7" s="32">
        <v>4165110</v>
      </c>
      <c r="AA7" s="29">
        <v>45565</v>
      </c>
    </row>
    <row r="8" spans="1:27" x14ac:dyDescent="0.35">
      <c r="A8" s="27">
        <v>800179870</v>
      </c>
      <c r="B8" s="28" t="s">
        <v>10</v>
      </c>
      <c r="C8" s="28">
        <v>1124420</v>
      </c>
      <c r="D8" s="28" t="s">
        <v>18</v>
      </c>
      <c r="E8" s="29">
        <v>45158</v>
      </c>
      <c r="F8" s="29">
        <v>45414</v>
      </c>
      <c r="G8" s="30">
        <v>318</v>
      </c>
      <c r="H8" s="31">
        <v>4808984</v>
      </c>
      <c r="I8" s="28">
        <v>11040</v>
      </c>
      <c r="J8" s="29">
        <v>45247</v>
      </c>
      <c r="K8" s="32">
        <v>4808984</v>
      </c>
      <c r="L8" s="28" t="s">
        <v>61</v>
      </c>
      <c r="M8" s="28" t="s">
        <v>33</v>
      </c>
      <c r="N8" s="32">
        <v>0</v>
      </c>
      <c r="O8" s="32">
        <v>4808984</v>
      </c>
      <c r="P8" s="32">
        <v>0</v>
      </c>
      <c r="Q8" s="32" t="s">
        <v>54</v>
      </c>
      <c r="R8" s="32">
        <v>0</v>
      </c>
      <c r="S8" s="32">
        <v>0</v>
      </c>
      <c r="T8" s="32">
        <v>0</v>
      </c>
      <c r="U8" s="32">
        <v>0</v>
      </c>
      <c r="V8" s="32"/>
      <c r="W8" s="28"/>
      <c r="X8" s="28"/>
      <c r="Y8" s="28"/>
      <c r="Z8" s="28"/>
      <c r="AA8" s="29">
        <v>45565</v>
      </c>
    </row>
    <row r="9" spans="1:27" x14ac:dyDescent="0.35">
      <c r="A9" s="27">
        <v>800179870</v>
      </c>
      <c r="B9" s="28" t="s">
        <v>10</v>
      </c>
      <c r="C9" s="28">
        <v>1118756</v>
      </c>
      <c r="D9" s="28" t="s">
        <v>19</v>
      </c>
      <c r="E9" s="29">
        <v>45113</v>
      </c>
      <c r="F9" s="29">
        <v>45394</v>
      </c>
      <c r="G9" s="30">
        <v>413</v>
      </c>
      <c r="H9" s="31">
        <v>2436592</v>
      </c>
      <c r="I9" s="28">
        <v>10769</v>
      </c>
      <c r="J9" s="29">
        <v>45152</v>
      </c>
      <c r="K9" s="32">
        <v>2436592</v>
      </c>
      <c r="L9" s="28" t="s">
        <v>67</v>
      </c>
      <c r="M9" s="28" t="s">
        <v>34</v>
      </c>
      <c r="N9" s="32">
        <v>2436592</v>
      </c>
      <c r="O9" s="32">
        <v>0</v>
      </c>
      <c r="P9" s="32">
        <v>0</v>
      </c>
      <c r="Q9" s="32"/>
      <c r="R9" s="32">
        <v>2436592</v>
      </c>
      <c r="S9" s="32">
        <v>0</v>
      </c>
      <c r="T9" s="32">
        <v>2436592</v>
      </c>
      <c r="U9" s="32">
        <v>0</v>
      </c>
      <c r="V9" s="32"/>
      <c r="W9" s="30">
        <v>2436592</v>
      </c>
      <c r="X9" s="28">
        <v>2201558154</v>
      </c>
      <c r="Y9" s="28" t="s">
        <v>42</v>
      </c>
      <c r="Z9" s="32">
        <v>4165110</v>
      </c>
      <c r="AA9" s="29">
        <v>45565</v>
      </c>
    </row>
    <row r="10" spans="1:27" x14ac:dyDescent="0.35">
      <c r="A10" s="27">
        <v>800179870</v>
      </c>
      <c r="B10" s="28" t="s">
        <v>10</v>
      </c>
      <c r="C10" s="28">
        <v>1118617</v>
      </c>
      <c r="D10" s="28" t="s">
        <v>20</v>
      </c>
      <c r="E10" s="29">
        <v>45117</v>
      </c>
      <c r="F10" s="29">
        <v>45414</v>
      </c>
      <c r="G10" s="30">
        <v>413</v>
      </c>
      <c r="H10" s="31">
        <v>1992467</v>
      </c>
      <c r="I10" s="28">
        <v>10769</v>
      </c>
      <c r="J10" s="29">
        <v>45152</v>
      </c>
      <c r="K10" s="32">
        <v>1992467</v>
      </c>
      <c r="L10" s="28" t="s">
        <v>61</v>
      </c>
      <c r="M10" s="28" t="s">
        <v>33</v>
      </c>
      <c r="N10" s="32">
        <v>0</v>
      </c>
      <c r="O10" s="32">
        <v>1992467</v>
      </c>
      <c r="P10" s="32">
        <v>0</v>
      </c>
      <c r="Q10" s="32" t="s">
        <v>55</v>
      </c>
      <c r="R10" s="32">
        <v>0</v>
      </c>
      <c r="S10" s="32">
        <v>0</v>
      </c>
      <c r="T10" s="32">
        <v>0</v>
      </c>
      <c r="U10" s="32">
        <v>0</v>
      </c>
      <c r="V10" s="32"/>
      <c r="W10" s="28"/>
      <c r="X10" s="28"/>
      <c r="Y10" s="28"/>
      <c r="Z10" s="28"/>
      <c r="AA10" s="29">
        <v>45565</v>
      </c>
    </row>
    <row r="11" spans="1:27" x14ac:dyDescent="0.35">
      <c r="A11" s="27">
        <v>800179870</v>
      </c>
      <c r="B11" s="28" t="s">
        <v>10</v>
      </c>
      <c r="C11" s="28">
        <v>1118050</v>
      </c>
      <c r="D11" s="28" t="s">
        <v>21</v>
      </c>
      <c r="E11" s="29">
        <v>45106</v>
      </c>
      <c r="F11" s="29">
        <v>45414</v>
      </c>
      <c r="G11" s="30">
        <v>441</v>
      </c>
      <c r="H11" s="31">
        <v>1341947</v>
      </c>
      <c r="I11" s="28">
        <v>10685</v>
      </c>
      <c r="J11" s="29">
        <v>45124</v>
      </c>
      <c r="K11" s="32">
        <v>1341947</v>
      </c>
      <c r="L11" s="28" t="s">
        <v>61</v>
      </c>
      <c r="M11" s="28" t="s">
        <v>33</v>
      </c>
      <c r="N11" s="32">
        <v>0</v>
      </c>
      <c r="O11" s="32">
        <v>1341947</v>
      </c>
      <c r="P11" s="32">
        <v>0</v>
      </c>
      <c r="Q11" s="32" t="s">
        <v>56</v>
      </c>
      <c r="R11" s="32">
        <v>0</v>
      </c>
      <c r="S11" s="32">
        <v>0</v>
      </c>
      <c r="T11" s="32">
        <v>0</v>
      </c>
      <c r="U11" s="32">
        <v>0</v>
      </c>
      <c r="V11" s="32"/>
      <c r="W11" s="28"/>
      <c r="X11" s="28"/>
      <c r="Y11" s="28"/>
      <c r="Z11" s="28"/>
      <c r="AA11" s="29">
        <v>45565</v>
      </c>
    </row>
    <row r="12" spans="1:27" x14ac:dyDescent="0.35">
      <c r="A12" s="27">
        <v>800179870</v>
      </c>
      <c r="B12" s="28" t="s">
        <v>10</v>
      </c>
      <c r="C12" s="28">
        <v>1098884</v>
      </c>
      <c r="D12" s="28" t="s">
        <v>22</v>
      </c>
      <c r="E12" s="29">
        <v>44948</v>
      </c>
      <c r="F12" s="29">
        <v>45394</v>
      </c>
      <c r="G12" s="30">
        <v>594</v>
      </c>
      <c r="H12" s="31">
        <v>343603</v>
      </c>
      <c r="I12" s="28">
        <v>10239</v>
      </c>
      <c r="J12" s="29">
        <v>44971</v>
      </c>
      <c r="K12" s="32">
        <v>343603</v>
      </c>
      <c r="L12" s="28" t="s">
        <v>61</v>
      </c>
      <c r="M12" s="28" t="s">
        <v>33</v>
      </c>
      <c r="N12" s="32">
        <v>343603</v>
      </c>
      <c r="O12" s="32">
        <v>343603</v>
      </c>
      <c r="P12" s="32">
        <v>0</v>
      </c>
      <c r="Q12" s="32" t="s">
        <v>57</v>
      </c>
      <c r="R12" s="32">
        <v>343603</v>
      </c>
      <c r="S12" s="32">
        <v>0</v>
      </c>
      <c r="T12" s="32">
        <v>0</v>
      </c>
      <c r="U12" s="32">
        <v>0</v>
      </c>
      <c r="V12" s="32"/>
      <c r="W12" s="28"/>
      <c r="X12" s="28"/>
      <c r="Y12" s="28"/>
      <c r="Z12" s="28"/>
      <c r="AA12" s="29">
        <v>45565</v>
      </c>
    </row>
    <row r="13" spans="1:27" x14ac:dyDescent="0.35">
      <c r="A13" s="27">
        <v>800179870</v>
      </c>
      <c r="B13" s="28" t="s">
        <v>10</v>
      </c>
      <c r="C13" s="28">
        <v>1071754</v>
      </c>
      <c r="D13" s="28" t="s">
        <v>23</v>
      </c>
      <c r="E13" s="29">
        <v>44773</v>
      </c>
      <c r="F13" s="29">
        <v>45414</v>
      </c>
      <c r="G13" s="30">
        <v>774</v>
      </c>
      <c r="H13" s="31">
        <v>9381835</v>
      </c>
      <c r="I13" s="28">
        <v>9648</v>
      </c>
      <c r="J13" s="29">
        <v>44791</v>
      </c>
      <c r="K13" s="32">
        <v>1082240</v>
      </c>
      <c r="L13" s="28" t="s">
        <v>63</v>
      </c>
      <c r="M13" s="28" t="s">
        <v>35</v>
      </c>
      <c r="N13" s="32">
        <v>9381835</v>
      </c>
      <c r="O13" s="32">
        <v>0</v>
      </c>
      <c r="P13" s="32">
        <v>1082240</v>
      </c>
      <c r="Q13" s="32" t="s">
        <v>64</v>
      </c>
      <c r="R13" s="32">
        <v>9381835</v>
      </c>
      <c r="S13" s="32">
        <v>0</v>
      </c>
      <c r="T13" s="32">
        <v>8299595</v>
      </c>
      <c r="U13" s="32">
        <v>0</v>
      </c>
      <c r="V13" s="32"/>
      <c r="W13" s="28"/>
      <c r="X13" s="28"/>
      <c r="Y13" s="28"/>
      <c r="Z13" s="28"/>
      <c r="AA13" s="29">
        <v>45565</v>
      </c>
    </row>
    <row r="14" spans="1:27" x14ac:dyDescent="0.35">
      <c r="A14" s="27">
        <v>800179870</v>
      </c>
      <c r="B14" s="28" t="s">
        <v>10</v>
      </c>
      <c r="C14" s="28">
        <v>1062385</v>
      </c>
      <c r="D14" s="28" t="s">
        <v>24</v>
      </c>
      <c r="E14" s="29">
        <v>44697</v>
      </c>
      <c r="F14" s="29">
        <v>45447</v>
      </c>
      <c r="G14" s="30">
        <v>836</v>
      </c>
      <c r="H14" s="31">
        <v>6684550</v>
      </c>
      <c r="I14" s="28">
        <v>9482</v>
      </c>
      <c r="J14" s="29">
        <v>44729</v>
      </c>
      <c r="K14" s="32">
        <v>6684550</v>
      </c>
      <c r="L14" s="28" t="s">
        <v>61</v>
      </c>
      <c r="M14" s="28" t="s">
        <v>33</v>
      </c>
      <c r="N14" s="32">
        <v>0</v>
      </c>
      <c r="O14" s="32">
        <v>6684550</v>
      </c>
      <c r="P14" s="32">
        <v>0</v>
      </c>
      <c r="Q14" s="32" t="s">
        <v>58</v>
      </c>
      <c r="R14" s="32">
        <v>0</v>
      </c>
      <c r="S14" s="32">
        <v>0</v>
      </c>
      <c r="T14" s="32">
        <v>0</v>
      </c>
      <c r="U14" s="32">
        <v>0</v>
      </c>
      <c r="V14" s="32"/>
      <c r="W14" s="28"/>
      <c r="X14" s="28"/>
      <c r="Y14" s="28"/>
      <c r="Z14" s="28"/>
      <c r="AA14" s="29">
        <v>45565</v>
      </c>
    </row>
    <row r="15" spans="1:27" x14ac:dyDescent="0.35">
      <c r="A15" s="27">
        <v>800179870</v>
      </c>
      <c r="B15" s="28" t="s">
        <v>10</v>
      </c>
      <c r="C15" s="28">
        <v>1055397</v>
      </c>
      <c r="D15" s="28" t="s">
        <v>25</v>
      </c>
      <c r="E15" s="29">
        <v>44646</v>
      </c>
      <c r="F15" s="29">
        <v>45414</v>
      </c>
      <c r="G15" s="30">
        <v>906</v>
      </c>
      <c r="H15" s="31">
        <v>4909802</v>
      </c>
      <c r="I15" s="28">
        <v>9323</v>
      </c>
      <c r="J15" s="29">
        <v>44659</v>
      </c>
      <c r="K15" s="32">
        <v>1796598</v>
      </c>
      <c r="L15" s="28" t="s">
        <v>63</v>
      </c>
      <c r="M15" s="28" t="s">
        <v>35</v>
      </c>
      <c r="N15" s="32">
        <v>4909802</v>
      </c>
      <c r="O15" s="32">
        <v>0</v>
      </c>
      <c r="P15" s="32">
        <v>1884300</v>
      </c>
      <c r="Q15" s="32" t="s">
        <v>65</v>
      </c>
      <c r="R15" s="32">
        <v>4909802</v>
      </c>
      <c r="S15" s="32">
        <v>0</v>
      </c>
      <c r="T15" s="32">
        <v>3025502</v>
      </c>
      <c r="U15" s="32">
        <v>0</v>
      </c>
      <c r="V15" s="32"/>
      <c r="W15" s="28"/>
      <c r="X15" s="28"/>
      <c r="Y15" s="28"/>
      <c r="Z15" s="28"/>
      <c r="AA15" s="29">
        <v>45565</v>
      </c>
    </row>
    <row r="16" spans="1:27" x14ac:dyDescent="0.35">
      <c r="A16" s="27">
        <v>800179870</v>
      </c>
      <c r="B16" s="28" t="s">
        <v>9</v>
      </c>
      <c r="C16" s="28">
        <v>1165185</v>
      </c>
      <c r="D16" s="28" t="s">
        <v>26</v>
      </c>
      <c r="E16" s="29">
        <v>45487</v>
      </c>
      <c r="F16" s="29">
        <v>45512</v>
      </c>
      <c r="G16" s="30">
        <v>53</v>
      </c>
      <c r="H16" s="31">
        <v>6959528</v>
      </c>
      <c r="I16" s="28">
        <v>11784</v>
      </c>
      <c r="J16" s="29">
        <v>45512</v>
      </c>
      <c r="K16" s="32">
        <v>6959528</v>
      </c>
      <c r="L16" s="28" t="s">
        <v>61</v>
      </c>
      <c r="M16" s="28" t="s">
        <v>33</v>
      </c>
      <c r="N16" s="32">
        <v>0</v>
      </c>
      <c r="O16" s="32">
        <v>6959528</v>
      </c>
      <c r="P16" s="32">
        <v>0</v>
      </c>
      <c r="Q16" s="32" t="s">
        <v>59</v>
      </c>
      <c r="R16" s="32">
        <v>0</v>
      </c>
      <c r="S16" s="32">
        <v>0</v>
      </c>
      <c r="T16" s="32">
        <v>0</v>
      </c>
      <c r="U16" s="32">
        <v>0</v>
      </c>
      <c r="V16" s="32"/>
      <c r="W16" s="28"/>
      <c r="X16" s="28"/>
      <c r="Y16" s="28"/>
      <c r="Z16" s="28"/>
      <c r="AA16" s="29">
        <v>45565</v>
      </c>
    </row>
    <row r="17" spans="1:27" x14ac:dyDescent="0.35">
      <c r="A17" s="27">
        <v>800179870</v>
      </c>
      <c r="B17" s="28" t="s">
        <v>9</v>
      </c>
      <c r="C17" s="28">
        <v>1101447</v>
      </c>
      <c r="D17" s="28" t="s">
        <v>27</v>
      </c>
      <c r="E17" s="29">
        <v>44966</v>
      </c>
      <c r="F17" s="29">
        <v>45414</v>
      </c>
      <c r="G17" s="30">
        <v>569</v>
      </c>
      <c r="H17" s="31">
        <v>3832154</v>
      </c>
      <c r="I17" s="28">
        <v>10285</v>
      </c>
      <c r="J17" s="29">
        <v>44996</v>
      </c>
      <c r="K17" s="32">
        <v>3832154</v>
      </c>
      <c r="L17" s="28" t="s">
        <v>61</v>
      </c>
      <c r="M17" s="28" t="s">
        <v>33</v>
      </c>
      <c r="N17" s="32">
        <v>3832154</v>
      </c>
      <c r="O17" s="32">
        <v>3832154</v>
      </c>
      <c r="P17" s="32">
        <v>0</v>
      </c>
      <c r="Q17" s="32" t="s">
        <v>60</v>
      </c>
      <c r="R17" s="32">
        <v>3832154</v>
      </c>
      <c r="S17" s="32">
        <v>0</v>
      </c>
      <c r="T17" s="32">
        <v>0</v>
      </c>
      <c r="U17" s="32">
        <v>0</v>
      </c>
      <c r="V17" s="32"/>
      <c r="W17" s="28"/>
      <c r="X17" s="28"/>
      <c r="Y17" s="28"/>
      <c r="Z17" s="28"/>
      <c r="AA17" s="29">
        <v>45565</v>
      </c>
    </row>
    <row r="18" spans="1:27" x14ac:dyDescent="0.35">
      <c r="A18" s="27">
        <v>800179870</v>
      </c>
      <c r="B18" s="28" t="s">
        <v>9</v>
      </c>
      <c r="C18" s="28">
        <v>1069381</v>
      </c>
      <c r="D18" s="28" t="s">
        <v>28</v>
      </c>
      <c r="E18" s="29">
        <v>44744</v>
      </c>
      <c r="F18" s="29">
        <v>45414</v>
      </c>
      <c r="G18" s="30">
        <v>774</v>
      </c>
      <c r="H18" s="31">
        <v>5003700</v>
      </c>
      <c r="I18" s="28">
        <v>9647</v>
      </c>
      <c r="J18" s="29">
        <v>44791</v>
      </c>
      <c r="K18" s="32">
        <v>150000</v>
      </c>
      <c r="L18" s="28" t="s">
        <v>63</v>
      </c>
      <c r="M18" s="28" t="s">
        <v>35</v>
      </c>
      <c r="N18" s="32">
        <v>5003700</v>
      </c>
      <c r="O18" s="32">
        <v>0</v>
      </c>
      <c r="P18" s="32">
        <v>150000</v>
      </c>
      <c r="Q18" s="32" t="s">
        <v>66</v>
      </c>
      <c r="R18" s="32">
        <v>5003700</v>
      </c>
      <c r="S18" s="32">
        <v>0</v>
      </c>
      <c r="T18" s="32">
        <v>4853700</v>
      </c>
      <c r="U18" s="32">
        <v>0</v>
      </c>
      <c r="V18" s="32"/>
      <c r="W18" s="28"/>
      <c r="X18" s="28"/>
      <c r="Y18" s="28"/>
      <c r="Z18" s="28"/>
      <c r="AA18" s="29">
        <v>45565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10" zoomScale="80" zoomScaleNormal="80" workbookViewId="0">
      <selection activeCell="J26" sqref="J26"/>
    </sheetView>
  </sheetViews>
  <sheetFormatPr baseColWidth="10" defaultRowHeight="12.5" x14ac:dyDescent="0.25"/>
  <cols>
    <col min="1" max="1" width="1" style="44" customWidth="1"/>
    <col min="2" max="2" width="7.81640625" style="44" customWidth="1"/>
    <col min="3" max="3" width="17.54296875" style="44" customWidth="1"/>
    <col min="4" max="4" width="11.54296875" style="44" customWidth="1"/>
    <col min="5" max="6" width="11.453125" style="44" customWidth="1"/>
    <col min="7" max="7" width="8.1796875" style="44" customWidth="1"/>
    <col min="8" max="8" width="20.81640625" style="44" customWidth="1"/>
    <col min="9" max="9" width="25.453125" style="44" customWidth="1"/>
    <col min="10" max="10" width="12.453125" style="44" customWidth="1"/>
    <col min="11" max="11" width="1.7265625" style="44" customWidth="1"/>
    <col min="12" max="12" width="8.7265625" style="44" customWidth="1"/>
    <col min="13" max="13" width="16.54296875" style="73" bestFit="1" customWidth="1"/>
    <col min="14" max="14" width="13.81640625" style="44" bestFit="1" customWidth="1"/>
    <col min="15" max="15" width="7.453125" style="44" bestFit="1" customWidth="1"/>
    <col min="16" max="16" width="13.26953125" style="44" bestFit="1" customWidth="1"/>
    <col min="17" max="225" width="10.90625" style="44"/>
    <col min="226" max="226" width="4.453125" style="44" customWidth="1"/>
    <col min="227" max="227" width="10.90625" style="44"/>
    <col min="228" max="228" width="17.54296875" style="44" customWidth="1"/>
    <col min="229" max="229" width="11.54296875" style="44" customWidth="1"/>
    <col min="230" max="233" width="10.90625" style="44"/>
    <col min="234" max="234" width="22.54296875" style="44" customWidth="1"/>
    <col min="235" max="235" width="14" style="44" customWidth="1"/>
    <col min="236" max="236" width="1.7265625" style="44" customWidth="1"/>
    <col min="237" max="481" width="10.90625" style="44"/>
    <col min="482" max="482" width="4.453125" style="44" customWidth="1"/>
    <col min="483" max="483" width="10.90625" style="44"/>
    <col min="484" max="484" width="17.54296875" style="44" customWidth="1"/>
    <col min="485" max="485" width="11.54296875" style="44" customWidth="1"/>
    <col min="486" max="489" width="10.90625" style="44"/>
    <col min="490" max="490" width="22.54296875" style="44" customWidth="1"/>
    <col min="491" max="491" width="14" style="44" customWidth="1"/>
    <col min="492" max="492" width="1.7265625" style="44" customWidth="1"/>
    <col min="493" max="737" width="10.90625" style="44"/>
    <col min="738" max="738" width="4.453125" style="44" customWidth="1"/>
    <col min="739" max="739" width="10.90625" style="44"/>
    <col min="740" max="740" width="17.54296875" style="44" customWidth="1"/>
    <col min="741" max="741" width="11.54296875" style="44" customWidth="1"/>
    <col min="742" max="745" width="10.90625" style="44"/>
    <col min="746" max="746" width="22.54296875" style="44" customWidth="1"/>
    <col min="747" max="747" width="14" style="44" customWidth="1"/>
    <col min="748" max="748" width="1.7265625" style="44" customWidth="1"/>
    <col min="749" max="993" width="10.90625" style="44"/>
    <col min="994" max="994" width="4.453125" style="44" customWidth="1"/>
    <col min="995" max="995" width="10.90625" style="44"/>
    <col min="996" max="996" width="17.54296875" style="44" customWidth="1"/>
    <col min="997" max="997" width="11.54296875" style="44" customWidth="1"/>
    <col min="998" max="1001" width="10.90625" style="44"/>
    <col min="1002" max="1002" width="22.54296875" style="44" customWidth="1"/>
    <col min="1003" max="1003" width="14" style="44" customWidth="1"/>
    <col min="1004" max="1004" width="1.7265625" style="44" customWidth="1"/>
    <col min="1005" max="1249" width="10.90625" style="44"/>
    <col min="1250" max="1250" width="4.453125" style="44" customWidth="1"/>
    <col min="1251" max="1251" width="10.90625" style="44"/>
    <col min="1252" max="1252" width="17.54296875" style="44" customWidth="1"/>
    <col min="1253" max="1253" width="11.54296875" style="44" customWidth="1"/>
    <col min="1254" max="1257" width="10.90625" style="44"/>
    <col min="1258" max="1258" width="22.54296875" style="44" customWidth="1"/>
    <col min="1259" max="1259" width="14" style="44" customWidth="1"/>
    <col min="1260" max="1260" width="1.7265625" style="44" customWidth="1"/>
    <col min="1261" max="1505" width="10.90625" style="44"/>
    <col min="1506" max="1506" width="4.453125" style="44" customWidth="1"/>
    <col min="1507" max="1507" width="10.90625" style="44"/>
    <col min="1508" max="1508" width="17.54296875" style="44" customWidth="1"/>
    <col min="1509" max="1509" width="11.54296875" style="44" customWidth="1"/>
    <col min="1510" max="1513" width="10.90625" style="44"/>
    <col min="1514" max="1514" width="22.54296875" style="44" customWidth="1"/>
    <col min="1515" max="1515" width="14" style="44" customWidth="1"/>
    <col min="1516" max="1516" width="1.7265625" style="44" customWidth="1"/>
    <col min="1517" max="1761" width="10.90625" style="44"/>
    <col min="1762" max="1762" width="4.453125" style="44" customWidth="1"/>
    <col min="1763" max="1763" width="10.90625" style="44"/>
    <col min="1764" max="1764" width="17.54296875" style="44" customWidth="1"/>
    <col min="1765" max="1765" width="11.54296875" style="44" customWidth="1"/>
    <col min="1766" max="1769" width="10.90625" style="44"/>
    <col min="1770" max="1770" width="22.54296875" style="44" customWidth="1"/>
    <col min="1771" max="1771" width="14" style="44" customWidth="1"/>
    <col min="1772" max="1772" width="1.7265625" style="44" customWidth="1"/>
    <col min="1773" max="2017" width="10.90625" style="44"/>
    <col min="2018" max="2018" width="4.453125" style="44" customWidth="1"/>
    <col min="2019" max="2019" width="10.90625" style="44"/>
    <col min="2020" max="2020" width="17.54296875" style="44" customWidth="1"/>
    <col min="2021" max="2021" width="11.54296875" style="44" customWidth="1"/>
    <col min="2022" max="2025" width="10.90625" style="44"/>
    <col min="2026" max="2026" width="22.54296875" style="44" customWidth="1"/>
    <col min="2027" max="2027" width="14" style="44" customWidth="1"/>
    <col min="2028" max="2028" width="1.7265625" style="44" customWidth="1"/>
    <col min="2029" max="2273" width="10.90625" style="44"/>
    <col min="2274" max="2274" width="4.453125" style="44" customWidth="1"/>
    <col min="2275" max="2275" width="10.90625" style="44"/>
    <col min="2276" max="2276" width="17.54296875" style="44" customWidth="1"/>
    <col min="2277" max="2277" width="11.54296875" style="44" customWidth="1"/>
    <col min="2278" max="2281" width="10.90625" style="44"/>
    <col min="2282" max="2282" width="22.54296875" style="44" customWidth="1"/>
    <col min="2283" max="2283" width="14" style="44" customWidth="1"/>
    <col min="2284" max="2284" width="1.7265625" style="44" customWidth="1"/>
    <col min="2285" max="2529" width="10.90625" style="44"/>
    <col min="2530" max="2530" width="4.453125" style="44" customWidth="1"/>
    <col min="2531" max="2531" width="10.90625" style="44"/>
    <col min="2532" max="2532" width="17.54296875" style="44" customWidth="1"/>
    <col min="2533" max="2533" width="11.54296875" style="44" customWidth="1"/>
    <col min="2534" max="2537" width="10.90625" style="44"/>
    <col min="2538" max="2538" width="22.54296875" style="44" customWidth="1"/>
    <col min="2539" max="2539" width="14" style="44" customWidth="1"/>
    <col min="2540" max="2540" width="1.7265625" style="44" customWidth="1"/>
    <col min="2541" max="2785" width="10.90625" style="44"/>
    <col min="2786" max="2786" width="4.453125" style="44" customWidth="1"/>
    <col min="2787" max="2787" width="10.90625" style="44"/>
    <col min="2788" max="2788" width="17.54296875" style="44" customWidth="1"/>
    <col min="2789" max="2789" width="11.54296875" style="44" customWidth="1"/>
    <col min="2790" max="2793" width="10.90625" style="44"/>
    <col min="2794" max="2794" width="22.54296875" style="44" customWidth="1"/>
    <col min="2795" max="2795" width="14" style="44" customWidth="1"/>
    <col min="2796" max="2796" width="1.7265625" style="44" customWidth="1"/>
    <col min="2797" max="3041" width="10.90625" style="44"/>
    <col min="3042" max="3042" width="4.453125" style="44" customWidth="1"/>
    <col min="3043" max="3043" width="10.90625" style="44"/>
    <col min="3044" max="3044" width="17.54296875" style="44" customWidth="1"/>
    <col min="3045" max="3045" width="11.54296875" style="44" customWidth="1"/>
    <col min="3046" max="3049" width="10.90625" style="44"/>
    <col min="3050" max="3050" width="22.54296875" style="44" customWidth="1"/>
    <col min="3051" max="3051" width="14" style="44" customWidth="1"/>
    <col min="3052" max="3052" width="1.7265625" style="44" customWidth="1"/>
    <col min="3053" max="3297" width="10.90625" style="44"/>
    <col min="3298" max="3298" width="4.453125" style="44" customWidth="1"/>
    <col min="3299" max="3299" width="10.90625" style="44"/>
    <col min="3300" max="3300" width="17.54296875" style="44" customWidth="1"/>
    <col min="3301" max="3301" width="11.54296875" style="44" customWidth="1"/>
    <col min="3302" max="3305" width="10.90625" style="44"/>
    <col min="3306" max="3306" width="22.54296875" style="44" customWidth="1"/>
    <col min="3307" max="3307" width="14" style="44" customWidth="1"/>
    <col min="3308" max="3308" width="1.7265625" style="44" customWidth="1"/>
    <col min="3309" max="3553" width="10.90625" style="44"/>
    <col min="3554" max="3554" width="4.453125" style="44" customWidth="1"/>
    <col min="3555" max="3555" width="10.90625" style="44"/>
    <col min="3556" max="3556" width="17.54296875" style="44" customWidth="1"/>
    <col min="3557" max="3557" width="11.54296875" style="44" customWidth="1"/>
    <col min="3558" max="3561" width="10.90625" style="44"/>
    <col min="3562" max="3562" width="22.54296875" style="44" customWidth="1"/>
    <col min="3563" max="3563" width="14" style="44" customWidth="1"/>
    <col min="3564" max="3564" width="1.7265625" style="44" customWidth="1"/>
    <col min="3565" max="3809" width="10.90625" style="44"/>
    <col min="3810" max="3810" width="4.453125" style="44" customWidth="1"/>
    <col min="3811" max="3811" width="10.90625" style="44"/>
    <col min="3812" max="3812" width="17.54296875" style="44" customWidth="1"/>
    <col min="3813" max="3813" width="11.54296875" style="44" customWidth="1"/>
    <col min="3814" max="3817" width="10.90625" style="44"/>
    <col min="3818" max="3818" width="22.54296875" style="44" customWidth="1"/>
    <col min="3819" max="3819" width="14" style="44" customWidth="1"/>
    <col min="3820" max="3820" width="1.7265625" style="44" customWidth="1"/>
    <col min="3821" max="4065" width="10.90625" style="44"/>
    <col min="4066" max="4066" width="4.453125" style="44" customWidth="1"/>
    <col min="4067" max="4067" width="10.90625" style="44"/>
    <col min="4068" max="4068" width="17.54296875" style="44" customWidth="1"/>
    <col min="4069" max="4069" width="11.54296875" style="44" customWidth="1"/>
    <col min="4070" max="4073" width="10.90625" style="44"/>
    <col min="4074" max="4074" width="22.54296875" style="44" customWidth="1"/>
    <col min="4075" max="4075" width="14" style="44" customWidth="1"/>
    <col min="4076" max="4076" width="1.7265625" style="44" customWidth="1"/>
    <col min="4077" max="4321" width="10.90625" style="44"/>
    <col min="4322" max="4322" width="4.453125" style="44" customWidth="1"/>
    <col min="4323" max="4323" width="10.90625" style="44"/>
    <col min="4324" max="4324" width="17.54296875" style="44" customWidth="1"/>
    <col min="4325" max="4325" width="11.54296875" style="44" customWidth="1"/>
    <col min="4326" max="4329" width="10.90625" style="44"/>
    <col min="4330" max="4330" width="22.54296875" style="44" customWidth="1"/>
    <col min="4331" max="4331" width="14" style="44" customWidth="1"/>
    <col min="4332" max="4332" width="1.7265625" style="44" customWidth="1"/>
    <col min="4333" max="4577" width="10.90625" style="44"/>
    <col min="4578" max="4578" width="4.453125" style="44" customWidth="1"/>
    <col min="4579" max="4579" width="10.90625" style="44"/>
    <col min="4580" max="4580" width="17.54296875" style="44" customWidth="1"/>
    <col min="4581" max="4581" width="11.54296875" style="44" customWidth="1"/>
    <col min="4582" max="4585" width="10.90625" style="44"/>
    <col min="4586" max="4586" width="22.54296875" style="44" customWidth="1"/>
    <col min="4587" max="4587" width="14" style="44" customWidth="1"/>
    <col min="4588" max="4588" width="1.7265625" style="44" customWidth="1"/>
    <col min="4589" max="4833" width="10.90625" style="44"/>
    <col min="4834" max="4834" width="4.453125" style="44" customWidth="1"/>
    <col min="4835" max="4835" width="10.90625" style="44"/>
    <col min="4836" max="4836" width="17.54296875" style="44" customWidth="1"/>
    <col min="4837" max="4837" width="11.54296875" style="44" customWidth="1"/>
    <col min="4838" max="4841" width="10.90625" style="44"/>
    <col min="4842" max="4842" width="22.54296875" style="44" customWidth="1"/>
    <col min="4843" max="4843" width="14" style="44" customWidth="1"/>
    <col min="4844" max="4844" width="1.7265625" style="44" customWidth="1"/>
    <col min="4845" max="5089" width="10.90625" style="44"/>
    <col min="5090" max="5090" width="4.453125" style="44" customWidth="1"/>
    <col min="5091" max="5091" width="10.90625" style="44"/>
    <col min="5092" max="5092" width="17.54296875" style="44" customWidth="1"/>
    <col min="5093" max="5093" width="11.54296875" style="44" customWidth="1"/>
    <col min="5094" max="5097" width="10.90625" style="44"/>
    <col min="5098" max="5098" width="22.54296875" style="44" customWidth="1"/>
    <col min="5099" max="5099" width="14" style="44" customWidth="1"/>
    <col min="5100" max="5100" width="1.7265625" style="44" customWidth="1"/>
    <col min="5101" max="5345" width="10.90625" style="44"/>
    <col min="5346" max="5346" width="4.453125" style="44" customWidth="1"/>
    <col min="5347" max="5347" width="10.90625" style="44"/>
    <col min="5348" max="5348" width="17.54296875" style="44" customWidth="1"/>
    <col min="5349" max="5349" width="11.54296875" style="44" customWidth="1"/>
    <col min="5350" max="5353" width="10.90625" style="44"/>
    <col min="5354" max="5354" width="22.54296875" style="44" customWidth="1"/>
    <col min="5355" max="5355" width="14" style="44" customWidth="1"/>
    <col min="5356" max="5356" width="1.7265625" style="44" customWidth="1"/>
    <col min="5357" max="5601" width="10.90625" style="44"/>
    <col min="5602" max="5602" width="4.453125" style="44" customWidth="1"/>
    <col min="5603" max="5603" width="10.90625" style="44"/>
    <col min="5604" max="5604" width="17.54296875" style="44" customWidth="1"/>
    <col min="5605" max="5605" width="11.54296875" style="44" customWidth="1"/>
    <col min="5606" max="5609" width="10.90625" style="44"/>
    <col min="5610" max="5610" width="22.54296875" style="44" customWidth="1"/>
    <col min="5611" max="5611" width="14" style="44" customWidth="1"/>
    <col min="5612" max="5612" width="1.7265625" style="44" customWidth="1"/>
    <col min="5613" max="5857" width="10.90625" style="44"/>
    <col min="5858" max="5858" width="4.453125" style="44" customWidth="1"/>
    <col min="5859" max="5859" width="10.90625" style="44"/>
    <col min="5860" max="5860" width="17.54296875" style="44" customWidth="1"/>
    <col min="5861" max="5861" width="11.54296875" style="44" customWidth="1"/>
    <col min="5862" max="5865" width="10.90625" style="44"/>
    <col min="5866" max="5866" width="22.54296875" style="44" customWidth="1"/>
    <col min="5867" max="5867" width="14" style="44" customWidth="1"/>
    <col min="5868" max="5868" width="1.7265625" style="44" customWidth="1"/>
    <col min="5869" max="6113" width="10.90625" style="44"/>
    <col min="6114" max="6114" width="4.453125" style="44" customWidth="1"/>
    <col min="6115" max="6115" width="10.90625" style="44"/>
    <col min="6116" max="6116" width="17.54296875" style="44" customWidth="1"/>
    <col min="6117" max="6117" width="11.54296875" style="44" customWidth="1"/>
    <col min="6118" max="6121" width="10.90625" style="44"/>
    <col min="6122" max="6122" width="22.54296875" style="44" customWidth="1"/>
    <col min="6123" max="6123" width="14" style="44" customWidth="1"/>
    <col min="6124" max="6124" width="1.7265625" style="44" customWidth="1"/>
    <col min="6125" max="6369" width="10.90625" style="44"/>
    <col min="6370" max="6370" width="4.453125" style="44" customWidth="1"/>
    <col min="6371" max="6371" width="10.90625" style="44"/>
    <col min="6372" max="6372" width="17.54296875" style="44" customWidth="1"/>
    <col min="6373" max="6373" width="11.54296875" style="44" customWidth="1"/>
    <col min="6374" max="6377" width="10.90625" style="44"/>
    <col min="6378" max="6378" width="22.54296875" style="44" customWidth="1"/>
    <col min="6379" max="6379" width="14" style="44" customWidth="1"/>
    <col min="6380" max="6380" width="1.7265625" style="44" customWidth="1"/>
    <col min="6381" max="6625" width="10.90625" style="44"/>
    <col min="6626" max="6626" width="4.453125" style="44" customWidth="1"/>
    <col min="6627" max="6627" width="10.90625" style="44"/>
    <col min="6628" max="6628" width="17.54296875" style="44" customWidth="1"/>
    <col min="6629" max="6629" width="11.54296875" style="44" customWidth="1"/>
    <col min="6630" max="6633" width="10.90625" style="44"/>
    <col min="6634" max="6634" width="22.54296875" style="44" customWidth="1"/>
    <col min="6635" max="6635" width="14" style="44" customWidth="1"/>
    <col min="6636" max="6636" width="1.7265625" style="44" customWidth="1"/>
    <col min="6637" max="6881" width="10.90625" style="44"/>
    <col min="6882" max="6882" width="4.453125" style="44" customWidth="1"/>
    <col min="6883" max="6883" width="10.90625" style="44"/>
    <col min="6884" max="6884" width="17.54296875" style="44" customWidth="1"/>
    <col min="6885" max="6885" width="11.54296875" style="44" customWidth="1"/>
    <col min="6886" max="6889" width="10.90625" style="44"/>
    <col min="6890" max="6890" width="22.54296875" style="44" customWidth="1"/>
    <col min="6891" max="6891" width="14" style="44" customWidth="1"/>
    <col min="6892" max="6892" width="1.7265625" style="44" customWidth="1"/>
    <col min="6893" max="7137" width="10.90625" style="44"/>
    <col min="7138" max="7138" width="4.453125" style="44" customWidth="1"/>
    <col min="7139" max="7139" width="10.90625" style="44"/>
    <col min="7140" max="7140" width="17.54296875" style="44" customWidth="1"/>
    <col min="7141" max="7141" width="11.54296875" style="44" customWidth="1"/>
    <col min="7142" max="7145" width="10.90625" style="44"/>
    <col min="7146" max="7146" width="22.54296875" style="44" customWidth="1"/>
    <col min="7147" max="7147" width="14" style="44" customWidth="1"/>
    <col min="7148" max="7148" width="1.7265625" style="44" customWidth="1"/>
    <col min="7149" max="7393" width="10.90625" style="44"/>
    <col min="7394" max="7394" width="4.453125" style="44" customWidth="1"/>
    <col min="7395" max="7395" width="10.90625" style="44"/>
    <col min="7396" max="7396" width="17.54296875" style="44" customWidth="1"/>
    <col min="7397" max="7397" width="11.54296875" style="44" customWidth="1"/>
    <col min="7398" max="7401" width="10.90625" style="44"/>
    <col min="7402" max="7402" width="22.54296875" style="44" customWidth="1"/>
    <col min="7403" max="7403" width="14" style="44" customWidth="1"/>
    <col min="7404" max="7404" width="1.7265625" style="44" customWidth="1"/>
    <col min="7405" max="7649" width="10.90625" style="44"/>
    <col min="7650" max="7650" width="4.453125" style="44" customWidth="1"/>
    <col min="7651" max="7651" width="10.90625" style="44"/>
    <col min="7652" max="7652" width="17.54296875" style="44" customWidth="1"/>
    <col min="7653" max="7653" width="11.54296875" style="44" customWidth="1"/>
    <col min="7654" max="7657" width="10.90625" style="44"/>
    <col min="7658" max="7658" width="22.54296875" style="44" customWidth="1"/>
    <col min="7659" max="7659" width="14" style="44" customWidth="1"/>
    <col min="7660" max="7660" width="1.7265625" style="44" customWidth="1"/>
    <col min="7661" max="7905" width="10.90625" style="44"/>
    <col min="7906" max="7906" width="4.453125" style="44" customWidth="1"/>
    <col min="7907" max="7907" width="10.90625" style="44"/>
    <col min="7908" max="7908" width="17.54296875" style="44" customWidth="1"/>
    <col min="7909" max="7909" width="11.54296875" style="44" customWidth="1"/>
    <col min="7910" max="7913" width="10.90625" style="44"/>
    <col min="7914" max="7914" width="22.54296875" style="44" customWidth="1"/>
    <col min="7915" max="7915" width="14" style="44" customWidth="1"/>
    <col min="7916" max="7916" width="1.7265625" style="44" customWidth="1"/>
    <col min="7917" max="8161" width="10.90625" style="44"/>
    <col min="8162" max="8162" width="4.453125" style="44" customWidth="1"/>
    <col min="8163" max="8163" width="10.90625" style="44"/>
    <col min="8164" max="8164" width="17.54296875" style="44" customWidth="1"/>
    <col min="8165" max="8165" width="11.54296875" style="44" customWidth="1"/>
    <col min="8166" max="8169" width="10.90625" style="44"/>
    <col min="8170" max="8170" width="22.54296875" style="44" customWidth="1"/>
    <col min="8171" max="8171" width="14" style="44" customWidth="1"/>
    <col min="8172" max="8172" width="1.7265625" style="44" customWidth="1"/>
    <col min="8173" max="8417" width="10.90625" style="44"/>
    <col min="8418" max="8418" width="4.453125" style="44" customWidth="1"/>
    <col min="8419" max="8419" width="10.90625" style="44"/>
    <col min="8420" max="8420" width="17.54296875" style="44" customWidth="1"/>
    <col min="8421" max="8421" width="11.54296875" style="44" customWidth="1"/>
    <col min="8422" max="8425" width="10.90625" style="44"/>
    <col min="8426" max="8426" width="22.54296875" style="44" customWidth="1"/>
    <col min="8427" max="8427" width="14" style="44" customWidth="1"/>
    <col min="8428" max="8428" width="1.7265625" style="44" customWidth="1"/>
    <col min="8429" max="8673" width="10.90625" style="44"/>
    <col min="8674" max="8674" width="4.453125" style="44" customWidth="1"/>
    <col min="8675" max="8675" width="10.90625" style="44"/>
    <col min="8676" max="8676" width="17.54296875" style="44" customWidth="1"/>
    <col min="8677" max="8677" width="11.54296875" style="44" customWidth="1"/>
    <col min="8678" max="8681" width="10.90625" style="44"/>
    <col min="8682" max="8682" width="22.54296875" style="44" customWidth="1"/>
    <col min="8683" max="8683" width="14" style="44" customWidth="1"/>
    <col min="8684" max="8684" width="1.7265625" style="44" customWidth="1"/>
    <col min="8685" max="8929" width="10.90625" style="44"/>
    <col min="8930" max="8930" width="4.453125" style="44" customWidth="1"/>
    <col min="8931" max="8931" width="10.90625" style="44"/>
    <col min="8932" max="8932" width="17.54296875" style="44" customWidth="1"/>
    <col min="8933" max="8933" width="11.54296875" style="44" customWidth="1"/>
    <col min="8934" max="8937" width="10.90625" style="44"/>
    <col min="8938" max="8938" width="22.54296875" style="44" customWidth="1"/>
    <col min="8939" max="8939" width="14" style="44" customWidth="1"/>
    <col min="8940" max="8940" width="1.7265625" style="44" customWidth="1"/>
    <col min="8941" max="9185" width="10.90625" style="44"/>
    <col min="9186" max="9186" width="4.453125" style="44" customWidth="1"/>
    <col min="9187" max="9187" width="10.90625" style="44"/>
    <col min="9188" max="9188" width="17.54296875" style="44" customWidth="1"/>
    <col min="9189" max="9189" width="11.54296875" style="44" customWidth="1"/>
    <col min="9190" max="9193" width="10.90625" style="44"/>
    <col min="9194" max="9194" width="22.54296875" style="44" customWidth="1"/>
    <col min="9195" max="9195" width="14" style="44" customWidth="1"/>
    <col min="9196" max="9196" width="1.7265625" style="44" customWidth="1"/>
    <col min="9197" max="9441" width="10.90625" style="44"/>
    <col min="9442" max="9442" width="4.453125" style="44" customWidth="1"/>
    <col min="9443" max="9443" width="10.90625" style="44"/>
    <col min="9444" max="9444" width="17.54296875" style="44" customWidth="1"/>
    <col min="9445" max="9445" width="11.54296875" style="44" customWidth="1"/>
    <col min="9446" max="9449" width="10.90625" style="44"/>
    <col min="9450" max="9450" width="22.54296875" style="44" customWidth="1"/>
    <col min="9451" max="9451" width="14" style="44" customWidth="1"/>
    <col min="9452" max="9452" width="1.7265625" style="44" customWidth="1"/>
    <col min="9453" max="9697" width="10.90625" style="44"/>
    <col min="9698" max="9698" width="4.453125" style="44" customWidth="1"/>
    <col min="9699" max="9699" width="10.90625" style="44"/>
    <col min="9700" max="9700" width="17.54296875" style="44" customWidth="1"/>
    <col min="9701" max="9701" width="11.54296875" style="44" customWidth="1"/>
    <col min="9702" max="9705" width="10.90625" style="44"/>
    <col min="9706" max="9706" width="22.54296875" style="44" customWidth="1"/>
    <col min="9707" max="9707" width="14" style="44" customWidth="1"/>
    <col min="9708" max="9708" width="1.7265625" style="44" customWidth="1"/>
    <col min="9709" max="9953" width="10.90625" style="44"/>
    <col min="9954" max="9954" width="4.453125" style="44" customWidth="1"/>
    <col min="9955" max="9955" width="10.90625" style="44"/>
    <col min="9956" max="9956" width="17.54296875" style="44" customWidth="1"/>
    <col min="9957" max="9957" width="11.54296875" style="44" customWidth="1"/>
    <col min="9958" max="9961" width="10.90625" style="44"/>
    <col min="9962" max="9962" width="22.54296875" style="44" customWidth="1"/>
    <col min="9963" max="9963" width="14" style="44" customWidth="1"/>
    <col min="9964" max="9964" width="1.7265625" style="44" customWidth="1"/>
    <col min="9965" max="10209" width="10.90625" style="44"/>
    <col min="10210" max="10210" width="4.453125" style="44" customWidth="1"/>
    <col min="10211" max="10211" width="10.90625" style="44"/>
    <col min="10212" max="10212" width="17.54296875" style="44" customWidth="1"/>
    <col min="10213" max="10213" width="11.54296875" style="44" customWidth="1"/>
    <col min="10214" max="10217" width="10.90625" style="44"/>
    <col min="10218" max="10218" width="22.54296875" style="44" customWidth="1"/>
    <col min="10219" max="10219" width="14" style="44" customWidth="1"/>
    <col min="10220" max="10220" width="1.7265625" style="44" customWidth="1"/>
    <col min="10221" max="10465" width="10.90625" style="44"/>
    <col min="10466" max="10466" width="4.453125" style="44" customWidth="1"/>
    <col min="10467" max="10467" width="10.90625" style="44"/>
    <col min="10468" max="10468" width="17.54296875" style="44" customWidth="1"/>
    <col min="10469" max="10469" width="11.54296875" style="44" customWidth="1"/>
    <col min="10470" max="10473" width="10.90625" style="44"/>
    <col min="10474" max="10474" width="22.54296875" style="44" customWidth="1"/>
    <col min="10475" max="10475" width="14" style="44" customWidth="1"/>
    <col min="10476" max="10476" width="1.7265625" style="44" customWidth="1"/>
    <col min="10477" max="10721" width="10.90625" style="44"/>
    <col min="10722" max="10722" width="4.453125" style="44" customWidth="1"/>
    <col min="10723" max="10723" width="10.90625" style="44"/>
    <col min="10724" max="10724" width="17.54296875" style="44" customWidth="1"/>
    <col min="10725" max="10725" width="11.54296875" style="44" customWidth="1"/>
    <col min="10726" max="10729" width="10.90625" style="44"/>
    <col min="10730" max="10730" width="22.54296875" style="44" customWidth="1"/>
    <col min="10731" max="10731" width="14" style="44" customWidth="1"/>
    <col min="10732" max="10732" width="1.7265625" style="44" customWidth="1"/>
    <col min="10733" max="10977" width="10.90625" style="44"/>
    <col min="10978" max="10978" width="4.453125" style="44" customWidth="1"/>
    <col min="10979" max="10979" width="10.90625" style="44"/>
    <col min="10980" max="10980" width="17.54296875" style="44" customWidth="1"/>
    <col min="10981" max="10981" width="11.54296875" style="44" customWidth="1"/>
    <col min="10982" max="10985" width="10.90625" style="44"/>
    <col min="10986" max="10986" width="22.54296875" style="44" customWidth="1"/>
    <col min="10987" max="10987" width="14" style="44" customWidth="1"/>
    <col min="10988" max="10988" width="1.7265625" style="44" customWidth="1"/>
    <col min="10989" max="11233" width="10.90625" style="44"/>
    <col min="11234" max="11234" width="4.453125" style="44" customWidth="1"/>
    <col min="11235" max="11235" width="10.90625" style="44"/>
    <col min="11236" max="11236" width="17.54296875" style="44" customWidth="1"/>
    <col min="11237" max="11237" width="11.54296875" style="44" customWidth="1"/>
    <col min="11238" max="11241" width="10.90625" style="44"/>
    <col min="11242" max="11242" width="22.54296875" style="44" customWidth="1"/>
    <col min="11243" max="11243" width="14" style="44" customWidth="1"/>
    <col min="11244" max="11244" width="1.7265625" style="44" customWidth="1"/>
    <col min="11245" max="11489" width="10.90625" style="44"/>
    <col min="11490" max="11490" width="4.453125" style="44" customWidth="1"/>
    <col min="11491" max="11491" width="10.90625" style="44"/>
    <col min="11492" max="11492" width="17.54296875" style="44" customWidth="1"/>
    <col min="11493" max="11493" width="11.54296875" style="44" customWidth="1"/>
    <col min="11494" max="11497" width="10.90625" style="44"/>
    <col min="11498" max="11498" width="22.54296875" style="44" customWidth="1"/>
    <col min="11499" max="11499" width="14" style="44" customWidth="1"/>
    <col min="11500" max="11500" width="1.7265625" style="44" customWidth="1"/>
    <col min="11501" max="11745" width="10.90625" style="44"/>
    <col min="11746" max="11746" width="4.453125" style="44" customWidth="1"/>
    <col min="11747" max="11747" width="10.90625" style="44"/>
    <col min="11748" max="11748" width="17.54296875" style="44" customWidth="1"/>
    <col min="11749" max="11749" width="11.54296875" style="44" customWidth="1"/>
    <col min="11750" max="11753" width="10.90625" style="44"/>
    <col min="11754" max="11754" width="22.54296875" style="44" customWidth="1"/>
    <col min="11755" max="11755" width="14" style="44" customWidth="1"/>
    <col min="11756" max="11756" width="1.7265625" style="44" customWidth="1"/>
    <col min="11757" max="12001" width="10.90625" style="44"/>
    <col min="12002" max="12002" width="4.453125" style="44" customWidth="1"/>
    <col min="12003" max="12003" width="10.90625" style="44"/>
    <col min="12004" max="12004" width="17.54296875" style="44" customWidth="1"/>
    <col min="12005" max="12005" width="11.54296875" style="44" customWidth="1"/>
    <col min="12006" max="12009" width="10.90625" style="44"/>
    <col min="12010" max="12010" width="22.54296875" style="44" customWidth="1"/>
    <col min="12011" max="12011" width="14" style="44" customWidth="1"/>
    <col min="12012" max="12012" width="1.7265625" style="44" customWidth="1"/>
    <col min="12013" max="12257" width="10.90625" style="44"/>
    <col min="12258" max="12258" width="4.453125" style="44" customWidth="1"/>
    <col min="12259" max="12259" width="10.90625" style="44"/>
    <col min="12260" max="12260" width="17.54296875" style="44" customWidth="1"/>
    <col min="12261" max="12261" width="11.54296875" style="44" customWidth="1"/>
    <col min="12262" max="12265" width="10.90625" style="44"/>
    <col min="12266" max="12266" width="22.54296875" style="44" customWidth="1"/>
    <col min="12267" max="12267" width="14" style="44" customWidth="1"/>
    <col min="12268" max="12268" width="1.7265625" style="44" customWidth="1"/>
    <col min="12269" max="12513" width="10.90625" style="44"/>
    <col min="12514" max="12514" width="4.453125" style="44" customWidth="1"/>
    <col min="12515" max="12515" width="10.90625" style="44"/>
    <col min="12516" max="12516" width="17.54296875" style="44" customWidth="1"/>
    <col min="12517" max="12517" width="11.54296875" style="44" customWidth="1"/>
    <col min="12518" max="12521" width="10.90625" style="44"/>
    <col min="12522" max="12522" width="22.54296875" style="44" customWidth="1"/>
    <col min="12523" max="12523" width="14" style="44" customWidth="1"/>
    <col min="12524" max="12524" width="1.7265625" style="44" customWidth="1"/>
    <col min="12525" max="12769" width="10.90625" style="44"/>
    <col min="12770" max="12770" width="4.453125" style="44" customWidth="1"/>
    <col min="12771" max="12771" width="10.90625" style="44"/>
    <col min="12772" max="12772" width="17.54296875" style="44" customWidth="1"/>
    <col min="12773" max="12773" width="11.54296875" style="44" customWidth="1"/>
    <col min="12774" max="12777" width="10.90625" style="44"/>
    <col min="12778" max="12778" width="22.54296875" style="44" customWidth="1"/>
    <col min="12779" max="12779" width="14" style="44" customWidth="1"/>
    <col min="12780" max="12780" width="1.7265625" style="44" customWidth="1"/>
    <col min="12781" max="13025" width="10.90625" style="44"/>
    <col min="13026" max="13026" width="4.453125" style="44" customWidth="1"/>
    <col min="13027" max="13027" width="10.90625" style="44"/>
    <col min="13028" max="13028" width="17.54296875" style="44" customWidth="1"/>
    <col min="13029" max="13029" width="11.54296875" style="44" customWidth="1"/>
    <col min="13030" max="13033" width="10.90625" style="44"/>
    <col min="13034" max="13034" width="22.54296875" style="44" customWidth="1"/>
    <col min="13035" max="13035" width="14" style="44" customWidth="1"/>
    <col min="13036" max="13036" width="1.7265625" style="44" customWidth="1"/>
    <col min="13037" max="13281" width="10.90625" style="44"/>
    <col min="13282" max="13282" width="4.453125" style="44" customWidth="1"/>
    <col min="13283" max="13283" width="10.90625" style="44"/>
    <col min="13284" max="13284" width="17.54296875" style="44" customWidth="1"/>
    <col min="13285" max="13285" width="11.54296875" style="44" customWidth="1"/>
    <col min="13286" max="13289" width="10.90625" style="44"/>
    <col min="13290" max="13290" width="22.54296875" style="44" customWidth="1"/>
    <col min="13291" max="13291" width="14" style="44" customWidth="1"/>
    <col min="13292" max="13292" width="1.7265625" style="44" customWidth="1"/>
    <col min="13293" max="13537" width="10.90625" style="44"/>
    <col min="13538" max="13538" width="4.453125" style="44" customWidth="1"/>
    <col min="13539" max="13539" width="10.90625" style="44"/>
    <col min="13540" max="13540" width="17.54296875" style="44" customWidth="1"/>
    <col min="13541" max="13541" width="11.54296875" style="44" customWidth="1"/>
    <col min="13542" max="13545" width="10.90625" style="44"/>
    <col min="13546" max="13546" width="22.54296875" style="44" customWidth="1"/>
    <col min="13547" max="13547" width="14" style="44" customWidth="1"/>
    <col min="13548" max="13548" width="1.7265625" style="44" customWidth="1"/>
    <col min="13549" max="13793" width="10.90625" style="44"/>
    <col min="13794" max="13794" width="4.453125" style="44" customWidth="1"/>
    <col min="13795" max="13795" width="10.90625" style="44"/>
    <col min="13796" max="13796" width="17.54296875" style="44" customWidth="1"/>
    <col min="13797" max="13797" width="11.54296875" style="44" customWidth="1"/>
    <col min="13798" max="13801" width="10.90625" style="44"/>
    <col min="13802" max="13802" width="22.54296875" style="44" customWidth="1"/>
    <col min="13803" max="13803" width="14" style="44" customWidth="1"/>
    <col min="13804" max="13804" width="1.7265625" style="44" customWidth="1"/>
    <col min="13805" max="14049" width="10.90625" style="44"/>
    <col min="14050" max="14050" width="4.453125" style="44" customWidth="1"/>
    <col min="14051" max="14051" width="10.90625" style="44"/>
    <col min="14052" max="14052" width="17.54296875" style="44" customWidth="1"/>
    <col min="14053" max="14053" width="11.54296875" style="44" customWidth="1"/>
    <col min="14054" max="14057" width="10.90625" style="44"/>
    <col min="14058" max="14058" width="22.54296875" style="44" customWidth="1"/>
    <col min="14059" max="14059" width="14" style="44" customWidth="1"/>
    <col min="14060" max="14060" width="1.7265625" style="44" customWidth="1"/>
    <col min="14061" max="14305" width="10.90625" style="44"/>
    <col min="14306" max="14306" width="4.453125" style="44" customWidth="1"/>
    <col min="14307" max="14307" width="10.90625" style="44"/>
    <col min="14308" max="14308" width="17.54296875" style="44" customWidth="1"/>
    <col min="14309" max="14309" width="11.54296875" style="44" customWidth="1"/>
    <col min="14310" max="14313" width="10.90625" style="44"/>
    <col min="14314" max="14314" width="22.54296875" style="44" customWidth="1"/>
    <col min="14315" max="14315" width="14" style="44" customWidth="1"/>
    <col min="14316" max="14316" width="1.7265625" style="44" customWidth="1"/>
    <col min="14317" max="14561" width="10.90625" style="44"/>
    <col min="14562" max="14562" width="4.453125" style="44" customWidth="1"/>
    <col min="14563" max="14563" width="10.90625" style="44"/>
    <col min="14564" max="14564" width="17.54296875" style="44" customWidth="1"/>
    <col min="14565" max="14565" width="11.54296875" style="44" customWidth="1"/>
    <col min="14566" max="14569" width="10.90625" style="44"/>
    <col min="14570" max="14570" width="22.54296875" style="44" customWidth="1"/>
    <col min="14571" max="14571" width="14" style="44" customWidth="1"/>
    <col min="14572" max="14572" width="1.7265625" style="44" customWidth="1"/>
    <col min="14573" max="14817" width="10.90625" style="44"/>
    <col min="14818" max="14818" width="4.453125" style="44" customWidth="1"/>
    <col min="14819" max="14819" width="10.90625" style="44"/>
    <col min="14820" max="14820" width="17.54296875" style="44" customWidth="1"/>
    <col min="14821" max="14821" width="11.54296875" style="44" customWidth="1"/>
    <col min="14822" max="14825" width="10.90625" style="44"/>
    <col min="14826" max="14826" width="22.54296875" style="44" customWidth="1"/>
    <col min="14827" max="14827" width="14" style="44" customWidth="1"/>
    <col min="14828" max="14828" width="1.7265625" style="44" customWidth="1"/>
    <col min="14829" max="15073" width="10.90625" style="44"/>
    <col min="15074" max="15074" width="4.453125" style="44" customWidth="1"/>
    <col min="15075" max="15075" width="10.90625" style="44"/>
    <col min="15076" max="15076" width="17.54296875" style="44" customWidth="1"/>
    <col min="15077" max="15077" width="11.54296875" style="44" customWidth="1"/>
    <col min="15078" max="15081" width="10.90625" style="44"/>
    <col min="15082" max="15082" width="22.54296875" style="44" customWidth="1"/>
    <col min="15083" max="15083" width="14" style="44" customWidth="1"/>
    <col min="15084" max="15084" width="1.7265625" style="44" customWidth="1"/>
    <col min="15085" max="15329" width="10.90625" style="44"/>
    <col min="15330" max="15330" width="4.453125" style="44" customWidth="1"/>
    <col min="15331" max="15331" width="10.90625" style="44"/>
    <col min="15332" max="15332" width="17.54296875" style="44" customWidth="1"/>
    <col min="15333" max="15333" width="11.54296875" style="44" customWidth="1"/>
    <col min="15334" max="15337" width="10.90625" style="44"/>
    <col min="15338" max="15338" width="22.54296875" style="44" customWidth="1"/>
    <col min="15339" max="15339" width="14" style="44" customWidth="1"/>
    <col min="15340" max="15340" width="1.7265625" style="44" customWidth="1"/>
    <col min="15341" max="15585" width="10.90625" style="44"/>
    <col min="15586" max="15586" width="4.453125" style="44" customWidth="1"/>
    <col min="15587" max="15587" width="10.90625" style="44"/>
    <col min="15588" max="15588" width="17.54296875" style="44" customWidth="1"/>
    <col min="15589" max="15589" width="11.54296875" style="44" customWidth="1"/>
    <col min="15590" max="15593" width="10.90625" style="44"/>
    <col min="15594" max="15594" width="22.54296875" style="44" customWidth="1"/>
    <col min="15595" max="15595" width="14" style="44" customWidth="1"/>
    <col min="15596" max="15596" width="1.7265625" style="44" customWidth="1"/>
    <col min="15597" max="15841" width="10.90625" style="44"/>
    <col min="15842" max="15842" width="4.453125" style="44" customWidth="1"/>
    <col min="15843" max="15843" width="10.90625" style="44"/>
    <col min="15844" max="15844" width="17.54296875" style="44" customWidth="1"/>
    <col min="15845" max="15845" width="11.54296875" style="44" customWidth="1"/>
    <col min="15846" max="15849" width="10.90625" style="44"/>
    <col min="15850" max="15850" width="22.54296875" style="44" customWidth="1"/>
    <col min="15851" max="15851" width="14" style="44" customWidth="1"/>
    <col min="15852" max="15852" width="1.7265625" style="44" customWidth="1"/>
    <col min="15853" max="16097" width="10.90625" style="44"/>
    <col min="16098" max="16098" width="4.453125" style="44" customWidth="1"/>
    <col min="16099" max="16099" width="10.90625" style="44"/>
    <col min="16100" max="16100" width="17.54296875" style="44" customWidth="1"/>
    <col min="16101" max="16101" width="11.54296875" style="44" customWidth="1"/>
    <col min="16102" max="16105" width="10.90625" style="44"/>
    <col min="16106" max="16106" width="22.54296875" style="44" customWidth="1"/>
    <col min="16107" max="16107" width="14" style="44" customWidth="1"/>
    <col min="16108" max="16108" width="1.7265625" style="44" customWidth="1"/>
    <col min="16109" max="16384" width="10.90625" style="44"/>
  </cols>
  <sheetData>
    <row r="1" spans="2:10" ht="6" customHeight="1" thickBot="1" x14ac:dyDescent="0.3"/>
    <row r="2" spans="2:10" ht="19.5" customHeight="1" x14ac:dyDescent="0.25">
      <c r="B2" s="45"/>
      <c r="C2" s="46"/>
      <c r="D2" s="47" t="s">
        <v>73</v>
      </c>
      <c r="E2" s="48"/>
      <c r="F2" s="48"/>
      <c r="G2" s="48"/>
      <c r="H2" s="48"/>
      <c r="I2" s="49"/>
      <c r="J2" s="50" t="s">
        <v>74</v>
      </c>
    </row>
    <row r="3" spans="2:10" ht="4.5" customHeight="1" thickBot="1" x14ac:dyDescent="0.3">
      <c r="B3" s="51"/>
      <c r="C3" s="52"/>
      <c r="D3" s="53"/>
      <c r="E3" s="54"/>
      <c r="F3" s="54"/>
      <c r="G3" s="54"/>
      <c r="H3" s="54"/>
      <c r="I3" s="55"/>
      <c r="J3" s="56"/>
    </row>
    <row r="4" spans="2:10" ht="13" x14ac:dyDescent="0.25">
      <c r="B4" s="51"/>
      <c r="C4" s="52"/>
      <c r="D4" s="47" t="s">
        <v>75</v>
      </c>
      <c r="E4" s="48"/>
      <c r="F4" s="48"/>
      <c r="G4" s="48"/>
      <c r="H4" s="48"/>
      <c r="I4" s="49"/>
      <c r="J4" s="50" t="s">
        <v>76</v>
      </c>
    </row>
    <row r="5" spans="2:10" ht="5.25" customHeight="1" x14ac:dyDescent="0.25">
      <c r="B5" s="51"/>
      <c r="C5" s="52"/>
      <c r="D5" s="57"/>
      <c r="E5" s="58"/>
      <c r="F5" s="58"/>
      <c r="G5" s="58"/>
      <c r="H5" s="58"/>
      <c r="I5" s="59"/>
      <c r="J5" s="60"/>
    </row>
    <row r="6" spans="2:10" ht="4.5" customHeight="1" thickBot="1" x14ac:dyDescent="0.3">
      <c r="B6" s="61"/>
      <c r="C6" s="62"/>
      <c r="D6" s="53"/>
      <c r="E6" s="54"/>
      <c r="F6" s="54"/>
      <c r="G6" s="54"/>
      <c r="H6" s="54"/>
      <c r="I6" s="55"/>
      <c r="J6" s="56"/>
    </row>
    <row r="7" spans="2:10" ht="6" customHeight="1" x14ac:dyDescent="0.25">
      <c r="B7" s="63"/>
      <c r="J7" s="64"/>
    </row>
    <row r="8" spans="2:10" ht="9" customHeight="1" x14ac:dyDescent="0.25">
      <c r="B8" s="63"/>
      <c r="J8" s="64"/>
    </row>
    <row r="9" spans="2:10" ht="13" x14ac:dyDescent="0.3">
      <c r="B9" s="63"/>
      <c r="C9" s="65" t="s">
        <v>99</v>
      </c>
      <c r="E9" s="66"/>
      <c r="H9" s="67"/>
      <c r="J9" s="64"/>
    </row>
    <row r="10" spans="2:10" ht="8.25" customHeight="1" x14ac:dyDescent="0.25">
      <c r="B10" s="63"/>
      <c r="J10" s="64"/>
    </row>
    <row r="11" spans="2:10" ht="13" x14ac:dyDescent="0.3">
      <c r="B11" s="63"/>
      <c r="C11" s="65" t="s">
        <v>98</v>
      </c>
      <c r="J11" s="64"/>
    </row>
    <row r="12" spans="2:10" ht="13" x14ac:dyDescent="0.3">
      <c r="B12" s="63"/>
      <c r="C12" s="65" t="s">
        <v>97</v>
      </c>
      <c r="J12" s="64"/>
    </row>
    <row r="13" spans="2:10" x14ac:dyDescent="0.25">
      <c r="B13" s="63"/>
      <c r="J13" s="64"/>
    </row>
    <row r="14" spans="2:10" x14ac:dyDescent="0.25">
      <c r="B14" s="63"/>
      <c r="C14" s="44" t="s">
        <v>101</v>
      </c>
      <c r="G14" s="68"/>
      <c r="H14" s="68"/>
      <c r="I14" s="68"/>
      <c r="J14" s="64"/>
    </row>
    <row r="15" spans="2:10" ht="9" customHeight="1" x14ac:dyDescent="0.25">
      <c r="B15" s="63"/>
      <c r="C15" s="69"/>
      <c r="G15" s="68"/>
      <c r="H15" s="68"/>
      <c r="I15" s="68"/>
      <c r="J15" s="64"/>
    </row>
    <row r="16" spans="2:10" ht="13" x14ac:dyDescent="0.3">
      <c r="B16" s="63"/>
      <c r="C16" s="44" t="s">
        <v>100</v>
      </c>
      <c r="D16" s="66"/>
      <c r="G16" s="68"/>
      <c r="H16" s="70" t="s">
        <v>77</v>
      </c>
      <c r="I16" s="70" t="s">
        <v>78</v>
      </c>
      <c r="J16" s="64"/>
    </row>
    <row r="17" spans="2:14" ht="13" x14ac:dyDescent="0.3">
      <c r="B17" s="63"/>
      <c r="C17" s="65" t="s">
        <v>79</v>
      </c>
      <c r="D17" s="65"/>
      <c r="E17" s="65"/>
      <c r="F17" s="65"/>
      <c r="G17" s="68"/>
      <c r="H17" s="71">
        <v>16</v>
      </c>
      <c r="I17" s="72">
        <v>42793479</v>
      </c>
      <c r="J17" s="64"/>
    </row>
    <row r="18" spans="2:14" x14ac:dyDescent="0.25">
      <c r="B18" s="63"/>
      <c r="C18" s="44" t="s">
        <v>80</v>
      </c>
      <c r="G18" s="68"/>
      <c r="H18" s="74">
        <v>1</v>
      </c>
      <c r="I18" s="75">
        <v>4165110</v>
      </c>
      <c r="J18" s="64"/>
    </row>
    <row r="19" spans="2:14" x14ac:dyDescent="0.25">
      <c r="B19" s="63"/>
      <c r="C19" s="44" t="s">
        <v>81</v>
      </c>
      <c r="G19" s="68"/>
      <c r="H19" s="74">
        <v>10</v>
      </c>
      <c r="I19" s="75">
        <v>35046910</v>
      </c>
      <c r="J19" s="64"/>
    </row>
    <row r="20" spans="2:14" x14ac:dyDescent="0.25">
      <c r="B20" s="63"/>
      <c r="C20" s="44" t="s">
        <v>82</v>
      </c>
      <c r="H20" s="76">
        <v>1</v>
      </c>
      <c r="I20" s="77">
        <v>300721</v>
      </c>
      <c r="J20" s="64"/>
    </row>
    <row r="21" spans="2:14" x14ac:dyDescent="0.25">
      <c r="B21" s="63"/>
      <c r="C21" s="44" t="s">
        <v>83</v>
      </c>
      <c r="H21" s="76">
        <v>1</v>
      </c>
      <c r="I21" s="77">
        <v>251900</v>
      </c>
      <c r="J21" s="64"/>
      <c r="N21" s="78"/>
    </row>
    <row r="22" spans="2:14" ht="13" thickBot="1" x14ac:dyDescent="0.3">
      <c r="B22" s="63"/>
      <c r="C22" s="44" t="s">
        <v>84</v>
      </c>
      <c r="H22" s="79">
        <v>3</v>
      </c>
      <c r="I22" s="80">
        <v>3028838</v>
      </c>
      <c r="J22" s="64"/>
    </row>
    <row r="23" spans="2:14" ht="13" x14ac:dyDescent="0.3">
      <c r="B23" s="63"/>
      <c r="C23" s="65" t="s">
        <v>85</v>
      </c>
      <c r="D23" s="65"/>
      <c r="E23" s="65"/>
      <c r="F23" s="65"/>
      <c r="H23" s="81">
        <f>H18+H19+H20+H21+H22</f>
        <v>16</v>
      </c>
      <c r="I23" s="82">
        <f>I18+I19+I20+I21+I22</f>
        <v>42793479</v>
      </c>
      <c r="J23" s="64"/>
    </row>
    <row r="24" spans="2:14" x14ac:dyDescent="0.25">
      <c r="B24" s="63"/>
      <c r="C24" s="44" t="s">
        <v>86</v>
      </c>
      <c r="H24" s="76">
        <v>0</v>
      </c>
      <c r="I24" s="77">
        <v>0</v>
      </c>
      <c r="J24" s="64"/>
    </row>
    <row r="25" spans="2:14" ht="13" thickBot="1" x14ac:dyDescent="0.3">
      <c r="B25" s="63"/>
      <c r="C25" s="44" t="s">
        <v>87</v>
      </c>
      <c r="H25" s="79">
        <v>0</v>
      </c>
      <c r="I25" s="80">
        <v>0</v>
      </c>
      <c r="J25" s="64"/>
    </row>
    <row r="26" spans="2:14" ht="13" x14ac:dyDescent="0.3">
      <c r="B26" s="63"/>
      <c r="C26" s="65" t="s">
        <v>88</v>
      </c>
      <c r="D26" s="65"/>
      <c r="E26" s="65"/>
      <c r="F26" s="65"/>
      <c r="H26" s="81">
        <f>H24+H25</f>
        <v>0</v>
      </c>
      <c r="I26" s="82">
        <f>I24+I25</f>
        <v>0</v>
      </c>
      <c r="J26" s="64"/>
    </row>
    <row r="27" spans="2:14" ht="13.5" thickBot="1" x14ac:dyDescent="0.35">
      <c r="B27" s="63"/>
      <c r="C27" s="68" t="s">
        <v>89</v>
      </c>
      <c r="D27" s="83"/>
      <c r="E27" s="83"/>
      <c r="F27" s="83"/>
      <c r="G27" s="68"/>
      <c r="H27" s="84">
        <v>0</v>
      </c>
      <c r="I27" s="85">
        <v>0</v>
      </c>
      <c r="J27" s="86"/>
    </row>
    <row r="28" spans="2:14" ht="13" x14ac:dyDescent="0.3">
      <c r="B28" s="63"/>
      <c r="C28" s="83" t="s">
        <v>90</v>
      </c>
      <c r="D28" s="83"/>
      <c r="E28" s="83"/>
      <c r="F28" s="83"/>
      <c r="G28" s="68"/>
      <c r="H28" s="87">
        <f>H27</f>
        <v>0</v>
      </c>
      <c r="I28" s="75">
        <f>I27</f>
        <v>0</v>
      </c>
      <c r="J28" s="86"/>
    </row>
    <row r="29" spans="2:14" ht="13" x14ac:dyDescent="0.3">
      <c r="B29" s="63"/>
      <c r="C29" s="83"/>
      <c r="D29" s="83"/>
      <c r="E29" s="83"/>
      <c r="F29" s="83"/>
      <c r="G29" s="68"/>
      <c r="H29" s="74"/>
      <c r="I29" s="72"/>
      <c r="J29" s="86"/>
    </row>
    <row r="30" spans="2:14" ht="13.5" thickBot="1" x14ac:dyDescent="0.35">
      <c r="B30" s="63"/>
      <c r="C30" s="83" t="s">
        <v>91</v>
      </c>
      <c r="D30" s="83"/>
      <c r="E30" s="68"/>
      <c r="F30" s="68"/>
      <c r="G30" s="68"/>
      <c r="H30" s="88"/>
      <c r="I30" s="89"/>
      <c r="J30" s="86"/>
    </row>
    <row r="31" spans="2:14" ht="13.5" thickTop="1" x14ac:dyDescent="0.3">
      <c r="B31" s="63"/>
      <c r="C31" s="83"/>
      <c r="D31" s="83"/>
      <c r="E31" s="68"/>
      <c r="F31" s="68"/>
      <c r="G31" s="68"/>
      <c r="H31" s="75">
        <f>H23+H26+H28</f>
        <v>16</v>
      </c>
      <c r="I31" s="75">
        <f>I23+I26+I28</f>
        <v>42793479</v>
      </c>
      <c r="J31" s="86"/>
    </row>
    <row r="32" spans="2:14" ht="9.75" customHeight="1" x14ac:dyDescent="0.25">
      <c r="B32" s="63"/>
      <c r="C32" s="68"/>
      <c r="D32" s="68"/>
      <c r="E32" s="68"/>
      <c r="F32" s="68"/>
      <c r="G32" s="90"/>
      <c r="H32" s="91"/>
      <c r="I32" s="92"/>
      <c r="J32" s="86"/>
    </row>
    <row r="33" spans="2:10" ht="9.75" customHeight="1" x14ac:dyDescent="0.25">
      <c r="B33" s="63"/>
      <c r="C33" s="68"/>
      <c r="D33" s="68"/>
      <c r="E33" s="68"/>
      <c r="F33" s="68"/>
      <c r="G33" s="90"/>
      <c r="H33" s="91"/>
      <c r="I33" s="92"/>
      <c r="J33" s="86"/>
    </row>
    <row r="34" spans="2:10" ht="9.75" customHeight="1" x14ac:dyDescent="0.25">
      <c r="B34" s="63"/>
      <c r="C34" s="68"/>
      <c r="D34" s="68"/>
      <c r="E34" s="68"/>
      <c r="F34" s="68"/>
      <c r="G34" s="90"/>
      <c r="H34" s="91"/>
      <c r="I34" s="92"/>
      <c r="J34" s="86"/>
    </row>
    <row r="35" spans="2:10" ht="9.75" customHeight="1" x14ac:dyDescent="0.25">
      <c r="B35" s="63"/>
      <c r="C35" s="68"/>
      <c r="D35" s="68"/>
      <c r="E35" s="68"/>
      <c r="F35" s="68"/>
      <c r="G35" s="90"/>
      <c r="H35" s="91"/>
      <c r="I35" s="92"/>
      <c r="J35" s="86"/>
    </row>
    <row r="36" spans="2:10" ht="9.75" customHeight="1" x14ac:dyDescent="0.25">
      <c r="B36" s="63"/>
      <c r="C36" s="68"/>
      <c r="D36" s="68"/>
      <c r="E36" s="68"/>
      <c r="F36" s="68"/>
      <c r="G36" s="90"/>
      <c r="H36" s="91"/>
      <c r="I36" s="92"/>
      <c r="J36" s="86"/>
    </row>
    <row r="37" spans="2:10" ht="13.5" thickBot="1" x14ac:dyDescent="0.35">
      <c r="B37" s="63"/>
      <c r="C37" s="93"/>
      <c r="D37" s="94"/>
      <c r="E37" s="68"/>
      <c r="F37" s="68"/>
      <c r="G37" s="68"/>
      <c r="H37" s="95"/>
      <c r="I37" s="96"/>
      <c r="J37" s="86"/>
    </row>
    <row r="38" spans="2:10" ht="13" x14ac:dyDescent="0.3">
      <c r="B38" s="63"/>
      <c r="C38" s="83" t="s">
        <v>102</v>
      </c>
      <c r="D38" s="90"/>
      <c r="E38" s="68"/>
      <c r="F38" s="68"/>
      <c r="G38" s="68"/>
      <c r="H38" s="97" t="s">
        <v>92</v>
      </c>
      <c r="I38" s="90"/>
      <c r="J38" s="86"/>
    </row>
    <row r="39" spans="2:10" ht="13" x14ac:dyDescent="0.3">
      <c r="B39" s="63"/>
      <c r="C39" s="83" t="s">
        <v>103</v>
      </c>
      <c r="D39" s="68"/>
      <c r="E39" s="68"/>
      <c r="F39" s="68"/>
      <c r="G39" s="68"/>
      <c r="H39" s="83" t="s">
        <v>93</v>
      </c>
      <c r="I39" s="90"/>
      <c r="J39" s="86"/>
    </row>
    <row r="40" spans="2:10" ht="13" x14ac:dyDescent="0.3">
      <c r="B40" s="63"/>
      <c r="C40" s="68"/>
      <c r="D40" s="68"/>
      <c r="E40" s="68"/>
      <c r="F40" s="68"/>
      <c r="G40" s="68"/>
      <c r="H40" s="83" t="s">
        <v>94</v>
      </c>
      <c r="I40" s="90"/>
      <c r="J40" s="86"/>
    </row>
    <row r="41" spans="2:10" ht="13" x14ac:dyDescent="0.3">
      <c r="B41" s="63"/>
      <c r="C41" s="68"/>
      <c r="D41" s="68"/>
      <c r="E41" s="68"/>
      <c r="F41" s="68"/>
      <c r="G41" s="83"/>
      <c r="H41" s="90"/>
      <c r="I41" s="90"/>
      <c r="J41" s="86"/>
    </row>
    <row r="42" spans="2:10" x14ac:dyDescent="0.25">
      <c r="B42" s="63"/>
      <c r="C42" s="98" t="s">
        <v>95</v>
      </c>
      <c r="D42" s="98"/>
      <c r="E42" s="98"/>
      <c r="F42" s="98"/>
      <c r="G42" s="98"/>
      <c r="H42" s="98"/>
      <c r="I42" s="98"/>
      <c r="J42" s="86"/>
    </row>
    <row r="43" spans="2:10" x14ac:dyDescent="0.25">
      <c r="B43" s="63"/>
      <c r="C43" s="98"/>
      <c r="D43" s="98"/>
      <c r="E43" s="98"/>
      <c r="F43" s="98"/>
      <c r="G43" s="98"/>
      <c r="H43" s="98"/>
      <c r="I43" s="98"/>
      <c r="J43" s="86"/>
    </row>
    <row r="44" spans="2:10" ht="7.5" customHeight="1" thickBot="1" x14ac:dyDescent="0.3">
      <c r="B44" s="99"/>
      <c r="C44" s="100"/>
      <c r="D44" s="100"/>
      <c r="E44" s="100"/>
      <c r="F44" s="100"/>
      <c r="G44" s="101"/>
      <c r="H44" s="101"/>
      <c r="I44" s="101"/>
      <c r="J44" s="10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L14" sqref="L14"/>
    </sheetView>
  </sheetViews>
  <sheetFormatPr baseColWidth="10" defaultRowHeight="14.5" x14ac:dyDescent="0.35"/>
  <cols>
    <col min="8" max="8" width="11.54296875" bestFit="1" customWidth="1"/>
    <col min="9" max="9" width="25.81640625" customWidth="1"/>
  </cols>
  <sheetData>
    <row r="1" spans="1:9" ht="15" thickBot="1" x14ac:dyDescent="0.4">
      <c r="A1" s="116"/>
      <c r="B1" s="117"/>
      <c r="C1" s="118" t="s">
        <v>104</v>
      </c>
      <c r="D1" s="119"/>
      <c r="E1" s="119"/>
      <c r="F1" s="119"/>
      <c r="G1" s="119"/>
      <c r="H1" s="120"/>
      <c r="I1" s="121" t="s">
        <v>74</v>
      </c>
    </row>
    <row r="2" spans="1:9" ht="53.5" customHeight="1" thickBot="1" x14ac:dyDescent="0.4">
      <c r="A2" s="122"/>
      <c r="B2" s="123"/>
      <c r="C2" s="124" t="s">
        <v>105</v>
      </c>
      <c r="D2" s="125"/>
      <c r="E2" s="125"/>
      <c r="F2" s="125"/>
      <c r="G2" s="125"/>
      <c r="H2" s="126"/>
      <c r="I2" s="127" t="s">
        <v>106</v>
      </c>
    </row>
    <row r="3" spans="1:9" x14ac:dyDescent="0.35">
      <c r="A3" s="128"/>
      <c r="B3" s="68"/>
      <c r="C3" s="68"/>
      <c r="D3" s="68"/>
      <c r="E3" s="68"/>
      <c r="F3" s="68"/>
      <c r="G3" s="68"/>
      <c r="H3" s="68"/>
      <c r="I3" s="86"/>
    </row>
    <row r="4" spans="1:9" x14ac:dyDescent="0.35">
      <c r="A4" s="128"/>
      <c r="B4" s="68"/>
      <c r="C4" s="68"/>
      <c r="D4" s="68"/>
      <c r="E4" s="68"/>
      <c r="F4" s="68"/>
      <c r="G4" s="68"/>
      <c r="H4" s="68"/>
      <c r="I4" s="86"/>
    </row>
    <row r="5" spans="1:9" x14ac:dyDescent="0.35">
      <c r="A5" s="128"/>
      <c r="B5" s="65" t="s">
        <v>99</v>
      </c>
      <c r="C5" s="129"/>
      <c r="D5" s="130"/>
      <c r="E5" s="68"/>
      <c r="F5" s="68"/>
      <c r="G5" s="68"/>
      <c r="H5" s="68"/>
      <c r="I5" s="86"/>
    </row>
    <row r="6" spans="1:9" x14ac:dyDescent="0.35">
      <c r="A6" s="128"/>
      <c r="B6" s="44"/>
      <c r="C6" s="68"/>
      <c r="D6" s="68"/>
      <c r="E6" s="68"/>
      <c r="F6" s="68"/>
      <c r="G6" s="68"/>
      <c r="H6" s="68"/>
      <c r="I6" s="86"/>
    </row>
    <row r="7" spans="1:9" x14ac:dyDescent="0.35">
      <c r="A7" s="128"/>
      <c r="B7" s="65" t="s">
        <v>98</v>
      </c>
      <c r="C7" s="68"/>
      <c r="D7" s="68"/>
      <c r="E7" s="68"/>
      <c r="F7" s="68"/>
      <c r="G7" s="68"/>
      <c r="H7" s="68"/>
      <c r="I7" s="86"/>
    </row>
    <row r="8" spans="1:9" x14ac:dyDescent="0.35">
      <c r="A8" s="128"/>
      <c r="B8" s="65" t="s">
        <v>97</v>
      </c>
      <c r="C8" s="68"/>
      <c r="D8" s="68"/>
      <c r="E8" s="68"/>
      <c r="F8" s="68"/>
      <c r="G8" s="68"/>
      <c r="H8" s="68"/>
      <c r="I8" s="86"/>
    </row>
    <row r="9" spans="1:9" x14ac:dyDescent="0.35">
      <c r="A9" s="128"/>
      <c r="B9" s="68"/>
      <c r="C9" s="68"/>
      <c r="D9" s="68"/>
      <c r="E9" s="68"/>
      <c r="F9" s="68"/>
      <c r="G9" s="68"/>
      <c r="H9" s="68"/>
      <c r="I9" s="86"/>
    </row>
    <row r="10" spans="1:9" x14ac:dyDescent="0.35">
      <c r="A10" s="128"/>
      <c r="B10" s="68" t="s">
        <v>107</v>
      </c>
      <c r="C10" s="68"/>
      <c r="D10" s="68"/>
      <c r="E10" s="68"/>
      <c r="F10" s="68"/>
      <c r="G10" s="68"/>
      <c r="H10" s="68"/>
      <c r="I10" s="86"/>
    </row>
    <row r="11" spans="1:9" x14ac:dyDescent="0.35">
      <c r="A11" s="128"/>
      <c r="B11" s="131"/>
      <c r="C11" s="68"/>
      <c r="D11" s="68"/>
      <c r="E11" s="68"/>
      <c r="F11" s="68"/>
      <c r="G11" s="68"/>
      <c r="H11" s="68"/>
      <c r="I11" s="86"/>
    </row>
    <row r="12" spans="1:9" x14ac:dyDescent="0.35">
      <c r="A12" s="128"/>
      <c r="B12" s="44" t="s">
        <v>100</v>
      </c>
      <c r="C12" s="130"/>
      <c r="D12" s="68"/>
      <c r="E12" s="68"/>
      <c r="F12" s="68"/>
      <c r="G12" s="70" t="s">
        <v>108</v>
      </c>
      <c r="H12" s="70" t="s">
        <v>109</v>
      </c>
      <c r="I12" s="86"/>
    </row>
    <row r="13" spans="1:9" x14ac:dyDescent="0.35">
      <c r="A13" s="128"/>
      <c r="B13" s="83" t="s">
        <v>79</v>
      </c>
      <c r="C13" s="83"/>
      <c r="D13" s="83"/>
      <c r="E13" s="83"/>
      <c r="F13" s="68"/>
      <c r="G13" s="132">
        <f>G19</f>
        <v>16</v>
      </c>
      <c r="H13" s="133">
        <f>H19</f>
        <v>42793479</v>
      </c>
      <c r="I13" s="86"/>
    </row>
    <row r="14" spans="1:9" x14ac:dyDescent="0.35">
      <c r="A14" s="128"/>
      <c r="B14" s="68" t="s">
        <v>80</v>
      </c>
      <c r="C14" s="68"/>
      <c r="D14" s="68"/>
      <c r="E14" s="68"/>
      <c r="F14" s="68"/>
      <c r="G14" s="134">
        <v>1</v>
      </c>
      <c r="H14" s="135">
        <v>4165110</v>
      </c>
      <c r="I14" s="86"/>
    </row>
    <row r="15" spans="1:9" x14ac:dyDescent="0.35">
      <c r="A15" s="128"/>
      <c r="B15" s="68" t="s">
        <v>81</v>
      </c>
      <c r="C15" s="68"/>
      <c r="D15" s="68"/>
      <c r="E15" s="68"/>
      <c r="F15" s="68"/>
      <c r="G15" s="134">
        <v>10</v>
      </c>
      <c r="H15" s="135">
        <v>35046910</v>
      </c>
      <c r="I15" s="86"/>
    </row>
    <row r="16" spans="1:9" x14ac:dyDescent="0.35">
      <c r="A16" s="128"/>
      <c r="B16" s="68" t="s">
        <v>82</v>
      </c>
      <c r="C16" s="68"/>
      <c r="D16" s="68"/>
      <c r="E16" s="68"/>
      <c r="F16" s="68"/>
      <c r="G16" s="134">
        <v>1</v>
      </c>
      <c r="H16" s="135">
        <v>300721</v>
      </c>
      <c r="I16" s="86"/>
    </row>
    <row r="17" spans="1:9" x14ac:dyDescent="0.35">
      <c r="A17" s="128"/>
      <c r="B17" s="68" t="s">
        <v>83</v>
      </c>
      <c r="C17" s="68"/>
      <c r="D17" s="68"/>
      <c r="E17" s="68"/>
      <c r="F17" s="68"/>
      <c r="G17" s="134">
        <v>1</v>
      </c>
      <c r="H17" s="135">
        <v>251900</v>
      </c>
      <c r="I17" s="86"/>
    </row>
    <row r="18" spans="1:9" x14ac:dyDescent="0.35">
      <c r="A18" s="128"/>
      <c r="B18" s="68" t="s">
        <v>110</v>
      </c>
      <c r="C18" s="68"/>
      <c r="D18" s="68"/>
      <c r="E18" s="68"/>
      <c r="F18" s="68"/>
      <c r="G18" s="136">
        <v>3</v>
      </c>
      <c r="H18" s="137">
        <v>3028838</v>
      </c>
      <c r="I18" s="86"/>
    </row>
    <row r="19" spans="1:9" x14ac:dyDescent="0.35">
      <c r="A19" s="128"/>
      <c r="B19" s="83" t="s">
        <v>111</v>
      </c>
      <c r="C19" s="83"/>
      <c r="D19" s="83"/>
      <c r="E19" s="83"/>
      <c r="F19" s="68"/>
      <c r="G19" s="134">
        <f>SUM(G14:G18)</f>
        <v>16</v>
      </c>
      <c r="H19" s="133">
        <f>(H14+H15+H16+H17+H18)</f>
        <v>42793479</v>
      </c>
      <c r="I19" s="86"/>
    </row>
    <row r="20" spans="1:9" ht="15" thickBot="1" x14ac:dyDescent="0.4">
      <c r="A20" s="128"/>
      <c r="B20" s="83"/>
      <c r="C20" s="83"/>
      <c r="D20" s="68"/>
      <c r="E20" s="68"/>
      <c r="F20" s="68"/>
      <c r="G20" s="138"/>
      <c r="H20" s="139"/>
      <c r="I20" s="86"/>
    </row>
    <row r="21" spans="1:9" ht="15" thickTop="1" x14ac:dyDescent="0.35">
      <c r="A21" s="128"/>
      <c r="B21" s="83"/>
      <c r="C21" s="83"/>
      <c r="D21" s="68"/>
      <c r="E21" s="68"/>
      <c r="F21" s="68"/>
      <c r="G21" s="90"/>
      <c r="H21" s="140"/>
      <c r="I21" s="86"/>
    </row>
    <row r="22" spans="1:9" x14ac:dyDescent="0.35">
      <c r="A22" s="128"/>
      <c r="B22" s="68"/>
      <c r="C22" s="68"/>
      <c r="D22" s="68"/>
      <c r="E22" s="68"/>
      <c r="F22" s="90"/>
      <c r="G22" s="90"/>
      <c r="H22" s="90"/>
      <c r="I22" s="86"/>
    </row>
    <row r="23" spans="1:9" ht="15" thickBot="1" x14ac:dyDescent="0.4">
      <c r="A23" s="128"/>
      <c r="B23" s="94"/>
      <c r="C23" s="94"/>
      <c r="D23" s="68"/>
      <c r="E23" s="68"/>
      <c r="F23" s="94"/>
      <c r="G23" s="94"/>
      <c r="H23" s="90"/>
      <c r="I23" s="86"/>
    </row>
    <row r="24" spans="1:9" x14ac:dyDescent="0.35">
      <c r="A24" s="128"/>
      <c r="B24" s="90" t="s">
        <v>112</v>
      </c>
      <c r="C24" s="90"/>
      <c r="D24" s="68"/>
      <c r="E24" s="68"/>
      <c r="F24" s="90"/>
      <c r="G24" s="90"/>
      <c r="H24" s="90"/>
      <c r="I24" s="86"/>
    </row>
    <row r="25" spans="1:9" x14ac:dyDescent="0.35">
      <c r="A25" s="128"/>
      <c r="B25" s="90" t="s">
        <v>102</v>
      </c>
      <c r="C25" s="90"/>
      <c r="D25" s="68"/>
      <c r="E25" s="68"/>
      <c r="F25" s="90" t="s">
        <v>113</v>
      </c>
      <c r="G25" s="90"/>
      <c r="H25" s="90"/>
      <c r="I25" s="86"/>
    </row>
    <row r="26" spans="1:9" x14ac:dyDescent="0.35">
      <c r="A26" s="128"/>
      <c r="B26" s="90" t="s">
        <v>103</v>
      </c>
      <c r="C26" s="90"/>
      <c r="D26" s="68"/>
      <c r="E26" s="68"/>
      <c r="F26" s="90" t="s">
        <v>114</v>
      </c>
      <c r="G26" s="90"/>
      <c r="H26" s="90"/>
      <c r="I26" s="86"/>
    </row>
    <row r="27" spans="1:9" x14ac:dyDescent="0.35">
      <c r="A27" s="128"/>
      <c r="B27" s="90"/>
      <c r="C27" s="90"/>
      <c r="D27" s="68"/>
      <c r="E27" s="68"/>
      <c r="F27" s="90"/>
      <c r="G27" s="90"/>
      <c r="H27" s="90"/>
      <c r="I27" s="86"/>
    </row>
    <row r="28" spans="1:9" ht="18.5" customHeight="1" x14ac:dyDescent="0.35">
      <c r="A28" s="128"/>
      <c r="B28" s="141" t="s">
        <v>115</v>
      </c>
      <c r="C28" s="141"/>
      <c r="D28" s="141"/>
      <c r="E28" s="141"/>
      <c r="F28" s="141"/>
      <c r="G28" s="141"/>
      <c r="H28" s="141"/>
      <c r="I28" s="86"/>
    </row>
    <row r="29" spans="1:9" ht="15" thickBot="1" x14ac:dyDescent="0.4">
      <c r="A29" s="142"/>
      <c r="B29" s="143"/>
      <c r="C29" s="143"/>
      <c r="D29" s="143"/>
      <c r="E29" s="143"/>
      <c r="F29" s="94"/>
      <c r="G29" s="94"/>
      <c r="H29" s="94"/>
      <c r="I29" s="144"/>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FERNELL</dc:creator>
  <cp:lastModifiedBy>Paola Andrea Jimenez Prado</cp:lastModifiedBy>
  <cp:lastPrinted>2024-10-29T18:50:50Z</cp:lastPrinted>
  <dcterms:created xsi:type="dcterms:W3CDTF">2015-06-05T18:19:34Z</dcterms:created>
  <dcterms:modified xsi:type="dcterms:W3CDTF">2024-10-29T19:34:03Z</dcterms:modified>
</cp:coreProperties>
</file>