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ivotTables/pivotTable1.xml" ContentType="application/vnd.openxmlformats-officedocument.spreadsheetml.pivotTable+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4\10. OCTUBRE\NIT 811016192 HOSP ALMA MATER DE ANTIOQUIA\"/>
    </mc:Choice>
  </mc:AlternateContent>
  <bookViews>
    <workbookView xWindow="0" yWindow="0" windowWidth="19200" windowHeight="7020" activeTab="4"/>
  </bookViews>
  <sheets>
    <sheet name="RESUMEN" sheetId="2" r:id="rId1"/>
    <sheet name="INFO IPS" sheetId="1" r:id="rId2"/>
    <sheet name="TD" sheetId="5" r:id="rId3"/>
    <sheet name="ESTADO DE CADA FACTURA" sheetId="4" r:id="rId4"/>
    <sheet name="FOR-CSA-018 " sheetId="6" r:id="rId5"/>
    <sheet name="FOR CSA 004" sheetId="7" r:id="rId6"/>
  </sheets>
  <definedNames>
    <definedName name="_xlnm._FilterDatabase" localSheetId="3" hidden="1">'ESTADO DE CADA FACTURA'!$A$2:$Y$13</definedName>
    <definedName name="_xlnm._FilterDatabase" localSheetId="1" hidden="1">'INFO IPS'!$A$6:$K$17</definedName>
  </definedNames>
  <calcPr calcId="152511"/>
  <pivotCaches>
    <pivotCache cacheId="81" r:id="rId7"/>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 i="7" l="1"/>
  <c r="G19" i="7"/>
  <c r="H13" i="7"/>
  <c r="G13" i="7"/>
  <c r="P1" i="4" l="1"/>
  <c r="I28" i="6"/>
  <c r="H28" i="6"/>
  <c r="I26" i="6"/>
  <c r="H26" i="6"/>
  <c r="I23" i="6"/>
  <c r="I31" i="6" s="1"/>
  <c r="H23" i="6"/>
  <c r="H31" i="6" s="1"/>
  <c r="U1" i="4"/>
  <c r="T1" i="4"/>
  <c r="S1" i="4"/>
  <c r="R1" i="4"/>
  <c r="O1" i="4"/>
  <c r="K1" i="4"/>
  <c r="J14" i="2" l="1"/>
  <c r="I19" i="1"/>
  <c r="K19" i="1" s="1"/>
  <c r="B37" i="1"/>
  <c r="G14" i="2"/>
  <c r="G17" i="2" s="1"/>
  <c r="G15" i="2"/>
  <c r="J15" i="2" s="1"/>
  <c r="G16" i="2"/>
  <c r="J16" i="2" s="1"/>
  <c r="F17" i="2"/>
  <c r="J19" i="1" l="1"/>
  <c r="H19" i="1"/>
  <c r="G19" i="1"/>
  <c r="F19" i="1"/>
  <c r="C17" i="2" l="1"/>
  <c r="D17" i="2"/>
  <c r="E17" i="2"/>
  <c r="I17" i="2"/>
  <c r="D9" i="2" s="1"/>
  <c r="H17" i="2"/>
  <c r="D8" i="2" s="1"/>
  <c r="D7" i="2" l="1"/>
  <c r="D10" i="2" s="1"/>
  <c r="J17" i="2"/>
  <c r="F18" i="2"/>
  <c r="C18" i="2"/>
  <c r="E18" i="2"/>
  <c r="D18" i="2"/>
</calcChain>
</file>

<file path=xl/comments1.xml><?xml version="1.0" encoding="utf-8"?>
<comments xmlns="http://schemas.openxmlformats.org/spreadsheetml/2006/main">
  <authors>
    <author>Juan Camilo Paez Ramirez</author>
    <author>Paola Andrea Jimenez Prado</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G2" authorId="0" shapeId="0">
      <text>
        <r>
          <rPr>
            <b/>
            <sz val="9"/>
            <color indexed="81"/>
            <rFont val="Tahoma"/>
            <family val="2"/>
          </rPr>
          <t>Juan Camilo Paez Ramirez:</t>
        </r>
        <r>
          <rPr>
            <sz val="9"/>
            <color indexed="81"/>
            <rFont val="Tahoma"/>
            <family val="2"/>
          </rPr>
          <t xml:space="preserve">
FECHA DE LA FACTURA
</t>
        </r>
      </text>
    </comment>
    <comment ref="H2" authorId="0" shapeId="0">
      <text>
        <r>
          <rPr>
            <b/>
            <sz val="9"/>
            <color indexed="81"/>
            <rFont val="Tahoma"/>
            <family val="2"/>
          </rPr>
          <t>Juan Camilo Paez Ramirez:</t>
        </r>
        <r>
          <rPr>
            <sz val="9"/>
            <color indexed="81"/>
            <rFont val="Tahoma"/>
            <family val="2"/>
          </rPr>
          <t xml:space="preserve">
FECHA DE RADICADO SI TIENE</t>
        </r>
      </text>
    </comment>
    <comment ref="V3" authorId="1" shapeId="0">
      <text>
        <r>
          <rPr>
            <b/>
            <sz val="9"/>
            <color indexed="81"/>
            <rFont val="Tahoma"/>
            <family val="2"/>
          </rPr>
          <t>Paola Andrea Jimenez Prado:</t>
        </r>
        <r>
          <rPr>
            <sz val="9"/>
            <color indexed="81"/>
            <rFont val="Tahoma"/>
            <family val="2"/>
          </rPr>
          <t xml:space="preserve">
SERVICIOS DEL 2%</t>
        </r>
      </text>
    </comment>
    <comment ref="V5" authorId="1" shapeId="0">
      <text>
        <r>
          <rPr>
            <b/>
            <sz val="9"/>
            <color indexed="81"/>
            <rFont val="Tahoma"/>
            <family val="2"/>
          </rPr>
          <t>Paola Andrea Jimenez Prado:</t>
        </r>
        <r>
          <rPr>
            <sz val="9"/>
            <color indexed="81"/>
            <rFont val="Tahoma"/>
            <family val="2"/>
          </rPr>
          <t xml:space="preserve">
SERVICIOS DEL 2%</t>
        </r>
      </text>
    </comment>
    <comment ref="V6" authorId="1" shapeId="0">
      <text>
        <r>
          <rPr>
            <b/>
            <sz val="9"/>
            <color indexed="81"/>
            <rFont val="Tahoma"/>
            <family val="2"/>
          </rPr>
          <t>Paola Andrea Jimenez Prado:</t>
        </r>
        <r>
          <rPr>
            <sz val="9"/>
            <color indexed="81"/>
            <rFont val="Tahoma"/>
            <family val="2"/>
          </rPr>
          <t xml:space="preserve">
SERVICIOS DEL 2%</t>
        </r>
      </text>
    </comment>
    <comment ref="V7" authorId="1" shapeId="0">
      <text>
        <r>
          <rPr>
            <b/>
            <sz val="9"/>
            <color indexed="81"/>
            <rFont val="Tahoma"/>
            <family val="2"/>
          </rPr>
          <t>Paola Andrea Jimenez Prado:</t>
        </r>
        <r>
          <rPr>
            <sz val="9"/>
            <color indexed="81"/>
            <rFont val="Tahoma"/>
            <family val="2"/>
          </rPr>
          <t xml:space="preserve">
SERVICIOS DEL 2%</t>
        </r>
      </text>
    </comment>
  </commentList>
</comments>
</file>

<file path=xl/sharedStrings.xml><?xml version="1.0" encoding="utf-8"?>
<sst xmlns="http://schemas.openxmlformats.org/spreadsheetml/2006/main" count="251" uniqueCount="150">
  <si>
    <t>Factura</t>
  </si>
  <si>
    <t>FechaFactura</t>
  </si>
  <si>
    <t>ValorFactura</t>
  </si>
  <si>
    <t>PorVencer</t>
  </si>
  <si>
    <t>Vencido1A60</t>
  </si>
  <si>
    <t>Vencido61A120</t>
  </si>
  <si>
    <t>Vencido121A999999</t>
  </si>
  <si>
    <t>Saldo</t>
  </si>
  <si>
    <t>Fecha Radicación</t>
  </si>
  <si>
    <t>TOTAL</t>
  </si>
  <si>
    <t>HOSPITAL ALMA MÁTER DE ANTIOQUIA</t>
  </si>
  <si>
    <t>PAGOS POR LEGALIZAR</t>
  </si>
  <si>
    <t>Fecha Anticipo</t>
  </si>
  <si>
    <t>Valor</t>
  </si>
  <si>
    <t>CARTERA GENERAL</t>
  </si>
  <si>
    <t>CARTERA BRUTA</t>
  </si>
  <si>
    <t xml:space="preserve">Valor objeción </t>
  </si>
  <si>
    <t>Saldo por legalizar</t>
  </si>
  <si>
    <t>CARTERA NETA</t>
  </si>
  <si>
    <t>DETALLADO POR SEDES Y VENCIMIENTOS</t>
  </si>
  <si>
    <t>Sede</t>
  </si>
  <si>
    <t>Por Vencer</t>
  </si>
  <si>
    <t>Vencido 1A60</t>
  </si>
  <si>
    <t>Vencido 61A120</t>
  </si>
  <si>
    <t>Vencido más de 121</t>
  </si>
  <si>
    <t>Cartera bruta</t>
  </si>
  <si>
    <t xml:space="preserve"> Valor Objeción</t>
  </si>
  <si>
    <t>Total general</t>
  </si>
  <si>
    <t>Valor Objecion</t>
  </si>
  <si>
    <t>APARTADÓ</t>
  </si>
  <si>
    <t>C.C.F. COMFENALCO VALLE</t>
  </si>
  <si>
    <t>NIT 890303093</t>
  </si>
  <si>
    <t>B964669</t>
  </si>
  <si>
    <t>A289370</t>
  </si>
  <si>
    <t>EL60140</t>
  </si>
  <si>
    <t>EL84826</t>
  </si>
  <si>
    <t>EL84825</t>
  </si>
  <si>
    <t>EL515630</t>
  </si>
  <si>
    <t>EL602547</t>
  </si>
  <si>
    <t>EL610152</t>
  </si>
  <si>
    <t>EL651788</t>
  </si>
  <si>
    <t>EL641287</t>
  </si>
  <si>
    <t>EL677905</t>
  </si>
  <si>
    <t>BARRANQUILLA</t>
  </si>
  <si>
    <t>MEDELLÍN</t>
  </si>
  <si>
    <t>ESTADO DE CARTERA AL 30/07/2024</t>
  </si>
  <si>
    <t>Observación</t>
  </si>
  <si>
    <t>Cartera en Proceso Jurídico</t>
  </si>
  <si>
    <t>Fatura radicada pendiente de pago</t>
  </si>
  <si>
    <t>Llave</t>
  </si>
  <si>
    <t>811016192_B964669</t>
  </si>
  <si>
    <t>811016192_A289370</t>
  </si>
  <si>
    <t>811016192_EL60140</t>
  </si>
  <si>
    <t>811016192_EL84826</t>
  </si>
  <si>
    <t>811016192_EL84825</t>
  </si>
  <si>
    <t>811016192_EL515630</t>
  </si>
  <si>
    <t>811016192_EL602547</t>
  </si>
  <si>
    <t>811016192_EL610152</t>
  </si>
  <si>
    <t>811016192_EL651788</t>
  </si>
  <si>
    <t>811016192_EL641287</t>
  </si>
  <si>
    <t>811016192_EL677905</t>
  </si>
  <si>
    <t>NIT IPS</t>
  </si>
  <si>
    <t>Nombre IPS</t>
  </si>
  <si>
    <t>Prefijo Factura</t>
  </si>
  <si>
    <t>Numero Factura</t>
  </si>
  <si>
    <t>Alf+Fac</t>
  </si>
  <si>
    <t>IPS Fecha factura</t>
  </si>
  <si>
    <t>IPS Fecha radicado</t>
  </si>
  <si>
    <t xml:space="preserve">Fecha de radicacion EPS </t>
  </si>
  <si>
    <t>IPS Valor Factura</t>
  </si>
  <si>
    <t>IPS Saldo Factura</t>
  </si>
  <si>
    <t>Boxalud</t>
  </si>
  <si>
    <t>Valor Total Bruto</t>
  </si>
  <si>
    <t>Valor Radicado</t>
  </si>
  <si>
    <t>Valor Glosa Aceptada</t>
  </si>
  <si>
    <t>Valor Pagar</t>
  </si>
  <si>
    <t>Valor compensacion SAP</t>
  </si>
  <si>
    <t>Retencion</t>
  </si>
  <si>
    <t xml:space="preserve">Doc compensacion </t>
  </si>
  <si>
    <t>Fecha de compensacion</t>
  </si>
  <si>
    <t>Fecha de corte</t>
  </si>
  <si>
    <t>HOSPITAL ALMA MATER DE ANTIOQUIA</t>
  </si>
  <si>
    <t>B</t>
  </si>
  <si>
    <t>FACTURA CANCELADA</t>
  </si>
  <si>
    <t>Finalizada</t>
  </si>
  <si>
    <t>20.10.2015</t>
  </si>
  <si>
    <t>A</t>
  </si>
  <si>
    <t>FACTURA CERRADA POR EXTEMPORANEIDAD</t>
  </si>
  <si>
    <t>EL</t>
  </si>
  <si>
    <t>01.10.2019</t>
  </si>
  <si>
    <t>27.12.2019</t>
  </si>
  <si>
    <t>11.03.2020</t>
  </si>
  <si>
    <t>FACTURA NO RADICADA</t>
  </si>
  <si>
    <t>Factura no radicada</t>
  </si>
  <si>
    <t>FACTURA EN PROCESO INTERNO</t>
  </si>
  <si>
    <t>31.05.2023</t>
  </si>
  <si>
    <t>FACTURA DEVUELTA</t>
  </si>
  <si>
    <t>Devuelta</t>
  </si>
  <si>
    <t>Estado de Factura EPS Agosto 16</t>
  </si>
  <si>
    <t>Valor Devolución</t>
  </si>
  <si>
    <t>Observacion objeccion</t>
  </si>
  <si>
    <t xml:space="preserve">Se realiza DEVOLUCION de la factura No. EL602547. No se evidencia autorización para los servicios hospitalarios facturados. </t>
  </si>
  <si>
    <t>Se realiza DEVOLUCION de la factura No. EL610152. No se evidencia autorización para los servicios hospitalarios facturados.</t>
  </si>
  <si>
    <t>Etiquetas de fila</t>
  </si>
  <si>
    <t xml:space="preserve">Saldo IPS </t>
  </si>
  <si>
    <t>FOR-CSA-018</t>
  </si>
  <si>
    <t>HOJA 1 DE 1</t>
  </si>
  <si>
    <t>RESUMEN DE CARTERA REVISADA POR LA EPS</t>
  </si>
  <si>
    <t>VERSION 2</t>
  </si>
  <si>
    <t>Señores: HOSPITAL ALMA MATER DE ANTIOQUIA</t>
  </si>
  <si>
    <t>NIT: 811016192</t>
  </si>
  <si>
    <t>CANTIDAD FACTURAS</t>
  </si>
  <si>
    <t>VALOR</t>
  </si>
  <si>
    <t xml:space="preserve">VALOR PRESENTADO POR LA ENTIDAD </t>
  </si>
  <si>
    <t>FACTURA YA CANCELADA</t>
  </si>
  <si>
    <t xml:space="preserve">FACTURA DEVUELTA </t>
  </si>
  <si>
    <t>FACTURA NO RADICADA POR LA ENTIDAD</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</si>
  <si>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</si>
  <si>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</si>
  <si>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</si>
  <si>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</si>
  <si>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</si>
  <si>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</si>
  <si>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</si>
  <si>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Katerine Arango Martínez</t>
  </si>
  <si>
    <t>Cartera - Cuentas Salud</t>
  </si>
  <si>
    <t>Tecnóloga en Cartera</t>
  </si>
  <si>
    <t>Paola Andrea Jiménez Prado</t>
  </si>
  <si>
    <t>EPS Comfenalco Valle.</t>
  </si>
  <si>
    <t>DOCUMENTO VALIDO COMO SOPORTE DE ACEPTACION A EL ESTADO DE CARTERA CONCILIADO ENTRE LAS PARTES</t>
  </si>
  <si>
    <t>Se realiza devolución de factura, No se evidencia autorización para los servicios hospitalarios facturado.
Medico objeta: FILTRO NARIZ DE CAMELLO se reconoce uno, por pertinencia,  $ 32.070.</t>
  </si>
  <si>
    <t xml:space="preserve">SE REALIZA DEVOLUCION DE FACTURA:
1. NO SE EVIDENCIA AUOTORIZACION PARA LOS SERVICIOS FACTURADOS, SOLICITARLA AL AREA ENCARGADA capautorizaciones@epsdelagente.com.co
2. SE RALIZA OBJECCIONES POR PERTINENCIA MEDICA "MATERIAL DE OSTEOSINTESIS, SOBRE FACTURADO, DE ACUEDO A FACTURA DE COMPRA. SE GLOSA LA DIFERENCIA. 1.075.115.   Material de osteosíntesis, mayor valor facturado, se glosa la diferencia con base a la factura de compra. De conformidad al manual SOAT, Decreto 256/1996, no es procedente para las IPS cobrar un valor adicional al precio comercial del material de osteosíntesis, toda vez que el almacenamiento, desinfección, preparación, se encuentran incluidas en el suministro del material de osteosíntesis: son esenciales para la prestación del servicio que el paciente requiere" Md. Auditor. Victor Olaya </t>
  </si>
  <si>
    <t>FOR-CSA-004</t>
  </si>
  <si>
    <t>RESUMEN DE CARTERA REVISADA POR LA EPS REPORTADA EN LA CIRCULAR 030</t>
  </si>
  <si>
    <t>VERSION 1</t>
  </si>
  <si>
    <t>A continuacion me permito remitir nuestra respuesta al estado de cartera reportada en la Circular 030 con corte a</t>
  </si>
  <si>
    <t>Cant Fact</t>
  </si>
  <si>
    <t>FACTURA-GLOSA-DEVOLUCION ACEPTADA POR LA IPS ( $ )</t>
  </si>
  <si>
    <t>GLOSA POR CONCILIAR</t>
  </si>
  <si>
    <t>TOTAL CARTERA REVISADA CIRCULAR 030</t>
  </si>
  <si>
    <t>Firma</t>
  </si>
  <si>
    <t xml:space="preserve">Paola Andrea Jiménez </t>
  </si>
  <si>
    <t>Auxiliar conciliacion al prestador - Cartera - Cuentas Salud EPS</t>
  </si>
  <si>
    <t>Nota: Documento válido como soporte de aceptación a el estado de cartera conciliado y reportado en Circular 030</t>
  </si>
  <si>
    <t>A continuacion me permito remitir nuestra respuesta al estado de cartera presentado en la fecha: 05/08/2024</t>
  </si>
  <si>
    <t>Estado de Factura EPS Octubre 29</t>
  </si>
  <si>
    <t>Cuenta de Estado de Factura EPS Octubre 29</t>
  </si>
  <si>
    <t>Santiago de Cali, Octubre 29 del 2024</t>
  </si>
  <si>
    <t>Con Corte al dia: 30/09/2024</t>
  </si>
  <si>
    <t>Enviar notificación dev.</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</si>
</sst>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1" formatCode="_-* #,##0_-;\-* #,##0_-;_-* &quot;-&quot;_-;_-@_-"/>
    <numFmt numFmtId="44" formatCode="_-&quot;$&quot;\ * #,##0.00_-;\-&quot;$&quot;\ * #,##0.00_-;_-&quot;$&quot;\ * &quot;-&quot;??_-;_-@_-"/>
    <numFmt numFmtId="43" formatCode="_-* #,##0.00_-;\-* #,##0.00_-;_-* &quot;-&quot;??_-;_-@_-"/>
    <numFmt numFmtId="164" formatCode="_-* #,##0\ _€_-;\-* #,##0\ _€_-;_-* &quot;-&quot;\ _€_-;_-@_-"/>
    <numFmt numFmtId="165" formatCode="_-* #,##0_-;\-* #,##0_-;_-* &quot;-&quot;??_-;_-@_-"/>
    <numFmt numFmtId="166" formatCode="dd/mm/yyyy;@"/>
    <numFmt numFmtId="167" formatCode="[$-240A]d&quot; de &quot;mmmm&quot; de &quot;yyyy;@"/>
    <numFmt numFmtId="168" formatCode="_-* #,##0.00\ _€_-;\-* #,##0.00\ _€_-;_-* &quot;-&quot;??\ _€_-;_-@_-"/>
    <numFmt numFmtId="169" formatCode="_-* #,##0\ _€_-;\-* #,##0\ _€_-;_-* &quot;-&quot;??\ _€_-;_-@_-"/>
    <numFmt numFmtId="170" formatCode="_-&quot;$&quot;\ * #,##0_-;\-&quot;$&quot;\ * #,##0_-;_-&quot;$&quot;\ * &quot;-&quot;??_-;_-@_-"/>
    <numFmt numFmtId="171" formatCode="&quot;$&quot;\ #,##0;[Red]&quot;$&quot;\ #,##0"/>
    <numFmt numFmtId="172" formatCode="[$$-240A]\ #,##0;\-[$$-240A]\ #,##0"/>
  </numFmts>
  <fonts count="19" x14ac:knownFonts="1">
    <font>
      <sz val="11"/>
      <color theme="1"/>
      <name val="Calibri"/>
      <family val="2"/>
      <scheme val="minor"/>
    </font>
    <font>
      <sz val="11"/>
      <color theme="1"/>
      <name val="Calibri"/>
      <family val="2"/>
      <scheme val="minor"/>
    </font>
    <font>
      <sz val="9"/>
      <color theme="1"/>
      <name val="Calibri"/>
      <family val="2"/>
      <scheme val="minor"/>
    </font>
    <font>
      <sz val="11"/>
      <color rgb="FF000000"/>
      <name val="Calibri"/>
      <family val="2"/>
      <scheme val="minor"/>
    </font>
    <font>
      <b/>
      <sz val="11"/>
      <color theme="0"/>
      <name val="Calibri"/>
      <family val="2"/>
      <scheme val="minor"/>
    </font>
    <font>
      <b/>
      <sz val="11"/>
      <color theme="0"/>
      <name val="Calibri"/>
      <family val="2"/>
    </font>
    <font>
      <b/>
      <sz val="10"/>
      <color theme="1"/>
      <name val="Calibri"/>
      <family val="2"/>
      <scheme val="minor"/>
    </font>
    <font>
      <b/>
      <i/>
      <sz val="11"/>
      <color theme="1"/>
      <name val="Calibri"/>
      <family val="2"/>
      <scheme val="minor"/>
    </font>
    <font>
      <b/>
      <sz val="11"/>
      <color theme="1"/>
      <name val="Calibri"/>
      <family val="2"/>
      <scheme val="minor"/>
    </font>
    <font>
      <sz val="10"/>
      <name val="Arial"/>
      <family val="2"/>
    </font>
    <font>
      <sz val="11"/>
      <name val="Calibri"/>
      <family val="2"/>
      <scheme val="minor"/>
    </font>
    <font>
      <b/>
      <sz val="11"/>
      <name val="Calibri"/>
      <family val="2"/>
    </font>
    <font>
      <b/>
      <sz val="9"/>
      <color indexed="81"/>
      <name val="Tahoma"/>
      <family val="2"/>
    </font>
    <font>
      <sz val="9"/>
      <color indexed="81"/>
      <name val="Tahoma"/>
      <family val="2"/>
    </font>
    <font>
      <sz val="10"/>
      <color indexed="8"/>
      <name val="Arial"/>
      <family val="2"/>
    </font>
    <font>
      <b/>
      <sz val="10"/>
      <color indexed="8"/>
      <name val="Arial"/>
      <family val="2"/>
    </font>
    <font>
      <b/>
      <sz val="10"/>
      <name val="Arial"/>
      <family val="2"/>
    </font>
    <font>
      <b/>
      <sz val="9"/>
      <name val="Arial"/>
      <family val="2"/>
    </font>
    <font>
      <b/>
      <sz val="11"/>
      <name val="Calibri"/>
      <family val="2"/>
      <scheme val="minor"/>
    </font>
  </fonts>
  <fills count="12">
    <fill>
      <patternFill patternType="none"/>
    </fill>
    <fill>
      <patternFill patternType="gray125"/>
    </fill>
    <fill>
      <patternFill patternType="solid">
        <fgColor rgb="FF0D3E67"/>
        <bgColor rgb="FF0D3E67"/>
      </patternFill>
    </fill>
    <fill>
      <patternFill patternType="solid">
        <fgColor rgb="FF0D3E67"/>
        <bgColor indexed="64"/>
      </patternFill>
    </fill>
    <fill>
      <patternFill patternType="solid">
        <fgColor rgb="FF02B5B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9" tint="0.39997558519241921"/>
        <bgColor indexed="64"/>
      </patternFill>
    </fill>
    <fill>
      <patternFill patternType="solid">
        <fgColor theme="0"/>
        <bgColor indexed="64"/>
      </patternFill>
    </fill>
    <fill>
      <patternFill patternType="solid">
        <fgColor theme="0" tint="-0.249977111117893"/>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12">
    <xf numFmtId="0" fontId="0" fillId="0" borderId="0"/>
    <xf numFmtId="41" fontId="1" fillId="0" borderId="0" applyFont="0" applyFill="0" applyBorder="0" applyAlignment="0" applyProtection="0"/>
    <xf numFmtId="43" fontId="3" fillId="0" borderId="0" applyFont="0" applyFill="0" applyBorder="0" applyAlignment="0" applyProtection="0"/>
    <xf numFmtId="164" fontId="1" fillId="0" borderId="0" applyFont="0" applyFill="0" applyBorder="0" applyAlignment="0" applyProtection="0"/>
    <xf numFmtId="9" fontId="3"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41" fontId="1" fillId="0" borderId="0" applyFont="0" applyFill="0" applyBorder="0" applyAlignment="0" applyProtection="0"/>
    <xf numFmtId="0" fontId="9" fillId="0" borderId="0"/>
    <xf numFmtId="43" fontId="1" fillId="0" borderId="0" applyFont="0" applyFill="0" applyBorder="0" applyAlignment="0" applyProtection="0"/>
    <xf numFmtId="44" fontId="1" fillId="0" borderId="0" applyFont="0" applyFill="0" applyBorder="0" applyAlignment="0" applyProtection="0"/>
    <xf numFmtId="168" fontId="1" fillId="0" borderId="0" applyFont="0" applyFill="0" applyBorder="0" applyAlignment="0" applyProtection="0"/>
  </cellStyleXfs>
  <cellXfs count="158">
    <xf numFmtId="0" fontId="0" fillId="0" borderId="0" xfId="0"/>
    <xf numFmtId="0" fontId="2" fillId="0" borderId="1" xfId="0" applyFont="1" applyBorder="1"/>
    <xf numFmtId="41" fontId="2" fillId="0" borderId="1" xfId="1" applyFont="1" applyBorder="1"/>
    <xf numFmtId="0" fontId="2" fillId="0" borderId="0" xfId="0" applyFont="1"/>
    <xf numFmtId="0" fontId="2" fillId="0" borderId="0" xfId="0" applyFont="1" applyAlignment="1">
      <alignment horizontal="center"/>
    </xf>
    <xf numFmtId="14" fontId="2" fillId="0" borderId="0" xfId="0" applyNumberFormat="1" applyFont="1" applyAlignment="1">
      <alignment horizontal="center"/>
    </xf>
    <xf numFmtId="41" fontId="2" fillId="0" borderId="0" xfId="1" applyFont="1" applyAlignment="1">
      <alignment horizontal="center"/>
    </xf>
    <xf numFmtId="14" fontId="2" fillId="0" borderId="0" xfId="0" applyNumberFormat="1" applyFont="1"/>
    <xf numFmtId="41" fontId="2" fillId="0" borderId="0" xfId="1" applyFont="1"/>
    <xf numFmtId="0" fontId="5" fillId="2" borderId="1" xfId="0" applyFont="1" applyFill="1" applyBorder="1" applyAlignment="1">
      <alignment horizontal="center" vertical="center" wrapText="1"/>
    </xf>
    <xf numFmtId="41" fontId="5" fillId="2" borderId="1" xfId="1" applyFont="1" applyFill="1" applyBorder="1" applyAlignment="1">
      <alignment horizontal="center" vertical="center" wrapText="1"/>
    </xf>
    <xf numFmtId="41" fontId="4" fillId="4" borderId="1" xfId="7" applyFont="1" applyFill="1" applyBorder="1"/>
    <xf numFmtId="14" fontId="0" fillId="0" borderId="3" xfId="0" applyNumberFormat="1" applyBorder="1" applyAlignment="1">
      <alignment vertical="center" wrapText="1"/>
    </xf>
    <xf numFmtId="14" fontId="0" fillId="0" borderId="4" xfId="0" applyNumberFormat="1" applyBorder="1" applyAlignment="1">
      <alignment vertical="center" wrapText="1"/>
    </xf>
    <xf numFmtId="14" fontId="0" fillId="0" borderId="3" xfId="0" applyNumberFormat="1" applyBorder="1" applyAlignment="1">
      <alignment vertical="center"/>
    </xf>
    <xf numFmtId="41" fontId="4" fillId="3" borderId="1" xfId="7" applyFont="1" applyFill="1" applyBorder="1" applyAlignment="1" applyProtection="1">
      <alignment vertical="center" wrapText="1"/>
    </xf>
    <xf numFmtId="0" fontId="0" fillId="0" borderId="0" xfId="0" applyAlignment="1">
      <alignment wrapText="1"/>
    </xf>
    <xf numFmtId="0" fontId="0" fillId="0" borderId="1" xfId="0" applyBorder="1" applyAlignment="1">
      <alignment horizontal="left"/>
    </xf>
    <xf numFmtId="165" fontId="0" fillId="0" borderId="1" xfId="0" applyNumberFormat="1" applyBorder="1"/>
    <xf numFmtId="41" fontId="0" fillId="0" borderId="1" xfId="7" applyFont="1" applyBorder="1" applyProtection="1">
      <protection locked="0"/>
    </xf>
    <xf numFmtId="10" fontId="0" fillId="0" borderId="4" xfId="6" applyNumberFormat="1" applyFont="1" applyBorder="1" applyAlignment="1">
      <alignment horizontal="center"/>
    </xf>
    <xf numFmtId="0" fontId="0" fillId="0" borderId="1" xfId="0" applyBorder="1"/>
    <xf numFmtId="165" fontId="0" fillId="0" borderId="7" xfId="5" applyNumberFormat="1" applyFont="1" applyBorder="1"/>
    <xf numFmtId="165" fontId="0" fillId="0" borderId="1" xfId="5" applyNumberFormat="1" applyFont="1" applyBorder="1"/>
    <xf numFmtId="41" fontId="0" fillId="0" borderId="1" xfId="1" applyFont="1" applyBorder="1"/>
    <xf numFmtId="0" fontId="6" fillId="0" borderId="0" xfId="0" applyFont="1"/>
    <xf numFmtId="0" fontId="0" fillId="0" borderId="6" xfId="0" applyBorder="1"/>
    <xf numFmtId="166" fontId="0" fillId="0" borderId="6" xfId="0" applyNumberFormat="1" applyBorder="1"/>
    <xf numFmtId="165" fontId="0" fillId="0" borderId="6" xfId="5" applyNumberFormat="1" applyFont="1" applyBorder="1" applyProtection="1"/>
    <xf numFmtId="0" fontId="10" fillId="0" borderId="6" xfId="0" applyFont="1" applyBorder="1"/>
    <xf numFmtId="43" fontId="0" fillId="0" borderId="0" xfId="0" applyNumberFormat="1"/>
    <xf numFmtId="41" fontId="0" fillId="0" borderId="1" xfId="1" applyFont="1" applyFill="1" applyBorder="1"/>
    <xf numFmtId="41" fontId="0" fillId="0" borderId="1" xfId="0" applyNumberFormat="1" applyBorder="1"/>
    <xf numFmtId="0" fontId="0" fillId="0" borderId="1" xfId="0" applyFont="1" applyBorder="1"/>
    <xf numFmtId="0" fontId="0" fillId="0" borderId="0" xfId="0" applyFont="1"/>
    <xf numFmtId="166" fontId="0" fillId="0" borderId="1" xfId="0" applyNumberFormat="1" applyFont="1" applyBorder="1"/>
    <xf numFmtId="165" fontId="0" fillId="0" borderId="0" xfId="5" applyNumberFormat="1" applyFont="1"/>
    <xf numFmtId="0" fontId="8" fillId="0" borderId="1" xfId="0" applyFont="1" applyBorder="1" applyAlignment="1">
      <alignment horizontal="center" vertical="center" wrapText="1"/>
    </xf>
    <xf numFmtId="0" fontId="8" fillId="5" borderId="1" xfId="0" applyFont="1" applyFill="1" applyBorder="1" applyAlignment="1">
      <alignment horizontal="center" vertical="center" wrapText="1"/>
    </xf>
    <xf numFmtId="0" fontId="8" fillId="6" borderId="1" xfId="0" applyFont="1" applyFill="1" applyBorder="1" applyAlignment="1">
      <alignment horizontal="center" vertical="center" wrapText="1"/>
    </xf>
    <xf numFmtId="165" fontId="8" fillId="7" borderId="1" xfId="5" applyNumberFormat="1" applyFont="1" applyFill="1" applyBorder="1" applyAlignment="1">
      <alignment horizontal="center" vertical="center" wrapText="1"/>
    </xf>
    <xf numFmtId="0" fontId="8" fillId="8" borderId="1" xfId="0" applyFont="1" applyFill="1" applyBorder="1" applyAlignment="1">
      <alignment horizontal="center" vertical="center" wrapText="1"/>
    </xf>
    <xf numFmtId="165" fontId="11" fillId="0" borderId="1" xfId="5" applyNumberFormat="1" applyFont="1" applyBorder="1" applyAlignment="1">
      <alignment horizontal="center" vertical="center" wrapText="1"/>
    </xf>
    <xf numFmtId="165" fontId="8" fillId="9" borderId="1" xfId="5" applyNumberFormat="1" applyFont="1" applyFill="1" applyBorder="1" applyAlignment="1">
      <alignment horizontal="center" vertical="center" wrapText="1"/>
    </xf>
    <xf numFmtId="0" fontId="8" fillId="9" borderId="1" xfId="0" applyFont="1" applyFill="1" applyBorder="1" applyAlignment="1">
      <alignment horizontal="center" vertical="center" wrapText="1"/>
    </xf>
    <xf numFmtId="0" fontId="8" fillId="0" borderId="0" xfId="0" applyFont="1" applyAlignment="1">
      <alignment horizontal="center" vertical="center" wrapText="1"/>
    </xf>
    <xf numFmtId="0" fontId="0" fillId="10" borderId="1" xfId="0" applyFill="1" applyBorder="1" applyAlignment="1">
      <alignment vertical="center"/>
    </xf>
    <xf numFmtId="14" fontId="0" fillId="0" borderId="1" xfId="0" applyNumberFormat="1" applyFont="1" applyBorder="1"/>
    <xf numFmtId="165" fontId="11" fillId="11" borderId="1" xfId="5" applyNumberFormat="1" applyFont="1" applyFill="1" applyBorder="1" applyAlignment="1">
      <alignment horizontal="center" vertical="center" wrapText="1"/>
    </xf>
    <xf numFmtId="0" fontId="0" fillId="0" borderId="0" xfId="0" applyAlignment="1">
      <alignment horizontal="center" vertical="center"/>
    </xf>
    <xf numFmtId="0" fontId="14" fillId="0" borderId="0" xfId="8" applyFont="1"/>
    <xf numFmtId="0" fontId="14" fillId="0" borderId="9" xfId="8" applyFont="1" applyBorder="1" applyAlignment="1">
      <alignment horizontal="centerContinuous"/>
    </xf>
    <xf numFmtId="0" fontId="14" fillId="0" borderId="11" xfId="8" applyFont="1" applyBorder="1" applyAlignment="1">
      <alignment horizontal="centerContinuous"/>
    </xf>
    <xf numFmtId="0" fontId="15" fillId="0" borderId="9" xfId="8" applyFont="1" applyBorder="1" applyAlignment="1">
      <alignment horizontal="centerContinuous" vertical="center"/>
    </xf>
    <xf numFmtId="0" fontId="15" fillId="0" borderId="10" xfId="8" applyFont="1" applyBorder="1" applyAlignment="1">
      <alignment horizontal="centerContinuous" vertical="center"/>
    </xf>
    <xf numFmtId="0" fontId="15" fillId="0" borderId="11" xfId="8" applyFont="1" applyBorder="1" applyAlignment="1">
      <alignment horizontal="centerContinuous" vertical="center"/>
    </xf>
    <xf numFmtId="0" fontId="15" fillId="0" borderId="17" xfId="8" applyFont="1" applyBorder="1" applyAlignment="1">
      <alignment horizontal="centerContinuous" vertical="center"/>
    </xf>
    <xf numFmtId="0" fontId="14" fillId="0" borderId="12" xfId="8" applyFont="1" applyBorder="1" applyAlignment="1">
      <alignment horizontal="centerContinuous"/>
    </xf>
    <xf numFmtId="0" fontId="14" fillId="0" borderId="13" xfId="8" applyFont="1" applyBorder="1" applyAlignment="1">
      <alignment horizontal="centerContinuous"/>
    </xf>
    <xf numFmtId="0" fontId="15" fillId="0" borderId="14" xfId="8" applyFont="1" applyBorder="1" applyAlignment="1">
      <alignment horizontal="centerContinuous" vertical="center"/>
    </xf>
    <xf numFmtId="0" fontId="15" fillId="0" borderId="15" xfId="8" applyFont="1" applyBorder="1" applyAlignment="1">
      <alignment horizontal="centerContinuous" vertical="center"/>
    </xf>
    <xf numFmtId="0" fontId="15" fillId="0" borderId="16" xfId="8" applyFont="1" applyBorder="1" applyAlignment="1">
      <alignment horizontal="centerContinuous" vertical="center"/>
    </xf>
    <xf numFmtId="0" fontId="15" fillId="0" borderId="19" xfId="8" applyFont="1" applyBorder="1" applyAlignment="1">
      <alignment horizontal="centerContinuous" vertical="center"/>
    </xf>
    <xf numFmtId="0" fontId="15" fillId="0" borderId="12" xfId="8" applyFont="1" applyBorder="1" applyAlignment="1">
      <alignment horizontal="centerContinuous" vertical="center"/>
    </xf>
    <xf numFmtId="0" fontId="15" fillId="0" borderId="0" xfId="8" applyFont="1" applyAlignment="1">
      <alignment horizontal="centerContinuous" vertical="center"/>
    </xf>
    <xf numFmtId="0" fontId="15" fillId="0" borderId="13" xfId="8" applyFont="1" applyBorder="1" applyAlignment="1">
      <alignment horizontal="centerContinuous" vertical="center"/>
    </xf>
    <xf numFmtId="0" fontId="15" fillId="0" borderId="18" xfId="8" applyFont="1" applyBorder="1" applyAlignment="1">
      <alignment horizontal="centerContinuous" vertical="center"/>
    </xf>
    <xf numFmtId="0" fontId="14" fillId="0" borderId="14" xfId="8" applyFont="1" applyBorder="1" applyAlignment="1">
      <alignment horizontal="centerContinuous"/>
    </xf>
    <xf numFmtId="0" fontId="14" fillId="0" borderId="16" xfId="8" applyFont="1" applyBorder="1" applyAlignment="1">
      <alignment horizontal="centerContinuous"/>
    </xf>
    <xf numFmtId="0" fontId="14" fillId="0" borderId="12" xfId="8" applyFont="1" applyBorder="1"/>
    <xf numFmtId="0" fontId="14" fillId="0" borderId="13" xfId="8" applyFont="1" applyBorder="1"/>
    <xf numFmtId="0" fontId="15" fillId="0" borderId="0" xfId="8" applyFont="1"/>
    <xf numFmtId="14" fontId="14" fillId="0" borderId="0" xfId="8" applyNumberFormat="1" applyFont="1"/>
    <xf numFmtId="167" fontId="14" fillId="0" borderId="0" xfId="8" applyNumberFormat="1" applyFont="1"/>
    <xf numFmtId="0" fontId="9" fillId="0" borderId="0" xfId="8" applyFont="1"/>
    <xf numFmtId="14" fontId="14" fillId="0" borderId="0" xfId="8" applyNumberFormat="1" applyFont="1" applyAlignment="1">
      <alignment horizontal="left"/>
    </xf>
    <xf numFmtId="0" fontId="16" fillId="0" borderId="0" xfId="8" applyFont="1" applyAlignment="1">
      <alignment horizontal="center"/>
    </xf>
    <xf numFmtId="169" fontId="16" fillId="0" borderId="0" xfId="11" applyNumberFormat="1" applyFont="1" applyAlignment="1">
      <alignment horizontal="center"/>
    </xf>
    <xf numFmtId="170" fontId="16" fillId="0" borderId="0" xfId="10" applyNumberFormat="1" applyFont="1" applyAlignment="1">
      <alignment horizontal="right"/>
    </xf>
    <xf numFmtId="170" fontId="14" fillId="0" borderId="0" xfId="10" applyNumberFormat="1" applyFont="1"/>
    <xf numFmtId="169" fontId="9" fillId="0" borderId="0" xfId="11" applyNumberFormat="1" applyFont="1" applyAlignment="1">
      <alignment horizontal="center"/>
    </xf>
    <xf numFmtId="170" fontId="9" fillId="0" borderId="0" xfId="10" applyNumberFormat="1" applyFont="1" applyAlignment="1">
      <alignment horizontal="right"/>
    </xf>
    <xf numFmtId="169" fontId="14" fillId="0" borderId="0" xfId="11" applyNumberFormat="1" applyFont="1" applyAlignment="1">
      <alignment horizontal="center"/>
    </xf>
    <xf numFmtId="170" fontId="14" fillId="0" borderId="0" xfId="10" applyNumberFormat="1" applyFont="1" applyAlignment="1">
      <alignment horizontal="right"/>
    </xf>
    <xf numFmtId="170" fontId="14" fillId="0" borderId="0" xfId="8" applyNumberFormat="1" applyFont="1"/>
    <xf numFmtId="169" fontId="14" fillId="0" borderId="15" xfId="11" applyNumberFormat="1" applyFont="1" applyBorder="1" applyAlignment="1">
      <alignment horizontal="center"/>
    </xf>
    <xf numFmtId="170" fontId="14" fillId="0" borderId="15" xfId="10" applyNumberFormat="1" applyFont="1" applyBorder="1" applyAlignment="1">
      <alignment horizontal="right"/>
    </xf>
    <xf numFmtId="169" fontId="15" fillId="0" borderId="0" xfId="10" applyNumberFormat="1" applyFont="1" applyAlignment="1">
      <alignment horizontal="right"/>
    </xf>
    <xf numFmtId="170" fontId="15" fillId="0" borderId="0" xfId="10" applyNumberFormat="1" applyFont="1" applyAlignment="1">
      <alignment horizontal="right"/>
    </xf>
    <xf numFmtId="0" fontId="16" fillId="0" borderId="0" xfId="8" applyFont="1"/>
    <xf numFmtId="169" fontId="9" fillId="0" borderId="15" xfId="11" applyNumberFormat="1" applyFont="1" applyBorder="1" applyAlignment="1">
      <alignment horizontal="center"/>
    </xf>
    <xf numFmtId="170" fontId="9" fillId="0" borderId="15" xfId="10" applyNumberFormat="1" applyFont="1" applyBorder="1" applyAlignment="1">
      <alignment horizontal="right"/>
    </xf>
    <xf numFmtId="0" fontId="9" fillId="0" borderId="13" xfId="8" applyFont="1" applyBorder="1"/>
    <xf numFmtId="169" fontId="9" fillId="0" borderId="0" xfId="10" applyNumberFormat="1" applyFont="1" applyAlignment="1">
      <alignment horizontal="right"/>
    </xf>
    <xf numFmtId="169" fontId="16" fillId="0" borderId="21" xfId="11" applyNumberFormat="1" applyFont="1" applyBorder="1" applyAlignment="1">
      <alignment horizontal="center"/>
    </xf>
    <xf numFmtId="170" fontId="16" fillId="0" borderId="21" xfId="10" applyNumberFormat="1" applyFont="1" applyBorder="1" applyAlignment="1">
      <alignment horizontal="right"/>
    </xf>
    <xf numFmtId="171" fontId="9" fillId="0" borderId="0" xfId="8" applyNumberFormat="1" applyFont="1"/>
    <xf numFmtId="168" fontId="9" fillId="0" borderId="0" xfId="11" applyFont="1"/>
    <xf numFmtId="170" fontId="9" fillId="0" borderId="0" xfId="10" applyNumberFormat="1" applyFont="1"/>
    <xf numFmtId="171" fontId="16" fillId="0" borderId="15" xfId="8" applyNumberFormat="1" applyFont="1" applyBorder="1"/>
    <xf numFmtId="171" fontId="9" fillId="0" borderId="15" xfId="8" applyNumberFormat="1" applyFont="1" applyBorder="1"/>
    <xf numFmtId="168" fontId="16" fillId="0" borderId="15" xfId="11" applyFont="1" applyBorder="1"/>
    <xf numFmtId="170" fontId="9" fillId="0" borderId="15" xfId="10" applyNumberFormat="1" applyFont="1" applyBorder="1"/>
    <xf numFmtId="171" fontId="16" fillId="0" borderId="0" xfId="8" applyNumberFormat="1" applyFont="1"/>
    <xf numFmtId="0" fontId="14" fillId="0" borderId="14" xfId="8" applyFont="1" applyBorder="1"/>
    <xf numFmtId="0" fontId="14" fillId="0" borderId="15" xfId="8" applyFont="1" applyBorder="1"/>
    <xf numFmtId="171" fontId="14" fillId="0" borderId="15" xfId="8" applyNumberFormat="1" applyFont="1" applyBorder="1"/>
    <xf numFmtId="0" fontId="14" fillId="0" borderId="16" xfId="8" applyFont="1" applyBorder="1"/>
    <xf numFmtId="165" fontId="0" fillId="0" borderId="1" xfId="5" applyNumberFormat="1" applyFont="1" applyBorder="1" applyAlignment="1">
      <alignment wrapText="1"/>
    </xf>
    <xf numFmtId="165" fontId="0" fillId="0" borderId="1" xfId="5" applyNumberFormat="1" applyFont="1" applyBorder="1" applyAlignment="1"/>
    <xf numFmtId="0" fontId="16" fillId="0" borderId="17" xfId="8" applyFont="1" applyBorder="1" applyAlignment="1">
      <alignment horizontal="center" vertical="center"/>
    </xf>
    <xf numFmtId="0" fontId="16" fillId="0" borderId="8" xfId="8" applyFont="1" applyBorder="1" applyAlignment="1">
      <alignment horizontal="center" vertical="center"/>
    </xf>
    <xf numFmtId="0" fontId="9" fillId="0" borderId="12" xfId="8" applyFont="1" applyBorder="1"/>
    <xf numFmtId="167" fontId="9" fillId="0" borderId="0" xfId="8" applyNumberFormat="1" applyFont="1"/>
    <xf numFmtId="14" fontId="9" fillId="0" borderId="0" xfId="8" applyNumberFormat="1" applyFont="1"/>
    <xf numFmtId="14" fontId="9" fillId="0" borderId="0" xfId="8" applyNumberFormat="1" applyFont="1" applyAlignment="1">
      <alignment horizontal="left"/>
    </xf>
    <xf numFmtId="165" fontId="16" fillId="0" borderId="0" xfId="5" applyNumberFormat="1" applyFont="1"/>
    <xf numFmtId="172" fontId="16" fillId="0" borderId="0" xfId="5" applyNumberFormat="1" applyFont="1" applyAlignment="1">
      <alignment horizontal="right"/>
    </xf>
    <xf numFmtId="165" fontId="9" fillId="0" borderId="0" xfId="5" applyNumberFormat="1" applyFont="1" applyAlignment="1">
      <alignment horizontal="center"/>
    </xf>
    <xf numFmtId="172" fontId="9" fillId="0" borderId="0" xfId="5" applyNumberFormat="1" applyFont="1" applyAlignment="1">
      <alignment horizontal="right"/>
    </xf>
    <xf numFmtId="165" fontId="9" fillId="0" borderId="2" xfId="5" applyNumberFormat="1" applyFont="1" applyBorder="1" applyAlignment="1">
      <alignment horizontal="center"/>
    </xf>
    <xf numFmtId="172" fontId="9" fillId="0" borderId="2" xfId="5" applyNumberFormat="1" applyFont="1" applyBorder="1" applyAlignment="1">
      <alignment horizontal="right"/>
    </xf>
    <xf numFmtId="165" fontId="9" fillId="0" borderId="21" xfId="5" applyNumberFormat="1" applyFont="1" applyBorder="1" applyAlignment="1">
      <alignment horizontal="center"/>
    </xf>
    <xf numFmtId="172" fontId="9" fillId="0" borderId="21" xfId="5" applyNumberFormat="1" applyFont="1" applyBorder="1" applyAlignment="1">
      <alignment horizontal="right"/>
    </xf>
    <xf numFmtId="171" fontId="9" fillId="0" borderId="0" xfId="8" applyNumberFormat="1" applyFont="1" applyAlignment="1">
      <alignment horizontal="right"/>
    </xf>
    <xf numFmtId="0" fontId="9" fillId="0" borderId="14" xfId="8" applyFont="1" applyBorder="1"/>
    <xf numFmtId="0" fontId="9" fillId="0" borderId="15" xfId="8" applyFont="1" applyBorder="1"/>
    <xf numFmtId="0" fontId="9" fillId="0" borderId="16" xfId="8" applyFont="1" applyBorder="1"/>
    <xf numFmtId="0" fontId="18" fillId="0" borderId="1" xfId="0" applyFont="1" applyFill="1" applyBorder="1" applyAlignment="1">
      <alignment horizontal="center" vertical="center" wrapText="1"/>
    </xf>
    <xf numFmtId="0" fontId="0" fillId="0" borderId="12" xfId="0" applyBorder="1" applyAlignment="1">
      <alignment horizontal="left"/>
    </xf>
    <xf numFmtId="165" fontId="0" fillId="0" borderId="13" xfId="0" applyNumberFormat="1" applyBorder="1"/>
    <xf numFmtId="165" fontId="0" fillId="0" borderId="20" xfId="0" applyNumberFormat="1" applyBorder="1"/>
    <xf numFmtId="0" fontId="0" fillId="0" borderId="22" xfId="0" applyBorder="1" applyAlignment="1">
      <alignment horizontal="left"/>
    </xf>
    <xf numFmtId="0" fontId="0" fillId="0" borderId="18" xfId="0" applyNumberFormat="1" applyBorder="1"/>
    <xf numFmtId="0" fontId="0" fillId="0" borderId="8" xfId="0" applyNumberFormat="1" applyBorder="1"/>
    <xf numFmtId="0" fontId="0" fillId="0" borderId="22" xfId="0" pivotButton="1" applyBorder="1"/>
    <xf numFmtId="0" fontId="0" fillId="0" borderId="8" xfId="0" applyBorder="1"/>
    <xf numFmtId="0" fontId="8" fillId="0" borderId="2" xfId="0" applyFont="1" applyBorder="1" applyAlignment="1">
      <alignment horizontal="center"/>
    </xf>
    <xf numFmtId="0" fontId="7" fillId="0" borderId="0" xfId="0" applyFont="1" applyAlignment="1">
      <alignment horizontal="center"/>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41" fontId="4" fillId="3" borderId="3" xfId="0" applyNumberFormat="1" applyFont="1" applyFill="1" applyBorder="1" applyAlignment="1">
      <alignment horizontal="center" vertical="center" wrapText="1"/>
    </xf>
    <xf numFmtId="41" fontId="4" fillId="3" borderId="5" xfId="0" applyNumberFormat="1" applyFont="1" applyFill="1" applyBorder="1" applyAlignment="1">
      <alignment horizontal="center" vertical="center" wrapText="1"/>
    </xf>
    <xf numFmtId="0" fontId="6" fillId="0" borderId="2" xfId="0" applyFont="1" applyBorder="1" applyAlignment="1">
      <alignment horizontal="center"/>
    </xf>
    <xf numFmtId="0" fontId="4" fillId="3" borderId="1" xfId="0" applyFont="1" applyFill="1" applyBorder="1" applyAlignment="1">
      <alignment horizontal="center" vertical="center" wrapText="1"/>
    </xf>
    <xf numFmtId="0" fontId="17" fillId="0" borderId="0" xfId="8" applyFont="1" applyAlignment="1">
      <alignment horizontal="center" vertical="center" wrapText="1"/>
    </xf>
    <xf numFmtId="0" fontId="9" fillId="0" borderId="9" xfId="8" applyFont="1" applyBorder="1" applyAlignment="1">
      <alignment horizontal="center"/>
    </xf>
    <xf numFmtId="0" fontId="9" fillId="0" borderId="11" xfId="8" applyFont="1" applyBorder="1" applyAlignment="1">
      <alignment horizontal="center"/>
    </xf>
    <xf numFmtId="0" fontId="9" fillId="0" borderId="14" xfId="8" applyFont="1" applyBorder="1" applyAlignment="1">
      <alignment horizontal="center"/>
    </xf>
    <xf numFmtId="0" fontId="9" fillId="0" borderId="16" xfId="8" applyFont="1" applyBorder="1" applyAlignment="1">
      <alignment horizontal="center"/>
    </xf>
    <xf numFmtId="0" fontId="16" fillId="0" borderId="9" xfId="8" applyFont="1" applyBorder="1" applyAlignment="1">
      <alignment horizontal="center" vertical="center"/>
    </xf>
    <xf numFmtId="0" fontId="16" fillId="0" borderId="10" xfId="8" applyFont="1" applyBorder="1" applyAlignment="1">
      <alignment horizontal="center" vertical="center"/>
    </xf>
    <xf numFmtId="0" fontId="16" fillId="0" borderId="11" xfId="8" applyFont="1" applyBorder="1" applyAlignment="1">
      <alignment horizontal="center" vertical="center"/>
    </xf>
    <xf numFmtId="0" fontId="16" fillId="0" borderId="22" xfId="8" applyFont="1" applyBorder="1" applyAlignment="1">
      <alignment horizontal="center" vertical="center" wrapText="1"/>
    </xf>
    <xf numFmtId="0" fontId="16" fillId="0" borderId="23" xfId="8" applyFont="1" applyBorder="1" applyAlignment="1">
      <alignment horizontal="center" vertical="center" wrapText="1"/>
    </xf>
    <xf numFmtId="0" fontId="16" fillId="0" borderId="20" xfId="8" applyFont="1" applyBorder="1" applyAlignment="1">
      <alignment horizontal="center" vertical="center" wrapText="1"/>
    </xf>
    <xf numFmtId="0" fontId="17" fillId="0" borderId="0" xfId="0" applyFont="1" applyAlignment="1">
      <alignment horizontal="center" vertical="center" wrapText="1"/>
    </xf>
  </cellXfs>
  <cellStyles count="12">
    <cellStyle name="Millares" xfId="5" builtinId="3"/>
    <cellStyle name="Millares [0]" xfId="1" builtinId="6"/>
    <cellStyle name="Millares [0] 2 2" xfId="7"/>
    <cellStyle name="Millares [0] 2 3 2" xfId="3"/>
    <cellStyle name="Millares 2" xfId="9"/>
    <cellStyle name="Millares 2 2" xfId="11"/>
    <cellStyle name="Millares 2 3" xfId="2"/>
    <cellStyle name="Moneda" xfId="10" builtinId="4"/>
    <cellStyle name="Normal" xfId="0" builtinId="0"/>
    <cellStyle name="Normal 2 2" xfId="8"/>
    <cellStyle name="Porcentaje" xfId="6" builtinId="5"/>
    <cellStyle name="Porcentaje 2" xfId="4"/>
  </cellStyles>
  <dxfs count="16">
    <dxf>
      <border>
        <bottom style="medium">
          <color indexed="64"/>
        </bottom>
      </border>
    </dxf>
    <dxf>
      <border>
        <bottom style="medium">
          <color indexed="64"/>
        </bottom>
      </border>
    </dxf>
    <dxf>
      <border>
        <left style="medium">
          <color indexed="64"/>
        </left>
        <right style="medium">
          <color indexed="64"/>
        </right>
      </border>
    </dxf>
    <dxf>
      <border>
        <left style="medium">
          <color indexed="64"/>
        </left>
        <right style="medium">
          <color indexed="64"/>
        </right>
      </border>
    </dxf>
    <dxf>
      <border>
        <top style="medium">
          <color indexed="64"/>
        </top>
      </border>
    </dxf>
    <dxf>
      <border>
        <top style="medium">
          <color indexed="64"/>
        </top>
      </border>
    </dxf>
    <dxf>
      <border>
        <bottom style="medium">
          <color indexed="64"/>
        </bottom>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5" formatCode="_-* #,##0_-;\-* #,##0_-;_-* &quot;-&quot;??_-;_-@_-"/>
    </dxf>
    <dxf>
      <numFmt numFmtId="165" formatCode="_-* #,##0_-;\-* #,##0_-;_-* &quot;-&quot;??_-;_-@_-"/>
    </dxf>
  </dxfs>
  <tableStyles count="0" defaultTableStyle="TableStyleMedium2" defaultPivotStyle="PivotStyleLight16"/>
  <colors>
    <mruColors>
      <color rgb="FF02B5B2"/>
      <color rgb="FF0D3E67"/>
      <color rgb="FF00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1104900</xdr:colOff>
      <xdr:row>0</xdr:row>
      <xdr:rowOff>104775</xdr:rowOff>
    </xdr:from>
    <xdr:to>
      <xdr:col>4</xdr:col>
      <xdr:colOff>800100</xdr:colOff>
      <xdr:row>4</xdr:row>
      <xdr:rowOff>104775</xdr:rowOff>
    </xdr:to>
    <xdr:pic>
      <xdr:nvPicPr>
        <xdr:cNvPr id="2" name="Imagen 1">
          <a:extLst>
            <a:ext uri="{FF2B5EF4-FFF2-40B4-BE49-F238E27FC236}">
              <a16:creationId xmlns="" xmlns:a16="http://schemas.microsoft.com/office/drawing/2014/main" id="{398397AD-80FA-4414-820A-9C9BC18B682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104775"/>
          <a:ext cx="2552700" cy="762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66675</xdr:colOff>
      <xdr:row>0</xdr:row>
      <xdr:rowOff>104775</xdr:rowOff>
    </xdr:from>
    <xdr:to>
      <xdr:col>2</xdr:col>
      <xdr:colOff>847725</xdr:colOff>
      <xdr:row>4</xdr:row>
      <xdr:rowOff>104775</xdr:rowOff>
    </xdr:to>
    <xdr:pic>
      <xdr:nvPicPr>
        <xdr:cNvPr id="3" name="Imagen 2">
          <a:extLst>
            <a:ext uri="{FF2B5EF4-FFF2-40B4-BE49-F238E27FC236}">
              <a16:creationId xmlns=""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7175" y="104775"/>
          <a:ext cx="2552700" cy="762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594.446794212963" createdVersion="5" refreshedVersion="5" minRefreshableVersion="3" recordCount="11">
  <cacheSource type="worksheet">
    <worksheetSource ref="A2:Y13" sheet="ESTADO DE CADA FACTURA"/>
  </cacheSource>
  <cacheFields count="25">
    <cacheField name="NIT IPS" numFmtId="0">
      <sharedItems containsSemiMixedTypes="0" containsString="0" containsNumber="1" containsInteger="1" minValue="811016192" maxValue="811016192"/>
    </cacheField>
    <cacheField name="Nombre IPS" numFmtId="0">
      <sharedItems/>
    </cacheField>
    <cacheField name="Prefijo Factura" numFmtId="0">
      <sharedItems/>
    </cacheField>
    <cacheField name="Numero Factura" numFmtId="0">
      <sharedItems containsSemiMixedTypes="0" containsString="0" containsNumber="1" containsInteger="1" minValue="60140" maxValue="964669"/>
    </cacheField>
    <cacheField name="Alf+Fac" numFmtId="0">
      <sharedItems/>
    </cacheField>
    <cacheField name="Llave" numFmtId="0">
      <sharedItems/>
    </cacheField>
    <cacheField name="IPS Fecha factura" numFmtId="166">
      <sharedItems containsSemiMixedTypes="0" containsNonDate="0" containsDate="1" containsString="0" minDate="2015-02-28T00:00:00" maxDate="2023-07-28T16:06:24"/>
    </cacheField>
    <cacheField name="IPS Fecha radicado" numFmtId="166">
      <sharedItems containsSemiMixedTypes="0" containsNonDate="0" containsDate="1" containsString="0" minDate="2015-04-13T00:00:00" maxDate="2023-09-13T00:00:00"/>
    </cacheField>
    <cacheField name="Fecha de radicacion EPS " numFmtId="166">
      <sharedItems containsNonDate="0" containsDate="1" containsString="0" containsBlank="1" minDate="2015-04-28T00:00:00" maxDate="2024-04-02T00:00:00"/>
    </cacheField>
    <cacheField name="IPS Valor Factura" numFmtId="165">
      <sharedItems containsSemiMixedTypes="0" containsString="0" containsNumber="1" containsInteger="1" minValue="708000" maxValue="60776669"/>
    </cacheField>
    <cacheField name="IPS Saldo Factura" numFmtId="165">
      <sharedItems containsSemiMixedTypes="0" containsString="0" containsNumber="1" containsInteger="1" minValue="14160" maxValue="11477469"/>
    </cacheField>
    <cacheField name="Estado de Factura EPS Octubre 29" numFmtId="0">
      <sharedItems count="4">
        <s v="FACTURA CANCELADA"/>
        <s v="FACTURA CERRADA POR EXTEMPORANEIDAD"/>
        <s v="FACTURA NO RADICADA"/>
        <s v="FACTURA DEVUELTA"/>
      </sharedItems>
    </cacheField>
    <cacheField name="Boxalud" numFmtId="0">
      <sharedItems/>
    </cacheField>
    <cacheField name="Estado de Factura EPS Agosto 16" numFmtId="0">
      <sharedItems count="4">
        <s v="FACTURA CANCELADA"/>
        <s v="FACTURA CERRADA POR EXTEMPORANEIDAD"/>
        <s v="FACTURA NO RADICADA"/>
        <s v="FACTURA DEVUELTA"/>
      </sharedItems>
    </cacheField>
    <cacheField name="Valor Total Bruto" numFmtId="165">
      <sharedItems containsSemiMixedTypes="0" containsString="0" containsNumber="1" containsInteger="1" minValue="0" maxValue="60776669"/>
    </cacheField>
    <cacheField name="Valor Devolución" numFmtId="165">
      <sharedItems containsString="0" containsBlank="1" containsNumber="1" containsInteger="1" minValue="3656578" maxValue="11477469"/>
    </cacheField>
    <cacheField name="Observacion objeccion" numFmtId="165">
      <sharedItems containsBlank="1" longText="1"/>
    </cacheField>
    <cacheField name="Valor Radicado" numFmtId="165">
      <sharedItems containsSemiMixedTypes="0" containsString="0" containsNumber="1" containsInteger="1" minValue="0" maxValue="60776669"/>
    </cacheField>
    <cacheField name="Valor Glosa Aceptada" numFmtId="165">
      <sharedItems containsSemiMixedTypes="0" containsString="0" containsNumber="1" containsInteger="1" minValue="0" maxValue="7647380"/>
    </cacheField>
    <cacheField name="Valor Pagar" numFmtId="165">
      <sharedItems containsSemiMixedTypes="0" containsString="0" containsNumber="1" containsInteger="1" minValue="0" maxValue="59834100"/>
    </cacheField>
    <cacheField name="Valor compensacion SAP" numFmtId="165">
      <sharedItems containsSemiMixedTypes="0" containsString="0" containsNumber="1" containsInteger="1" minValue="0" maxValue="57754781"/>
    </cacheField>
    <cacheField name="Retencion" numFmtId="165">
      <sharedItems containsString="0" containsBlank="1" containsNumber="1" containsInteger="1" minValue="0" maxValue="1201435"/>
    </cacheField>
    <cacheField name="Doc compensacion " numFmtId="0">
      <sharedItems containsString="0" containsBlank="1" containsNumber="1" containsInteger="1" minValue="2200329893" maxValue="4800060055"/>
    </cacheField>
    <cacheField name="Fecha de compensacion" numFmtId="0">
      <sharedItems containsBlank="1"/>
    </cacheField>
    <cacheField name="Fecha de corte" numFmtId="14">
      <sharedItems containsSemiMixedTypes="0" containsNonDate="0" containsDate="1" containsString="0" minDate="2024-07-31T00:00:00" maxDate="2024-08-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1">
  <r>
    <n v="811016192"/>
    <s v="HOSPITAL ALMA MATER DE ANTIOQUIA"/>
    <s v="B"/>
    <n v="964669"/>
    <s v="B964669"/>
    <s v="811016192_B964669"/>
    <d v="2015-02-28T00:00:00"/>
    <d v="2015-04-13T00:00:00"/>
    <d v="2015-04-28T00:00:00"/>
    <n v="2406173"/>
    <n v="1133988"/>
    <x v="0"/>
    <s v="Finalizada"/>
    <x v="0"/>
    <n v="2406173"/>
    <m/>
    <m/>
    <n v="2406173"/>
    <n v="184928"/>
    <n v="2221245"/>
    <n v="2176820"/>
    <n v="44425"/>
    <n v="2200329893"/>
    <s v="20.10.2015"/>
    <d v="2024-07-31T00:00:00"/>
  </r>
  <r>
    <n v="811016192"/>
    <s v="HOSPITAL ALMA MATER DE ANTIOQUIA"/>
    <s v="A"/>
    <n v="289370"/>
    <s v="A289370"/>
    <s v="811016192_A289370"/>
    <d v="2016-02-15T00:00:00"/>
    <d v="2018-01-22T00:00:00"/>
    <d v="2016-05-12T00:00:00"/>
    <n v="7647380"/>
    <n v="7647380"/>
    <x v="1"/>
    <s v="Finalizada"/>
    <x v="1"/>
    <n v="7647380"/>
    <m/>
    <m/>
    <n v="7647380"/>
    <n v="7647380"/>
    <n v="0"/>
    <n v="0"/>
    <m/>
    <m/>
    <m/>
    <d v="2024-07-31T00:00:00"/>
  </r>
  <r>
    <n v="811016192"/>
    <s v="HOSPITAL ALMA MATER DE ANTIOQUIA"/>
    <s v="EL"/>
    <n v="60140"/>
    <s v="EL60140"/>
    <s v="811016192_EL60140"/>
    <d v="2019-06-04T00:00:00"/>
    <d v="2019-07-02T00:00:00"/>
    <d v="2019-07-03T00:00:00"/>
    <n v="3286068"/>
    <n v="65721"/>
    <x v="0"/>
    <s v="Finalizada"/>
    <x v="0"/>
    <n v="3286068"/>
    <m/>
    <m/>
    <n v="3286068"/>
    <n v="0"/>
    <n v="3286068"/>
    <n v="3220347"/>
    <n v="65721"/>
    <n v="2200727419"/>
    <s v="01.10.2019"/>
    <d v="2024-07-31T00:00:00"/>
  </r>
  <r>
    <n v="811016192"/>
    <s v="HOSPITAL ALMA MATER DE ANTIOQUIA"/>
    <s v="EL"/>
    <n v="84826"/>
    <s v="EL84826"/>
    <s v="811016192_EL84826"/>
    <d v="2019-07-29T00:00:00"/>
    <d v="2019-08-23T00:00:00"/>
    <d v="2019-09-02T00:00:00"/>
    <n v="60776669"/>
    <n v="1201435"/>
    <x v="0"/>
    <s v="Finalizada"/>
    <x v="0"/>
    <n v="60776669"/>
    <m/>
    <m/>
    <n v="60776669"/>
    <n v="704900"/>
    <n v="59834100"/>
    <n v="57754781"/>
    <n v="1201435"/>
    <n v="4800035810"/>
    <s v="27.12.2019"/>
    <d v="2024-07-31T00:00:00"/>
  </r>
  <r>
    <n v="811016192"/>
    <s v="HOSPITAL ALMA MATER DE ANTIOQUIA"/>
    <s v="EL"/>
    <n v="84825"/>
    <s v="EL84825"/>
    <s v="811016192_EL84825"/>
    <d v="2019-07-29T00:00:00"/>
    <d v="2019-09-09T00:00:00"/>
    <d v="2019-09-02T00:00:00"/>
    <n v="708000"/>
    <n v="14160"/>
    <x v="0"/>
    <s v="Finalizada"/>
    <x v="0"/>
    <n v="708000"/>
    <m/>
    <m/>
    <n v="708000"/>
    <n v="0"/>
    <n v="708000"/>
    <n v="693840"/>
    <n v="14160"/>
    <n v="2200811663"/>
    <s v="11.03.2020"/>
    <d v="2024-07-31T00:00:00"/>
  </r>
  <r>
    <n v="811016192"/>
    <s v="HOSPITAL ALMA MATER DE ANTIOQUIA"/>
    <s v="EL"/>
    <n v="515630"/>
    <s v="EL515630"/>
    <s v="811016192_EL515630"/>
    <d v="2022-03-11T10:30:13"/>
    <d v="2022-03-14T00:00:00"/>
    <m/>
    <n v="1110568"/>
    <n v="1110568"/>
    <x v="2"/>
    <s v="Factura no radicada"/>
    <x v="2"/>
    <n v="0"/>
    <m/>
    <m/>
    <n v="0"/>
    <n v="0"/>
    <n v="0"/>
    <n v="0"/>
    <m/>
    <m/>
    <m/>
    <d v="2024-07-31T00:00:00"/>
  </r>
  <r>
    <n v="811016192"/>
    <s v="HOSPITAL ALMA MATER DE ANTIOQUIA"/>
    <s v="EL"/>
    <n v="602547"/>
    <s v="EL602547"/>
    <s v="811016192_EL602547"/>
    <d v="2022-11-17T00:22:06"/>
    <d v="2023-01-19T00:00:00"/>
    <d v="2024-04-01T00:00:00"/>
    <n v="3707321"/>
    <n v="3707321"/>
    <x v="3"/>
    <s v="Devuelta"/>
    <x v="3"/>
    <n v="0"/>
    <n v="3707321"/>
    <s v="Se realiza DEVOLUCION de la factura No. EL602547. No se evidencia autorización para los servicios hospitalarios facturados. "/>
    <n v="0"/>
    <n v="0"/>
    <n v="0"/>
    <n v="0"/>
    <m/>
    <m/>
    <m/>
    <d v="2024-07-31T00:00:00"/>
  </r>
  <r>
    <n v="811016192"/>
    <s v="HOSPITAL ALMA MATER DE ANTIOQUIA"/>
    <s v="EL"/>
    <n v="610152"/>
    <s v="EL610152"/>
    <s v="811016192_EL610152"/>
    <d v="2022-12-11T23:41:01"/>
    <d v="2023-01-19T00:00:00"/>
    <d v="2024-04-01T00:00:00"/>
    <n v="3656578"/>
    <n v="3656578"/>
    <x v="3"/>
    <s v="Devuelta"/>
    <x v="3"/>
    <n v="0"/>
    <n v="3656578"/>
    <s v="Se realiza DEVOLUCION de la factura No. EL610152. No se evidencia autorización para los servicios hospitalarios facturados."/>
    <n v="0"/>
    <n v="0"/>
    <n v="0"/>
    <n v="0"/>
    <m/>
    <m/>
    <m/>
    <d v="2024-07-31T00:00:00"/>
  </r>
  <r>
    <n v="811016192"/>
    <s v="HOSPITAL ALMA MATER DE ANTIOQUIA"/>
    <s v="EL"/>
    <n v="651788"/>
    <s v="EL651788"/>
    <s v="811016192_EL651788"/>
    <d v="2023-04-29T10:30:07"/>
    <d v="2023-05-15T00:00:00"/>
    <d v="2023-05-22T00:00:00"/>
    <n v="716159"/>
    <n v="716159"/>
    <x v="0"/>
    <s v="Finalizada"/>
    <x v="0"/>
    <n v="716159"/>
    <m/>
    <m/>
    <n v="716159"/>
    <n v="0"/>
    <n v="716159"/>
    <n v="716159"/>
    <n v="0"/>
    <n v="4800060055"/>
    <s v="31.05.2023"/>
    <d v="2024-07-31T00:00:00"/>
  </r>
  <r>
    <n v="811016192"/>
    <s v="HOSPITAL ALMA MATER DE ANTIOQUIA"/>
    <s v="EL"/>
    <n v="641287"/>
    <s v="EL641287"/>
    <s v="811016192_EL641287"/>
    <d v="2023-03-28T11:44:38"/>
    <d v="2023-08-23T00:00:00"/>
    <d v="2023-09-01T00:00:00"/>
    <n v="11477469"/>
    <n v="11477469"/>
    <x v="3"/>
    <s v="Devuelta"/>
    <x v="3"/>
    <n v="0"/>
    <n v="11477469"/>
    <s v="Se realiza devolución de factura, No se evidencia autorización para los servicios hospitalarios facturado._x000a_Medico objeta: FILTRO NARIZ DE CAMELLO se reconoce uno, por pertinencia,  $ 32.070."/>
    <n v="0"/>
    <n v="0"/>
    <n v="0"/>
    <n v="0"/>
    <m/>
    <m/>
    <m/>
    <d v="2024-07-31T00:00:00"/>
  </r>
  <r>
    <n v="811016192"/>
    <s v="HOSPITAL ALMA MATER DE ANTIOQUIA"/>
    <s v="EL"/>
    <n v="677905"/>
    <s v="EL677905"/>
    <s v="811016192_EL677905"/>
    <d v="2023-07-28T16:06:24"/>
    <d v="2023-09-12T00:00:00"/>
    <d v="2023-09-12T00:00:00"/>
    <n v="10427665"/>
    <n v="10427665"/>
    <x v="3"/>
    <s v="Devuelta"/>
    <x v="3"/>
    <n v="0"/>
    <n v="10427665"/>
    <s v="SE REALIZA DEVOLUCION DE FACTURA:_x000a_1. NO SE EVIDENCIA AUOTORIZACION PARA LOS SERVICIOS FACTURADOS, SOLICITARLA AL AREA ENCARGADA capautorizaciones@epsdelagente.com.co_x000a_2. SE RALIZA OBJECCIONES POR PERTINENCIA MEDICA &quot;MATERIAL DE OSTEOSINTESIS, SOBRE FACTURADO, DE ACUEDO A FACTURA DE COMPRA. SE GLOSA LA DIFERENCIA. 1.075.115.   Material de osteosíntesis, mayor valor facturado, se glosa la diferencia con base a la factura de compra. De conformidad al manual SOAT, Decreto 256/1996, no es procedente para las IPS cobrar un valor adicional al precio comercial del material de osteosíntesis, toda vez que el almacenamiento, desinfección, preparación, se encuentran incluidas en el suministro del material de osteosíntesis: son esenciales para la prestación del servicio que el paciente requiere&quot; Md. Auditor. Victor Olaya "/>
    <n v="0"/>
    <n v="0"/>
    <n v="0"/>
    <n v="0"/>
    <m/>
    <m/>
    <m/>
    <d v="2024-07-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81"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C8" firstHeaderRow="0" firstDataRow="1" firstDataCol="1"/>
  <pivotFields count="25">
    <pivotField showAll="0"/>
    <pivotField showAll="0"/>
    <pivotField showAll="0"/>
    <pivotField showAll="0"/>
    <pivotField showAll="0"/>
    <pivotField showAll="0"/>
    <pivotField numFmtId="166" showAll="0"/>
    <pivotField numFmtId="166" showAll="0"/>
    <pivotField showAll="0"/>
    <pivotField numFmtId="165" showAll="0"/>
    <pivotField dataField="1" numFmtId="165" showAll="0"/>
    <pivotField axis="axisRow" dataField="1" showAll="0" defaultSubtotal="0">
      <items count="4">
        <item x="0"/>
        <item x="1"/>
        <item x="3"/>
        <item x="2"/>
      </items>
    </pivotField>
    <pivotField showAll="0"/>
    <pivotField showAll="0">
      <items count="5">
        <item x="0"/>
        <item x="1"/>
        <item x="3"/>
        <item x="2"/>
        <item t="default"/>
      </items>
    </pivotField>
    <pivotField numFmtId="165" showAll="0"/>
    <pivotField showAll="0"/>
    <pivotField showAll="0"/>
    <pivotField numFmtId="165" showAll="0"/>
    <pivotField numFmtId="165" showAll="0"/>
    <pivotField numFmtId="165" showAll="0"/>
    <pivotField numFmtId="165" showAll="0"/>
    <pivotField showAll="0"/>
    <pivotField showAll="0"/>
    <pivotField showAll="0"/>
    <pivotField numFmtId="14" showAll="0"/>
  </pivotFields>
  <rowFields count="1">
    <field x="11"/>
  </rowFields>
  <rowItems count="5">
    <i>
      <x/>
    </i>
    <i>
      <x v="1"/>
    </i>
    <i>
      <x v="2"/>
    </i>
    <i>
      <x v="3"/>
    </i>
    <i t="grand">
      <x/>
    </i>
  </rowItems>
  <colFields count="1">
    <field x="-2"/>
  </colFields>
  <colItems count="2">
    <i>
      <x/>
    </i>
    <i i="1">
      <x v="1"/>
    </i>
  </colItems>
  <dataFields count="2">
    <dataField name="Cuenta de Estado de Factura EPS Octubre 29" fld="11" subtotal="count" baseField="0" baseItem="0"/>
    <dataField name="Saldo IPS " fld="10" baseField="0" baseItem="0" numFmtId="165"/>
  </dataFields>
  <formats count="16">
    <format dxfId="15">
      <pivotArea outline="0" collapsedLevelsAreSubtotals="1" fieldPosition="0">
        <references count="1">
          <reference field="4294967294" count="1" selected="0">
            <x v="1"/>
          </reference>
        </references>
      </pivotArea>
    </format>
    <format dxfId="14">
      <pivotArea dataOnly="0" labelOnly="1" outline="0" fieldPosition="0">
        <references count="1">
          <reference field="4294967294" count="1">
            <x v="1"/>
          </reference>
        </references>
      </pivotArea>
    </format>
    <format dxfId="13">
      <pivotArea type="all" dataOnly="0" outline="0" fieldPosition="0"/>
    </format>
    <format dxfId="12">
      <pivotArea outline="0" collapsedLevelsAreSubtotals="1" fieldPosition="0"/>
    </format>
    <format dxfId="11">
      <pivotArea field="13" type="button" dataOnly="0" labelOnly="1" outline="0"/>
    </format>
    <format dxfId="10">
      <pivotArea dataOnly="0" labelOnly="1" grandRow="1" outline="0" fieldPosition="0"/>
    </format>
    <format dxfId="9">
      <pivotArea dataOnly="0" labelOnly="1" outline="0" fieldPosition="0">
        <references count="1">
          <reference field="4294967294" count="1">
            <x v="1"/>
          </reference>
        </references>
      </pivotArea>
    </format>
    <format dxfId="8">
      <pivotArea field="13" type="button" dataOnly="0" labelOnly="1" outline="0"/>
    </format>
    <format dxfId="7">
      <pivotArea dataOnly="0" labelOnly="1" grandRow="1" outline="0" fieldPosition="0"/>
    </format>
    <format dxfId="6">
      <pivotArea field="13" type="button" dataOnly="0" labelOnly="1" outline="0"/>
    </format>
    <format dxfId="5">
      <pivotArea grandRow="1" outline="0" collapsedLevelsAreSubtotals="1" fieldPosition="0"/>
    </format>
    <format dxfId="4">
      <pivotArea dataOnly="0" labelOnly="1" grandRow="1" outline="0" fieldPosition="0"/>
    </format>
    <format dxfId="3">
      <pivotArea outline="0" collapsedLevelsAreSubtotals="1" fieldPosition="0">
        <references count="1">
          <reference field="4294967294" count="1" selected="0">
            <x v="0"/>
          </reference>
        </references>
      </pivotArea>
    </format>
    <format dxfId="2">
      <pivotArea dataOnly="0" labelOnly="1" outline="0" fieldPosition="0">
        <references count="1">
          <reference field="4294967294" count="1">
            <x v="0"/>
          </reference>
        </references>
      </pivotArea>
    </format>
    <format dxfId="1">
      <pivotArea field="11" type="button" dataOnly="0" labelOnly="1" outline="0" axis="axisRow" fieldPosition="0"/>
    </format>
    <format dxfId="0">
      <pivotArea dataOnly="0" labelOnly="1" outline="0" fieldPosition="0">
        <references count="1">
          <reference field="4294967294" count="2">
            <x v="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19"/>
  <sheetViews>
    <sheetView showGridLines="0" workbookViewId="0">
      <selection activeCell="I23" sqref="I23"/>
    </sheetView>
  </sheetViews>
  <sheetFormatPr baseColWidth="10" defaultRowHeight="14.5" x14ac:dyDescent="0.35"/>
  <cols>
    <col min="1" max="1" width="1.7265625" customWidth="1"/>
    <col min="2" max="2" width="17.54296875" bestFit="1" customWidth="1"/>
    <col min="3" max="3" width="10.54296875" customWidth="1"/>
    <col min="4" max="4" width="14.7265625" customWidth="1"/>
    <col min="5" max="5" width="13.7265625" customWidth="1"/>
    <col min="6" max="6" width="30.81640625" customWidth="1"/>
    <col min="7" max="7" width="13" customWidth="1"/>
    <col min="8" max="8" width="15.54296875" customWidth="1"/>
    <col min="9" max="9" width="17.26953125" bestFit="1" customWidth="1"/>
    <col min="10" max="10" width="16" customWidth="1"/>
  </cols>
  <sheetData>
    <row r="2" spans="2:12" ht="15" customHeight="1" x14ac:dyDescent="0.35">
      <c r="B2" s="138" t="s">
        <v>10</v>
      </c>
      <c r="C2" s="138"/>
      <c r="D2" s="138"/>
      <c r="E2" s="138"/>
      <c r="F2" s="138"/>
      <c r="G2" s="138"/>
      <c r="H2" s="138"/>
      <c r="I2" s="138"/>
      <c r="J2" s="138"/>
      <c r="K2" s="138"/>
      <c r="L2" s="138"/>
    </row>
    <row r="3" spans="2:12" x14ac:dyDescent="0.35">
      <c r="B3" s="138" t="s">
        <v>45</v>
      </c>
      <c r="C3" s="138"/>
      <c r="D3" s="138"/>
      <c r="E3" s="138"/>
      <c r="F3" s="138"/>
      <c r="G3" s="138"/>
      <c r="H3" s="138"/>
      <c r="I3" s="138"/>
      <c r="J3" s="138"/>
      <c r="K3" s="138"/>
      <c r="L3" s="138"/>
    </row>
    <row r="4" spans="2:12" x14ac:dyDescent="0.35">
      <c r="B4" s="138" t="s">
        <v>30</v>
      </c>
      <c r="C4" s="138"/>
      <c r="D4" s="138"/>
      <c r="E4" s="138"/>
      <c r="F4" s="138"/>
      <c r="G4" s="138"/>
      <c r="H4" s="138"/>
      <c r="I4" s="138"/>
      <c r="J4" s="138"/>
      <c r="K4" s="138"/>
      <c r="L4" s="138"/>
    </row>
    <row r="5" spans="2:12" x14ac:dyDescent="0.35">
      <c r="B5" s="138" t="s">
        <v>31</v>
      </c>
      <c r="C5" s="138"/>
      <c r="D5" s="138"/>
      <c r="E5" s="138"/>
      <c r="F5" s="138"/>
      <c r="G5" s="138"/>
      <c r="H5" s="138"/>
      <c r="I5" s="138"/>
      <c r="J5" s="138"/>
      <c r="K5" s="138"/>
      <c r="L5" s="138"/>
    </row>
    <row r="6" spans="2:12" x14ac:dyDescent="0.35">
      <c r="B6" s="139" t="s">
        <v>14</v>
      </c>
      <c r="C6" s="140"/>
      <c r="D6" s="141"/>
    </row>
    <row r="7" spans="2:12" x14ac:dyDescent="0.35">
      <c r="B7" s="11" t="s">
        <v>15</v>
      </c>
      <c r="C7" s="11"/>
      <c r="D7" s="11">
        <f>+G17</f>
        <v>41158444</v>
      </c>
    </row>
    <row r="8" spans="2:12" x14ac:dyDescent="0.35">
      <c r="B8" s="12" t="s">
        <v>16</v>
      </c>
      <c r="C8" s="13"/>
      <c r="D8" s="11">
        <f>+H17</f>
        <v>0</v>
      </c>
    </row>
    <row r="9" spans="2:12" x14ac:dyDescent="0.35">
      <c r="B9" s="14" t="s">
        <v>17</v>
      </c>
      <c r="C9" s="13"/>
      <c r="D9" s="11">
        <f>+I17</f>
        <v>-2364279</v>
      </c>
    </row>
    <row r="10" spans="2:12" x14ac:dyDescent="0.35">
      <c r="B10" s="142" t="s">
        <v>18</v>
      </c>
      <c r="C10" s="143"/>
      <c r="D10" s="15">
        <f>D7+D8+D9</f>
        <v>38794165</v>
      </c>
    </row>
    <row r="12" spans="2:12" x14ac:dyDescent="0.35">
      <c r="B12" s="137" t="s">
        <v>19</v>
      </c>
      <c r="C12" s="137"/>
      <c r="D12" s="137"/>
      <c r="E12" s="137"/>
      <c r="F12" s="137"/>
      <c r="G12" s="137"/>
      <c r="H12" s="137"/>
      <c r="I12" s="137"/>
      <c r="J12" s="137"/>
    </row>
    <row r="13" spans="2:12" s="16" customFormat="1" ht="29" x14ac:dyDescent="0.35">
      <c r="B13" s="9" t="s">
        <v>20</v>
      </c>
      <c r="C13" s="9" t="s">
        <v>21</v>
      </c>
      <c r="D13" s="9" t="s">
        <v>22</v>
      </c>
      <c r="E13" s="9" t="s">
        <v>23</v>
      </c>
      <c r="F13" s="9" t="s">
        <v>24</v>
      </c>
      <c r="G13" s="9" t="s">
        <v>25</v>
      </c>
      <c r="H13" s="9" t="s">
        <v>26</v>
      </c>
      <c r="I13" s="9" t="s">
        <v>17</v>
      </c>
      <c r="J13" s="9" t="s">
        <v>18</v>
      </c>
    </row>
    <row r="14" spans="2:12" x14ac:dyDescent="0.35">
      <c r="B14" s="17" t="s">
        <v>44</v>
      </c>
      <c r="C14" s="18">
        <v>0</v>
      </c>
      <c r="D14" s="18">
        <v>0</v>
      </c>
      <c r="E14" s="18">
        <v>0</v>
      </c>
      <c r="F14" s="18">
        <v>32377076</v>
      </c>
      <c r="G14" s="18">
        <f>SUM(C14:F14)</f>
        <v>32377076</v>
      </c>
      <c r="H14" s="18">
        <v>0</v>
      </c>
      <c r="I14" s="18">
        <v>-2364279</v>
      </c>
      <c r="J14" s="11">
        <f>SUM(G14:I14)</f>
        <v>30012797</v>
      </c>
    </row>
    <row r="15" spans="2:12" x14ac:dyDescent="0.35">
      <c r="B15" s="21" t="s">
        <v>29</v>
      </c>
      <c r="C15" s="18">
        <v>0</v>
      </c>
      <c r="D15" s="18">
        <v>0</v>
      </c>
      <c r="E15" s="18">
        <v>0</v>
      </c>
      <c r="F15" s="18">
        <v>7647380</v>
      </c>
      <c r="G15" s="18">
        <f t="shared" ref="G15:G16" si="0">SUM(C15:F15)</f>
        <v>7647380</v>
      </c>
      <c r="H15" s="18">
        <v>0</v>
      </c>
      <c r="I15" s="18">
        <v>0</v>
      </c>
      <c r="J15" s="11">
        <f t="shared" ref="J15:J16" si="1">SUM(G15:I15)</f>
        <v>7647380</v>
      </c>
    </row>
    <row r="16" spans="2:12" x14ac:dyDescent="0.35">
      <c r="B16" s="21" t="s">
        <v>43</v>
      </c>
      <c r="C16" s="18">
        <v>0</v>
      </c>
      <c r="D16" s="18">
        <v>0</v>
      </c>
      <c r="E16" s="18">
        <v>0</v>
      </c>
      <c r="F16" s="18">
        <v>1133988</v>
      </c>
      <c r="G16" s="18">
        <f t="shared" si="0"/>
        <v>1133988</v>
      </c>
      <c r="H16" s="19"/>
      <c r="I16" s="18">
        <v>0</v>
      </c>
      <c r="J16" s="11">
        <f t="shared" si="1"/>
        <v>1133988</v>
      </c>
    </row>
    <row r="17" spans="2:10" x14ac:dyDescent="0.35">
      <c r="B17" s="15" t="s">
        <v>27</v>
      </c>
      <c r="C17" s="15">
        <f t="shared" ref="C17:J17" si="2">SUM(C14:C16)</f>
        <v>0</v>
      </c>
      <c r="D17" s="15">
        <f t="shared" si="2"/>
        <v>0</v>
      </c>
      <c r="E17" s="15">
        <f t="shared" si="2"/>
        <v>0</v>
      </c>
      <c r="F17" s="15">
        <f>SUM(F14:F16)</f>
        <v>41158444</v>
      </c>
      <c r="G17" s="15">
        <f>SUM(G14:G16)</f>
        <v>41158444</v>
      </c>
      <c r="H17" s="15">
        <f t="shared" si="2"/>
        <v>0</v>
      </c>
      <c r="I17" s="15">
        <f t="shared" si="2"/>
        <v>-2364279</v>
      </c>
      <c r="J17" s="15">
        <f t="shared" si="2"/>
        <v>38794165</v>
      </c>
    </row>
    <row r="18" spans="2:10" x14ac:dyDescent="0.35">
      <c r="C18" s="20">
        <f>+C17/$G$17</f>
        <v>0</v>
      </c>
      <c r="D18" s="20">
        <f>+D17/$G$17</f>
        <v>0</v>
      </c>
      <c r="E18" s="20">
        <f>+E17/$G$17</f>
        <v>0</v>
      </c>
      <c r="F18" s="20">
        <f>+F17/$G$17</f>
        <v>1</v>
      </c>
    </row>
    <row r="19" spans="2:10" x14ac:dyDescent="0.35">
      <c r="F19" s="30"/>
    </row>
  </sheetData>
  <mergeCells count="7">
    <mergeCell ref="B12:J12"/>
    <mergeCell ref="B2:L2"/>
    <mergeCell ref="B3:L3"/>
    <mergeCell ref="B4:L4"/>
    <mergeCell ref="B5:L5"/>
    <mergeCell ref="B6:D6"/>
    <mergeCell ref="B10:C1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showGridLines="0" workbookViewId="0">
      <selection activeCell="E13" sqref="E13"/>
    </sheetView>
  </sheetViews>
  <sheetFormatPr baseColWidth="10" defaultColWidth="11.453125" defaultRowHeight="12" x14ac:dyDescent="0.3"/>
  <cols>
    <col min="1" max="1" width="12.26953125" style="3" customWidth="1"/>
    <col min="2" max="2" width="14.26953125" style="3" customWidth="1"/>
    <col min="3" max="3" width="13.7265625" style="7" customWidth="1"/>
    <col min="4" max="4" width="14.7265625" style="7" customWidth="1"/>
    <col min="5" max="5" width="13.7265625" style="8" customWidth="1"/>
    <col min="6" max="6" width="8.54296875" style="8" customWidth="1"/>
    <col min="7" max="7" width="8.453125" style="8" customWidth="1"/>
    <col min="8" max="8" width="10" style="8" customWidth="1"/>
    <col min="9" max="11" width="17.1796875" style="8" customWidth="1"/>
    <col min="12" max="12" width="34" style="3" customWidth="1"/>
    <col min="13" max="16384" width="11.453125" style="3"/>
  </cols>
  <sheetData>
    <row r="1" spans="1:12" ht="14.5" x14ac:dyDescent="0.35">
      <c r="A1" s="138" t="s">
        <v>10</v>
      </c>
      <c r="B1" s="138"/>
      <c r="C1" s="138"/>
      <c r="D1" s="138"/>
      <c r="E1" s="138"/>
      <c r="F1" s="138"/>
      <c r="G1" s="138"/>
      <c r="H1" s="138"/>
      <c r="I1" s="138"/>
      <c r="J1" s="138"/>
      <c r="K1" s="138"/>
    </row>
    <row r="2" spans="1:12" ht="14.5" x14ac:dyDescent="0.35">
      <c r="A2" s="138" t="s">
        <v>45</v>
      </c>
      <c r="B2" s="138"/>
      <c r="C2" s="138"/>
      <c r="D2" s="138"/>
      <c r="E2" s="138"/>
      <c r="F2" s="138"/>
      <c r="G2" s="138"/>
      <c r="H2" s="138"/>
      <c r="I2" s="138"/>
      <c r="J2" s="138"/>
      <c r="K2" s="138"/>
    </row>
    <row r="3" spans="1:12" ht="14.5" x14ac:dyDescent="0.35">
      <c r="A3" s="138" t="s">
        <v>30</v>
      </c>
      <c r="B3" s="138"/>
      <c r="C3" s="138"/>
      <c r="D3" s="138"/>
      <c r="E3" s="138"/>
      <c r="F3" s="138"/>
      <c r="G3" s="138"/>
      <c r="H3" s="138"/>
      <c r="I3" s="138"/>
      <c r="J3" s="138"/>
      <c r="K3" s="138"/>
    </row>
    <row r="4" spans="1:12" ht="14.5" x14ac:dyDescent="0.35">
      <c r="A4" s="138" t="s">
        <v>31</v>
      </c>
      <c r="B4" s="138"/>
      <c r="C4" s="138"/>
      <c r="D4" s="138"/>
      <c r="E4" s="138"/>
      <c r="F4" s="138"/>
      <c r="G4" s="138"/>
      <c r="H4" s="138"/>
      <c r="I4" s="138"/>
      <c r="J4" s="138"/>
      <c r="K4" s="138"/>
    </row>
    <row r="5" spans="1:12" x14ac:dyDescent="0.3">
      <c r="A5" s="4"/>
      <c r="B5" s="4"/>
      <c r="C5" s="5"/>
      <c r="D5" s="5"/>
      <c r="E5" s="6"/>
      <c r="F5" s="6"/>
      <c r="G5" s="6"/>
      <c r="H5" s="6"/>
      <c r="I5" s="6"/>
      <c r="J5" s="6"/>
      <c r="K5" s="6"/>
    </row>
    <row r="6" spans="1:12" ht="32.25" customHeight="1" x14ac:dyDescent="0.3">
      <c r="A6" s="9" t="s">
        <v>0</v>
      </c>
      <c r="B6" s="9" t="s">
        <v>20</v>
      </c>
      <c r="C6" s="9" t="s">
        <v>1</v>
      </c>
      <c r="D6" s="9" t="s">
        <v>8</v>
      </c>
      <c r="E6" s="9" t="s">
        <v>2</v>
      </c>
      <c r="F6" s="9" t="s">
        <v>3</v>
      </c>
      <c r="G6" s="9" t="s">
        <v>4</v>
      </c>
      <c r="H6" s="9" t="s">
        <v>5</v>
      </c>
      <c r="I6" s="9" t="s">
        <v>6</v>
      </c>
      <c r="J6" s="9" t="s">
        <v>28</v>
      </c>
      <c r="K6" s="9" t="s">
        <v>7</v>
      </c>
      <c r="L6" s="9" t="s">
        <v>46</v>
      </c>
    </row>
    <row r="7" spans="1:12" ht="15" customHeight="1" x14ac:dyDescent="0.35">
      <c r="A7" s="26" t="s">
        <v>32</v>
      </c>
      <c r="B7" s="21" t="s">
        <v>43</v>
      </c>
      <c r="C7" s="27">
        <v>42063</v>
      </c>
      <c r="D7" s="27">
        <v>42107</v>
      </c>
      <c r="E7" s="24">
        <v>2406173</v>
      </c>
      <c r="F7" s="22">
        <v>0</v>
      </c>
      <c r="G7" s="23">
        <v>0</v>
      </c>
      <c r="H7" s="23">
        <v>0</v>
      </c>
      <c r="I7" s="23">
        <v>1133988</v>
      </c>
      <c r="J7" s="23">
        <v>0</v>
      </c>
      <c r="K7" s="31">
        <v>1133988</v>
      </c>
      <c r="L7" s="32" t="s">
        <v>47</v>
      </c>
    </row>
    <row r="8" spans="1:12" ht="15" customHeight="1" x14ac:dyDescent="0.35">
      <c r="A8" s="26" t="s">
        <v>33</v>
      </c>
      <c r="B8" s="21" t="s">
        <v>29</v>
      </c>
      <c r="C8" s="27">
        <v>42415</v>
      </c>
      <c r="D8" s="27">
        <v>43122</v>
      </c>
      <c r="E8" s="24">
        <v>7647380</v>
      </c>
      <c r="F8" s="22">
        <v>0</v>
      </c>
      <c r="G8" s="23">
        <v>0</v>
      </c>
      <c r="H8" s="23">
        <v>0</v>
      </c>
      <c r="I8" s="23">
        <v>7647380</v>
      </c>
      <c r="J8" s="23">
        <v>0</v>
      </c>
      <c r="K8" s="31">
        <v>7647380</v>
      </c>
      <c r="L8" s="32" t="s">
        <v>47</v>
      </c>
    </row>
    <row r="9" spans="1:12" ht="15" customHeight="1" x14ac:dyDescent="0.35">
      <c r="A9" s="26" t="s">
        <v>34</v>
      </c>
      <c r="B9" s="21" t="s">
        <v>44</v>
      </c>
      <c r="C9" s="27">
        <v>43620</v>
      </c>
      <c r="D9" s="27">
        <v>43648</v>
      </c>
      <c r="E9" s="24">
        <v>3286068</v>
      </c>
      <c r="F9" s="22">
        <v>0</v>
      </c>
      <c r="G9" s="23">
        <v>0</v>
      </c>
      <c r="H9" s="23">
        <v>0</v>
      </c>
      <c r="I9" s="23">
        <v>65721</v>
      </c>
      <c r="J9" s="23">
        <v>0</v>
      </c>
      <c r="K9" s="31">
        <v>65721</v>
      </c>
      <c r="L9" s="32" t="s">
        <v>47</v>
      </c>
    </row>
    <row r="10" spans="1:12" ht="15" customHeight="1" x14ac:dyDescent="0.35">
      <c r="A10" s="26" t="s">
        <v>35</v>
      </c>
      <c r="B10" s="21" t="s">
        <v>44</v>
      </c>
      <c r="C10" s="27">
        <v>43675</v>
      </c>
      <c r="D10" s="27">
        <v>43700</v>
      </c>
      <c r="E10" s="24">
        <v>60776669</v>
      </c>
      <c r="F10" s="22">
        <v>0</v>
      </c>
      <c r="G10" s="23">
        <v>0</v>
      </c>
      <c r="H10" s="23">
        <v>0</v>
      </c>
      <c r="I10" s="23">
        <v>1201435</v>
      </c>
      <c r="J10" s="23">
        <v>0</v>
      </c>
      <c r="K10" s="31">
        <v>1201435</v>
      </c>
      <c r="L10" s="32" t="s">
        <v>47</v>
      </c>
    </row>
    <row r="11" spans="1:12" ht="15" customHeight="1" x14ac:dyDescent="0.35">
      <c r="A11" s="29" t="s">
        <v>36</v>
      </c>
      <c r="B11" s="21" t="s">
        <v>44</v>
      </c>
      <c r="C11" s="27">
        <v>43675</v>
      </c>
      <c r="D11" s="27">
        <v>43717</v>
      </c>
      <c r="E11" s="24">
        <v>708000</v>
      </c>
      <c r="F11" s="22">
        <v>0</v>
      </c>
      <c r="G11" s="23">
        <v>0</v>
      </c>
      <c r="H11" s="23">
        <v>0</v>
      </c>
      <c r="I11" s="23">
        <v>14160</v>
      </c>
      <c r="J11" s="23">
        <v>0</v>
      </c>
      <c r="K11" s="31">
        <v>14160</v>
      </c>
      <c r="L11" s="32" t="s">
        <v>47</v>
      </c>
    </row>
    <row r="12" spans="1:12" ht="15" customHeight="1" x14ac:dyDescent="0.35">
      <c r="A12" s="29" t="s">
        <v>37</v>
      </c>
      <c r="B12" s="21" t="s">
        <v>44</v>
      </c>
      <c r="C12" s="27">
        <v>44631.437650462998</v>
      </c>
      <c r="D12" s="27">
        <v>44634</v>
      </c>
      <c r="E12" s="24">
        <v>1110568</v>
      </c>
      <c r="F12" s="22">
        <v>0</v>
      </c>
      <c r="G12" s="23">
        <v>0</v>
      </c>
      <c r="H12" s="23">
        <v>0</v>
      </c>
      <c r="I12" s="23">
        <v>1110568</v>
      </c>
      <c r="J12" s="23">
        <v>0</v>
      </c>
      <c r="K12" s="31">
        <v>1110568</v>
      </c>
      <c r="L12" s="32" t="s">
        <v>47</v>
      </c>
    </row>
    <row r="13" spans="1:12" ht="15" customHeight="1" x14ac:dyDescent="0.35">
      <c r="A13" s="29" t="s">
        <v>38</v>
      </c>
      <c r="B13" s="21" t="s">
        <v>44</v>
      </c>
      <c r="C13" s="27">
        <v>44882.015347222201</v>
      </c>
      <c r="D13" s="27">
        <v>44945</v>
      </c>
      <c r="E13" s="24">
        <v>3707321</v>
      </c>
      <c r="F13" s="22">
        <v>0</v>
      </c>
      <c r="G13" s="23">
        <v>0</v>
      </c>
      <c r="H13" s="23">
        <v>0</v>
      </c>
      <c r="I13" s="23">
        <v>3707321</v>
      </c>
      <c r="J13" s="23">
        <v>0</v>
      </c>
      <c r="K13" s="31">
        <v>3707321</v>
      </c>
      <c r="L13" s="21" t="s">
        <v>48</v>
      </c>
    </row>
    <row r="14" spans="1:12" ht="15" customHeight="1" x14ac:dyDescent="0.35">
      <c r="A14" s="29" t="s">
        <v>39</v>
      </c>
      <c r="B14" s="21" t="s">
        <v>44</v>
      </c>
      <c r="C14" s="27">
        <v>44906.986817129597</v>
      </c>
      <c r="D14" s="27">
        <v>44945</v>
      </c>
      <c r="E14" s="24">
        <v>3656578</v>
      </c>
      <c r="F14" s="22">
        <v>0</v>
      </c>
      <c r="G14" s="23">
        <v>0</v>
      </c>
      <c r="H14" s="23">
        <v>0</v>
      </c>
      <c r="I14" s="23">
        <v>3656578</v>
      </c>
      <c r="J14" s="23">
        <v>0</v>
      </c>
      <c r="K14" s="31">
        <v>3656578</v>
      </c>
      <c r="L14" s="21" t="s">
        <v>48</v>
      </c>
    </row>
    <row r="15" spans="1:12" ht="15" customHeight="1" x14ac:dyDescent="0.35">
      <c r="A15" s="26" t="s">
        <v>40</v>
      </c>
      <c r="B15" s="21" t="s">
        <v>44</v>
      </c>
      <c r="C15" s="27">
        <v>45045.437581018501</v>
      </c>
      <c r="D15" s="27">
        <v>45061</v>
      </c>
      <c r="E15" s="24">
        <v>716159</v>
      </c>
      <c r="F15" s="22">
        <v>0</v>
      </c>
      <c r="G15" s="23">
        <v>0</v>
      </c>
      <c r="H15" s="23">
        <v>0</v>
      </c>
      <c r="I15" s="23">
        <v>716159</v>
      </c>
      <c r="J15" s="23">
        <v>0</v>
      </c>
      <c r="K15" s="31">
        <v>716159</v>
      </c>
      <c r="L15" s="21" t="s">
        <v>48</v>
      </c>
    </row>
    <row r="16" spans="1:12" ht="15" customHeight="1" x14ac:dyDescent="0.35">
      <c r="A16" s="26" t="s">
        <v>41</v>
      </c>
      <c r="B16" s="21" t="s">
        <v>44</v>
      </c>
      <c r="C16" s="27">
        <v>45013.489328703698</v>
      </c>
      <c r="D16" s="27">
        <v>45161</v>
      </c>
      <c r="E16" s="24">
        <v>11477469</v>
      </c>
      <c r="F16" s="22">
        <v>0</v>
      </c>
      <c r="G16" s="23">
        <v>0</v>
      </c>
      <c r="H16" s="23">
        <v>0</v>
      </c>
      <c r="I16" s="23">
        <v>11477469</v>
      </c>
      <c r="J16" s="23">
        <v>0</v>
      </c>
      <c r="K16" s="31">
        <v>11477469</v>
      </c>
      <c r="L16" s="21" t="s">
        <v>48</v>
      </c>
    </row>
    <row r="17" spans="1:12" ht="15" customHeight="1" x14ac:dyDescent="0.35">
      <c r="A17" s="26" t="s">
        <v>42</v>
      </c>
      <c r="B17" s="21" t="s">
        <v>44</v>
      </c>
      <c r="C17" s="27">
        <v>45135.6711111111</v>
      </c>
      <c r="D17" s="27">
        <v>45181</v>
      </c>
      <c r="E17" s="24">
        <v>10427665</v>
      </c>
      <c r="F17" s="22">
        <v>0</v>
      </c>
      <c r="G17" s="23">
        <v>0</v>
      </c>
      <c r="H17" s="23">
        <v>0</v>
      </c>
      <c r="I17" s="23">
        <v>10427665</v>
      </c>
      <c r="J17" s="23">
        <v>0</v>
      </c>
      <c r="K17" s="31">
        <v>10427665</v>
      </c>
      <c r="L17" s="21" t="s">
        <v>48</v>
      </c>
    </row>
    <row r="18" spans="1:12" x14ac:dyDescent="0.3">
      <c r="K18" s="3"/>
    </row>
    <row r="19" spans="1:12" ht="14.5" x14ac:dyDescent="0.3">
      <c r="A19" s="145" t="s">
        <v>9</v>
      </c>
      <c r="B19" s="145"/>
      <c r="C19" s="145"/>
      <c r="D19" s="145"/>
      <c r="E19" s="145"/>
      <c r="F19" s="10">
        <f>SUM(F7:F18)</f>
        <v>0</v>
      </c>
      <c r="G19" s="10">
        <f>SUM(G7:G18)</f>
        <v>0</v>
      </c>
      <c r="H19" s="10">
        <f>SUM(H7:H18)</f>
        <v>0</v>
      </c>
      <c r="I19" s="10">
        <f>SUM(I7:I17)</f>
        <v>41158444</v>
      </c>
      <c r="J19" s="10">
        <f>SUM(J7:J17)</f>
        <v>0</v>
      </c>
      <c r="K19" s="10">
        <f>SUM(F19:J19)</f>
        <v>41158444</v>
      </c>
    </row>
    <row r="22" spans="1:12" ht="13" x14ac:dyDescent="0.3">
      <c r="A22" s="144" t="s">
        <v>11</v>
      </c>
      <c r="B22" s="144"/>
      <c r="C22" s="25"/>
    </row>
    <row r="23" spans="1:12" ht="29" x14ac:dyDescent="0.3">
      <c r="A23" s="9" t="s">
        <v>12</v>
      </c>
      <c r="B23" s="9" t="s">
        <v>13</v>
      </c>
      <c r="D23" s="8"/>
    </row>
    <row r="24" spans="1:12" ht="14.5" x14ac:dyDescent="0.35">
      <c r="A24" s="27">
        <v>45055</v>
      </c>
      <c r="B24" s="28">
        <v>-326846</v>
      </c>
      <c r="D24" s="8"/>
    </row>
    <row r="25" spans="1:12" ht="14.5" x14ac:dyDescent="0.35">
      <c r="A25" s="27">
        <v>45111</v>
      </c>
      <c r="B25" s="28">
        <v>-344900</v>
      </c>
      <c r="D25" s="8"/>
    </row>
    <row r="26" spans="1:12" ht="14.5" x14ac:dyDescent="0.35">
      <c r="A26" s="27">
        <v>45112</v>
      </c>
      <c r="B26" s="28">
        <v>-47138</v>
      </c>
      <c r="D26" s="8"/>
    </row>
    <row r="27" spans="1:12" ht="14.5" x14ac:dyDescent="0.35">
      <c r="A27" s="27">
        <v>45175</v>
      </c>
      <c r="B27" s="28">
        <v>-151622</v>
      </c>
      <c r="D27" s="8"/>
    </row>
    <row r="28" spans="1:12" ht="14.5" x14ac:dyDescent="0.35">
      <c r="A28" s="27">
        <v>45187</v>
      </c>
      <c r="B28" s="28">
        <v>-147294</v>
      </c>
      <c r="D28" s="8"/>
    </row>
    <row r="29" spans="1:12" ht="14.5" x14ac:dyDescent="0.35">
      <c r="A29" s="27">
        <v>45225</v>
      </c>
      <c r="B29" s="28">
        <v>-274416</v>
      </c>
      <c r="D29" s="8"/>
    </row>
    <row r="30" spans="1:12" ht="14.5" x14ac:dyDescent="0.35">
      <c r="A30" s="27">
        <v>45230</v>
      </c>
      <c r="B30" s="28">
        <v>-52942</v>
      </c>
      <c r="D30" s="8"/>
    </row>
    <row r="31" spans="1:12" ht="14.5" x14ac:dyDescent="0.35">
      <c r="A31" s="27">
        <v>45238</v>
      </c>
      <c r="B31" s="28">
        <v>-69440</v>
      </c>
      <c r="D31" s="8"/>
    </row>
    <row r="32" spans="1:12" ht="14.5" x14ac:dyDescent="0.35">
      <c r="A32" s="27">
        <v>45290</v>
      </c>
      <c r="B32" s="28">
        <v>-233659</v>
      </c>
      <c r="D32" s="8"/>
    </row>
    <row r="33" spans="1:4" ht="14.5" x14ac:dyDescent="0.35">
      <c r="A33" s="27">
        <v>45281</v>
      </c>
      <c r="B33" s="28">
        <v>-520092</v>
      </c>
      <c r="D33" s="8"/>
    </row>
    <row r="34" spans="1:4" ht="14.5" x14ac:dyDescent="0.35">
      <c r="A34" s="27">
        <v>45365</v>
      </c>
      <c r="B34" s="28">
        <v>-173166</v>
      </c>
      <c r="D34" s="8"/>
    </row>
    <row r="35" spans="1:4" ht="14.5" x14ac:dyDescent="0.35">
      <c r="A35" s="27">
        <v>45422</v>
      </c>
      <c r="B35" s="28">
        <v>-22764</v>
      </c>
      <c r="D35" s="8"/>
    </row>
    <row r="36" spans="1:4" x14ac:dyDescent="0.3">
      <c r="A36" s="1"/>
      <c r="B36" s="2"/>
      <c r="D36" s="8"/>
    </row>
    <row r="37" spans="1:4" ht="14.5" x14ac:dyDescent="0.3">
      <c r="A37" s="10" t="s">
        <v>9</v>
      </c>
      <c r="B37" s="10">
        <f>SUM(B24:B36)</f>
        <v>-2364279</v>
      </c>
    </row>
  </sheetData>
  <mergeCells count="6">
    <mergeCell ref="A22:B22"/>
    <mergeCell ref="A19:E19"/>
    <mergeCell ref="A1:K1"/>
    <mergeCell ref="A2:K2"/>
    <mergeCell ref="A3:K3"/>
    <mergeCell ref="A4:K4"/>
  </mergeCells>
  <pageMargins left="0.7" right="0.7" top="0.75" bottom="0.75" header="0.3" footer="0.3"/>
  <pageSetup orientation="portrait" r:id="rId1"/>
  <ignoredErrors>
    <ignoredError sqref="J19" 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8"/>
  <sheetViews>
    <sheetView showGridLines="0" zoomScale="80" zoomScaleNormal="80" workbookViewId="0">
      <selection activeCell="B12" sqref="B12"/>
    </sheetView>
  </sheetViews>
  <sheetFormatPr baseColWidth="10" defaultRowHeight="14.5" x14ac:dyDescent="0.35"/>
  <cols>
    <col min="1" max="1" width="39.26953125" customWidth="1"/>
    <col min="2" max="2" width="39.54296875" style="49" customWidth="1"/>
    <col min="3" max="3" width="11.7265625" style="36" customWidth="1"/>
  </cols>
  <sheetData>
    <row r="2" spans="1:3" ht="15" thickBot="1" x14ac:dyDescent="0.4"/>
    <row r="3" spans="1:3" ht="15" thickBot="1" x14ac:dyDescent="0.4">
      <c r="A3" s="135" t="s">
        <v>103</v>
      </c>
      <c r="B3" s="136" t="s">
        <v>146</v>
      </c>
      <c r="C3" s="131" t="s">
        <v>104</v>
      </c>
    </row>
    <row r="4" spans="1:3" x14ac:dyDescent="0.35">
      <c r="A4" s="129" t="s">
        <v>83</v>
      </c>
      <c r="B4" s="133">
        <v>5</v>
      </c>
      <c r="C4" s="130">
        <v>3131463</v>
      </c>
    </row>
    <row r="5" spans="1:3" x14ac:dyDescent="0.35">
      <c r="A5" s="129" t="s">
        <v>87</v>
      </c>
      <c r="B5" s="133">
        <v>1</v>
      </c>
      <c r="C5" s="130">
        <v>7647380</v>
      </c>
    </row>
    <row r="6" spans="1:3" x14ac:dyDescent="0.35">
      <c r="A6" s="129" t="s">
        <v>96</v>
      </c>
      <c r="B6" s="133">
        <v>4</v>
      </c>
      <c r="C6" s="130">
        <v>29269033</v>
      </c>
    </row>
    <row r="7" spans="1:3" ht="15" thickBot="1" x14ac:dyDescent="0.4">
      <c r="A7" s="129" t="s">
        <v>92</v>
      </c>
      <c r="B7" s="133">
        <v>1</v>
      </c>
      <c r="C7" s="130">
        <v>1110568</v>
      </c>
    </row>
    <row r="8" spans="1:3" ht="15" thickBot="1" x14ac:dyDescent="0.4">
      <c r="A8" s="132" t="s">
        <v>27</v>
      </c>
      <c r="B8" s="134">
        <v>11</v>
      </c>
      <c r="C8" s="131">
        <v>41158444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3"/>
  <sheetViews>
    <sheetView showGridLines="0" topLeftCell="J1" zoomScale="80" zoomScaleNormal="80" workbookViewId="0">
      <selection activeCell="P2" sqref="P2"/>
    </sheetView>
  </sheetViews>
  <sheetFormatPr baseColWidth="10" defaultRowHeight="14.5" x14ac:dyDescent="0.35"/>
  <cols>
    <col min="1" max="1" width="10.90625" style="34"/>
    <col min="2" max="2" width="34.54296875" style="34" bestFit="1" customWidth="1"/>
    <col min="3" max="3" width="9" style="34" customWidth="1"/>
    <col min="4" max="5" width="8.81640625" style="34" customWidth="1"/>
    <col min="6" max="6" width="18.36328125" style="34" bestFit="1" customWidth="1"/>
    <col min="7" max="7" width="11.453125" style="34" customWidth="1"/>
    <col min="8" max="9" width="14.7265625" style="34" customWidth="1"/>
    <col min="10" max="10" width="15" style="34" customWidth="1"/>
    <col min="11" max="12" width="13.54296875" style="36" customWidth="1"/>
    <col min="13" max="13" width="9.453125" style="34" customWidth="1"/>
    <col min="14" max="14" width="25.7265625" style="34" customWidth="1"/>
    <col min="15" max="16" width="11.6328125" style="36" customWidth="1"/>
    <col min="17" max="17" width="13.453125" style="36" customWidth="1"/>
    <col min="18" max="18" width="12.81640625" style="36" customWidth="1"/>
    <col min="19" max="19" width="11.08984375" style="36" customWidth="1"/>
    <col min="20" max="20" width="14.1796875" style="36" bestFit="1" customWidth="1"/>
    <col min="21" max="22" width="17.26953125" style="36" customWidth="1"/>
    <col min="23" max="23" width="14.453125" style="34" customWidth="1"/>
    <col min="24" max="24" width="17.08984375" style="34" customWidth="1"/>
    <col min="25" max="16384" width="10.90625" style="34"/>
  </cols>
  <sheetData>
    <row r="1" spans="1:25" x14ac:dyDescent="0.35">
      <c r="K1" s="36">
        <f>SUBTOTAL(9,K3:K13)</f>
        <v>41158444</v>
      </c>
      <c r="O1" s="36">
        <f t="shared" ref="O1:T1" si="0">SUBTOTAL(9,O3:O13)</f>
        <v>75540449</v>
      </c>
      <c r="P1" s="36">
        <f>SUBTOTAL(9,P3:P13)</f>
        <v>29269033</v>
      </c>
      <c r="R1" s="36">
        <f t="shared" si="0"/>
        <v>75540449</v>
      </c>
      <c r="S1" s="36">
        <f t="shared" si="0"/>
        <v>8537208</v>
      </c>
      <c r="T1" s="36">
        <f t="shared" si="0"/>
        <v>66765572</v>
      </c>
      <c r="U1" s="36">
        <f>SUBTOTAL(9,U3:U13)</f>
        <v>64561947</v>
      </c>
    </row>
    <row r="2" spans="1:25" s="45" customFormat="1" ht="43.5" x14ac:dyDescent="0.35">
      <c r="A2" s="37" t="s">
        <v>61</v>
      </c>
      <c r="B2" s="37" t="s">
        <v>62</v>
      </c>
      <c r="C2" s="37" t="s">
        <v>63</v>
      </c>
      <c r="D2" s="37" t="s">
        <v>64</v>
      </c>
      <c r="E2" s="37" t="s">
        <v>65</v>
      </c>
      <c r="F2" s="38" t="s">
        <v>49</v>
      </c>
      <c r="G2" s="37" t="s">
        <v>66</v>
      </c>
      <c r="H2" s="37" t="s">
        <v>67</v>
      </c>
      <c r="I2" s="39" t="s">
        <v>68</v>
      </c>
      <c r="J2" s="37" t="s">
        <v>69</v>
      </c>
      <c r="K2" s="40" t="s">
        <v>70</v>
      </c>
      <c r="L2" s="41" t="s">
        <v>145</v>
      </c>
      <c r="M2" s="37" t="s">
        <v>71</v>
      </c>
      <c r="N2" s="128" t="s">
        <v>98</v>
      </c>
      <c r="O2" s="42" t="s">
        <v>72</v>
      </c>
      <c r="P2" s="48" t="s">
        <v>99</v>
      </c>
      <c r="Q2" s="48" t="s">
        <v>100</v>
      </c>
      <c r="R2" s="42" t="s">
        <v>73</v>
      </c>
      <c r="S2" s="42" t="s">
        <v>74</v>
      </c>
      <c r="T2" s="42" t="s">
        <v>75</v>
      </c>
      <c r="U2" s="43" t="s">
        <v>76</v>
      </c>
      <c r="V2" s="43" t="s">
        <v>77</v>
      </c>
      <c r="W2" s="44" t="s">
        <v>78</v>
      </c>
      <c r="X2" s="44" t="s">
        <v>79</v>
      </c>
      <c r="Y2" s="37" t="s">
        <v>80</v>
      </c>
    </row>
    <row r="3" spans="1:25" ht="27.75" customHeight="1" x14ac:dyDescent="0.35">
      <c r="A3" s="46">
        <v>811016192</v>
      </c>
      <c r="B3" s="33" t="s">
        <v>81</v>
      </c>
      <c r="C3" s="33" t="s">
        <v>82</v>
      </c>
      <c r="D3" s="33">
        <v>964669</v>
      </c>
      <c r="E3" s="33" t="s">
        <v>32</v>
      </c>
      <c r="F3" s="33" t="s">
        <v>50</v>
      </c>
      <c r="G3" s="35">
        <v>42063</v>
      </c>
      <c r="H3" s="35">
        <v>42107</v>
      </c>
      <c r="I3" s="35">
        <v>42122</v>
      </c>
      <c r="J3" s="23">
        <v>2406173</v>
      </c>
      <c r="K3" s="23">
        <v>1133988</v>
      </c>
      <c r="L3" s="33" t="s">
        <v>83</v>
      </c>
      <c r="M3" s="33" t="s">
        <v>84</v>
      </c>
      <c r="N3" s="33" t="s">
        <v>83</v>
      </c>
      <c r="O3" s="23">
        <v>2406173</v>
      </c>
      <c r="P3" s="23"/>
      <c r="Q3" s="23"/>
      <c r="R3" s="23">
        <v>2406173</v>
      </c>
      <c r="S3" s="23">
        <v>184928</v>
      </c>
      <c r="T3" s="23">
        <v>2221245</v>
      </c>
      <c r="U3" s="23">
        <v>2176820</v>
      </c>
      <c r="V3" s="23">
        <v>44425</v>
      </c>
      <c r="W3" s="33">
        <v>2200329893</v>
      </c>
      <c r="X3" s="33" t="s">
        <v>85</v>
      </c>
      <c r="Y3" s="47">
        <v>45504</v>
      </c>
    </row>
    <row r="4" spans="1:25" ht="23.25" customHeight="1" x14ac:dyDescent="0.35">
      <c r="A4" s="46">
        <v>811016192</v>
      </c>
      <c r="B4" s="33" t="s">
        <v>81</v>
      </c>
      <c r="C4" s="33" t="s">
        <v>86</v>
      </c>
      <c r="D4" s="33">
        <v>289370</v>
      </c>
      <c r="E4" s="33" t="s">
        <v>33</v>
      </c>
      <c r="F4" s="33" t="s">
        <v>51</v>
      </c>
      <c r="G4" s="35">
        <v>42415</v>
      </c>
      <c r="H4" s="35">
        <v>43122</v>
      </c>
      <c r="I4" s="35">
        <v>42502</v>
      </c>
      <c r="J4" s="23">
        <v>7647380</v>
      </c>
      <c r="K4" s="23">
        <v>7647380</v>
      </c>
      <c r="L4" s="33" t="s">
        <v>87</v>
      </c>
      <c r="M4" s="33" t="s">
        <v>84</v>
      </c>
      <c r="N4" s="33" t="s">
        <v>87</v>
      </c>
      <c r="O4" s="23">
        <v>7647380</v>
      </c>
      <c r="P4" s="23"/>
      <c r="Q4" s="23"/>
      <c r="R4" s="23">
        <v>7647380</v>
      </c>
      <c r="S4" s="23">
        <v>7647380</v>
      </c>
      <c r="T4" s="23">
        <v>0</v>
      </c>
      <c r="U4" s="23">
        <v>0</v>
      </c>
      <c r="V4" s="23"/>
      <c r="W4" s="33"/>
      <c r="X4" s="33"/>
      <c r="Y4" s="47">
        <v>45504</v>
      </c>
    </row>
    <row r="5" spans="1:25" x14ac:dyDescent="0.35">
      <c r="A5" s="46">
        <v>811016192</v>
      </c>
      <c r="B5" s="33" t="s">
        <v>81</v>
      </c>
      <c r="C5" s="33" t="s">
        <v>88</v>
      </c>
      <c r="D5" s="33">
        <v>60140</v>
      </c>
      <c r="E5" s="33" t="s">
        <v>34</v>
      </c>
      <c r="F5" s="33" t="s">
        <v>52</v>
      </c>
      <c r="G5" s="35">
        <v>43620</v>
      </c>
      <c r="H5" s="35">
        <v>43648</v>
      </c>
      <c r="I5" s="35">
        <v>43649</v>
      </c>
      <c r="J5" s="23">
        <v>3286068</v>
      </c>
      <c r="K5" s="23">
        <v>65721</v>
      </c>
      <c r="L5" s="33" t="s">
        <v>83</v>
      </c>
      <c r="M5" s="33" t="s">
        <v>84</v>
      </c>
      <c r="N5" s="33" t="s">
        <v>83</v>
      </c>
      <c r="O5" s="23">
        <v>3286068</v>
      </c>
      <c r="P5" s="23"/>
      <c r="Q5" s="23"/>
      <c r="R5" s="23">
        <v>3286068</v>
      </c>
      <c r="S5" s="23">
        <v>0</v>
      </c>
      <c r="T5" s="23">
        <v>3286068</v>
      </c>
      <c r="U5" s="23">
        <v>3220347</v>
      </c>
      <c r="V5" s="23">
        <v>65721</v>
      </c>
      <c r="W5" s="33">
        <v>2200727419</v>
      </c>
      <c r="X5" s="33" t="s">
        <v>89</v>
      </c>
      <c r="Y5" s="47">
        <v>45504</v>
      </c>
    </row>
    <row r="6" spans="1:25" x14ac:dyDescent="0.35">
      <c r="A6" s="46">
        <v>811016192</v>
      </c>
      <c r="B6" s="33" t="s">
        <v>81</v>
      </c>
      <c r="C6" s="33" t="s">
        <v>88</v>
      </c>
      <c r="D6" s="33">
        <v>84826</v>
      </c>
      <c r="E6" s="33" t="s">
        <v>35</v>
      </c>
      <c r="F6" s="33" t="s">
        <v>53</v>
      </c>
      <c r="G6" s="35">
        <v>43675</v>
      </c>
      <c r="H6" s="35">
        <v>43700</v>
      </c>
      <c r="I6" s="35">
        <v>43710</v>
      </c>
      <c r="J6" s="23">
        <v>60776669</v>
      </c>
      <c r="K6" s="23">
        <v>1201435</v>
      </c>
      <c r="L6" s="33" t="s">
        <v>83</v>
      </c>
      <c r="M6" s="33" t="s">
        <v>84</v>
      </c>
      <c r="N6" s="33" t="s">
        <v>83</v>
      </c>
      <c r="O6" s="23">
        <v>60776669</v>
      </c>
      <c r="P6" s="23"/>
      <c r="Q6" s="23"/>
      <c r="R6" s="23">
        <v>60776669</v>
      </c>
      <c r="S6" s="23">
        <v>704900</v>
      </c>
      <c r="T6" s="23">
        <v>59834100</v>
      </c>
      <c r="U6" s="23">
        <v>57754781</v>
      </c>
      <c r="V6" s="23">
        <v>1201435</v>
      </c>
      <c r="W6" s="33">
        <v>4800035810</v>
      </c>
      <c r="X6" s="33" t="s">
        <v>90</v>
      </c>
      <c r="Y6" s="47">
        <v>45504</v>
      </c>
    </row>
    <row r="7" spans="1:25" x14ac:dyDescent="0.35">
      <c r="A7" s="46">
        <v>811016192</v>
      </c>
      <c r="B7" s="33" t="s">
        <v>81</v>
      </c>
      <c r="C7" s="33" t="s">
        <v>88</v>
      </c>
      <c r="D7" s="33">
        <v>84825</v>
      </c>
      <c r="E7" s="33" t="s">
        <v>36</v>
      </c>
      <c r="F7" s="33" t="s">
        <v>54</v>
      </c>
      <c r="G7" s="35">
        <v>43675</v>
      </c>
      <c r="H7" s="35">
        <v>43717</v>
      </c>
      <c r="I7" s="35">
        <v>43710</v>
      </c>
      <c r="J7" s="23">
        <v>708000</v>
      </c>
      <c r="K7" s="23">
        <v>14160</v>
      </c>
      <c r="L7" s="33" t="s">
        <v>83</v>
      </c>
      <c r="M7" s="33" t="s">
        <v>84</v>
      </c>
      <c r="N7" s="33" t="s">
        <v>83</v>
      </c>
      <c r="O7" s="23">
        <v>708000</v>
      </c>
      <c r="P7" s="23"/>
      <c r="Q7" s="23"/>
      <c r="R7" s="23">
        <v>708000</v>
      </c>
      <c r="S7" s="23">
        <v>0</v>
      </c>
      <c r="T7" s="23">
        <v>708000</v>
      </c>
      <c r="U7" s="23">
        <v>693840</v>
      </c>
      <c r="V7" s="23">
        <v>14160</v>
      </c>
      <c r="W7" s="33">
        <v>2200811663</v>
      </c>
      <c r="X7" s="33" t="s">
        <v>91</v>
      </c>
      <c r="Y7" s="47">
        <v>45504</v>
      </c>
    </row>
    <row r="8" spans="1:25" x14ac:dyDescent="0.35">
      <c r="A8" s="46">
        <v>811016192</v>
      </c>
      <c r="B8" s="33" t="s">
        <v>81</v>
      </c>
      <c r="C8" s="33" t="s">
        <v>88</v>
      </c>
      <c r="D8" s="33">
        <v>515630</v>
      </c>
      <c r="E8" s="33" t="s">
        <v>37</v>
      </c>
      <c r="F8" s="33" t="s">
        <v>55</v>
      </c>
      <c r="G8" s="35">
        <v>44631.437650462998</v>
      </c>
      <c r="H8" s="35">
        <v>44634</v>
      </c>
      <c r="I8" s="35"/>
      <c r="J8" s="23">
        <v>1110568</v>
      </c>
      <c r="K8" s="23">
        <v>1110568</v>
      </c>
      <c r="L8" s="33" t="s">
        <v>92</v>
      </c>
      <c r="M8" s="33" t="s">
        <v>93</v>
      </c>
      <c r="N8" s="33" t="s">
        <v>92</v>
      </c>
      <c r="O8" s="23">
        <v>0</v>
      </c>
      <c r="P8" s="23"/>
      <c r="Q8" s="23"/>
      <c r="R8" s="23">
        <v>0</v>
      </c>
      <c r="S8" s="23">
        <v>0</v>
      </c>
      <c r="T8" s="23">
        <v>0</v>
      </c>
      <c r="U8" s="23">
        <v>0</v>
      </c>
      <c r="V8" s="23"/>
      <c r="W8" s="33"/>
      <c r="X8" s="33"/>
      <c r="Y8" s="47">
        <v>45504</v>
      </c>
    </row>
    <row r="9" spans="1:25" x14ac:dyDescent="0.35">
      <c r="A9" s="46">
        <v>811016192</v>
      </c>
      <c r="B9" s="33" t="s">
        <v>81</v>
      </c>
      <c r="C9" s="33" t="s">
        <v>88</v>
      </c>
      <c r="D9" s="33">
        <v>602547</v>
      </c>
      <c r="E9" s="33" t="s">
        <v>38</v>
      </c>
      <c r="F9" s="33" t="s">
        <v>56</v>
      </c>
      <c r="G9" s="35">
        <v>44882.015347222201</v>
      </c>
      <c r="H9" s="35">
        <v>44945</v>
      </c>
      <c r="I9" s="35">
        <v>45383</v>
      </c>
      <c r="J9" s="23">
        <v>3707321</v>
      </c>
      <c r="K9" s="23">
        <v>3707321</v>
      </c>
      <c r="L9" s="33" t="s">
        <v>96</v>
      </c>
      <c r="M9" s="33" t="s">
        <v>97</v>
      </c>
      <c r="N9" s="33" t="s">
        <v>96</v>
      </c>
      <c r="O9" s="23">
        <v>0</v>
      </c>
      <c r="P9" s="23">
        <v>3707321</v>
      </c>
      <c r="Q9" s="23" t="s">
        <v>101</v>
      </c>
      <c r="R9" s="23">
        <v>0</v>
      </c>
      <c r="S9" s="23">
        <v>0</v>
      </c>
      <c r="T9" s="23">
        <v>0</v>
      </c>
      <c r="U9" s="23">
        <v>0</v>
      </c>
      <c r="V9" s="23"/>
      <c r="W9" s="33"/>
      <c r="X9" s="33"/>
      <c r="Y9" s="47">
        <v>45504</v>
      </c>
    </row>
    <row r="10" spans="1:25" x14ac:dyDescent="0.35">
      <c r="A10" s="46">
        <v>811016192</v>
      </c>
      <c r="B10" s="33" t="s">
        <v>81</v>
      </c>
      <c r="C10" s="33" t="s">
        <v>88</v>
      </c>
      <c r="D10" s="33">
        <v>610152</v>
      </c>
      <c r="E10" s="33" t="s">
        <v>39</v>
      </c>
      <c r="F10" s="33" t="s">
        <v>57</v>
      </c>
      <c r="G10" s="35">
        <v>44906.986817129597</v>
      </c>
      <c r="H10" s="35">
        <v>44945</v>
      </c>
      <c r="I10" s="35">
        <v>45383</v>
      </c>
      <c r="J10" s="23">
        <v>3656578</v>
      </c>
      <c r="K10" s="23">
        <v>3656578</v>
      </c>
      <c r="L10" s="33" t="s">
        <v>96</v>
      </c>
      <c r="M10" s="33" t="s">
        <v>97</v>
      </c>
      <c r="N10" s="33" t="s">
        <v>96</v>
      </c>
      <c r="O10" s="23">
        <v>0</v>
      </c>
      <c r="P10" s="23">
        <v>3656578</v>
      </c>
      <c r="Q10" s="23" t="s">
        <v>102</v>
      </c>
      <c r="R10" s="23">
        <v>0</v>
      </c>
      <c r="S10" s="23">
        <v>0</v>
      </c>
      <c r="T10" s="23">
        <v>0</v>
      </c>
      <c r="U10" s="23">
        <v>0</v>
      </c>
      <c r="V10" s="23"/>
      <c r="W10" s="33"/>
      <c r="X10" s="33"/>
      <c r="Y10" s="47">
        <v>45504</v>
      </c>
    </row>
    <row r="11" spans="1:25" x14ac:dyDescent="0.35">
      <c r="A11" s="46">
        <v>811016192</v>
      </c>
      <c r="B11" s="33" t="s">
        <v>81</v>
      </c>
      <c r="C11" s="33" t="s">
        <v>88</v>
      </c>
      <c r="D11" s="33">
        <v>651788</v>
      </c>
      <c r="E11" s="33" t="s">
        <v>40</v>
      </c>
      <c r="F11" s="33" t="s">
        <v>58</v>
      </c>
      <c r="G11" s="35">
        <v>45045.437581018501</v>
      </c>
      <c r="H11" s="35">
        <v>45061</v>
      </c>
      <c r="I11" s="35">
        <v>45068</v>
      </c>
      <c r="J11" s="23">
        <v>716159</v>
      </c>
      <c r="K11" s="23">
        <v>716159</v>
      </c>
      <c r="L11" s="33" t="s">
        <v>83</v>
      </c>
      <c r="M11" s="33" t="s">
        <v>84</v>
      </c>
      <c r="N11" s="33" t="s">
        <v>83</v>
      </c>
      <c r="O11" s="23">
        <v>716159</v>
      </c>
      <c r="P11" s="23"/>
      <c r="Q11" s="23"/>
      <c r="R11" s="23">
        <v>716159</v>
      </c>
      <c r="S11" s="23">
        <v>0</v>
      </c>
      <c r="T11" s="23">
        <v>716159</v>
      </c>
      <c r="U11" s="23">
        <v>716159</v>
      </c>
      <c r="V11" s="23">
        <v>0</v>
      </c>
      <c r="W11" s="33">
        <v>4800060055</v>
      </c>
      <c r="X11" s="33" t="s">
        <v>95</v>
      </c>
      <c r="Y11" s="47">
        <v>45504</v>
      </c>
    </row>
    <row r="12" spans="1:25" x14ac:dyDescent="0.35">
      <c r="A12" s="46">
        <v>811016192</v>
      </c>
      <c r="B12" s="33" t="s">
        <v>81</v>
      </c>
      <c r="C12" s="33" t="s">
        <v>88</v>
      </c>
      <c r="D12" s="33">
        <v>641287</v>
      </c>
      <c r="E12" s="33" t="s">
        <v>41</v>
      </c>
      <c r="F12" s="33" t="s">
        <v>59</v>
      </c>
      <c r="G12" s="35">
        <v>45013.489328703698</v>
      </c>
      <c r="H12" s="35">
        <v>45161</v>
      </c>
      <c r="I12" s="35">
        <v>45170</v>
      </c>
      <c r="J12" s="23">
        <v>11477469</v>
      </c>
      <c r="K12" s="23">
        <v>11477469</v>
      </c>
      <c r="L12" s="33" t="s">
        <v>96</v>
      </c>
      <c r="M12" s="33" t="s">
        <v>97</v>
      </c>
      <c r="N12" s="33" t="s">
        <v>96</v>
      </c>
      <c r="O12" s="23">
        <v>0</v>
      </c>
      <c r="P12" s="23">
        <v>11477469</v>
      </c>
      <c r="Q12" s="109" t="s">
        <v>130</v>
      </c>
      <c r="R12" s="23">
        <v>0</v>
      </c>
      <c r="S12" s="23">
        <v>0</v>
      </c>
      <c r="T12" s="23">
        <v>0</v>
      </c>
      <c r="U12" s="23">
        <v>0</v>
      </c>
      <c r="V12" s="23"/>
      <c r="W12" s="33"/>
      <c r="X12" s="33"/>
      <c r="Y12" s="47">
        <v>45504</v>
      </c>
    </row>
    <row r="13" spans="1:25" x14ac:dyDescent="0.35">
      <c r="A13" s="46">
        <v>811016192</v>
      </c>
      <c r="B13" s="33" t="s">
        <v>81</v>
      </c>
      <c r="C13" s="33" t="s">
        <v>88</v>
      </c>
      <c r="D13" s="33">
        <v>677905</v>
      </c>
      <c r="E13" s="33" t="s">
        <v>42</v>
      </c>
      <c r="F13" s="33" t="s">
        <v>60</v>
      </c>
      <c r="G13" s="35">
        <v>45135.6711111111</v>
      </c>
      <c r="H13" s="35">
        <v>45181</v>
      </c>
      <c r="I13" s="35">
        <v>45181</v>
      </c>
      <c r="J13" s="23">
        <v>10427665</v>
      </c>
      <c r="K13" s="23">
        <v>10427665</v>
      </c>
      <c r="L13" s="33" t="s">
        <v>96</v>
      </c>
      <c r="M13" s="33" t="s">
        <v>97</v>
      </c>
      <c r="N13" s="33" t="s">
        <v>96</v>
      </c>
      <c r="O13" s="23">
        <v>0</v>
      </c>
      <c r="P13" s="23">
        <v>10427665</v>
      </c>
      <c r="Q13" s="108" t="s">
        <v>131</v>
      </c>
      <c r="R13" s="23">
        <v>0</v>
      </c>
      <c r="S13" s="23">
        <v>0</v>
      </c>
      <c r="T13" s="23">
        <v>0</v>
      </c>
      <c r="U13" s="23">
        <v>0</v>
      </c>
      <c r="V13" s="23"/>
      <c r="W13" s="33"/>
      <c r="X13" s="33"/>
      <c r="Y13" s="47">
        <v>45504</v>
      </c>
    </row>
  </sheetData>
  <protectedRanges>
    <protectedRange algorithmName="SHA-512" hashValue="9+ah9tJAD1d4FIK7boMSAp9ZhkqWOsKcliwsS35JSOsk0Aea+c/2yFVjBeVDsv7trYxT+iUP9dPVCIbjcjaMoQ==" saltValue="Z7GArlXd1BdcXotzmJqK/w==" spinCount="100000" sqref="A3:A13" name="Rango1_5"/>
  </protectedRanges>
  <dataValidations count="1">
    <dataValidation type="whole" operator="greaterThan" allowBlank="1" showInputMessage="1" showErrorMessage="1" errorTitle="DATO ERRADO" error="El valor debe ser diferente de cero" sqref="P12:P13 O1:V1 P9:P10 J1:K1048576 L1 L14:L1048576">
      <formula1>1</formula1>
    </dataValidation>
  </dataValidations>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zoomScale="80" zoomScaleNormal="80" workbookViewId="0">
      <selection activeCell="G22" sqref="G22"/>
    </sheetView>
  </sheetViews>
  <sheetFormatPr baseColWidth="10" defaultRowHeight="12.5" x14ac:dyDescent="0.25"/>
  <cols>
    <col min="1" max="1" width="1" style="50" customWidth="1"/>
    <col min="2" max="2" width="7.81640625" style="50" customWidth="1"/>
    <col min="3" max="3" width="17.54296875" style="50" customWidth="1"/>
    <col min="4" max="4" width="11.54296875" style="50" customWidth="1"/>
    <col min="5" max="6" width="11.453125" style="50" customWidth="1"/>
    <col min="7" max="7" width="8.1796875" style="50" customWidth="1"/>
    <col min="8" max="8" width="20.81640625" style="50" customWidth="1"/>
    <col min="9" max="9" width="25.453125" style="50" customWidth="1"/>
    <col min="10" max="10" width="12.453125" style="50" customWidth="1"/>
    <col min="11" max="11" width="1.7265625" style="50" customWidth="1"/>
    <col min="12" max="12" width="8.7265625" style="50" customWidth="1"/>
    <col min="13" max="13" width="16.54296875" style="79" bestFit="1" customWidth="1"/>
    <col min="14" max="14" width="13.81640625" style="50" bestFit="1" customWidth="1"/>
    <col min="15" max="15" width="7.453125" style="50" bestFit="1" customWidth="1"/>
    <col min="16" max="16" width="13.26953125" style="50" bestFit="1" customWidth="1"/>
    <col min="17" max="225" width="10.90625" style="50"/>
    <col min="226" max="226" width="4.453125" style="50" customWidth="1"/>
    <col min="227" max="227" width="10.90625" style="50"/>
    <col min="228" max="228" width="17.54296875" style="50" customWidth="1"/>
    <col min="229" max="229" width="11.54296875" style="50" customWidth="1"/>
    <col min="230" max="233" width="10.90625" style="50"/>
    <col min="234" max="234" width="22.54296875" style="50" customWidth="1"/>
    <col min="235" max="235" width="14" style="50" customWidth="1"/>
    <col min="236" max="236" width="1.7265625" style="50" customWidth="1"/>
    <col min="237" max="481" width="10.90625" style="50"/>
    <col min="482" max="482" width="4.453125" style="50" customWidth="1"/>
    <col min="483" max="483" width="10.90625" style="50"/>
    <col min="484" max="484" width="17.54296875" style="50" customWidth="1"/>
    <col min="485" max="485" width="11.54296875" style="50" customWidth="1"/>
    <col min="486" max="489" width="10.90625" style="50"/>
    <col min="490" max="490" width="22.54296875" style="50" customWidth="1"/>
    <col min="491" max="491" width="14" style="50" customWidth="1"/>
    <col min="492" max="492" width="1.7265625" style="50" customWidth="1"/>
    <col min="493" max="737" width="10.90625" style="50"/>
    <col min="738" max="738" width="4.453125" style="50" customWidth="1"/>
    <col min="739" max="739" width="10.90625" style="50"/>
    <col min="740" max="740" width="17.54296875" style="50" customWidth="1"/>
    <col min="741" max="741" width="11.54296875" style="50" customWidth="1"/>
    <col min="742" max="745" width="10.90625" style="50"/>
    <col min="746" max="746" width="22.54296875" style="50" customWidth="1"/>
    <col min="747" max="747" width="14" style="50" customWidth="1"/>
    <col min="748" max="748" width="1.7265625" style="50" customWidth="1"/>
    <col min="749" max="993" width="10.90625" style="50"/>
    <col min="994" max="994" width="4.453125" style="50" customWidth="1"/>
    <col min="995" max="995" width="10.90625" style="50"/>
    <col min="996" max="996" width="17.54296875" style="50" customWidth="1"/>
    <col min="997" max="997" width="11.54296875" style="50" customWidth="1"/>
    <col min="998" max="1001" width="10.90625" style="50"/>
    <col min="1002" max="1002" width="22.54296875" style="50" customWidth="1"/>
    <col min="1003" max="1003" width="14" style="50" customWidth="1"/>
    <col min="1004" max="1004" width="1.7265625" style="50" customWidth="1"/>
    <col min="1005" max="1249" width="10.90625" style="50"/>
    <col min="1250" max="1250" width="4.453125" style="50" customWidth="1"/>
    <col min="1251" max="1251" width="10.90625" style="50"/>
    <col min="1252" max="1252" width="17.54296875" style="50" customWidth="1"/>
    <col min="1253" max="1253" width="11.54296875" style="50" customWidth="1"/>
    <col min="1254" max="1257" width="10.90625" style="50"/>
    <col min="1258" max="1258" width="22.54296875" style="50" customWidth="1"/>
    <col min="1259" max="1259" width="14" style="50" customWidth="1"/>
    <col min="1260" max="1260" width="1.7265625" style="50" customWidth="1"/>
    <col min="1261" max="1505" width="10.90625" style="50"/>
    <col min="1506" max="1506" width="4.453125" style="50" customWidth="1"/>
    <col min="1507" max="1507" width="10.90625" style="50"/>
    <col min="1508" max="1508" width="17.54296875" style="50" customWidth="1"/>
    <col min="1509" max="1509" width="11.54296875" style="50" customWidth="1"/>
    <col min="1510" max="1513" width="10.90625" style="50"/>
    <col min="1514" max="1514" width="22.54296875" style="50" customWidth="1"/>
    <col min="1515" max="1515" width="14" style="50" customWidth="1"/>
    <col min="1516" max="1516" width="1.7265625" style="50" customWidth="1"/>
    <col min="1517" max="1761" width="10.90625" style="50"/>
    <col min="1762" max="1762" width="4.453125" style="50" customWidth="1"/>
    <col min="1763" max="1763" width="10.90625" style="50"/>
    <col min="1764" max="1764" width="17.54296875" style="50" customWidth="1"/>
    <col min="1765" max="1765" width="11.54296875" style="50" customWidth="1"/>
    <col min="1766" max="1769" width="10.90625" style="50"/>
    <col min="1770" max="1770" width="22.54296875" style="50" customWidth="1"/>
    <col min="1771" max="1771" width="14" style="50" customWidth="1"/>
    <col min="1772" max="1772" width="1.7265625" style="50" customWidth="1"/>
    <col min="1773" max="2017" width="10.90625" style="50"/>
    <col min="2018" max="2018" width="4.453125" style="50" customWidth="1"/>
    <col min="2019" max="2019" width="10.90625" style="50"/>
    <col min="2020" max="2020" width="17.54296875" style="50" customWidth="1"/>
    <col min="2021" max="2021" width="11.54296875" style="50" customWidth="1"/>
    <col min="2022" max="2025" width="10.90625" style="50"/>
    <col min="2026" max="2026" width="22.54296875" style="50" customWidth="1"/>
    <col min="2027" max="2027" width="14" style="50" customWidth="1"/>
    <col min="2028" max="2028" width="1.7265625" style="50" customWidth="1"/>
    <col min="2029" max="2273" width="10.90625" style="50"/>
    <col min="2274" max="2274" width="4.453125" style="50" customWidth="1"/>
    <col min="2275" max="2275" width="10.90625" style="50"/>
    <col min="2276" max="2276" width="17.54296875" style="50" customWidth="1"/>
    <col min="2277" max="2277" width="11.54296875" style="50" customWidth="1"/>
    <col min="2278" max="2281" width="10.90625" style="50"/>
    <col min="2282" max="2282" width="22.54296875" style="50" customWidth="1"/>
    <col min="2283" max="2283" width="14" style="50" customWidth="1"/>
    <col min="2284" max="2284" width="1.7265625" style="50" customWidth="1"/>
    <col min="2285" max="2529" width="10.90625" style="50"/>
    <col min="2530" max="2530" width="4.453125" style="50" customWidth="1"/>
    <col min="2531" max="2531" width="10.90625" style="50"/>
    <col min="2532" max="2532" width="17.54296875" style="50" customWidth="1"/>
    <col min="2533" max="2533" width="11.54296875" style="50" customWidth="1"/>
    <col min="2534" max="2537" width="10.90625" style="50"/>
    <col min="2538" max="2538" width="22.54296875" style="50" customWidth="1"/>
    <col min="2539" max="2539" width="14" style="50" customWidth="1"/>
    <col min="2540" max="2540" width="1.7265625" style="50" customWidth="1"/>
    <col min="2541" max="2785" width="10.90625" style="50"/>
    <col min="2786" max="2786" width="4.453125" style="50" customWidth="1"/>
    <col min="2787" max="2787" width="10.90625" style="50"/>
    <col min="2788" max="2788" width="17.54296875" style="50" customWidth="1"/>
    <col min="2789" max="2789" width="11.54296875" style="50" customWidth="1"/>
    <col min="2790" max="2793" width="10.90625" style="50"/>
    <col min="2794" max="2794" width="22.54296875" style="50" customWidth="1"/>
    <col min="2795" max="2795" width="14" style="50" customWidth="1"/>
    <col min="2796" max="2796" width="1.7265625" style="50" customWidth="1"/>
    <col min="2797" max="3041" width="10.90625" style="50"/>
    <col min="3042" max="3042" width="4.453125" style="50" customWidth="1"/>
    <col min="3043" max="3043" width="10.90625" style="50"/>
    <col min="3044" max="3044" width="17.54296875" style="50" customWidth="1"/>
    <col min="3045" max="3045" width="11.54296875" style="50" customWidth="1"/>
    <col min="3046" max="3049" width="10.90625" style="50"/>
    <col min="3050" max="3050" width="22.54296875" style="50" customWidth="1"/>
    <col min="3051" max="3051" width="14" style="50" customWidth="1"/>
    <col min="3052" max="3052" width="1.7265625" style="50" customWidth="1"/>
    <col min="3053" max="3297" width="10.90625" style="50"/>
    <col min="3298" max="3298" width="4.453125" style="50" customWidth="1"/>
    <col min="3299" max="3299" width="10.90625" style="50"/>
    <col min="3300" max="3300" width="17.54296875" style="50" customWidth="1"/>
    <col min="3301" max="3301" width="11.54296875" style="50" customWidth="1"/>
    <col min="3302" max="3305" width="10.90625" style="50"/>
    <col min="3306" max="3306" width="22.54296875" style="50" customWidth="1"/>
    <col min="3307" max="3307" width="14" style="50" customWidth="1"/>
    <col min="3308" max="3308" width="1.7265625" style="50" customWidth="1"/>
    <col min="3309" max="3553" width="10.90625" style="50"/>
    <col min="3554" max="3554" width="4.453125" style="50" customWidth="1"/>
    <col min="3555" max="3555" width="10.90625" style="50"/>
    <col min="3556" max="3556" width="17.54296875" style="50" customWidth="1"/>
    <col min="3557" max="3557" width="11.54296875" style="50" customWidth="1"/>
    <col min="3558" max="3561" width="10.90625" style="50"/>
    <col min="3562" max="3562" width="22.54296875" style="50" customWidth="1"/>
    <col min="3563" max="3563" width="14" style="50" customWidth="1"/>
    <col min="3564" max="3564" width="1.7265625" style="50" customWidth="1"/>
    <col min="3565" max="3809" width="10.90625" style="50"/>
    <col min="3810" max="3810" width="4.453125" style="50" customWidth="1"/>
    <col min="3811" max="3811" width="10.90625" style="50"/>
    <col min="3812" max="3812" width="17.54296875" style="50" customWidth="1"/>
    <col min="3813" max="3813" width="11.54296875" style="50" customWidth="1"/>
    <col min="3814" max="3817" width="10.90625" style="50"/>
    <col min="3818" max="3818" width="22.54296875" style="50" customWidth="1"/>
    <col min="3819" max="3819" width="14" style="50" customWidth="1"/>
    <col min="3820" max="3820" width="1.7265625" style="50" customWidth="1"/>
    <col min="3821" max="4065" width="10.90625" style="50"/>
    <col min="4066" max="4066" width="4.453125" style="50" customWidth="1"/>
    <col min="4067" max="4067" width="10.90625" style="50"/>
    <col min="4068" max="4068" width="17.54296875" style="50" customWidth="1"/>
    <col min="4069" max="4069" width="11.54296875" style="50" customWidth="1"/>
    <col min="4070" max="4073" width="10.90625" style="50"/>
    <col min="4074" max="4074" width="22.54296875" style="50" customWidth="1"/>
    <col min="4075" max="4075" width="14" style="50" customWidth="1"/>
    <col min="4076" max="4076" width="1.7265625" style="50" customWidth="1"/>
    <col min="4077" max="4321" width="10.90625" style="50"/>
    <col min="4322" max="4322" width="4.453125" style="50" customWidth="1"/>
    <col min="4323" max="4323" width="10.90625" style="50"/>
    <col min="4324" max="4324" width="17.54296875" style="50" customWidth="1"/>
    <col min="4325" max="4325" width="11.54296875" style="50" customWidth="1"/>
    <col min="4326" max="4329" width="10.90625" style="50"/>
    <col min="4330" max="4330" width="22.54296875" style="50" customWidth="1"/>
    <col min="4331" max="4331" width="14" style="50" customWidth="1"/>
    <col min="4332" max="4332" width="1.7265625" style="50" customWidth="1"/>
    <col min="4333" max="4577" width="10.90625" style="50"/>
    <col min="4578" max="4578" width="4.453125" style="50" customWidth="1"/>
    <col min="4579" max="4579" width="10.90625" style="50"/>
    <col min="4580" max="4580" width="17.54296875" style="50" customWidth="1"/>
    <col min="4581" max="4581" width="11.54296875" style="50" customWidth="1"/>
    <col min="4582" max="4585" width="10.90625" style="50"/>
    <col min="4586" max="4586" width="22.54296875" style="50" customWidth="1"/>
    <col min="4587" max="4587" width="14" style="50" customWidth="1"/>
    <col min="4588" max="4588" width="1.7265625" style="50" customWidth="1"/>
    <col min="4589" max="4833" width="10.90625" style="50"/>
    <col min="4834" max="4834" width="4.453125" style="50" customWidth="1"/>
    <col min="4835" max="4835" width="10.90625" style="50"/>
    <col min="4836" max="4836" width="17.54296875" style="50" customWidth="1"/>
    <col min="4837" max="4837" width="11.54296875" style="50" customWidth="1"/>
    <col min="4838" max="4841" width="10.90625" style="50"/>
    <col min="4842" max="4842" width="22.54296875" style="50" customWidth="1"/>
    <col min="4843" max="4843" width="14" style="50" customWidth="1"/>
    <col min="4844" max="4844" width="1.7265625" style="50" customWidth="1"/>
    <col min="4845" max="5089" width="10.90625" style="50"/>
    <col min="5090" max="5090" width="4.453125" style="50" customWidth="1"/>
    <col min="5091" max="5091" width="10.90625" style="50"/>
    <col min="5092" max="5092" width="17.54296875" style="50" customWidth="1"/>
    <col min="5093" max="5093" width="11.54296875" style="50" customWidth="1"/>
    <col min="5094" max="5097" width="10.90625" style="50"/>
    <col min="5098" max="5098" width="22.54296875" style="50" customWidth="1"/>
    <col min="5099" max="5099" width="14" style="50" customWidth="1"/>
    <col min="5100" max="5100" width="1.7265625" style="50" customWidth="1"/>
    <col min="5101" max="5345" width="10.90625" style="50"/>
    <col min="5346" max="5346" width="4.453125" style="50" customWidth="1"/>
    <col min="5347" max="5347" width="10.90625" style="50"/>
    <col min="5348" max="5348" width="17.54296875" style="50" customWidth="1"/>
    <col min="5349" max="5349" width="11.54296875" style="50" customWidth="1"/>
    <col min="5350" max="5353" width="10.90625" style="50"/>
    <col min="5354" max="5354" width="22.54296875" style="50" customWidth="1"/>
    <col min="5355" max="5355" width="14" style="50" customWidth="1"/>
    <col min="5356" max="5356" width="1.7265625" style="50" customWidth="1"/>
    <col min="5357" max="5601" width="10.90625" style="50"/>
    <col min="5602" max="5602" width="4.453125" style="50" customWidth="1"/>
    <col min="5603" max="5603" width="10.90625" style="50"/>
    <col min="5604" max="5604" width="17.54296875" style="50" customWidth="1"/>
    <col min="5605" max="5605" width="11.54296875" style="50" customWidth="1"/>
    <col min="5606" max="5609" width="10.90625" style="50"/>
    <col min="5610" max="5610" width="22.54296875" style="50" customWidth="1"/>
    <col min="5611" max="5611" width="14" style="50" customWidth="1"/>
    <col min="5612" max="5612" width="1.7265625" style="50" customWidth="1"/>
    <col min="5613" max="5857" width="10.90625" style="50"/>
    <col min="5858" max="5858" width="4.453125" style="50" customWidth="1"/>
    <col min="5859" max="5859" width="10.90625" style="50"/>
    <col min="5860" max="5860" width="17.54296875" style="50" customWidth="1"/>
    <col min="5861" max="5861" width="11.54296875" style="50" customWidth="1"/>
    <col min="5862" max="5865" width="10.90625" style="50"/>
    <col min="5866" max="5866" width="22.54296875" style="50" customWidth="1"/>
    <col min="5867" max="5867" width="14" style="50" customWidth="1"/>
    <col min="5868" max="5868" width="1.7265625" style="50" customWidth="1"/>
    <col min="5869" max="6113" width="10.90625" style="50"/>
    <col min="6114" max="6114" width="4.453125" style="50" customWidth="1"/>
    <col min="6115" max="6115" width="10.90625" style="50"/>
    <col min="6116" max="6116" width="17.54296875" style="50" customWidth="1"/>
    <col min="6117" max="6117" width="11.54296875" style="50" customWidth="1"/>
    <col min="6118" max="6121" width="10.90625" style="50"/>
    <col min="6122" max="6122" width="22.54296875" style="50" customWidth="1"/>
    <col min="6123" max="6123" width="14" style="50" customWidth="1"/>
    <col min="6124" max="6124" width="1.7265625" style="50" customWidth="1"/>
    <col min="6125" max="6369" width="10.90625" style="50"/>
    <col min="6370" max="6370" width="4.453125" style="50" customWidth="1"/>
    <col min="6371" max="6371" width="10.90625" style="50"/>
    <col min="6372" max="6372" width="17.54296875" style="50" customWidth="1"/>
    <col min="6373" max="6373" width="11.54296875" style="50" customWidth="1"/>
    <col min="6374" max="6377" width="10.90625" style="50"/>
    <col min="6378" max="6378" width="22.54296875" style="50" customWidth="1"/>
    <col min="6379" max="6379" width="14" style="50" customWidth="1"/>
    <col min="6380" max="6380" width="1.7265625" style="50" customWidth="1"/>
    <col min="6381" max="6625" width="10.90625" style="50"/>
    <col min="6626" max="6626" width="4.453125" style="50" customWidth="1"/>
    <col min="6627" max="6627" width="10.90625" style="50"/>
    <col min="6628" max="6628" width="17.54296875" style="50" customWidth="1"/>
    <col min="6629" max="6629" width="11.54296875" style="50" customWidth="1"/>
    <col min="6630" max="6633" width="10.90625" style="50"/>
    <col min="6634" max="6634" width="22.54296875" style="50" customWidth="1"/>
    <col min="6635" max="6635" width="14" style="50" customWidth="1"/>
    <col min="6636" max="6636" width="1.7265625" style="50" customWidth="1"/>
    <col min="6637" max="6881" width="10.90625" style="50"/>
    <col min="6882" max="6882" width="4.453125" style="50" customWidth="1"/>
    <col min="6883" max="6883" width="10.90625" style="50"/>
    <col min="6884" max="6884" width="17.54296875" style="50" customWidth="1"/>
    <col min="6885" max="6885" width="11.54296875" style="50" customWidth="1"/>
    <col min="6886" max="6889" width="10.90625" style="50"/>
    <col min="6890" max="6890" width="22.54296875" style="50" customWidth="1"/>
    <col min="6891" max="6891" width="14" style="50" customWidth="1"/>
    <col min="6892" max="6892" width="1.7265625" style="50" customWidth="1"/>
    <col min="6893" max="7137" width="10.90625" style="50"/>
    <col min="7138" max="7138" width="4.453125" style="50" customWidth="1"/>
    <col min="7139" max="7139" width="10.90625" style="50"/>
    <col min="7140" max="7140" width="17.54296875" style="50" customWidth="1"/>
    <col min="7141" max="7141" width="11.54296875" style="50" customWidth="1"/>
    <col min="7142" max="7145" width="10.90625" style="50"/>
    <col min="7146" max="7146" width="22.54296875" style="50" customWidth="1"/>
    <col min="7147" max="7147" width="14" style="50" customWidth="1"/>
    <col min="7148" max="7148" width="1.7265625" style="50" customWidth="1"/>
    <col min="7149" max="7393" width="10.90625" style="50"/>
    <col min="7394" max="7394" width="4.453125" style="50" customWidth="1"/>
    <col min="7395" max="7395" width="10.90625" style="50"/>
    <col min="7396" max="7396" width="17.54296875" style="50" customWidth="1"/>
    <col min="7397" max="7397" width="11.54296875" style="50" customWidth="1"/>
    <col min="7398" max="7401" width="10.90625" style="50"/>
    <col min="7402" max="7402" width="22.54296875" style="50" customWidth="1"/>
    <col min="7403" max="7403" width="14" style="50" customWidth="1"/>
    <col min="7404" max="7404" width="1.7265625" style="50" customWidth="1"/>
    <col min="7405" max="7649" width="10.90625" style="50"/>
    <col min="7650" max="7650" width="4.453125" style="50" customWidth="1"/>
    <col min="7651" max="7651" width="10.90625" style="50"/>
    <col min="7652" max="7652" width="17.54296875" style="50" customWidth="1"/>
    <col min="7653" max="7653" width="11.54296875" style="50" customWidth="1"/>
    <col min="7654" max="7657" width="10.90625" style="50"/>
    <col min="7658" max="7658" width="22.54296875" style="50" customWidth="1"/>
    <col min="7659" max="7659" width="14" style="50" customWidth="1"/>
    <col min="7660" max="7660" width="1.7265625" style="50" customWidth="1"/>
    <col min="7661" max="7905" width="10.90625" style="50"/>
    <col min="7906" max="7906" width="4.453125" style="50" customWidth="1"/>
    <col min="7907" max="7907" width="10.90625" style="50"/>
    <col min="7908" max="7908" width="17.54296875" style="50" customWidth="1"/>
    <col min="7909" max="7909" width="11.54296875" style="50" customWidth="1"/>
    <col min="7910" max="7913" width="10.90625" style="50"/>
    <col min="7914" max="7914" width="22.54296875" style="50" customWidth="1"/>
    <col min="7915" max="7915" width="14" style="50" customWidth="1"/>
    <col min="7916" max="7916" width="1.7265625" style="50" customWidth="1"/>
    <col min="7917" max="8161" width="10.90625" style="50"/>
    <col min="8162" max="8162" width="4.453125" style="50" customWidth="1"/>
    <col min="8163" max="8163" width="10.90625" style="50"/>
    <col min="8164" max="8164" width="17.54296875" style="50" customWidth="1"/>
    <col min="8165" max="8165" width="11.54296875" style="50" customWidth="1"/>
    <col min="8166" max="8169" width="10.90625" style="50"/>
    <col min="8170" max="8170" width="22.54296875" style="50" customWidth="1"/>
    <col min="8171" max="8171" width="14" style="50" customWidth="1"/>
    <col min="8172" max="8172" width="1.7265625" style="50" customWidth="1"/>
    <col min="8173" max="8417" width="10.90625" style="50"/>
    <col min="8418" max="8418" width="4.453125" style="50" customWidth="1"/>
    <col min="8419" max="8419" width="10.90625" style="50"/>
    <col min="8420" max="8420" width="17.54296875" style="50" customWidth="1"/>
    <col min="8421" max="8421" width="11.54296875" style="50" customWidth="1"/>
    <col min="8422" max="8425" width="10.90625" style="50"/>
    <col min="8426" max="8426" width="22.54296875" style="50" customWidth="1"/>
    <col min="8427" max="8427" width="14" style="50" customWidth="1"/>
    <col min="8428" max="8428" width="1.7265625" style="50" customWidth="1"/>
    <col min="8429" max="8673" width="10.90625" style="50"/>
    <col min="8674" max="8674" width="4.453125" style="50" customWidth="1"/>
    <col min="8675" max="8675" width="10.90625" style="50"/>
    <col min="8676" max="8676" width="17.54296875" style="50" customWidth="1"/>
    <col min="8677" max="8677" width="11.54296875" style="50" customWidth="1"/>
    <col min="8678" max="8681" width="10.90625" style="50"/>
    <col min="8682" max="8682" width="22.54296875" style="50" customWidth="1"/>
    <col min="8683" max="8683" width="14" style="50" customWidth="1"/>
    <col min="8684" max="8684" width="1.7265625" style="50" customWidth="1"/>
    <col min="8685" max="8929" width="10.90625" style="50"/>
    <col min="8930" max="8930" width="4.453125" style="50" customWidth="1"/>
    <col min="8931" max="8931" width="10.90625" style="50"/>
    <col min="8932" max="8932" width="17.54296875" style="50" customWidth="1"/>
    <col min="8933" max="8933" width="11.54296875" style="50" customWidth="1"/>
    <col min="8934" max="8937" width="10.90625" style="50"/>
    <col min="8938" max="8938" width="22.54296875" style="50" customWidth="1"/>
    <col min="8939" max="8939" width="14" style="50" customWidth="1"/>
    <col min="8940" max="8940" width="1.7265625" style="50" customWidth="1"/>
    <col min="8941" max="9185" width="10.90625" style="50"/>
    <col min="9186" max="9186" width="4.453125" style="50" customWidth="1"/>
    <col min="9187" max="9187" width="10.90625" style="50"/>
    <col min="9188" max="9188" width="17.54296875" style="50" customWidth="1"/>
    <col min="9189" max="9189" width="11.54296875" style="50" customWidth="1"/>
    <col min="9190" max="9193" width="10.90625" style="50"/>
    <col min="9194" max="9194" width="22.54296875" style="50" customWidth="1"/>
    <col min="9195" max="9195" width="14" style="50" customWidth="1"/>
    <col min="9196" max="9196" width="1.7265625" style="50" customWidth="1"/>
    <col min="9197" max="9441" width="10.90625" style="50"/>
    <col min="9442" max="9442" width="4.453125" style="50" customWidth="1"/>
    <col min="9443" max="9443" width="10.90625" style="50"/>
    <col min="9444" max="9444" width="17.54296875" style="50" customWidth="1"/>
    <col min="9445" max="9445" width="11.54296875" style="50" customWidth="1"/>
    <col min="9446" max="9449" width="10.90625" style="50"/>
    <col min="9450" max="9450" width="22.54296875" style="50" customWidth="1"/>
    <col min="9451" max="9451" width="14" style="50" customWidth="1"/>
    <col min="9452" max="9452" width="1.7265625" style="50" customWidth="1"/>
    <col min="9453" max="9697" width="10.90625" style="50"/>
    <col min="9698" max="9698" width="4.453125" style="50" customWidth="1"/>
    <col min="9699" max="9699" width="10.90625" style="50"/>
    <col min="9700" max="9700" width="17.54296875" style="50" customWidth="1"/>
    <col min="9701" max="9701" width="11.54296875" style="50" customWidth="1"/>
    <col min="9702" max="9705" width="10.90625" style="50"/>
    <col min="9706" max="9706" width="22.54296875" style="50" customWidth="1"/>
    <col min="9707" max="9707" width="14" style="50" customWidth="1"/>
    <col min="9708" max="9708" width="1.7265625" style="50" customWidth="1"/>
    <col min="9709" max="9953" width="10.90625" style="50"/>
    <col min="9954" max="9954" width="4.453125" style="50" customWidth="1"/>
    <col min="9955" max="9955" width="10.90625" style="50"/>
    <col min="9956" max="9956" width="17.54296875" style="50" customWidth="1"/>
    <col min="9957" max="9957" width="11.54296875" style="50" customWidth="1"/>
    <col min="9958" max="9961" width="10.90625" style="50"/>
    <col min="9962" max="9962" width="22.54296875" style="50" customWidth="1"/>
    <col min="9963" max="9963" width="14" style="50" customWidth="1"/>
    <col min="9964" max="9964" width="1.7265625" style="50" customWidth="1"/>
    <col min="9965" max="10209" width="10.90625" style="50"/>
    <col min="10210" max="10210" width="4.453125" style="50" customWidth="1"/>
    <col min="10211" max="10211" width="10.90625" style="50"/>
    <col min="10212" max="10212" width="17.54296875" style="50" customWidth="1"/>
    <col min="10213" max="10213" width="11.54296875" style="50" customWidth="1"/>
    <col min="10214" max="10217" width="10.90625" style="50"/>
    <col min="10218" max="10218" width="22.54296875" style="50" customWidth="1"/>
    <col min="10219" max="10219" width="14" style="50" customWidth="1"/>
    <col min="10220" max="10220" width="1.7265625" style="50" customWidth="1"/>
    <col min="10221" max="10465" width="10.90625" style="50"/>
    <col min="10466" max="10466" width="4.453125" style="50" customWidth="1"/>
    <col min="10467" max="10467" width="10.90625" style="50"/>
    <col min="10468" max="10468" width="17.54296875" style="50" customWidth="1"/>
    <col min="10469" max="10469" width="11.54296875" style="50" customWidth="1"/>
    <col min="10470" max="10473" width="10.90625" style="50"/>
    <col min="10474" max="10474" width="22.54296875" style="50" customWidth="1"/>
    <col min="10475" max="10475" width="14" style="50" customWidth="1"/>
    <col min="10476" max="10476" width="1.7265625" style="50" customWidth="1"/>
    <col min="10477" max="10721" width="10.90625" style="50"/>
    <col min="10722" max="10722" width="4.453125" style="50" customWidth="1"/>
    <col min="10723" max="10723" width="10.90625" style="50"/>
    <col min="10724" max="10724" width="17.54296875" style="50" customWidth="1"/>
    <col min="10725" max="10725" width="11.54296875" style="50" customWidth="1"/>
    <col min="10726" max="10729" width="10.90625" style="50"/>
    <col min="10730" max="10730" width="22.54296875" style="50" customWidth="1"/>
    <col min="10731" max="10731" width="14" style="50" customWidth="1"/>
    <col min="10732" max="10732" width="1.7265625" style="50" customWidth="1"/>
    <col min="10733" max="10977" width="10.90625" style="50"/>
    <col min="10978" max="10978" width="4.453125" style="50" customWidth="1"/>
    <col min="10979" max="10979" width="10.90625" style="50"/>
    <col min="10980" max="10980" width="17.54296875" style="50" customWidth="1"/>
    <col min="10981" max="10981" width="11.54296875" style="50" customWidth="1"/>
    <col min="10982" max="10985" width="10.90625" style="50"/>
    <col min="10986" max="10986" width="22.54296875" style="50" customWidth="1"/>
    <col min="10987" max="10987" width="14" style="50" customWidth="1"/>
    <col min="10988" max="10988" width="1.7265625" style="50" customWidth="1"/>
    <col min="10989" max="11233" width="10.90625" style="50"/>
    <col min="11234" max="11234" width="4.453125" style="50" customWidth="1"/>
    <col min="11235" max="11235" width="10.90625" style="50"/>
    <col min="11236" max="11236" width="17.54296875" style="50" customWidth="1"/>
    <col min="11237" max="11237" width="11.54296875" style="50" customWidth="1"/>
    <col min="11238" max="11241" width="10.90625" style="50"/>
    <col min="11242" max="11242" width="22.54296875" style="50" customWidth="1"/>
    <col min="11243" max="11243" width="14" style="50" customWidth="1"/>
    <col min="11244" max="11244" width="1.7265625" style="50" customWidth="1"/>
    <col min="11245" max="11489" width="10.90625" style="50"/>
    <col min="11490" max="11490" width="4.453125" style="50" customWidth="1"/>
    <col min="11491" max="11491" width="10.90625" style="50"/>
    <col min="11492" max="11492" width="17.54296875" style="50" customWidth="1"/>
    <col min="11493" max="11493" width="11.54296875" style="50" customWidth="1"/>
    <col min="11494" max="11497" width="10.90625" style="50"/>
    <col min="11498" max="11498" width="22.54296875" style="50" customWidth="1"/>
    <col min="11499" max="11499" width="14" style="50" customWidth="1"/>
    <col min="11500" max="11500" width="1.7265625" style="50" customWidth="1"/>
    <col min="11501" max="11745" width="10.90625" style="50"/>
    <col min="11746" max="11746" width="4.453125" style="50" customWidth="1"/>
    <col min="11747" max="11747" width="10.90625" style="50"/>
    <col min="11748" max="11748" width="17.54296875" style="50" customWidth="1"/>
    <col min="11749" max="11749" width="11.54296875" style="50" customWidth="1"/>
    <col min="11750" max="11753" width="10.90625" style="50"/>
    <col min="11754" max="11754" width="22.54296875" style="50" customWidth="1"/>
    <col min="11755" max="11755" width="14" style="50" customWidth="1"/>
    <col min="11756" max="11756" width="1.7265625" style="50" customWidth="1"/>
    <col min="11757" max="12001" width="10.90625" style="50"/>
    <col min="12002" max="12002" width="4.453125" style="50" customWidth="1"/>
    <col min="12003" max="12003" width="10.90625" style="50"/>
    <col min="12004" max="12004" width="17.54296875" style="50" customWidth="1"/>
    <col min="12005" max="12005" width="11.54296875" style="50" customWidth="1"/>
    <col min="12006" max="12009" width="10.90625" style="50"/>
    <col min="12010" max="12010" width="22.54296875" style="50" customWidth="1"/>
    <col min="12011" max="12011" width="14" style="50" customWidth="1"/>
    <col min="12012" max="12012" width="1.7265625" style="50" customWidth="1"/>
    <col min="12013" max="12257" width="10.90625" style="50"/>
    <col min="12258" max="12258" width="4.453125" style="50" customWidth="1"/>
    <col min="12259" max="12259" width="10.90625" style="50"/>
    <col min="12260" max="12260" width="17.54296875" style="50" customWidth="1"/>
    <col min="12261" max="12261" width="11.54296875" style="50" customWidth="1"/>
    <col min="12262" max="12265" width="10.90625" style="50"/>
    <col min="12266" max="12266" width="22.54296875" style="50" customWidth="1"/>
    <col min="12267" max="12267" width="14" style="50" customWidth="1"/>
    <col min="12268" max="12268" width="1.7265625" style="50" customWidth="1"/>
    <col min="12269" max="12513" width="10.90625" style="50"/>
    <col min="12514" max="12514" width="4.453125" style="50" customWidth="1"/>
    <col min="12515" max="12515" width="10.90625" style="50"/>
    <col min="12516" max="12516" width="17.54296875" style="50" customWidth="1"/>
    <col min="12517" max="12517" width="11.54296875" style="50" customWidth="1"/>
    <col min="12518" max="12521" width="10.90625" style="50"/>
    <col min="12522" max="12522" width="22.54296875" style="50" customWidth="1"/>
    <col min="12523" max="12523" width="14" style="50" customWidth="1"/>
    <col min="12524" max="12524" width="1.7265625" style="50" customWidth="1"/>
    <col min="12525" max="12769" width="10.90625" style="50"/>
    <col min="12770" max="12770" width="4.453125" style="50" customWidth="1"/>
    <col min="12771" max="12771" width="10.90625" style="50"/>
    <col min="12772" max="12772" width="17.54296875" style="50" customWidth="1"/>
    <col min="12773" max="12773" width="11.54296875" style="50" customWidth="1"/>
    <col min="12774" max="12777" width="10.90625" style="50"/>
    <col min="12778" max="12778" width="22.54296875" style="50" customWidth="1"/>
    <col min="12779" max="12779" width="14" style="50" customWidth="1"/>
    <col min="12780" max="12780" width="1.7265625" style="50" customWidth="1"/>
    <col min="12781" max="13025" width="10.90625" style="50"/>
    <col min="13026" max="13026" width="4.453125" style="50" customWidth="1"/>
    <col min="13027" max="13027" width="10.90625" style="50"/>
    <col min="13028" max="13028" width="17.54296875" style="50" customWidth="1"/>
    <col min="13029" max="13029" width="11.54296875" style="50" customWidth="1"/>
    <col min="13030" max="13033" width="10.90625" style="50"/>
    <col min="13034" max="13034" width="22.54296875" style="50" customWidth="1"/>
    <col min="13035" max="13035" width="14" style="50" customWidth="1"/>
    <col min="13036" max="13036" width="1.7265625" style="50" customWidth="1"/>
    <col min="13037" max="13281" width="10.90625" style="50"/>
    <col min="13282" max="13282" width="4.453125" style="50" customWidth="1"/>
    <col min="13283" max="13283" width="10.90625" style="50"/>
    <col min="13284" max="13284" width="17.54296875" style="50" customWidth="1"/>
    <col min="13285" max="13285" width="11.54296875" style="50" customWidth="1"/>
    <col min="13286" max="13289" width="10.90625" style="50"/>
    <col min="13290" max="13290" width="22.54296875" style="50" customWidth="1"/>
    <col min="13291" max="13291" width="14" style="50" customWidth="1"/>
    <col min="13292" max="13292" width="1.7265625" style="50" customWidth="1"/>
    <col min="13293" max="13537" width="10.90625" style="50"/>
    <col min="13538" max="13538" width="4.453125" style="50" customWidth="1"/>
    <col min="13539" max="13539" width="10.90625" style="50"/>
    <col min="13540" max="13540" width="17.54296875" style="50" customWidth="1"/>
    <col min="13541" max="13541" width="11.54296875" style="50" customWidth="1"/>
    <col min="13542" max="13545" width="10.90625" style="50"/>
    <col min="13546" max="13546" width="22.54296875" style="50" customWidth="1"/>
    <col min="13547" max="13547" width="14" style="50" customWidth="1"/>
    <col min="13548" max="13548" width="1.7265625" style="50" customWidth="1"/>
    <col min="13549" max="13793" width="10.90625" style="50"/>
    <col min="13794" max="13794" width="4.453125" style="50" customWidth="1"/>
    <col min="13795" max="13795" width="10.90625" style="50"/>
    <col min="13796" max="13796" width="17.54296875" style="50" customWidth="1"/>
    <col min="13797" max="13797" width="11.54296875" style="50" customWidth="1"/>
    <col min="13798" max="13801" width="10.90625" style="50"/>
    <col min="13802" max="13802" width="22.54296875" style="50" customWidth="1"/>
    <col min="13803" max="13803" width="14" style="50" customWidth="1"/>
    <col min="13804" max="13804" width="1.7265625" style="50" customWidth="1"/>
    <col min="13805" max="14049" width="10.90625" style="50"/>
    <col min="14050" max="14050" width="4.453125" style="50" customWidth="1"/>
    <col min="14051" max="14051" width="10.90625" style="50"/>
    <col min="14052" max="14052" width="17.54296875" style="50" customWidth="1"/>
    <col min="14053" max="14053" width="11.54296875" style="50" customWidth="1"/>
    <col min="14054" max="14057" width="10.90625" style="50"/>
    <col min="14058" max="14058" width="22.54296875" style="50" customWidth="1"/>
    <col min="14059" max="14059" width="14" style="50" customWidth="1"/>
    <col min="14060" max="14060" width="1.7265625" style="50" customWidth="1"/>
    <col min="14061" max="14305" width="10.90625" style="50"/>
    <col min="14306" max="14306" width="4.453125" style="50" customWidth="1"/>
    <col min="14307" max="14307" width="10.90625" style="50"/>
    <col min="14308" max="14308" width="17.54296875" style="50" customWidth="1"/>
    <col min="14309" max="14309" width="11.54296875" style="50" customWidth="1"/>
    <col min="14310" max="14313" width="10.90625" style="50"/>
    <col min="14314" max="14314" width="22.54296875" style="50" customWidth="1"/>
    <col min="14315" max="14315" width="14" style="50" customWidth="1"/>
    <col min="14316" max="14316" width="1.7265625" style="50" customWidth="1"/>
    <col min="14317" max="14561" width="10.90625" style="50"/>
    <col min="14562" max="14562" width="4.453125" style="50" customWidth="1"/>
    <col min="14563" max="14563" width="10.90625" style="50"/>
    <col min="14564" max="14564" width="17.54296875" style="50" customWidth="1"/>
    <col min="14565" max="14565" width="11.54296875" style="50" customWidth="1"/>
    <col min="14566" max="14569" width="10.90625" style="50"/>
    <col min="14570" max="14570" width="22.54296875" style="50" customWidth="1"/>
    <col min="14571" max="14571" width="14" style="50" customWidth="1"/>
    <col min="14572" max="14572" width="1.7265625" style="50" customWidth="1"/>
    <col min="14573" max="14817" width="10.90625" style="50"/>
    <col min="14818" max="14818" width="4.453125" style="50" customWidth="1"/>
    <col min="14819" max="14819" width="10.90625" style="50"/>
    <col min="14820" max="14820" width="17.54296875" style="50" customWidth="1"/>
    <col min="14821" max="14821" width="11.54296875" style="50" customWidth="1"/>
    <col min="14822" max="14825" width="10.90625" style="50"/>
    <col min="14826" max="14826" width="22.54296875" style="50" customWidth="1"/>
    <col min="14827" max="14827" width="14" style="50" customWidth="1"/>
    <col min="14828" max="14828" width="1.7265625" style="50" customWidth="1"/>
    <col min="14829" max="15073" width="10.90625" style="50"/>
    <col min="15074" max="15074" width="4.453125" style="50" customWidth="1"/>
    <col min="15075" max="15075" width="10.90625" style="50"/>
    <col min="15076" max="15076" width="17.54296875" style="50" customWidth="1"/>
    <col min="15077" max="15077" width="11.54296875" style="50" customWidth="1"/>
    <col min="15078" max="15081" width="10.90625" style="50"/>
    <col min="15082" max="15082" width="22.54296875" style="50" customWidth="1"/>
    <col min="15083" max="15083" width="14" style="50" customWidth="1"/>
    <col min="15084" max="15084" width="1.7265625" style="50" customWidth="1"/>
    <col min="15085" max="15329" width="10.90625" style="50"/>
    <col min="15330" max="15330" width="4.453125" style="50" customWidth="1"/>
    <col min="15331" max="15331" width="10.90625" style="50"/>
    <col min="15332" max="15332" width="17.54296875" style="50" customWidth="1"/>
    <col min="15333" max="15333" width="11.54296875" style="50" customWidth="1"/>
    <col min="15334" max="15337" width="10.90625" style="50"/>
    <col min="15338" max="15338" width="22.54296875" style="50" customWidth="1"/>
    <col min="15339" max="15339" width="14" style="50" customWidth="1"/>
    <col min="15340" max="15340" width="1.7265625" style="50" customWidth="1"/>
    <col min="15341" max="15585" width="10.90625" style="50"/>
    <col min="15586" max="15586" width="4.453125" style="50" customWidth="1"/>
    <col min="15587" max="15587" width="10.90625" style="50"/>
    <col min="15588" max="15588" width="17.54296875" style="50" customWidth="1"/>
    <col min="15589" max="15589" width="11.54296875" style="50" customWidth="1"/>
    <col min="15590" max="15593" width="10.90625" style="50"/>
    <col min="15594" max="15594" width="22.54296875" style="50" customWidth="1"/>
    <col min="15595" max="15595" width="14" style="50" customWidth="1"/>
    <col min="15596" max="15596" width="1.7265625" style="50" customWidth="1"/>
    <col min="15597" max="15841" width="10.90625" style="50"/>
    <col min="15842" max="15842" width="4.453125" style="50" customWidth="1"/>
    <col min="15843" max="15843" width="10.90625" style="50"/>
    <col min="15844" max="15844" width="17.54296875" style="50" customWidth="1"/>
    <col min="15845" max="15845" width="11.54296875" style="50" customWidth="1"/>
    <col min="15846" max="15849" width="10.90625" style="50"/>
    <col min="15850" max="15850" width="22.54296875" style="50" customWidth="1"/>
    <col min="15851" max="15851" width="14" style="50" customWidth="1"/>
    <col min="15852" max="15852" width="1.7265625" style="50" customWidth="1"/>
    <col min="15853" max="16097" width="10.90625" style="50"/>
    <col min="16098" max="16098" width="4.453125" style="50" customWidth="1"/>
    <col min="16099" max="16099" width="10.90625" style="50"/>
    <col min="16100" max="16100" width="17.54296875" style="50" customWidth="1"/>
    <col min="16101" max="16101" width="11.54296875" style="50" customWidth="1"/>
    <col min="16102" max="16105" width="10.90625" style="50"/>
    <col min="16106" max="16106" width="22.54296875" style="50" customWidth="1"/>
    <col min="16107" max="16107" width="14" style="50" customWidth="1"/>
    <col min="16108" max="16108" width="1.7265625" style="50" customWidth="1"/>
    <col min="16109" max="16384" width="10.90625" style="50"/>
  </cols>
  <sheetData>
    <row r="1" spans="2:10" ht="6" customHeight="1" thickBot="1" x14ac:dyDescent="0.3"/>
    <row r="2" spans="2:10" ht="19.5" customHeight="1" x14ac:dyDescent="0.25">
      <c r="B2" s="51"/>
      <c r="C2" s="52"/>
      <c r="D2" s="53" t="s">
        <v>105</v>
      </c>
      <c r="E2" s="54"/>
      <c r="F2" s="54"/>
      <c r="G2" s="54"/>
      <c r="H2" s="54"/>
      <c r="I2" s="55"/>
      <c r="J2" s="56" t="s">
        <v>106</v>
      </c>
    </row>
    <row r="3" spans="2:10" ht="4.5" customHeight="1" thickBot="1" x14ac:dyDescent="0.3">
      <c r="B3" s="57"/>
      <c r="C3" s="58"/>
      <c r="D3" s="59"/>
      <c r="E3" s="60"/>
      <c r="F3" s="60"/>
      <c r="G3" s="60"/>
      <c r="H3" s="60"/>
      <c r="I3" s="61"/>
      <c r="J3" s="62"/>
    </row>
    <row r="4" spans="2:10" ht="13" x14ac:dyDescent="0.25">
      <c r="B4" s="57"/>
      <c r="C4" s="58"/>
      <c r="D4" s="53" t="s">
        <v>107</v>
      </c>
      <c r="E4" s="54"/>
      <c r="F4" s="54"/>
      <c r="G4" s="54"/>
      <c r="H4" s="54"/>
      <c r="I4" s="55"/>
      <c r="J4" s="56" t="s">
        <v>108</v>
      </c>
    </row>
    <row r="5" spans="2:10" ht="5.25" customHeight="1" x14ac:dyDescent="0.25">
      <c r="B5" s="57"/>
      <c r="C5" s="58"/>
      <c r="D5" s="63"/>
      <c r="E5" s="64"/>
      <c r="F5" s="64"/>
      <c r="G5" s="64"/>
      <c r="H5" s="64"/>
      <c r="I5" s="65"/>
      <c r="J5" s="66"/>
    </row>
    <row r="6" spans="2:10" ht="4.5" customHeight="1" thickBot="1" x14ac:dyDescent="0.3">
      <c r="B6" s="67"/>
      <c r="C6" s="68"/>
      <c r="D6" s="59"/>
      <c r="E6" s="60"/>
      <c r="F6" s="60"/>
      <c r="G6" s="60"/>
      <c r="H6" s="60"/>
      <c r="I6" s="61"/>
      <c r="J6" s="62"/>
    </row>
    <row r="7" spans="2:10" ht="6" customHeight="1" x14ac:dyDescent="0.25">
      <c r="B7" s="69"/>
      <c r="J7" s="70"/>
    </row>
    <row r="8" spans="2:10" ht="9" customHeight="1" x14ac:dyDescent="0.25">
      <c r="B8" s="69"/>
      <c r="J8" s="70"/>
    </row>
    <row r="9" spans="2:10" ht="13" x14ac:dyDescent="0.3">
      <c r="B9" s="69"/>
      <c r="C9" s="71" t="s">
        <v>147</v>
      </c>
      <c r="E9" s="72"/>
      <c r="H9" s="73"/>
      <c r="J9" s="70"/>
    </row>
    <row r="10" spans="2:10" ht="8.25" customHeight="1" x14ac:dyDescent="0.25">
      <c r="B10" s="69"/>
      <c r="J10" s="70"/>
    </row>
    <row r="11" spans="2:10" ht="13" x14ac:dyDescent="0.3">
      <c r="B11" s="69"/>
      <c r="C11" s="71" t="s">
        <v>109</v>
      </c>
      <c r="J11" s="70"/>
    </row>
    <row r="12" spans="2:10" ht="13" x14ac:dyDescent="0.3">
      <c r="B12" s="69"/>
      <c r="C12" s="71" t="s">
        <v>110</v>
      </c>
      <c r="J12" s="70"/>
    </row>
    <row r="13" spans="2:10" x14ac:dyDescent="0.25">
      <c r="B13" s="69"/>
      <c r="J13" s="70"/>
    </row>
    <row r="14" spans="2:10" x14ac:dyDescent="0.25">
      <c r="B14" s="69"/>
      <c r="C14" s="50" t="s">
        <v>144</v>
      </c>
      <c r="G14" s="74"/>
      <c r="H14" s="74"/>
      <c r="I14" s="74"/>
      <c r="J14" s="70"/>
    </row>
    <row r="15" spans="2:10" ht="9" customHeight="1" x14ac:dyDescent="0.25">
      <c r="B15" s="69"/>
      <c r="C15" s="75"/>
      <c r="G15" s="74"/>
      <c r="H15" s="74"/>
      <c r="I15" s="74"/>
      <c r="J15" s="70"/>
    </row>
    <row r="16" spans="2:10" ht="13" x14ac:dyDescent="0.3">
      <c r="B16" s="69"/>
      <c r="C16" s="50" t="s">
        <v>148</v>
      </c>
      <c r="D16" s="72"/>
      <c r="G16" s="74"/>
      <c r="H16" s="76" t="s">
        <v>111</v>
      </c>
      <c r="I16" s="76" t="s">
        <v>112</v>
      </c>
      <c r="J16" s="70"/>
    </row>
    <row r="17" spans="2:14" ht="13" x14ac:dyDescent="0.3">
      <c r="B17" s="69"/>
      <c r="C17" s="71" t="s">
        <v>113</v>
      </c>
      <c r="D17" s="71"/>
      <c r="E17" s="71"/>
      <c r="F17" s="71"/>
      <c r="G17" s="74"/>
      <c r="H17" s="77">
        <v>11</v>
      </c>
      <c r="I17" s="78">
        <v>41158444</v>
      </c>
      <c r="J17" s="70"/>
    </row>
    <row r="18" spans="2:14" x14ac:dyDescent="0.25">
      <c r="B18" s="69"/>
      <c r="C18" s="50" t="s">
        <v>114</v>
      </c>
      <c r="G18" s="74"/>
      <c r="H18" s="80">
        <v>5</v>
      </c>
      <c r="I18" s="81">
        <v>3131463</v>
      </c>
      <c r="J18" s="70"/>
    </row>
    <row r="19" spans="2:14" x14ac:dyDescent="0.25">
      <c r="B19" s="69"/>
      <c r="C19" s="50" t="s">
        <v>115</v>
      </c>
      <c r="G19" s="74"/>
      <c r="H19" s="80">
        <v>4</v>
      </c>
      <c r="I19" s="81">
        <v>29269033</v>
      </c>
      <c r="J19" s="70" t="s">
        <v>149</v>
      </c>
    </row>
    <row r="20" spans="2:14" x14ac:dyDescent="0.25">
      <c r="B20" s="69"/>
      <c r="C20" s="50" t="s">
        <v>116</v>
      </c>
      <c r="H20" s="82">
        <v>1</v>
      </c>
      <c r="I20" s="83">
        <v>1110568</v>
      </c>
      <c r="J20" s="70"/>
    </row>
    <row r="21" spans="2:14" x14ac:dyDescent="0.25">
      <c r="B21" s="69"/>
      <c r="C21" s="50" t="s">
        <v>87</v>
      </c>
      <c r="H21" s="82">
        <v>1</v>
      </c>
      <c r="I21" s="83">
        <v>7647380</v>
      </c>
      <c r="J21" s="70"/>
      <c r="N21" s="84"/>
    </row>
    <row r="22" spans="2:14" ht="13" thickBot="1" x14ac:dyDescent="0.3">
      <c r="B22" s="69"/>
      <c r="C22" s="50" t="s">
        <v>117</v>
      </c>
      <c r="H22" s="85">
        <v>0</v>
      </c>
      <c r="I22" s="86">
        <v>0</v>
      </c>
      <c r="J22" s="70"/>
    </row>
    <row r="23" spans="2:14" ht="13" x14ac:dyDescent="0.3">
      <c r="B23" s="69"/>
      <c r="C23" s="71" t="s">
        <v>118</v>
      </c>
      <c r="D23" s="71"/>
      <c r="E23" s="71"/>
      <c r="F23" s="71"/>
      <c r="H23" s="87">
        <f>H18+H19+H20+H21+H22</f>
        <v>11</v>
      </c>
      <c r="I23" s="88">
        <f>I18+I19+I20+I21+I22</f>
        <v>41158444</v>
      </c>
      <c r="J23" s="70"/>
    </row>
    <row r="24" spans="2:14" x14ac:dyDescent="0.25">
      <c r="B24" s="69"/>
      <c r="C24" s="50" t="s">
        <v>119</v>
      </c>
      <c r="H24" s="82">
        <v>0</v>
      </c>
      <c r="I24" s="83">
        <v>0</v>
      </c>
      <c r="J24" s="70"/>
    </row>
    <row r="25" spans="2:14" ht="13" thickBot="1" x14ac:dyDescent="0.3">
      <c r="B25" s="69"/>
      <c r="C25" s="50" t="s">
        <v>94</v>
      </c>
      <c r="H25" s="85">
        <v>0</v>
      </c>
      <c r="I25" s="86">
        <v>0</v>
      </c>
      <c r="J25" s="70"/>
    </row>
    <row r="26" spans="2:14" ht="13" x14ac:dyDescent="0.3">
      <c r="B26" s="69"/>
      <c r="C26" s="71" t="s">
        <v>120</v>
      </c>
      <c r="D26" s="71"/>
      <c r="E26" s="71"/>
      <c r="F26" s="71"/>
      <c r="H26" s="87">
        <f>H24+H25</f>
        <v>0</v>
      </c>
      <c r="I26" s="88">
        <f>I24+I25</f>
        <v>0</v>
      </c>
      <c r="J26" s="70"/>
    </row>
    <row r="27" spans="2:14" ht="13.5" thickBot="1" x14ac:dyDescent="0.35">
      <c r="B27" s="69"/>
      <c r="C27" s="74" t="s">
        <v>121</v>
      </c>
      <c r="D27" s="89"/>
      <c r="E27" s="89"/>
      <c r="F27" s="89"/>
      <c r="G27" s="74"/>
      <c r="H27" s="90">
        <v>0</v>
      </c>
      <c r="I27" s="91">
        <v>0</v>
      </c>
      <c r="J27" s="92"/>
    </row>
    <row r="28" spans="2:14" ht="13" x14ac:dyDescent="0.3">
      <c r="B28" s="69"/>
      <c r="C28" s="89" t="s">
        <v>122</v>
      </c>
      <c r="D28" s="89"/>
      <c r="E28" s="89"/>
      <c r="F28" s="89"/>
      <c r="G28" s="74"/>
      <c r="H28" s="93">
        <f>H27</f>
        <v>0</v>
      </c>
      <c r="I28" s="81">
        <f>I27</f>
        <v>0</v>
      </c>
      <c r="J28" s="92"/>
    </row>
    <row r="29" spans="2:14" ht="13" x14ac:dyDescent="0.3">
      <c r="B29" s="69"/>
      <c r="C29" s="89"/>
      <c r="D29" s="89"/>
      <c r="E29" s="89"/>
      <c r="F29" s="89"/>
      <c r="G29" s="74"/>
      <c r="H29" s="80"/>
      <c r="I29" s="78"/>
      <c r="J29" s="92"/>
    </row>
    <row r="30" spans="2:14" ht="13.5" thickBot="1" x14ac:dyDescent="0.35">
      <c r="B30" s="69"/>
      <c r="C30" s="89" t="s">
        <v>123</v>
      </c>
      <c r="D30" s="89"/>
      <c r="E30" s="74"/>
      <c r="F30" s="74"/>
      <c r="G30" s="74"/>
      <c r="H30" s="94"/>
      <c r="I30" s="95"/>
      <c r="J30" s="92"/>
    </row>
    <row r="31" spans="2:14" ht="13.5" thickTop="1" x14ac:dyDescent="0.3">
      <c r="B31" s="69"/>
      <c r="C31" s="89"/>
      <c r="D31" s="89"/>
      <c r="E31" s="74"/>
      <c r="F31" s="74"/>
      <c r="G31" s="74"/>
      <c r="H31" s="81">
        <f>H23+H26+H28</f>
        <v>11</v>
      </c>
      <c r="I31" s="81">
        <f>I23+I26+I28</f>
        <v>41158444</v>
      </c>
      <c r="J31" s="92"/>
    </row>
    <row r="32" spans="2:14" ht="9.75" customHeight="1" x14ac:dyDescent="0.25">
      <c r="B32" s="69"/>
      <c r="C32" s="74"/>
      <c r="D32" s="74"/>
      <c r="E32" s="74"/>
      <c r="F32" s="74"/>
      <c r="G32" s="96"/>
      <c r="H32" s="97"/>
      <c r="I32" s="98"/>
      <c r="J32" s="92"/>
    </row>
    <row r="33" spans="2:10" ht="9.75" customHeight="1" x14ac:dyDescent="0.25">
      <c r="B33" s="69"/>
      <c r="C33" s="74"/>
      <c r="D33" s="74"/>
      <c r="E33" s="74"/>
      <c r="F33" s="74"/>
      <c r="G33" s="96"/>
      <c r="H33" s="97"/>
      <c r="I33" s="98"/>
      <c r="J33" s="92"/>
    </row>
    <row r="34" spans="2:10" ht="9.75" customHeight="1" x14ac:dyDescent="0.25">
      <c r="B34" s="69"/>
      <c r="C34" s="74"/>
      <c r="D34" s="74"/>
      <c r="E34" s="74"/>
      <c r="F34" s="74"/>
      <c r="G34" s="96"/>
      <c r="H34" s="97"/>
      <c r="I34" s="98"/>
      <c r="J34" s="92"/>
    </row>
    <row r="35" spans="2:10" ht="9.75" customHeight="1" x14ac:dyDescent="0.25">
      <c r="B35" s="69"/>
      <c r="C35" s="74"/>
      <c r="D35" s="74"/>
      <c r="E35" s="74"/>
      <c r="F35" s="74"/>
      <c r="G35" s="96"/>
      <c r="H35" s="97"/>
      <c r="I35" s="98"/>
      <c r="J35" s="92"/>
    </row>
    <row r="36" spans="2:10" ht="9.75" customHeight="1" x14ac:dyDescent="0.25">
      <c r="B36" s="69"/>
      <c r="C36" s="74"/>
      <c r="D36" s="74"/>
      <c r="E36" s="74"/>
      <c r="F36" s="74"/>
      <c r="G36" s="96"/>
      <c r="H36" s="97"/>
      <c r="I36" s="98"/>
      <c r="J36" s="92"/>
    </row>
    <row r="37" spans="2:10" ht="13.5" thickBot="1" x14ac:dyDescent="0.35">
      <c r="B37" s="69"/>
      <c r="C37" s="99"/>
      <c r="D37" s="100"/>
      <c r="E37" s="74"/>
      <c r="F37" s="74"/>
      <c r="G37" s="74"/>
      <c r="H37" s="101"/>
      <c r="I37" s="102"/>
      <c r="J37" s="92"/>
    </row>
    <row r="38" spans="2:10" ht="13" x14ac:dyDescent="0.3">
      <c r="B38" s="69"/>
      <c r="C38" s="89" t="s">
        <v>124</v>
      </c>
      <c r="D38" s="96"/>
      <c r="E38" s="74"/>
      <c r="F38" s="74"/>
      <c r="G38" s="74"/>
      <c r="H38" s="103" t="s">
        <v>125</v>
      </c>
      <c r="I38" s="96"/>
      <c r="J38" s="92"/>
    </row>
    <row r="39" spans="2:10" ht="13" x14ac:dyDescent="0.3">
      <c r="B39" s="69"/>
      <c r="C39" s="89" t="s">
        <v>126</v>
      </c>
      <c r="D39" s="74"/>
      <c r="E39" s="74"/>
      <c r="F39" s="74"/>
      <c r="G39" s="74"/>
      <c r="H39" s="89" t="s">
        <v>127</v>
      </c>
      <c r="I39" s="96"/>
      <c r="J39" s="92"/>
    </row>
    <row r="40" spans="2:10" ht="13" x14ac:dyDescent="0.3">
      <c r="B40" s="69"/>
      <c r="C40" s="74"/>
      <c r="D40" s="74"/>
      <c r="E40" s="74"/>
      <c r="F40" s="74"/>
      <c r="G40" s="74"/>
      <c r="H40" s="89" t="s">
        <v>128</v>
      </c>
      <c r="I40" s="96"/>
      <c r="J40" s="92"/>
    </row>
    <row r="41" spans="2:10" ht="13" x14ac:dyDescent="0.3">
      <c r="B41" s="69"/>
      <c r="C41" s="74"/>
      <c r="D41" s="74"/>
      <c r="E41" s="74"/>
      <c r="F41" s="74"/>
      <c r="G41" s="89"/>
      <c r="H41" s="96"/>
      <c r="I41" s="96"/>
      <c r="J41" s="92"/>
    </row>
    <row r="42" spans="2:10" x14ac:dyDescent="0.25">
      <c r="B42" s="69"/>
      <c r="C42" s="146" t="s">
        <v>129</v>
      </c>
      <c r="D42" s="146"/>
      <c r="E42" s="146"/>
      <c r="F42" s="146"/>
      <c r="G42" s="146"/>
      <c r="H42" s="146"/>
      <c r="I42" s="146"/>
      <c r="J42" s="92"/>
    </row>
    <row r="43" spans="2:10" x14ac:dyDescent="0.25">
      <c r="B43" s="69"/>
      <c r="C43" s="146"/>
      <c r="D43" s="146"/>
      <c r="E43" s="146"/>
      <c r="F43" s="146"/>
      <c r="G43" s="146"/>
      <c r="H43" s="146"/>
      <c r="I43" s="146"/>
      <c r="J43" s="92"/>
    </row>
    <row r="44" spans="2:10" ht="7.5" customHeight="1" thickBot="1" x14ac:dyDescent="0.3">
      <c r="B44" s="104"/>
      <c r="C44" s="105"/>
      <c r="D44" s="105"/>
      <c r="E44" s="105"/>
      <c r="F44" s="105"/>
      <c r="G44" s="106"/>
      <c r="H44" s="106"/>
      <c r="I44" s="106"/>
      <c r="J44" s="107"/>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F21" sqref="F21"/>
    </sheetView>
  </sheetViews>
  <sheetFormatPr baseColWidth="10" defaultRowHeight="14.5" x14ac:dyDescent="0.35"/>
  <cols>
    <col min="8" max="8" width="11.54296875" bestFit="1" customWidth="1"/>
    <col min="9" max="9" width="25.81640625" customWidth="1"/>
  </cols>
  <sheetData>
    <row r="1" spans="1:9" ht="15" thickBot="1" x14ac:dyDescent="0.4">
      <c r="A1" s="147"/>
      <c r="B1" s="148"/>
      <c r="C1" s="151" t="s">
        <v>132</v>
      </c>
      <c r="D1" s="152"/>
      <c r="E1" s="152"/>
      <c r="F1" s="152"/>
      <c r="G1" s="152"/>
      <c r="H1" s="153"/>
      <c r="I1" s="110" t="s">
        <v>106</v>
      </c>
    </row>
    <row r="2" spans="1:9" ht="53.5" customHeight="1" thickBot="1" x14ac:dyDescent="0.4">
      <c r="A2" s="149"/>
      <c r="B2" s="150"/>
      <c r="C2" s="154" t="s">
        <v>133</v>
      </c>
      <c r="D2" s="155"/>
      <c r="E2" s="155"/>
      <c r="F2" s="155"/>
      <c r="G2" s="155"/>
      <c r="H2" s="156"/>
      <c r="I2" s="111" t="s">
        <v>134</v>
      </c>
    </row>
    <row r="3" spans="1:9" x14ac:dyDescent="0.35">
      <c r="A3" s="112"/>
      <c r="B3" s="74"/>
      <c r="C3" s="74"/>
      <c r="D3" s="74"/>
      <c r="E3" s="74"/>
      <c r="F3" s="74"/>
      <c r="G3" s="74"/>
      <c r="H3" s="74"/>
      <c r="I3" s="92"/>
    </row>
    <row r="4" spans="1:9" x14ac:dyDescent="0.35">
      <c r="A4" s="112"/>
      <c r="B4" s="74"/>
      <c r="C4" s="74"/>
      <c r="D4" s="74"/>
      <c r="E4" s="74"/>
      <c r="F4" s="74"/>
      <c r="G4" s="74"/>
      <c r="H4" s="74"/>
      <c r="I4" s="92"/>
    </row>
    <row r="5" spans="1:9" x14ac:dyDescent="0.35">
      <c r="A5" s="112"/>
      <c r="B5" s="71" t="s">
        <v>147</v>
      </c>
      <c r="C5" s="113"/>
      <c r="D5" s="114"/>
      <c r="E5" s="74"/>
      <c r="F5" s="74"/>
      <c r="G5" s="74"/>
      <c r="H5" s="74"/>
      <c r="I5" s="92"/>
    </row>
    <row r="6" spans="1:9" x14ac:dyDescent="0.35">
      <c r="A6" s="112"/>
      <c r="B6" s="50"/>
      <c r="C6" s="74"/>
      <c r="D6" s="74"/>
      <c r="E6" s="74"/>
      <c r="F6" s="74"/>
      <c r="G6" s="74"/>
      <c r="H6" s="74"/>
      <c r="I6" s="92"/>
    </row>
    <row r="7" spans="1:9" x14ac:dyDescent="0.35">
      <c r="A7" s="112"/>
      <c r="B7" s="71" t="s">
        <v>109</v>
      </c>
      <c r="C7" s="74"/>
      <c r="D7" s="74"/>
      <c r="E7" s="74"/>
      <c r="F7" s="74"/>
      <c r="G7" s="74"/>
      <c r="H7" s="74"/>
      <c r="I7" s="92"/>
    </row>
    <row r="8" spans="1:9" x14ac:dyDescent="0.35">
      <c r="A8" s="112"/>
      <c r="B8" s="71" t="s">
        <v>110</v>
      </c>
      <c r="C8" s="74"/>
      <c r="D8" s="74"/>
      <c r="E8" s="74"/>
      <c r="F8" s="74"/>
      <c r="G8" s="74"/>
      <c r="H8" s="74"/>
      <c r="I8" s="92"/>
    </row>
    <row r="9" spans="1:9" x14ac:dyDescent="0.35">
      <c r="A9" s="112"/>
      <c r="B9" s="74"/>
      <c r="C9" s="74"/>
      <c r="D9" s="74"/>
      <c r="E9" s="74"/>
      <c r="F9" s="74"/>
      <c r="G9" s="74"/>
      <c r="H9" s="74"/>
      <c r="I9" s="92"/>
    </row>
    <row r="10" spans="1:9" x14ac:dyDescent="0.35">
      <c r="A10" s="112"/>
      <c r="B10" s="74" t="s">
        <v>135</v>
      </c>
      <c r="C10" s="74"/>
      <c r="D10" s="74"/>
      <c r="E10" s="74"/>
      <c r="F10" s="74"/>
      <c r="G10" s="74"/>
      <c r="H10" s="74"/>
      <c r="I10" s="92"/>
    </row>
    <row r="11" spans="1:9" x14ac:dyDescent="0.35">
      <c r="A11" s="112"/>
      <c r="B11" s="115"/>
      <c r="C11" s="74"/>
      <c r="D11" s="74"/>
      <c r="E11" s="74"/>
      <c r="F11" s="74"/>
      <c r="G11" s="74"/>
      <c r="H11" s="74"/>
      <c r="I11" s="92"/>
    </row>
    <row r="12" spans="1:9" x14ac:dyDescent="0.35">
      <c r="A12" s="112"/>
      <c r="B12" s="50" t="s">
        <v>148</v>
      </c>
      <c r="C12" s="114"/>
      <c r="D12" s="74"/>
      <c r="E12" s="74"/>
      <c r="F12" s="74"/>
      <c r="G12" s="76" t="s">
        <v>136</v>
      </c>
      <c r="H12" s="76" t="s">
        <v>13</v>
      </c>
      <c r="I12" s="92"/>
    </row>
    <row r="13" spans="1:9" x14ac:dyDescent="0.35">
      <c r="A13" s="112"/>
      <c r="B13" s="89" t="s">
        <v>113</v>
      </c>
      <c r="C13" s="89"/>
      <c r="D13" s="89"/>
      <c r="E13" s="89"/>
      <c r="F13" s="74"/>
      <c r="G13" s="116">
        <f>G19</f>
        <v>11</v>
      </c>
      <c r="H13" s="117">
        <f>H19</f>
        <v>41158444</v>
      </c>
      <c r="I13" s="92"/>
    </row>
    <row r="14" spans="1:9" x14ac:dyDescent="0.35">
      <c r="A14" s="112"/>
      <c r="B14" s="74" t="s">
        <v>114</v>
      </c>
      <c r="C14" s="74"/>
      <c r="D14" s="74"/>
      <c r="E14" s="74"/>
      <c r="F14" s="74"/>
      <c r="G14" s="118">
        <v>5</v>
      </c>
      <c r="H14" s="119">
        <v>3131463</v>
      </c>
      <c r="I14" s="92"/>
    </row>
    <row r="15" spans="1:9" x14ac:dyDescent="0.35">
      <c r="A15" s="112"/>
      <c r="B15" s="74" t="s">
        <v>115</v>
      </c>
      <c r="C15" s="74"/>
      <c r="D15" s="74"/>
      <c r="E15" s="74"/>
      <c r="F15" s="74"/>
      <c r="G15" s="118">
        <v>4</v>
      </c>
      <c r="H15" s="119">
        <v>29269033</v>
      </c>
      <c r="I15" s="92"/>
    </row>
    <row r="16" spans="1:9" x14ac:dyDescent="0.35">
      <c r="A16" s="112"/>
      <c r="B16" s="74" t="s">
        <v>116</v>
      </c>
      <c r="C16" s="74"/>
      <c r="D16" s="74"/>
      <c r="E16" s="74"/>
      <c r="F16" s="74"/>
      <c r="G16" s="118">
        <v>1</v>
      </c>
      <c r="H16" s="119">
        <v>1110568</v>
      </c>
      <c r="I16" s="92"/>
    </row>
    <row r="17" spans="1:9" x14ac:dyDescent="0.35">
      <c r="A17" s="112"/>
      <c r="B17" s="74" t="s">
        <v>137</v>
      </c>
      <c r="C17" s="74"/>
      <c r="D17" s="74"/>
      <c r="E17" s="74"/>
      <c r="F17" s="74"/>
      <c r="G17" s="118">
        <v>1</v>
      </c>
      <c r="H17" s="119">
        <v>7647380</v>
      </c>
      <c r="I17" s="92"/>
    </row>
    <row r="18" spans="1:9" x14ac:dyDescent="0.35">
      <c r="A18" s="112"/>
      <c r="B18" s="74" t="s">
        <v>138</v>
      </c>
      <c r="C18" s="74"/>
      <c r="D18" s="74"/>
      <c r="E18" s="74"/>
      <c r="F18" s="74"/>
      <c r="G18" s="120">
        <v>0</v>
      </c>
      <c r="H18" s="121">
        <v>0</v>
      </c>
      <c r="I18" s="92"/>
    </row>
    <row r="19" spans="1:9" x14ac:dyDescent="0.35">
      <c r="A19" s="112"/>
      <c r="B19" s="89" t="s">
        <v>139</v>
      </c>
      <c r="C19" s="89"/>
      <c r="D19" s="89"/>
      <c r="E19" s="89"/>
      <c r="F19" s="74"/>
      <c r="G19" s="118">
        <f>SUM(G14:G18)</f>
        <v>11</v>
      </c>
      <c r="H19" s="117">
        <f>(H14+H15+H16+H17+H18)</f>
        <v>41158444</v>
      </c>
      <c r="I19" s="92"/>
    </row>
    <row r="20" spans="1:9" ht="15" thickBot="1" x14ac:dyDescent="0.4">
      <c r="A20" s="112"/>
      <c r="B20" s="89"/>
      <c r="C20" s="89"/>
      <c r="D20" s="74"/>
      <c r="E20" s="74"/>
      <c r="F20" s="74"/>
      <c r="G20" s="122"/>
      <c r="H20" s="123"/>
      <c r="I20" s="92"/>
    </row>
    <row r="21" spans="1:9" ht="15" thickTop="1" x14ac:dyDescent="0.35">
      <c r="A21" s="112"/>
      <c r="B21" s="89"/>
      <c r="C21" s="89"/>
      <c r="D21" s="74"/>
      <c r="E21" s="74"/>
      <c r="F21" s="74"/>
      <c r="G21" s="96"/>
      <c r="H21" s="124"/>
      <c r="I21" s="92"/>
    </row>
    <row r="22" spans="1:9" x14ac:dyDescent="0.35">
      <c r="A22" s="112"/>
      <c r="B22" s="74"/>
      <c r="C22" s="74"/>
      <c r="D22" s="74"/>
      <c r="E22" s="74"/>
      <c r="F22" s="96"/>
      <c r="G22" s="96"/>
      <c r="H22" s="96"/>
      <c r="I22" s="92"/>
    </row>
    <row r="23" spans="1:9" ht="15" thickBot="1" x14ac:dyDescent="0.4">
      <c r="A23" s="112"/>
      <c r="B23" s="100"/>
      <c r="C23" s="100"/>
      <c r="D23" s="74"/>
      <c r="E23" s="74"/>
      <c r="F23" s="100"/>
      <c r="G23" s="100"/>
      <c r="H23" s="96"/>
      <c r="I23" s="92"/>
    </row>
    <row r="24" spans="1:9" x14ac:dyDescent="0.35">
      <c r="A24" s="112"/>
      <c r="B24" s="96" t="s">
        <v>140</v>
      </c>
      <c r="C24" s="96"/>
      <c r="D24" s="74"/>
      <c r="E24" s="74"/>
      <c r="F24" s="96"/>
      <c r="G24" s="96"/>
      <c r="H24" s="96"/>
      <c r="I24" s="92"/>
    </row>
    <row r="25" spans="1:9" x14ac:dyDescent="0.35">
      <c r="A25" s="112"/>
      <c r="B25" s="96" t="s">
        <v>124</v>
      </c>
      <c r="C25" s="96"/>
      <c r="D25" s="74"/>
      <c r="E25" s="74"/>
      <c r="F25" s="96" t="s">
        <v>141</v>
      </c>
      <c r="G25" s="96"/>
      <c r="H25" s="96"/>
      <c r="I25" s="92"/>
    </row>
    <row r="26" spans="1:9" x14ac:dyDescent="0.35">
      <c r="A26" s="112"/>
      <c r="B26" s="96" t="s">
        <v>126</v>
      </c>
      <c r="C26" s="96"/>
      <c r="D26" s="74"/>
      <c r="E26" s="74"/>
      <c r="F26" s="96" t="s">
        <v>142</v>
      </c>
      <c r="G26" s="96"/>
      <c r="H26" s="96"/>
      <c r="I26" s="92"/>
    </row>
    <row r="27" spans="1:9" x14ac:dyDescent="0.35">
      <c r="A27" s="112"/>
      <c r="B27" s="96"/>
      <c r="C27" s="96"/>
      <c r="D27" s="74"/>
      <c r="E27" s="74"/>
      <c r="F27" s="96"/>
      <c r="G27" s="96"/>
      <c r="H27" s="96"/>
      <c r="I27" s="92"/>
    </row>
    <row r="28" spans="1:9" ht="18.5" customHeight="1" x14ac:dyDescent="0.35">
      <c r="A28" s="112"/>
      <c r="B28" s="157" t="s">
        <v>143</v>
      </c>
      <c r="C28" s="157"/>
      <c r="D28" s="157"/>
      <c r="E28" s="157"/>
      <c r="F28" s="157"/>
      <c r="G28" s="157"/>
      <c r="H28" s="157"/>
      <c r="I28" s="92"/>
    </row>
    <row r="29" spans="1:9" ht="15" thickBot="1" x14ac:dyDescent="0.4">
      <c r="A29" s="125"/>
      <c r="B29" s="126"/>
      <c r="C29" s="126"/>
      <c r="D29" s="126"/>
      <c r="E29" s="126"/>
      <c r="F29" s="100"/>
      <c r="G29" s="100"/>
      <c r="H29" s="100"/>
      <c r="I29" s="127"/>
    </row>
  </sheetData>
  <mergeCells count="4">
    <mergeCell ref="A1:B2"/>
    <mergeCell ref="C1:H1"/>
    <mergeCell ref="C2:H2"/>
    <mergeCell ref="B28:H28"/>
  </mergeCells>
  <pageMargins left="0.7" right="0.7" top="0.75" bottom="0.75" header="0.3" footer="0.3"/>
  <pageSetup paperSize="9" orientation="landscape" r:id="rId1"/>
  <drawing r:id="rId2"/>
</worksheet>
</file>

<file path=docMetadata/LabelInfo.xml><?xml version="1.0" encoding="utf-8"?>
<clbl:labelList xmlns:clbl="http://schemas.microsoft.com/office/2020/mipLabelMetadata">
  <clbl:label id="{4702cebe-b4d8-4b82-84ed-7d2cc2e9df58}" enabled="0" method="" siteId="{4702cebe-b4d8-4b82-84ed-7d2cc2e9df58}"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RESUMEN</vt:lpstr>
      <vt:lpstr>INFO IPS</vt:lpstr>
      <vt:lpstr>TD</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viviana.baenav</dc:creator>
  <cp:lastModifiedBy>Paola Andrea Jimenez Prado</cp:lastModifiedBy>
  <cp:lastPrinted>2024-10-29T15:45:20Z</cp:lastPrinted>
  <dcterms:created xsi:type="dcterms:W3CDTF">2022-08-24T18:18:49Z</dcterms:created>
  <dcterms:modified xsi:type="dcterms:W3CDTF">2024-11-01T16:34:20Z</dcterms:modified>
</cp:coreProperties>
</file>