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05009420 IMAGO SAS\"/>
    </mc:Choice>
  </mc:AlternateContent>
  <bookViews>
    <workbookView xWindow="0" yWindow="0" windowWidth="19200" windowHeight="615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definedNames>
    <definedName name="_xlnm._FilterDatabase" localSheetId="2" hidden="1">'ESTADO DE CADA FACTURA'!$A$2:$AA$13</definedName>
  </definedNames>
  <calcPr calcId="152511"/>
  <pivotCaches>
    <pivotCache cacheId="152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3"/>
  <c r="H28" i="3"/>
  <c r="I26" i="3"/>
  <c r="H26" i="3"/>
  <c r="I23" i="3"/>
  <c r="H23" i="3"/>
  <c r="H31" i="3" s="1"/>
  <c r="I31" i="3" l="1"/>
  <c r="W1" i="2" l="1"/>
  <c r="U1" i="2" l="1"/>
  <c r="T1" i="2"/>
  <c r="S1" i="2"/>
  <c r="K1" i="2"/>
  <c r="R1" i="2" l="1"/>
  <c r="Q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IPS RELACIONA </t>
        </r>
        <r>
          <rPr>
            <b/>
            <sz val="9"/>
            <color indexed="81"/>
            <rFont val="Tahoma"/>
            <family val="2"/>
          </rPr>
          <t>805009420</t>
        </r>
      </text>
    </comment>
  </commentList>
</comments>
</file>

<file path=xl/sharedStrings.xml><?xml version="1.0" encoding="utf-8"?>
<sst xmlns="http://schemas.openxmlformats.org/spreadsheetml/2006/main" count="232" uniqueCount="105">
  <si>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</si>
  <si>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</si>
  <si>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</si>
  <si>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</si>
  <si>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</si>
  <si>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</si>
  <si>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</si>
  <si>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</si>
  <si>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</si>
  <si>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</si>
  <si>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</si>
  <si>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IMAGO SAS</t>
  </si>
  <si>
    <t xml:space="preserve">FEIM </t>
  </si>
  <si>
    <t xml:space="preserve">Evento </t>
  </si>
  <si>
    <t xml:space="preserve">Jamundi </t>
  </si>
  <si>
    <t>Alf+Fac</t>
  </si>
  <si>
    <t>Llave</t>
  </si>
  <si>
    <t xml:space="preserve">Fecha de radicacion EPS </t>
  </si>
  <si>
    <t>Estado de Factura EPS Septiembre 23</t>
  </si>
  <si>
    <t>Boxalud</t>
  </si>
  <si>
    <t>FEIM31823</t>
  </si>
  <si>
    <t>FEIM32586</t>
  </si>
  <si>
    <t>FEIM33221</t>
  </si>
  <si>
    <t>FEIM33819</t>
  </si>
  <si>
    <t>FEIM34522</t>
  </si>
  <si>
    <t>FEIM35186</t>
  </si>
  <si>
    <t>FEIM35717</t>
  </si>
  <si>
    <t>FEIM36469</t>
  </si>
  <si>
    <t>FEIM36470</t>
  </si>
  <si>
    <t>FEIM37225</t>
  </si>
  <si>
    <t>FEIM37223</t>
  </si>
  <si>
    <t>Finalizada</t>
  </si>
  <si>
    <t>Para auditoria de pertinencia</t>
  </si>
  <si>
    <t>Valor Total Bruto</t>
  </si>
  <si>
    <t>Valor Radicado</t>
  </si>
  <si>
    <t>Valor Glosa Aceptada</t>
  </si>
  <si>
    <t>Valor Pagar</t>
  </si>
  <si>
    <t>805009418_FEIM31823</t>
  </si>
  <si>
    <t>805009418_FEIM32586</t>
  </si>
  <si>
    <t>805009418_FEIM33221</t>
  </si>
  <si>
    <t>805009418_FEIM33819</t>
  </si>
  <si>
    <t>805009418_FEIM34522</t>
  </si>
  <si>
    <t>805009418_FEIM35186</t>
  </si>
  <si>
    <t>805009418_FEIM35717</t>
  </si>
  <si>
    <t>805009418_FEIM36469</t>
  </si>
  <si>
    <t>805009418_FEIM36470</t>
  </si>
  <si>
    <t>805009418_FEIM37225</t>
  </si>
  <si>
    <t>805009418_FEIM37223</t>
  </si>
  <si>
    <t xml:space="preserve">Por pagar SAP </t>
  </si>
  <si>
    <t>P. abiertas doc</t>
  </si>
  <si>
    <t xml:space="preserve">Valor compensacion SAP </t>
  </si>
  <si>
    <t xml:space="preserve">Dcoc compensacion </t>
  </si>
  <si>
    <t xml:space="preserve">Fecha de compensacion </t>
  </si>
  <si>
    <t>Fecha de corte</t>
  </si>
  <si>
    <t>11.09.2024</t>
  </si>
  <si>
    <t xml:space="preserve">FACTURA PENDIENTE EN PROGRAMACION DE PAGO </t>
  </si>
  <si>
    <t xml:space="preserve">Retención </t>
  </si>
  <si>
    <t>FACTURA CANCELADA</t>
  </si>
  <si>
    <t>FACTURA EN PROCESO INTERNO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</si>
  <si>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</si>
  <si>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</si>
  <si>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</si>
  <si>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</si>
  <si>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</si>
  <si>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</si>
  <si>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</si>
  <si>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</si>
  <si>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</si>
  <si>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</si>
  <si>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</si>
  <si>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</si>
  <si>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</si>
  <si>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</si>
  <si>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</si>
  <si>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</si>
  <si>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</si>
  <si>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</si>
  <si>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</si>
  <si>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</si>
  <si>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</si>
  <si>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</si>
  <si>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</si>
  <si>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Etiquetas de fila</t>
  </si>
  <si>
    <t>Total general</t>
  </si>
  <si>
    <t xml:space="preserve">Cant. Facturas </t>
  </si>
  <si>
    <t xml:space="preserve">Saldo IPS </t>
  </si>
  <si>
    <t>Señores: IMAGO SAS</t>
  </si>
  <si>
    <t>NIT: 805009418</t>
  </si>
  <si>
    <t>Santiago de Cali, Septiembre 23 del 2024</t>
  </si>
  <si>
    <t>Con Corte al dia: 30/08/2024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</si>
  <si>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</si>
  <si>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</si>
  <si>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</si>
  <si>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</si>
  <si>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</si>
  <si>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</si>
  <si>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</si>
  <si>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</si>
  <si>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</si>
  <si>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</si>
  <si>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</si>
  <si>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</si>
  <si>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</si>
  <si>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</si>
  <si>
    <t>A continuacion me permito remitir nuestra respuesta al estado de cartera presentado en la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</si>
</sst>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71" fontId="4" fillId="0" borderId="0" applyFont="0" applyFill="0" applyBorder="0" applyAlignment="0" applyProtection="0"/>
  </cellStyleXfs>
  <cellXfs count="1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42" fontId="0" fillId="0" borderId="1" xfId="0" applyNumberFormat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14" fontId="0" fillId="0" borderId="1" xfId="0" applyNumberFormat="1" applyFont="1" applyBorder="1"/>
    <xf numFmtId="0" fontId="0" fillId="0" borderId="1" xfId="0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center"/>
    </xf>
    <xf numFmtId="165" fontId="1" fillId="0" borderId="1" xfId="1" applyNumberFormat="1" applyFont="1" applyBorder="1" applyAlignment="1">
      <alignment horizontal="center" vertical="center" wrapText="1"/>
    </xf>
    <xf numFmtId="165" fontId="0" fillId="0" borderId="0" xfId="1" applyNumberFormat="1" applyFont="1"/>
    <xf numFmtId="165" fontId="1" fillId="5" borderId="1" xfId="1" applyNumberFormat="1" applyFont="1" applyFill="1" applyBorder="1" applyAlignment="1">
      <alignment horizontal="center" vertical="center" wrapText="1"/>
    </xf>
    <xf numFmtId="165" fontId="1" fillId="0" borderId="0" xfId="1" applyNumberFormat="1" applyFont="1"/>
    <xf numFmtId="0" fontId="1" fillId="6" borderId="1" xfId="0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1" fillId="6" borderId="1" xfId="1" applyNumberFormat="1" applyFont="1" applyFill="1" applyBorder="1" applyAlignment="1">
      <alignment horizontal="center" vertical="center" wrapText="1"/>
    </xf>
    <xf numFmtId="165" fontId="1" fillId="7" borderId="1" xfId="1" applyNumberFormat="1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70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72" fontId="9" fillId="0" borderId="0" xfId="4" applyNumberFormat="1" applyFont="1" applyAlignment="1">
      <alignment horizontal="center"/>
    </xf>
    <xf numFmtId="173" fontId="9" fillId="0" borderId="0" xfId="2" applyNumberFormat="1" applyFont="1" applyAlignment="1">
      <alignment horizontal="right"/>
    </xf>
    <xf numFmtId="173" fontId="7" fillId="0" borderId="0" xfId="2" applyNumberFormat="1" applyFont="1"/>
    <xf numFmtId="172" fontId="6" fillId="0" borderId="0" xfId="4" applyNumberFormat="1" applyFont="1" applyAlignment="1">
      <alignment horizontal="center"/>
    </xf>
    <xf numFmtId="173" fontId="6" fillId="0" borderId="0" xfId="2" applyNumberFormat="1" applyFont="1" applyAlignment="1">
      <alignment horizontal="right"/>
    </xf>
    <xf numFmtId="172" fontId="7" fillId="0" borderId="0" xfId="4" applyNumberFormat="1" applyFont="1" applyAlignment="1">
      <alignment horizontal="center"/>
    </xf>
    <xf numFmtId="173" fontId="7" fillId="0" borderId="0" xfId="2" applyNumberFormat="1" applyFont="1" applyAlignment="1">
      <alignment horizontal="right"/>
    </xf>
    <xf numFmtId="173" fontId="7" fillId="0" borderId="0" xfId="3" applyNumberFormat="1" applyFont="1"/>
    <xf numFmtId="172" fontId="7" fillId="0" borderId="10" xfId="4" applyNumberFormat="1" applyFont="1" applyBorder="1" applyAlignment="1">
      <alignment horizontal="center"/>
    </xf>
    <xf numFmtId="173" fontId="7" fillId="0" borderId="10" xfId="2" applyNumberFormat="1" applyFont="1" applyBorder="1" applyAlignment="1">
      <alignment horizontal="right"/>
    </xf>
    <xf numFmtId="172" fontId="8" fillId="0" borderId="0" xfId="2" applyNumberFormat="1" applyFont="1" applyAlignment="1">
      <alignment horizontal="right"/>
    </xf>
    <xf numFmtId="173" fontId="8" fillId="0" borderId="0" xfId="2" applyNumberFormat="1" applyFont="1" applyAlignment="1">
      <alignment horizontal="right"/>
    </xf>
    <xf numFmtId="0" fontId="9" fillId="0" borderId="0" xfId="3" applyFont="1"/>
    <xf numFmtId="172" fontId="6" fillId="0" borderId="10" xfId="4" applyNumberFormat="1" applyFont="1" applyBorder="1" applyAlignment="1">
      <alignment horizontal="center"/>
    </xf>
    <xf numFmtId="173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72" fontId="6" fillId="0" borderId="0" xfId="2" applyNumberFormat="1" applyFont="1" applyAlignment="1">
      <alignment horizontal="right"/>
    </xf>
    <xf numFmtId="172" fontId="9" fillId="0" borderId="14" xfId="4" applyNumberFormat="1" applyFont="1" applyBorder="1" applyAlignment="1">
      <alignment horizontal="center"/>
    </xf>
    <xf numFmtId="173" fontId="9" fillId="0" borderId="14" xfId="2" applyNumberFormat="1" applyFont="1" applyBorder="1" applyAlignment="1">
      <alignment horizontal="right"/>
    </xf>
    <xf numFmtId="174" fontId="6" fillId="0" borderId="0" xfId="3" applyNumberFormat="1" applyFont="1"/>
    <xf numFmtId="171" fontId="6" fillId="0" borderId="0" xfId="4" applyFont="1"/>
    <xf numFmtId="173" fontId="6" fillId="0" borderId="0" xfId="2" applyNumberFormat="1" applyFont="1"/>
    <xf numFmtId="174" fontId="9" fillId="0" borderId="10" xfId="3" applyNumberFormat="1" applyFont="1" applyBorder="1"/>
    <xf numFmtId="174" fontId="6" fillId="0" borderId="10" xfId="3" applyNumberFormat="1" applyFont="1" applyBorder="1"/>
    <xf numFmtId="171" fontId="9" fillId="0" borderId="10" xfId="4" applyFont="1" applyBorder="1"/>
    <xf numFmtId="173" fontId="6" fillId="0" borderId="10" xfId="2" applyNumberFormat="1" applyFont="1" applyBorder="1"/>
    <xf numFmtId="174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4" fontId="7" fillId="0" borderId="10" xfId="3" applyNumberFormat="1" applyFont="1" applyBorder="1"/>
    <xf numFmtId="0" fontId="7" fillId="0" borderId="11" xfId="3" applyFont="1" applyBorder="1"/>
    <xf numFmtId="165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15" xfId="0" pivotButton="1" applyBorder="1"/>
    <xf numFmtId="165" fontId="0" fillId="0" borderId="16" xfId="1" applyNumberFormat="1" applyFont="1" applyBorder="1"/>
    <xf numFmtId="0" fontId="0" fillId="0" borderId="15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16" xfId="0" applyNumberFormat="1" applyBorder="1" applyAlignment="1">
      <alignment horizontal="center" vertical="center"/>
    </xf>
    <xf numFmtId="0" fontId="6" fillId="0" borderId="3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/>
    </xf>
    <xf numFmtId="0" fontId="6" fillId="0" borderId="7" xfId="3" applyFont="1" applyBorder="1"/>
    <xf numFmtId="170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1" applyNumberFormat="1" applyFont="1"/>
    <xf numFmtId="175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5" fontId="6" fillId="0" borderId="0" xfId="1" applyNumberFormat="1" applyFont="1" applyAlignment="1">
      <alignment horizontal="right"/>
    </xf>
    <xf numFmtId="165" fontId="6" fillId="0" borderId="2" xfId="1" applyNumberFormat="1" applyFont="1" applyBorder="1" applyAlignment="1">
      <alignment horizontal="center"/>
    </xf>
    <xf numFmtId="175" fontId="6" fillId="0" borderId="2" xfId="1" applyNumberFormat="1" applyFont="1" applyBorder="1" applyAlignment="1">
      <alignment horizontal="right"/>
    </xf>
    <xf numFmtId="165" fontId="6" fillId="0" borderId="14" xfId="1" applyNumberFormat="1" applyFont="1" applyBorder="1" applyAlignment="1">
      <alignment horizontal="center"/>
    </xf>
    <xf numFmtId="175" fontId="6" fillId="0" borderId="14" xfId="1" applyNumberFormat="1" applyFont="1" applyBorder="1" applyAlignment="1">
      <alignment horizontal="right"/>
    </xf>
    <xf numFmtId="174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1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58.582356828701" createdVersion="5" refreshedVersion="5" minRefreshableVersion="3" recordCount="11">
  <cacheSource type="worksheet">
    <worksheetSource ref="A2:AA13" sheet="ESTADO DE CADA FACTURA"/>
  </cacheSource>
  <cacheFields count="27">
    <cacheField name="NIT IPS" numFmtId="0">
      <sharedItems containsSemiMixedTypes="0" containsString="0" containsNumber="1" containsInteger="1" minValue="805009418" maxValue="80500941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1823" maxValue="37225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12-31T00:00:00" maxDate="2024-09-01T00:00:00"/>
    </cacheField>
    <cacheField name="IPS Fecha radicado" numFmtId="14">
      <sharedItems containsSemiMixedTypes="0" containsNonDate="0" containsDate="1" containsString="0" minDate="2024-01-03T00:00:00" maxDate="2024-09-05T00:00:00"/>
    </cacheField>
    <cacheField name="Fecha de radicacion EPS " numFmtId="14">
      <sharedItems containsSemiMixedTypes="0" containsNonDate="0" containsDate="1" containsString="0" minDate="2024-01-03T00:00:00" maxDate="2024-10-02T00:00:00"/>
    </cacheField>
    <cacheField name="IPS Valor Factura" numFmtId="165">
      <sharedItems containsSemiMixedTypes="0" containsString="0" containsNumber="1" containsInteger="1" minValue="630200" maxValue="10976223"/>
    </cacheField>
    <cacheField name="IPS Saldo Factura" numFmtId="165">
      <sharedItems containsSemiMixedTypes="0" containsString="0" containsNumber="1" containsInteger="1" minValue="630200" maxValue="10976223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 containsNonDate="0" containsString="0" containsBlank="1"/>
    </cacheField>
    <cacheField name="Estado de Factura EPS Septiembre 23" numFmtId="0">
      <sharedItems count="3">
        <s v="FACTURA PENDIENTE EN PROGRAMACION DE PAGO "/>
        <s v="FACTURA CANCELADA"/>
        <s v="FACTURA EN PROCESO INTERNO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11707523"/>
    </cacheField>
    <cacheField name="Valor Radicado" numFmtId="165">
      <sharedItems containsSemiMixedTypes="0" containsString="0" containsNumber="1" containsInteger="1" minValue="0" maxValue="11707523"/>
    </cacheField>
    <cacheField name="Valor Glosa Aceptada" numFmtId="165">
      <sharedItems containsSemiMixedTypes="0" containsString="0" containsNumber="1" containsInteger="1" minValue="0" maxValue="98900"/>
    </cacheField>
    <cacheField name="Valor Pagar" numFmtId="165">
      <sharedItems containsSemiMixedTypes="0" containsString="0" containsNumber="1" containsInteger="1" minValue="0" maxValue="10678937"/>
    </cacheField>
    <cacheField name="Por pagar SAP " numFmtId="165">
      <sharedItems containsSemiMixedTypes="0" containsString="0" containsNumber="1" containsInteger="1" minValue="0" maxValue="3521603"/>
    </cacheField>
    <cacheField name="P. abiertas doc" numFmtId="0">
      <sharedItems containsString="0" containsBlank="1" containsNumber="1" containsInteger="1" minValue="1222383672" maxValue="1222497145"/>
    </cacheField>
    <cacheField name="Valor compensacion SAP " numFmtId="165">
      <sharedItems containsSemiMixedTypes="0" containsString="0" containsNumber="1" containsInteger="1" minValue="0" maxValue="10678937"/>
    </cacheField>
    <cacheField name="Retención " numFmtId="165">
      <sharedItems containsString="0" containsBlank="1" containsNumber="1" containsInteger="1" minValue="297286" maxValue="297286"/>
    </cacheField>
    <cacheField name="Dcoc compensacion " numFmtId="0">
      <sharedItems containsString="0" containsBlank="1" containsNumber="1" containsInteger="1" minValue="2201547790" maxValue="2201547790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805009418"/>
    <s v="IMAGO SAS"/>
    <s v="FEIM "/>
    <n v="31823"/>
    <s v="FEIM31823"/>
    <s v="805009418_FEIM31823"/>
    <d v="2023-12-31T00:00:00"/>
    <d v="2024-01-03T00:00:00"/>
    <d v="2024-01-03T00:00:00"/>
    <n v="744750"/>
    <n v="744750"/>
    <s v="Evento "/>
    <s v="Jamundi "/>
    <m/>
    <x v="0"/>
    <s v="Finalizada"/>
    <n v="744750"/>
    <n v="744750"/>
    <n v="0"/>
    <n v="729855"/>
    <n v="729855"/>
    <n v="1222383672"/>
    <n v="0"/>
    <m/>
    <m/>
    <m/>
    <d v="2024-08-30T00:00:00"/>
  </r>
  <r>
    <n v="805009418"/>
    <s v="IMAGO SAS"/>
    <s v="FEIM "/>
    <n v="32586"/>
    <s v="FEIM32586"/>
    <s v="805009418_FEIM32586"/>
    <d v="2024-01-31T00:00:00"/>
    <d v="2024-02-05T00:00:00"/>
    <d v="2024-02-05T00:00:00"/>
    <n v="1467400"/>
    <n v="1467400"/>
    <s v="Evento "/>
    <s v="Jamundi "/>
    <m/>
    <x v="0"/>
    <s v="Finalizada"/>
    <n v="1467400"/>
    <n v="1467400"/>
    <n v="0"/>
    <n v="1438052"/>
    <n v="1467400"/>
    <n v="1222383792"/>
    <n v="0"/>
    <m/>
    <m/>
    <m/>
    <d v="2024-08-30T00:00:00"/>
  </r>
  <r>
    <n v="805009418"/>
    <s v="IMAGO SAS"/>
    <s v="FEIM "/>
    <n v="33221"/>
    <s v="FEIM33221"/>
    <s v="805009418_FEIM33221"/>
    <d v="2024-02-29T00:00:00"/>
    <d v="2024-03-04T00:00:00"/>
    <d v="2024-03-04T00:00:00"/>
    <n v="1558670"/>
    <n v="1558670"/>
    <s v="Evento "/>
    <s v="Jamundi "/>
    <m/>
    <x v="0"/>
    <s v="Finalizada"/>
    <n v="1558670"/>
    <n v="1558670"/>
    <n v="0"/>
    <n v="1527497"/>
    <n v="1527497"/>
    <n v="1222402811"/>
    <n v="0"/>
    <m/>
    <m/>
    <m/>
    <d v="2024-08-30T00:00:00"/>
  </r>
  <r>
    <n v="805009418"/>
    <s v="IMAGO SAS"/>
    <s v="FEIM "/>
    <n v="33819"/>
    <s v="FEIM33819"/>
    <s v="805009418_FEIM33819"/>
    <d v="2024-03-31T00:00:00"/>
    <d v="2024-04-04T00:00:00"/>
    <d v="2024-04-02T00:00:00"/>
    <n v="1498450"/>
    <n v="1498450"/>
    <s v="Evento "/>
    <s v="Jamundi "/>
    <m/>
    <x v="0"/>
    <s v="Finalizada"/>
    <n v="1498450"/>
    <n v="1498450"/>
    <n v="0"/>
    <n v="1468481"/>
    <n v="1468481"/>
    <n v="1222433001"/>
    <n v="0"/>
    <m/>
    <m/>
    <m/>
    <d v="2024-08-30T00:00:00"/>
  </r>
  <r>
    <n v="805009418"/>
    <s v="IMAGO SAS"/>
    <s v="FEIM "/>
    <n v="34522"/>
    <s v="FEIM34522"/>
    <s v="805009418_FEIM34522"/>
    <d v="2024-05-02T00:00:00"/>
    <d v="2024-05-02T00:00:00"/>
    <d v="2024-05-03T00:00:00"/>
    <n v="630200"/>
    <n v="630200"/>
    <s v="Evento "/>
    <s v="Jamundi "/>
    <m/>
    <x v="0"/>
    <s v="Finalizada"/>
    <n v="630200"/>
    <n v="630200"/>
    <n v="0"/>
    <n v="617596"/>
    <n v="617596"/>
    <n v="1222452667"/>
    <n v="0"/>
    <m/>
    <m/>
    <m/>
    <d v="2024-08-30T00:00:00"/>
  </r>
  <r>
    <n v="805009418"/>
    <s v="IMAGO SAS"/>
    <s v="FEIM "/>
    <n v="35186"/>
    <s v="FEIM35186"/>
    <s v="805009418_FEIM35186"/>
    <d v="2024-05-31T00:00:00"/>
    <d v="2024-06-04T00:00:00"/>
    <d v="2024-06-04T00:00:00"/>
    <n v="1484240"/>
    <n v="1484240"/>
    <s v="Evento "/>
    <s v="Jamundi "/>
    <m/>
    <x v="0"/>
    <s v="Finalizada"/>
    <n v="1484240"/>
    <n v="1484240"/>
    <n v="0"/>
    <n v="1454556"/>
    <n v="1454556"/>
    <n v="1222472720"/>
    <n v="0"/>
    <m/>
    <m/>
    <m/>
    <d v="2024-08-30T00:00:00"/>
  </r>
  <r>
    <n v="805009418"/>
    <s v="IMAGO SAS"/>
    <s v="FEIM "/>
    <n v="35717"/>
    <s v="FEIM35717"/>
    <s v="805009418_FEIM35717"/>
    <d v="2024-06-28T00:00:00"/>
    <d v="2024-07-03T00:00:00"/>
    <d v="2024-07-02T00:00:00"/>
    <n v="1716760"/>
    <n v="1716760"/>
    <s v="Evento "/>
    <s v="Jamundi "/>
    <m/>
    <x v="0"/>
    <s v="Finalizada"/>
    <n v="1766260"/>
    <n v="1766260"/>
    <n v="98900"/>
    <n v="1629513"/>
    <n v="1629513"/>
    <n v="1222476657"/>
    <n v="0"/>
    <m/>
    <m/>
    <m/>
    <d v="2024-08-30T00:00:00"/>
  </r>
  <r>
    <n v="805009418"/>
    <s v="IMAGO SAS"/>
    <s v="FEIM "/>
    <n v="36469"/>
    <s v="FEIM36469"/>
    <s v="805009418_FEIM36469"/>
    <d v="2024-07-31T00:00:00"/>
    <d v="2024-08-01T00:00:00"/>
    <d v="2024-08-01T00:00:00"/>
    <n v="3593483"/>
    <n v="3593483"/>
    <s v="Evento "/>
    <s v="Jamundi "/>
    <m/>
    <x v="0"/>
    <s v="Finalizada"/>
    <n v="3593483"/>
    <n v="3593483"/>
    <n v="0"/>
    <n v="3521603"/>
    <n v="3521603"/>
    <n v="1222497145"/>
    <n v="0"/>
    <m/>
    <m/>
    <m/>
    <d v="2024-08-30T00:00:00"/>
  </r>
  <r>
    <n v="805009418"/>
    <s v="IMAGO SAS"/>
    <s v="FEIM "/>
    <n v="36470"/>
    <s v="FEIM36470"/>
    <s v="805009418_FEIM36470"/>
    <d v="2024-07-31T00:00:00"/>
    <d v="2024-08-01T00:00:00"/>
    <d v="2024-08-01T00:00:00"/>
    <n v="10976223"/>
    <n v="10976223"/>
    <s v="Evento "/>
    <s v="Jamundi "/>
    <m/>
    <x v="1"/>
    <s v="Finalizada"/>
    <n v="11707523"/>
    <n v="11707523"/>
    <n v="64400"/>
    <n v="10678937"/>
    <n v="0"/>
    <m/>
    <n v="10678937"/>
    <n v="297286"/>
    <n v="2201547790"/>
    <s v="11.09.2024"/>
    <d v="2024-08-30T00:00:00"/>
  </r>
  <r>
    <n v="805009418"/>
    <s v="IMAGO SAS"/>
    <s v="FEIM "/>
    <n v="37225"/>
    <s v="FEIM37225"/>
    <s v="805009418_FEIM37225"/>
    <d v="2024-08-31T00:00:00"/>
    <d v="2024-09-04T00:00:00"/>
    <d v="2024-10-01T00:00:00"/>
    <n v="2221846"/>
    <n v="2221846"/>
    <s v="Evento "/>
    <s v="Jamundi "/>
    <m/>
    <x v="2"/>
    <s v="Para auditoria de pertinencia"/>
    <n v="0"/>
    <n v="0"/>
    <n v="0"/>
    <n v="0"/>
    <n v="0"/>
    <m/>
    <n v="0"/>
    <m/>
    <m/>
    <m/>
    <d v="2024-08-30T00:00:00"/>
  </r>
  <r>
    <n v="805009418"/>
    <s v="IMAGO SAS"/>
    <s v="FEIM "/>
    <n v="37223"/>
    <s v="FEIM37223"/>
    <s v="805009418_FEIM37223"/>
    <d v="2024-08-31T00:00:00"/>
    <d v="2024-09-04T00:00:00"/>
    <d v="2024-09-04T00:00:00"/>
    <n v="7612913"/>
    <n v="7612913"/>
    <s v="Evento "/>
    <s v="Jamundi "/>
    <m/>
    <x v="0"/>
    <s v="Finalizada"/>
    <n v="8102831"/>
    <n v="8102831"/>
    <n v="0"/>
    <n v="7450851"/>
    <n v="0"/>
    <m/>
    <n v="0"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15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27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5" showAll="0"/>
    <pivotField dataField="1" numFmtId="165" showAll="0"/>
    <pivotField showAll="0"/>
    <pivotField showAll="0"/>
    <pivotField showAll="0"/>
    <pivotField axis="axisRow" dataField="1" showAll="0">
      <items count="4">
        <item x="1"/>
        <item x="2"/>
        <item x="0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0" baseField="0" baseItem="0" numFmtId="165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4" type="button" dataOnly="0" labelOnly="1" outline="0" axis="axisRow" fieldPosition="0"/>
    </format>
    <format dxfId="15">
      <pivotArea dataOnly="0" labelOnly="1" fieldPosition="0">
        <references count="1">
          <reference field="14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field="14" type="button" dataOnly="0" labelOnly="1" outline="0" axis="axisRow" fieldPosition="0"/>
    </format>
    <format dxfId="9">
      <pivotArea dataOnly="0" labelOnly="1" fieldPosition="0">
        <references count="1">
          <reference field="14" count="0"/>
        </references>
      </pivotArea>
    </format>
    <format dxfId="8">
      <pivotArea dataOnly="0" labelOnly="1" grandRow="1" outline="0" fieldPosition="0"/>
    </format>
    <format dxfId="7">
      <pivotArea field="14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"/>
  <sheetViews>
    <sheetView showGridLines="0" zoomScale="120" zoomScaleNormal="120" workbookViewId="0">
      <selection activeCell="A4" sqref="A4"/>
    </sheetView>
  </sheetViews>
  <sheetFormatPr baseColWidth="10" defaultRowHeight="14.5" x14ac:dyDescent="0.35"/>
  <cols>
    <col min="2" max="2" width="11" bestFit="1" customWidth="1"/>
    <col min="3" max="3" width="9" customWidth="1"/>
    <col min="4" max="4" width="8.81640625" customWidth="1"/>
    <col min="5" max="6" width="11.26953125" bestFit="1" customWidth="1"/>
    <col min="7" max="7" width="13.81640625" bestFit="1" customWidth="1"/>
    <col min="8" max="8" width="9.81640625" customWidth="1"/>
    <col min="9" max="9" width="15.7265625" bestFit="1" customWidth="1"/>
    <col min="10" max="10" width="11.453125" customWidth="1"/>
  </cols>
  <sheetData>
    <row r="1" spans="1:11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5">
      <c r="A2" s="4">
        <v>805009420</v>
      </c>
      <c r="B2" s="4" t="s">
        <v>11</v>
      </c>
      <c r="C2" s="4" t="s">
        <v>12</v>
      </c>
      <c r="D2" s="3">
        <v>31823</v>
      </c>
      <c r="E2" s="5">
        <v>45291</v>
      </c>
      <c r="F2" s="8">
        <v>45294</v>
      </c>
      <c r="G2" s="6">
        <v>744750</v>
      </c>
      <c r="H2" s="7"/>
      <c r="I2" s="3" t="s">
        <v>13</v>
      </c>
      <c r="J2" s="3" t="s">
        <v>14</v>
      </c>
      <c r="K2" s="7"/>
    </row>
    <row r="3" spans="1:11" x14ac:dyDescent="0.35">
      <c r="A3" s="4">
        <v>805009420</v>
      </c>
      <c r="B3" s="4" t="s">
        <v>11</v>
      </c>
      <c r="C3" s="4" t="s">
        <v>12</v>
      </c>
      <c r="D3" s="3">
        <v>32586</v>
      </c>
      <c r="E3" s="5">
        <v>45322</v>
      </c>
      <c r="F3" s="8">
        <v>45327</v>
      </c>
      <c r="G3" s="6">
        <v>1467400</v>
      </c>
      <c r="H3" s="7"/>
      <c r="I3" s="3" t="s">
        <v>13</v>
      </c>
      <c r="J3" s="3" t="s">
        <v>14</v>
      </c>
      <c r="K3" s="7"/>
    </row>
    <row r="4" spans="1:11" x14ac:dyDescent="0.35">
      <c r="A4" s="4">
        <v>805009420</v>
      </c>
      <c r="B4" s="4" t="s">
        <v>11</v>
      </c>
      <c r="C4" s="4" t="s">
        <v>12</v>
      </c>
      <c r="D4" s="3">
        <v>33221</v>
      </c>
      <c r="E4" s="5">
        <v>45351</v>
      </c>
      <c r="F4" s="8">
        <v>45355</v>
      </c>
      <c r="G4" s="6">
        <v>1558670</v>
      </c>
      <c r="H4" s="7"/>
      <c r="I4" s="3" t="s">
        <v>13</v>
      </c>
      <c r="J4" s="3" t="s">
        <v>14</v>
      </c>
      <c r="K4" s="7"/>
    </row>
    <row r="5" spans="1:11" x14ac:dyDescent="0.35">
      <c r="A5" s="4">
        <v>805009420</v>
      </c>
      <c r="B5" s="4" t="s">
        <v>11</v>
      </c>
      <c r="C5" s="4" t="s">
        <v>12</v>
      </c>
      <c r="D5" s="3">
        <v>33819</v>
      </c>
      <c r="E5" s="5">
        <v>45382</v>
      </c>
      <c r="F5" s="8">
        <v>45386</v>
      </c>
      <c r="G5" s="6">
        <v>1498450</v>
      </c>
      <c r="H5" s="7"/>
      <c r="I5" s="3" t="s">
        <v>13</v>
      </c>
      <c r="J5" s="3" t="s">
        <v>14</v>
      </c>
      <c r="K5" s="7"/>
    </row>
    <row r="6" spans="1:11" x14ac:dyDescent="0.35">
      <c r="A6" s="4">
        <v>805009420</v>
      </c>
      <c r="B6" s="4" t="s">
        <v>11</v>
      </c>
      <c r="C6" s="4" t="s">
        <v>12</v>
      </c>
      <c r="D6" s="3">
        <v>34522</v>
      </c>
      <c r="E6" s="5">
        <v>45414</v>
      </c>
      <c r="F6" s="8">
        <v>45414</v>
      </c>
      <c r="G6" s="6">
        <v>630200</v>
      </c>
      <c r="H6" s="7"/>
      <c r="I6" s="3" t="s">
        <v>13</v>
      </c>
      <c r="J6" s="3" t="s">
        <v>14</v>
      </c>
      <c r="K6" s="7"/>
    </row>
    <row r="7" spans="1:11" x14ac:dyDescent="0.35">
      <c r="A7" s="4">
        <v>805009420</v>
      </c>
      <c r="B7" s="4" t="s">
        <v>11</v>
      </c>
      <c r="C7" s="4" t="s">
        <v>12</v>
      </c>
      <c r="D7" s="3">
        <v>35186</v>
      </c>
      <c r="E7" s="5">
        <v>45443</v>
      </c>
      <c r="F7" s="8">
        <v>45447</v>
      </c>
      <c r="G7" s="6">
        <v>1484240</v>
      </c>
      <c r="H7" s="7"/>
      <c r="I7" s="3" t="s">
        <v>13</v>
      </c>
      <c r="J7" s="3" t="s">
        <v>14</v>
      </c>
      <c r="K7" s="7"/>
    </row>
    <row r="8" spans="1:11" x14ac:dyDescent="0.35">
      <c r="A8" s="4">
        <v>805009420</v>
      </c>
      <c r="B8" s="4" t="s">
        <v>11</v>
      </c>
      <c r="C8" s="4" t="s">
        <v>12</v>
      </c>
      <c r="D8" s="3">
        <v>35717</v>
      </c>
      <c r="E8" s="5">
        <v>45471</v>
      </c>
      <c r="F8" s="8">
        <v>45476</v>
      </c>
      <c r="G8" s="6">
        <v>1716760</v>
      </c>
      <c r="H8" s="7"/>
      <c r="I8" s="3" t="s">
        <v>13</v>
      </c>
      <c r="J8" s="3" t="s">
        <v>14</v>
      </c>
      <c r="K8" s="7"/>
    </row>
    <row r="9" spans="1:11" x14ac:dyDescent="0.35">
      <c r="A9" s="4">
        <v>805009420</v>
      </c>
      <c r="B9" s="4" t="s">
        <v>11</v>
      </c>
      <c r="C9" s="4" t="s">
        <v>12</v>
      </c>
      <c r="D9" s="3">
        <v>36469</v>
      </c>
      <c r="E9" s="5">
        <v>45504</v>
      </c>
      <c r="F9" s="8">
        <v>45505</v>
      </c>
      <c r="G9" s="6">
        <v>3593483</v>
      </c>
      <c r="H9" s="7"/>
      <c r="I9" s="3" t="s">
        <v>13</v>
      </c>
      <c r="J9" s="3" t="s">
        <v>14</v>
      </c>
      <c r="K9" s="7"/>
    </row>
    <row r="10" spans="1:11" x14ac:dyDescent="0.35">
      <c r="A10" s="4">
        <v>805009420</v>
      </c>
      <c r="B10" s="4" t="s">
        <v>11</v>
      </c>
      <c r="C10" s="4" t="s">
        <v>12</v>
      </c>
      <c r="D10" s="3">
        <v>36470</v>
      </c>
      <c r="E10" s="5">
        <v>45504</v>
      </c>
      <c r="F10" s="8">
        <v>45505</v>
      </c>
      <c r="G10" s="6">
        <v>10976223</v>
      </c>
      <c r="H10" s="7"/>
      <c r="I10" s="3" t="s">
        <v>13</v>
      </c>
      <c r="J10" s="3" t="s">
        <v>14</v>
      </c>
      <c r="K10" s="7"/>
    </row>
    <row r="11" spans="1:11" x14ac:dyDescent="0.35">
      <c r="A11" s="4">
        <v>805009420</v>
      </c>
      <c r="B11" s="4" t="s">
        <v>11</v>
      </c>
      <c r="C11" s="4" t="s">
        <v>12</v>
      </c>
      <c r="D11" s="3">
        <v>37225</v>
      </c>
      <c r="E11" s="5">
        <v>45535</v>
      </c>
      <c r="F11" s="8">
        <v>45539</v>
      </c>
      <c r="G11" s="6">
        <v>2221846</v>
      </c>
      <c r="H11" s="7"/>
      <c r="I11" s="3" t="s">
        <v>13</v>
      </c>
      <c r="J11" s="3" t="s">
        <v>14</v>
      </c>
      <c r="K11" s="7"/>
    </row>
    <row r="12" spans="1:11" x14ac:dyDescent="0.35">
      <c r="A12" s="4">
        <v>805009420</v>
      </c>
      <c r="B12" s="4" t="s">
        <v>11</v>
      </c>
      <c r="C12" s="4" t="s">
        <v>12</v>
      </c>
      <c r="D12" s="3">
        <v>37223</v>
      </c>
      <c r="E12" s="5">
        <v>45535</v>
      </c>
      <c r="F12" s="8">
        <v>45539</v>
      </c>
      <c r="G12" s="6">
        <v>7612913</v>
      </c>
      <c r="H12" s="7"/>
      <c r="I12" s="3" t="s">
        <v>13</v>
      </c>
      <c r="J12" s="3" t="s">
        <v>14</v>
      </c>
      <c r="K12" s="7"/>
    </row>
  </sheetData>
  <dataValidations count="1">
    <dataValidation type="whole" operator="greaterThan" allowBlank="1" showInputMessage="1" showErrorMessage="1" errorTitle="DATO ERRADO" error="El valor debe ser diferente de cero" sqref="G1:G3 G13:G1048576 H1:H1048576">
      <formula1>1</formula1>
    </dataValidation>
  </dataValidation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B6" sqref="B6:C6"/>
    </sheetView>
  </sheetViews>
  <sheetFormatPr baseColWidth="10" defaultRowHeight="14.5" x14ac:dyDescent="0.35"/>
  <cols>
    <col min="1" max="1" width="44.7265625" bestFit="1" customWidth="1"/>
    <col min="2" max="2" width="13.26953125" style="91" bestFit="1" customWidth="1"/>
    <col min="3" max="3" width="11.7265625" style="19" bestFit="1" customWidth="1"/>
  </cols>
  <sheetData>
    <row r="2" spans="1:3" ht="15" thickBot="1" x14ac:dyDescent="0.4"/>
    <row r="3" spans="1:3" ht="15" thickBot="1" x14ac:dyDescent="0.4">
      <c r="A3" s="88" t="s">
        <v>82</v>
      </c>
      <c r="B3" s="92" t="s">
        <v>84</v>
      </c>
      <c r="C3" s="89" t="s">
        <v>85</v>
      </c>
    </row>
    <row r="4" spans="1:3" x14ac:dyDescent="0.35">
      <c r="A4" s="87" t="s">
        <v>57</v>
      </c>
      <c r="B4" s="93">
        <v>1</v>
      </c>
      <c r="C4" s="86">
        <v>10976223</v>
      </c>
    </row>
    <row r="5" spans="1:3" x14ac:dyDescent="0.35">
      <c r="A5" s="87" t="s">
        <v>58</v>
      </c>
      <c r="B5" s="93">
        <v>1</v>
      </c>
      <c r="C5" s="86">
        <v>2221846</v>
      </c>
    </row>
    <row r="6" spans="1:3" ht="15" thickBot="1" x14ac:dyDescent="0.4">
      <c r="A6" s="87" t="s">
        <v>55</v>
      </c>
      <c r="B6" s="93">
        <v>9</v>
      </c>
      <c r="C6" s="86">
        <v>20306866</v>
      </c>
    </row>
    <row r="7" spans="1:3" ht="15" thickBot="1" x14ac:dyDescent="0.4">
      <c r="A7" s="90" t="s">
        <v>83</v>
      </c>
      <c r="B7" s="94">
        <v>11</v>
      </c>
      <c r="C7" s="89">
        <v>33504935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3"/>
  <sheetViews>
    <sheetView showGridLines="0" topLeftCell="B1" zoomScale="80" zoomScaleNormal="80" workbookViewId="0">
      <selection activeCell="R1" sqref="R1"/>
    </sheetView>
  </sheetViews>
  <sheetFormatPr baseColWidth="10" defaultRowHeight="14.5" x14ac:dyDescent="0.35"/>
  <cols>
    <col min="1" max="1" width="10.90625" style="14"/>
    <col min="2" max="2" width="11" style="14" bestFit="1" customWidth="1"/>
    <col min="3" max="3" width="9" style="14" customWidth="1"/>
    <col min="4" max="4" width="8.81640625" style="14" customWidth="1"/>
    <col min="5" max="5" width="10.81640625" style="14" bestFit="1" customWidth="1"/>
    <col min="6" max="6" width="21.08984375" style="14" bestFit="1" customWidth="1"/>
    <col min="7" max="8" width="11.26953125" style="14" bestFit="1" customWidth="1"/>
    <col min="9" max="9" width="11.26953125" style="14" customWidth="1"/>
    <col min="10" max="11" width="14.1796875" style="19" bestFit="1" customWidth="1"/>
    <col min="12" max="12" width="9.08984375" style="14" customWidth="1"/>
    <col min="13" max="13" width="9.7265625" style="14" customWidth="1"/>
    <col min="14" max="14" width="10.90625" style="14"/>
    <col min="15" max="15" width="21.36328125" style="14" customWidth="1"/>
    <col min="16" max="16" width="10.90625" style="14"/>
    <col min="17" max="17" width="11.453125" style="14" customWidth="1"/>
    <col min="18" max="18" width="13" style="14" customWidth="1"/>
    <col min="19" max="19" width="11.26953125" style="14" customWidth="1"/>
    <col min="20" max="20" width="13.26953125" style="14" customWidth="1"/>
    <col min="21" max="21" width="14.26953125" style="19" bestFit="1" customWidth="1"/>
    <col min="22" max="22" width="11.54296875" style="14" customWidth="1"/>
    <col min="23" max="23" width="13.90625" style="19" customWidth="1"/>
    <col min="24" max="24" width="9.90625" style="19" customWidth="1"/>
    <col min="25" max="25" width="14" style="14" customWidth="1"/>
    <col min="26" max="26" width="14.08984375" style="14" customWidth="1"/>
    <col min="27" max="16384" width="10.90625" style="14"/>
  </cols>
  <sheetData>
    <row r="1" spans="1:27" x14ac:dyDescent="0.35">
      <c r="K1" s="21">
        <f>SUBTOTAL(9,K3:K13)</f>
        <v>33504935</v>
      </c>
      <c r="Q1" s="21">
        <f t="shared" ref="Q1:W1" si="0">SUBTOTAL(9,Q3:Q13)</f>
        <v>32553807</v>
      </c>
      <c r="R1" s="21">
        <f t="shared" si="0"/>
        <v>32553807</v>
      </c>
      <c r="S1" s="21">
        <f t="shared" si="0"/>
        <v>163300</v>
      </c>
      <c r="T1" s="21">
        <f t="shared" si="0"/>
        <v>30516941</v>
      </c>
      <c r="U1" s="21">
        <f t="shared" si="0"/>
        <v>12416501</v>
      </c>
      <c r="W1" s="21">
        <f t="shared" si="0"/>
        <v>10678937</v>
      </c>
      <c r="X1" s="21"/>
    </row>
    <row r="2" spans="1:27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15</v>
      </c>
      <c r="F2" s="15" t="s">
        <v>16</v>
      </c>
      <c r="G2" s="1" t="s">
        <v>2</v>
      </c>
      <c r="H2" s="1" t="s">
        <v>3</v>
      </c>
      <c r="I2" s="16" t="s">
        <v>17</v>
      </c>
      <c r="J2" s="18" t="s">
        <v>4</v>
      </c>
      <c r="K2" s="20" t="s">
        <v>5</v>
      </c>
      <c r="L2" s="1" t="s">
        <v>7</v>
      </c>
      <c r="M2" s="1" t="s">
        <v>9</v>
      </c>
      <c r="N2" s="1" t="s">
        <v>10</v>
      </c>
      <c r="O2" s="22" t="s">
        <v>18</v>
      </c>
      <c r="P2" s="1" t="s">
        <v>19</v>
      </c>
      <c r="Q2" s="23" t="s">
        <v>33</v>
      </c>
      <c r="R2" s="23" t="s">
        <v>34</v>
      </c>
      <c r="S2" s="23" t="s">
        <v>35</v>
      </c>
      <c r="T2" s="23" t="s">
        <v>36</v>
      </c>
      <c r="U2" s="25" t="s">
        <v>48</v>
      </c>
      <c r="V2" s="22" t="s">
        <v>49</v>
      </c>
      <c r="W2" s="26" t="s">
        <v>50</v>
      </c>
      <c r="X2" s="26" t="s">
        <v>56</v>
      </c>
      <c r="Y2" s="26" t="s">
        <v>51</v>
      </c>
      <c r="Z2" s="26" t="s">
        <v>52</v>
      </c>
      <c r="AA2" s="1" t="s">
        <v>53</v>
      </c>
    </row>
    <row r="3" spans="1:27" x14ac:dyDescent="0.35">
      <c r="A3" s="9">
        <v>805009418</v>
      </c>
      <c r="B3" s="9" t="s">
        <v>11</v>
      </c>
      <c r="C3" s="9" t="s">
        <v>12</v>
      </c>
      <c r="D3" s="10">
        <v>31823</v>
      </c>
      <c r="E3" s="10" t="s">
        <v>20</v>
      </c>
      <c r="F3" s="10" t="s">
        <v>37</v>
      </c>
      <c r="G3" s="11">
        <v>45291</v>
      </c>
      <c r="H3" s="12">
        <v>45294</v>
      </c>
      <c r="I3" s="12">
        <v>45294</v>
      </c>
      <c r="J3" s="17">
        <v>744750</v>
      </c>
      <c r="K3" s="17">
        <v>744750</v>
      </c>
      <c r="L3" s="10" t="s">
        <v>13</v>
      </c>
      <c r="M3" s="10" t="s">
        <v>14</v>
      </c>
      <c r="N3" s="13"/>
      <c r="O3" s="13" t="s">
        <v>55</v>
      </c>
      <c r="P3" s="13" t="s">
        <v>31</v>
      </c>
      <c r="Q3" s="24">
        <v>744750</v>
      </c>
      <c r="R3" s="24">
        <v>744750</v>
      </c>
      <c r="S3" s="24">
        <v>0</v>
      </c>
      <c r="T3" s="24">
        <v>729855</v>
      </c>
      <c r="U3" s="24">
        <v>729855</v>
      </c>
      <c r="V3" s="13">
        <v>1222383672</v>
      </c>
      <c r="W3" s="24">
        <v>0</v>
      </c>
      <c r="X3" s="24"/>
      <c r="Y3" s="13"/>
      <c r="Z3" s="13"/>
      <c r="AA3" s="12">
        <v>45534</v>
      </c>
    </row>
    <row r="4" spans="1:27" x14ac:dyDescent="0.35">
      <c r="A4" s="9">
        <v>805009418</v>
      </c>
      <c r="B4" s="9" t="s">
        <v>11</v>
      </c>
      <c r="C4" s="9" t="s">
        <v>12</v>
      </c>
      <c r="D4" s="10">
        <v>32586</v>
      </c>
      <c r="E4" s="10" t="s">
        <v>21</v>
      </c>
      <c r="F4" s="10" t="s">
        <v>38</v>
      </c>
      <c r="G4" s="11">
        <v>45322</v>
      </c>
      <c r="H4" s="12">
        <v>45327</v>
      </c>
      <c r="I4" s="12">
        <v>45327</v>
      </c>
      <c r="J4" s="17">
        <v>1467400</v>
      </c>
      <c r="K4" s="17">
        <v>1467400</v>
      </c>
      <c r="L4" s="10" t="s">
        <v>13</v>
      </c>
      <c r="M4" s="10" t="s">
        <v>14</v>
      </c>
      <c r="N4" s="13"/>
      <c r="O4" s="13" t="s">
        <v>55</v>
      </c>
      <c r="P4" s="13" t="s">
        <v>31</v>
      </c>
      <c r="Q4" s="24">
        <v>1467400</v>
      </c>
      <c r="R4" s="24">
        <v>1467400</v>
      </c>
      <c r="S4" s="24">
        <v>0</v>
      </c>
      <c r="T4" s="24">
        <v>1438052</v>
      </c>
      <c r="U4" s="24">
        <v>1467400</v>
      </c>
      <c r="V4" s="13">
        <v>1222383792</v>
      </c>
      <c r="W4" s="24">
        <v>0</v>
      </c>
      <c r="X4" s="24"/>
      <c r="Y4" s="13"/>
      <c r="Z4" s="13"/>
      <c r="AA4" s="12">
        <v>45534</v>
      </c>
    </row>
    <row r="5" spans="1:27" x14ac:dyDescent="0.35">
      <c r="A5" s="9">
        <v>805009418</v>
      </c>
      <c r="B5" s="9" t="s">
        <v>11</v>
      </c>
      <c r="C5" s="9" t="s">
        <v>12</v>
      </c>
      <c r="D5" s="10">
        <v>33221</v>
      </c>
      <c r="E5" s="10" t="s">
        <v>22</v>
      </c>
      <c r="F5" s="10" t="s">
        <v>39</v>
      </c>
      <c r="G5" s="11">
        <v>45351</v>
      </c>
      <c r="H5" s="12">
        <v>45355</v>
      </c>
      <c r="I5" s="12">
        <v>45355</v>
      </c>
      <c r="J5" s="17">
        <v>1558670</v>
      </c>
      <c r="K5" s="17">
        <v>1558670</v>
      </c>
      <c r="L5" s="10" t="s">
        <v>13</v>
      </c>
      <c r="M5" s="10" t="s">
        <v>14</v>
      </c>
      <c r="N5" s="13"/>
      <c r="O5" s="13" t="s">
        <v>55</v>
      </c>
      <c r="P5" s="13" t="s">
        <v>31</v>
      </c>
      <c r="Q5" s="24">
        <v>1558670</v>
      </c>
      <c r="R5" s="24">
        <v>1558670</v>
      </c>
      <c r="S5" s="24">
        <v>0</v>
      </c>
      <c r="T5" s="24">
        <v>1527497</v>
      </c>
      <c r="U5" s="24">
        <v>1527497</v>
      </c>
      <c r="V5" s="13">
        <v>1222402811</v>
      </c>
      <c r="W5" s="24">
        <v>0</v>
      </c>
      <c r="X5" s="24"/>
      <c r="Y5" s="13"/>
      <c r="Z5" s="13"/>
      <c r="AA5" s="12">
        <v>45534</v>
      </c>
    </row>
    <row r="6" spans="1:27" x14ac:dyDescent="0.35">
      <c r="A6" s="9">
        <v>805009418</v>
      </c>
      <c r="B6" s="9" t="s">
        <v>11</v>
      </c>
      <c r="C6" s="9" t="s">
        <v>12</v>
      </c>
      <c r="D6" s="10">
        <v>33819</v>
      </c>
      <c r="E6" s="10" t="s">
        <v>23</v>
      </c>
      <c r="F6" s="10" t="s">
        <v>40</v>
      </c>
      <c r="G6" s="11">
        <v>45382</v>
      </c>
      <c r="H6" s="12">
        <v>45386</v>
      </c>
      <c r="I6" s="12">
        <v>45384</v>
      </c>
      <c r="J6" s="17">
        <v>1498450</v>
      </c>
      <c r="K6" s="17">
        <v>1498450</v>
      </c>
      <c r="L6" s="10" t="s">
        <v>13</v>
      </c>
      <c r="M6" s="10" t="s">
        <v>14</v>
      </c>
      <c r="N6" s="13"/>
      <c r="O6" s="13" t="s">
        <v>55</v>
      </c>
      <c r="P6" s="13" t="s">
        <v>31</v>
      </c>
      <c r="Q6" s="24">
        <v>1498450</v>
      </c>
      <c r="R6" s="24">
        <v>1498450</v>
      </c>
      <c r="S6" s="24">
        <v>0</v>
      </c>
      <c r="T6" s="24">
        <v>1468481</v>
      </c>
      <c r="U6" s="24">
        <v>1468481</v>
      </c>
      <c r="V6" s="13">
        <v>1222433001</v>
      </c>
      <c r="W6" s="24">
        <v>0</v>
      </c>
      <c r="X6" s="24"/>
      <c r="Y6" s="13"/>
      <c r="Z6" s="13"/>
      <c r="AA6" s="12">
        <v>45534</v>
      </c>
    </row>
    <row r="7" spans="1:27" x14ac:dyDescent="0.35">
      <c r="A7" s="9">
        <v>805009418</v>
      </c>
      <c r="B7" s="9" t="s">
        <v>11</v>
      </c>
      <c r="C7" s="9" t="s">
        <v>12</v>
      </c>
      <c r="D7" s="10">
        <v>34522</v>
      </c>
      <c r="E7" s="10" t="s">
        <v>24</v>
      </c>
      <c r="F7" s="10" t="s">
        <v>41</v>
      </c>
      <c r="G7" s="11">
        <v>45414</v>
      </c>
      <c r="H7" s="12">
        <v>45414</v>
      </c>
      <c r="I7" s="12">
        <v>45415</v>
      </c>
      <c r="J7" s="17">
        <v>630200</v>
      </c>
      <c r="K7" s="17">
        <v>630200</v>
      </c>
      <c r="L7" s="10" t="s">
        <v>13</v>
      </c>
      <c r="M7" s="10" t="s">
        <v>14</v>
      </c>
      <c r="N7" s="13"/>
      <c r="O7" s="13" t="s">
        <v>55</v>
      </c>
      <c r="P7" s="13" t="s">
        <v>31</v>
      </c>
      <c r="Q7" s="24">
        <v>630200</v>
      </c>
      <c r="R7" s="24">
        <v>630200</v>
      </c>
      <c r="S7" s="24">
        <v>0</v>
      </c>
      <c r="T7" s="24">
        <v>617596</v>
      </c>
      <c r="U7" s="24">
        <v>617596</v>
      </c>
      <c r="V7" s="13">
        <v>1222452667</v>
      </c>
      <c r="W7" s="24">
        <v>0</v>
      </c>
      <c r="X7" s="24"/>
      <c r="Y7" s="13"/>
      <c r="Z7" s="13"/>
      <c r="AA7" s="12">
        <v>45534</v>
      </c>
    </row>
    <row r="8" spans="1:27" x14ac:dyDescent="0.35">
      <c r="A8" s="9">
        <v>805009418</v>
      </c>
      <c r="B8" s="9" t="s">
        <v>11</v>
      </c>
      <c r="C8" s="9" t="s">
        <v>12</v>
      </c>
      <c r="D8" s="10">
        <v>35186</v>
      </c>
      <c r="E8" s="10" t="s">
        <v>25</v>
      </c>
      <c r="F8" s="10" t="s">
        <v>42</v>
      </c>
      <c r="G8" s="11">
        <v>45443</v>
      </c>
      <c r="H8" s="12">
        <v>45447</v>
      </c>
      <c r="I8" s="12">
        <v>45447</v>
      </c>
      <c r="J8" s="17">
        <v>1484240</v>
      </c>
      <c r="K8" s="17">
        <v>1484240</v>
      </c>
      <c r="L8" s="10" t="s">
        <v>13</v>
      </c>
      <c r="M8" s="10" t="s">
        <v>14</v>
      </c>
      <c r="N8" s="13"/>
      <c r="O8" s="13" t="s">
        <v>55</v>
      </c>
      <c r="P8" s="13" t="s">
        <v>31</v>
      </c>
      <c r="Q8" s="24">
        <v>1484240</v>
      </c>
      <c r="R8" s="24">
        <v>1484240</v>
      </c>
      <c r="S8" s="24">
        <v>0</v>
      </c>
      <c r="T8" s="24">
        <v>1454556</v>
      </c>
      <c r="U8" s="24">
        <v>1454556</v>
      </c>
      <c r="V8" s="13">
        <v>1222472720</v>
      </c>
      <c r="W8" s="24">
        <v>0</v>
      </c>
      <c r="X8" s="24"/>
      <c r="Y8" s="13"/>
      <c r="Z8" s="13"/>
      <c r="AA8" s="12">
        <v>45534</v>
      </c>
    </row>
    <row r="9" spans="1:27" x14ac:dyDescent="0.35">
      <c r="A9" s="9">
        <v>805009418</v>
      </c>
      <c r="B9" s="9" t="s">
        <v>11</v>
      </c>
      <c r="C9" s="9" t="s">
        <v>12</v>
      </c>
      <c r="D9" s="10">
        <v>35717</v>
      </c>
      <c r="E9" s="10" t="s">
        <v>26</v>
      </c>
      <c r="F9" s="10" t="s">
        <v>43</v>
      </c>
      <c r="G9" s="11">
        <v>45471</v>
      </c>
      <c r="H9" s="12">
        <v>45476</v>
      </c>
      <c r="I9" s="12">
        <v>45475</v>
      </c>
      <c r="J9" s="17">
        <v>1716760</v>
      </c>
      <c r="K9" s="17">
        <v>1716760</v>
      </c>
      <c r="L9" s="10" t="s">
        <v>13</v>
      </c>
      <c r="M9" s="10" t="s">
        <v>14</v>
      </c>
      <c r="N9" s="13"/>
      <c r="O9" s="13" t="s">
        <v>55</v>
      </c>
      <c r="P9" s="13" t="s">
        <v>31</v>
      </c>
      <c r="Q9" s="24">
        <v>1766260</v>
      </c>
      <c r="R9" s="24">
        <v>1766260</v>
      </c>
      <c r="S9" s="24">
        <v>98900</v>
      </c>
      <c r="T9" s="24">
        <v>1629513</v>
      </c>
      <c r="U9" s="24">
        <v>1629513</v>
      </c>
      <c r="V9" s="13">
        <v>1222476657</v>
      </c>
      <c r="W9" s="24">
        <v>0</v>
      </c>
      <c r="X9" s="24"/>
      <c r="Y9" s="13"/>
      <c r="Z9" s="13"/>
      <c r="AA9" s="12">
        <v>45534</v>
      </c>
    </row>
    <row r="10" spans="1:27" x14ac:dyDescent="0.35">
      <c r="A10" s="9">
        <v>805009418</v>
      </c>
      <c r="B10" s="9" t="s">
        <v>11</v>
      </c>
      <c r="C10" s="9" t="s">
        <v>12</v>
      </c>
      <c r="D10" s="10">
        <v>36469</v>
      </c>
      <c r="E10" s="10" t="s">
        <v>27</v>
      </c>
      <c r="F10" s="10" t="s">
        <v>44</v>
      </c>
      <c r="G10" s="11">
        <v>45504</v>
      </c>
      <c r="H10" s="12">
        <v>45505</v>
      </c>
      <c r="I10" s="12">
        <v>45505</v>
      </c>
      <c r="J10" s="17">
        <v>3593483</v>
      </c>
      <c r="K10" s="17">
        <v>3593483</v>
      </c>
      <c r="L10" s="10" t="s">
        <v>13</v>
      </c>
      <c r="M10" s="10" t="s">
        <v>14</v>
      </c>
      <c r="N10" s="13"/>
      <c r="O10" s="13" t="s">
        <v>55</v>
      </c>
      <c r="P10" s="13" t="s">
        <v>31</v>
      </c>
      <c r="Q10" s="24">
        <v>3593483</v>
      </c>
      <c r="R10" s="24">
        <v>3593483</v>
      </c>
      <c r="S10" s="24">
        <v>0</v>
      </c>
      <c r="T10" s="24">
        <v>3521603</v>
      </c>
      <c r="U10" s="24">
        <v>3521603</v>
      </c>
      <c r="V10" s="13">
        <v>1222497145</v>
      </c>
      <c r="W10" s="24">
        <v>0</v>
      </c>
      <c r="X10" s="24"/>
      <c r="Y10" s="13"/>
      <c r="Z10" s="13"/>
      <c r="AA10" s="12">
        <v>45534</v>
      </c>
    </row>
    <row r="11" spans="1:27" x14ac:dyDescent="0.35">
      <c r="A11" s="9">
        <v>805009418</v>
      </c>
      <c r="B11" s="9" t="s">
        <v>11</v>
      </c>
      <c r="C11" s="9" t="s">
        <v>12</v>
      </c>
      <c r="D11" s="10">
        <v>36470</v>
      </c>
      <c r="E11" s="10" t="s">
        <v>28</v>
      </c>
      <c r="F11" s="10" t="s">
        <v>45</v>
      </c>
      <c r="G11" s="11">
        <v>45504</v>
      </c>
      <c r="H11" s="12">
        <v>45505</v>
      </c>
      <c r="I11" s="12">
        <v>45505</v>
      </c>
      <c r="J11" s="17">
        <v>10976223</v>
      </c>
      <c r="K11" s="17">
        <v>10976223</v>
      </c>
      <c r="L11" s="10" t="s">
        <v>13</v>
      </c>
      <c r="M11" s="10" t="s">
        <v>14</v>
      </c>
      <c r="N11" s="13"/>
      <c r="O11" s="13" t="s">
        <v>57</v>
      </c>
      <c r="P11" s="13" t="s">
        <v>31</v>
      </c>
      <c r="Q11" s="24">
        <v>11707523</v>
      </c>
      <c r="R11" s="24">
        <v>11707523</v>
      </c>
      <c r="S11" s="24">
        <v>64400</v>
      </c>
      <c r="T11" s="24">
        <v>10678937</v>
      </c>
      <c r="U11" s="24">
        <v>0</v>
      </c>
      <c r="V11" s="13"/>
      <c r="W11" s="24">
        <v>10678937</v>
      </c>
      <c r="X11" s="24">
        <v>297286</v>
      </c>
      <c r="Y11" s="13">
        <v>2201547790</v>
      </c>
      <c r="Z11" s="13" t="s">
        <v>54</v>
      </c>
      <c r="AA11" s="12">
        <v>45534</v>
      </c>
    </row>
    <row r="12" spans="1:27" x14ac:dyDescent="0.35">
      <c r="A12" s="9">
        <v>805009418</v>
      </c>
      <c r="B12" s="9" t="s">
        <v>11</v>
      </c>
      <c r="C12" s="9" t="s">
        <v>12</v>
      </c>
      <c r="D12" s="10">
        <v>37225</v>
      </c>
      <c r="E12" s="10" t="s">
        <v>29</v>
      </c>
      <c r="F12" s="10" t="s">
        <v>46</v>
      </c>
      <c r="G12" s="11">
        <v>45535</v>
      </c>
      <c r="H12" s="12">
        <v>45539</v>
      </c>
      <c r="I12" s="12">
        <v>45566</v>
      </c>
      <c r="J12" s="17">
        <v>2221846</v>
      </c>
      <c r="K12" s="17">
        <v>2221846</v>
      </c>
      <c r="L12" s="10" t="s">
        <v>13</v>
      </c>
      <c r="M12" s="10" t="s">
        <v>14</v>
      </c>
      <c r="N12" s="13"/>
      <c r="O12" s="13" t="s">
        <v>58</v>
      </c>
      <c r="P12" s="13" t="s">
        <v>32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13"/>
      <c r="W12" s="24">
        <v>0</v>
      </c>
      <c r="X12" s="24"/>
      <c r="Y12" s="13"/>
      <c r="Z12" s="13"/>
      <c r="AA12" s="12">
        <v>45534</v>
      </c>
    </row>
    <row r="13" spans="1:27" x14ac:dyDescent="0.35">
      <c r="A13" s="9">
        <v>805009418</v>
      </c>
      <c r="B13" s="9" t="s">
        <v>11</v>
      </c>
      <c r="C13" s="9" t="s">
        <v>12</v>
      </c>
      <c r="D13" s="10">
        <v>37223</v>
      </c>
      <c r="E13" s="10" t="s">
        <v>30</v>
      </c>
      <c r="F13" s="10" t="s">
        <v>47</v>
      </c>
      <c r="G13" s="11">
        <v>45535</v>
      </c>
      <c r="H13" s="12">
        <v>45539</v>
      </c>
      <c r="I13" s="12">
        <v>45539</v>
      </c>
      <c r="J13" s="17">
        <v>7612913</v>
      </c>
      <c r="K13" s="17">
        <v>7612913</v>
      </c>
      <c r="L13" s="10" t="s">
        <v>13</v>
      </c>
      <c r="M13" s="10" t="s">
        <v>14</v>
      </c>
      <c r="N13" s="13"/>
      <c r="O13" s="13" t="s">
        <v>55</v>
      </c>
      <c r="P13" s="13" t="s">
        <v>31</v>
      </c>
      <c r="Q13" s="24">
        <v>8102831</v>
      </c>
      <c r="R13" s="24">
        <v>8102831</v>
      </c>
      <c r="S13" s="24">
        <v>0</v>
      </c>
      <c r="T13" s="24">
        <v>7450851</v>
      </c>
      <c r="U13" s="24">
        <v>0</v>
      </c>
      <c r="V13" s="13"/>
      <c r="W13" s="24">
        <v>0</v>
      </c>
      <c r="X13" s="24"/>
      <c r="Y13" s="13"/>
      <c r="Z13" s="13"/>
      <c r="AA13" s="12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2:K4 J14:K1048576">
      <formula1>1</formula1>
    </dataValidation>
  </dataValidations>
  <pageMargins left="0.7" right="0.7" top="0.75" bottom="0.75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15" sqref="N15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59</v>
      </c>
      <c r="E2" s="31"/>
      <c r="F2" s="31"/>
      <c r="G2" s="31"/>
      <c r="H2" s="31"/>
      <c r="I2" s="32"/>
      <c r="J2" s="33" t="s">
        <v>60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61</v>
      </c>
      <c r="E4" s="31"/>
      <c r="F4" s="31"/>
      <c r="G4" s="31"/>
      <c r="H4" s="31"/>
      <c r="I4" s="32"/>
      <c r="J4" s="33" t="s">
        <v>62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88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86</v>
      </c>
      <c r="J11" s="47"/>
    </row>
    <row r="12" spans="2:10" ht="13" x14ac:dyDescent="0.3">
      <c r="B12" s="46"/>
      <c r="C12" s="48" t="s">
        <v>87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104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89</v>
      </c>
      <c r="D16" s="49"/>
      <c r="G16" s="51"/>
      <c r="H16" s="53" t="s">
        <v>63</v>
      </c>
      <c r="I16" s="53" t="s">
        <v>64</v>
      </c>
      <c r="J16" s="47"/>
    </row>
    <row r="17" spans="2:14" ht="13" x14ac:dyDescent="0.3">
      <c r="B17" s="46"/>
      <c r="C17" s="48" t="s">
        <v>65</v>
      </c>
      <c r="D17" s="48"/>
      <c r="E17" s="48"/>
      <c r="F17" s="48"/>
      <c r="G17" s="51"/>
      <c r="H17" s="54">
        <v>11</v>
      </c>
      <c r="I17" s="55">
        <v>33504935</v>
      </c>
      <c r="J17" s="47"/>
    </row>
    <row r="18" spans="2:14" x14ac:dyDescent="0.25">
      <c r="B18" s="46"/>
      <c r="C18" s="27" t="s">
        <v>66</v>
      </c>
      <c r="G18" s="51"/>
      <c r="H18" s="57">
        <v>1</v>
      </c>
      <c r="I18" s="58">
        <v>10976223</v>
      </c>
      <c r="J18" s="47"/>
    </row>
    <row r="19" spans="2:14" x14ac:dyDescent="0.25">
      <c r="B19" s="46"/>
      <c r="C19" s="27" t="s">
        <v>67</v>
      </c>
      <c r="G19" s="51"/>
      <c r="H19" s="57">
        <v>0</v>
      </c>
      <c r="I19" s="58">
        <v>0</v>
      </c>
      <c r="J19" s="47"/>
    </row>
    <row r="20" spans="2:14" x14ac:dyDescent="0.25">
      <c r="B20" s="46"/>
      <c r="C20" s="27" t="s">
        <v>68</v>
      </c>
      <c r="H20" s="59">
        <v>0</v>
      </c>
      <c r="I20" s="60">
        <v>0</v>
      </c>
      <c r="J20" s="47"/>
    </row>
    <row r="21" spans="2:14" x14ac:dyDescent="0.25">
      <c r="B21" s="46"/>
      <c r="C21" s="27" t="s">
        <v>69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70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71</v>
      </c>
      <c r="D23" s="48"/>
      <c r="E23" s="48"/>
      <c r="F23" s="48"/>
      <c r="H23" s="64">
        <f>H18+H19+H20+H21+H22</f>
        <v>1</v>
      </c>
      <c r="I23" s="65">
        <f>I18+I19+I20+I21+I22</f>
        <v>10976223</v>
      </c>
      <c r="J23" s="47"/>
    </row>
    <row r="24" spans="2:14" x14ac:dyDescent="0.25">
      <c r="B24" s="46"/>
      <c r="C24" s="27" t="s">
        <v>72</v>
      </c>
      <c r="H24" s="59">
        <v>9</v>
      </c>
      <c r="I24" s="60">
        <v>20306866</v>
      </c>
      <c r="J24" s="47"/>
    </row>
    <row r="25" spans="2:14" ht="13" thickBot="1" x14ac:dyDescent="0.3">
      <c r="B25" s="46"/>
      <c r="C25" s="27" t="s">
        <v>58</v>
      </c>
      <c r="H25" s="62">
        <v>1</v>
      </c>
      <c r="I25" s="63">
        <v>2221846</v>
      </c>
      <c r="J25" s="47"/>
    </row>
    <row r="26" spans="2:14" ht="13" x14ac:dyDescent="0.3">
      <c r="B26" s="46"/>
      <c r="C26" s="48" t="s">
        <v>73</v>
      </c>
      <c r="D26" s="48"/>
      <c r="E26" s="48"/>
      <c r="F26" s="48"/>
      <c r="H26" s="64">
        <f>H24+H25</f>
        <v>10</v>
      </c>
      <c r="I26" s="65">
        <f>I24+I25</f>
        <v>22528712</v>
      </c>
      <c r="J26" s="47"/>
    </row>
    <row r="27" spans="2:14" ht="13.5" thickBot="1" x14ac:dyDescent="0.35">
      <c r="B27" s="46"/>
      <c r="C27" s="51" t="s">
        <v>74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75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76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11</v>
      </c>
      <c r="I31" s="58">
        <f>I23+I26+I28</f>
        <v>33504935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77</v>
      </c>
      <c r="D38" s="73"/>
      <c r="E38" s="51"/>
      <c r="F38" s="51"/>
      <c r="G38" s="51"/>
      <c r="H38" s="80" t="s">
        <v>78</v>
      </c>
      <c r="I38" s="73"/>
      <c r="J38" s="69"/>
    </row>
    <row r="39" spans="2:10" ht="13" x14ac:dyDescent="0.3">
      <c r="B39" s="46"/>
      <c r="C39" s="66" t="s">
        <v>103</v>
      </c>
      <c r="D39" s="51"/>
      <c r="E39" s="51"/>
      <c r="F39" s="51"/>
      <c r="G39" s="51"/>
      <c r="H39" s="66" t="s">
        <v>79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80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81" t="s">
        <v>81</v>
      </c>
      <c r="D42" s="81"/>
      <c r="E42" s="81"/>
      <c r="F42" s="81"/>
      <c r="G42" s="81"/>
      <c r="H42" s="81"/>
      <c r="I42" s="81"/>
      <c r="J42" s="69"/>
    </row>
    <row r="43" spans="2:10" x14ac:dyDescent="0.25">
      <c r="B43" s="46"/>
      <c r="C43" s="81"/>
      <c r="D43" s="81"/>
      <c r="E43" s="81"/>
      <c r="F43" s="81"/>
      <c r="G43" s="81"/>
      <c r="H43" s="81"/>
      <c r="I43" s="81"/>
      <c r="J43" s="69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2" sqref="H12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95"/>
      <c r="B1" s="96"/>
      <c r="C1" s="97" t="s">
        <v>90</v>
      </c>
      <c r="D1" s="98"/>
      <c r="E1" s="98"/>
      <c r="F1" s="98"/>
      <c r="G1" s="98"/>
      <c r="H1" s="99"/>
      <c r="I1" s="100" t="s">
        <v>60</v>
      </c>
    </row>
    <row r="2" spans="1:9" ht="53.5" customHeight="1" thickBot="1" x14ac:dyDescent="0.4">
      <c r="A2" s="101"/>
      <c r="B2" s="102"/>
      <c r="C2" s="103" t="s">
        <v>91</v>
      </c>
      <c r="D2" s="104"/>
      <c r="E2" s="104"/>
      <c r="F2" s="104"/>
      <c r="G2" s="104"/>
      <c r="H2" s="105"/>
      <c r="I2" s="106" t="s">
        <v>92</v>
      </c>
    </row>
    <row r="3" spans="1:9" x14ac:dyDescent="0.35">
      <c r="A3" s="107"/>
      <c r="B3" s="51"/>
      <c r="C3" s="51"/>
      <c r="D3" s="51"/>
      <c r="E3" s="51"/>
      <c r="F3" s="51"/>
      <c r="G3" s="51"/>
      <c r="H3" s="51"/>
      <c r="I3" s="69"/>
    </row>
    <row r="4" spans="1:9" x14ac:dyDescent="0.35">
      <c r="A4" s="107"/>
      <c r="B4" s="51"/>
      <c r="C4" s="51"/>
      <c r="D4" s="51"/>
      <c r="E4" s="51"/>
      <c r="F4" s="51"/>
      <c r="G4" s="51"/>
      <c r="H4" s="51"/>
      <c r="I4" s="69"/>
    </row>
    <row r="5" spans="1:9" x14ac:dyDescent="0.35">
      <c r="A5" s="107"/>
      <c r="B5" s="48" t="s">
        <v>88</v>
      </c>
      <c r="C5" s="108"/>
      <c r="D5" s="109"/>
      <c r="E5" s="51"/>
      <c r="F5" s="51"/>
      <c r="G5" s="51"/>
      <c r="H5" s="51"/>
      <c r="I5" s="69"/>
    </row>
    <row r="6" spans="1:9" x14ac:dyDescent="0.35">
      <c r="A6" s="107"/>
      <c r="B6" s="27"/>
      <c r="C6" s="51"/>
      <c r="D6" s="51"/>
      <c r="E6" s="51"/>
      <c r="F6" s="51"/>
      <c r="G6" s="51"/>
      <c r="H6" s="51"/>
      <c r="I6" s="69"/>
    </row>
    <row r="7" spans="1:9" x14ac:dyDescent="0.35">
      <c r="A7" s="107"/>
      <c r="B7" s="48" t="s">
        <v>86</v>
      </c>
      <c r="C7" s="51"/>
      <c r="D7" s="51"/>
      <c r="E7" s="51"/>
      <c r="F7" s="51"/>
      <c r="G7" s="51"/>
      <c r="H7" s="51"/>
      <c r="I7" s="69"/>
    </row>
    <row r="8" spans="1:9" x14ac:dyDescent="0.35">
      <c r="A8" s="107"/>
      <c r="B8" s="48" t="s">
        <v>87</v>
      </c>
      <c r="C8" s="51"/>
      <c r="D8" s="51"/>
      <c r="E8" s="51"/>
      <c r="F8" s="51"/>
      <c r="G8" s="51"/>
      <c r="H8" s="51"/>
      <c r="I8" s="69"/>
    </row>
    <row r="9" spans="1:9" x14ac:dyDescent="0.35">
      <c r="A9" s="107"/>
      <c r="B9" s="51"/>
      <c r="C9" s="51"/>
      <c r="D9" s="51"/>
      <c r="E9" s="51"/>
      <c r="F9" s="51"/>
      <c r="G9" s="51"/>
      <c r="H9" s="51"/>
      <c r="I9" s="69"/>
    </row>
    <row r="10" spans="1:9" x14ac:dyDescent="0.35">
      <c r="A10" s="107"/>
      <c r="B10" s="51" t="s">
        <v>93</v>
      </c>
      <c r="C10" s="51"/>
      <c r="D10" s="51"/>
      <c r="E10" s="51"/>
      <c r="F10" s="51"/>
      <c r="G10" s="51"/>
      <c r="H10" s="51"/>
      <c r="I10" s="69"/>
    </row>
    <row r="11" spans="1:9" x14ac:dyDescent="0.35">
      <c r="A11" s="107"/>
      <c r="B11" s="110"/>
      <c r="C11" s="51"/>
      <c r="D11" s="51"/>
      <c r="E11" s="51"/>
      <c r="F11" s="51"/>
      <c r="G11" s="51"/>
      <c r="H11" s="51"/>
      <c r="I11" s="69"/>
    </row>
    <row r="12" spans="1:9" x14ac:dyDescent="0.35">
      <c r="A12" s="107"/>
      <c r="B12" s="27" t="s">
        <v>89</v>
      </c>
      <c r="C12" s="109"/>
      <c r="D12" s="51"/>
      <c r="E12" s="51"/>
      <c r="F12" s="51"/>
      <c r="G12" s="53" t="s">
        <v>94</v>
      </c>
      <c r="H12" s="53" t="s">
        <v>95</v>
      </c>
      <c r="I12" s="69"/>
    </row>
    <row r="13" spans="1:9" x14ac:dyDescent="0.35">
      <c r="A13" s="107"/>
      <c r="B13" s="66" t="s">
        <v>65</v>
      </c>
      <c r="C13" s="66"/>
      <c r="D13" s="66"/>
      <c r="E13" s="66"/>
      <c r="F13" s="51"/>
      <c r="G13" s="111">
        <f>G19</f>
        <v>1</v>
      </c>
      <c r="H13" s="112">
        <f>H19</f>
        <v>10976223</v>
      </c>
      <c r="I13" s="69"/>
    </row>
    <row r="14" spans="1:9" x14ac:dyDescent="0.35">
      <c r="A14" s="107"/>
      <c r="B14" s="51" t="s">
        <v>66</v>
      </c>
      <c r="C14" s="51"/>
      <c r="D14" s="51"/>
      <c r="E14" s="51"/>
      <c r="F14" s="51"/>
      <c r="G14" s="113">
        <v>1</v>
      </c>
      <c r="H14" s="114">
        <v>10976223</v>
      </c>
      <c r="I14" s="69"/>
    </row>
    <row r="15" spans="1:9" x14ac:dyDescent="0.35">
      <c r="A15" s="107"/>
      <c r="B15" s="51" t="s">
        <v>67</v>
      </c>
      <c r="C15" s="51"/>
      <c r="D15" s="51"/>
      <c r="E15" s="51"/>
      <c r="F15" s="51"/>
      <c r="G15" s="113">
        <v>0</v>
      </c>
      <c r="H15" s="114">
        <v>0</v>
      </c>
      <c r="I15" s="69"/>
    </row>
    <row r="16" spans="1:9" x14ac:dyDescent="0.35">
      <c r="A16" s="107"/>
      <c r="B16" s="51" t="s">
        <v>68</v>
      </c>
      <c r="C16" s="51"/>
      <c r="D16" s="51"/>
      <c r="E16" s="51"/>
      <c r="F16" s="51"/>
      <c r="G16" s="113">
        <v>0</v>
      </c>
      <c r="H16" s="114">
        <v>0</v>
      </c>
      <c r="I16" s="69"/>
    </row>
    <row r="17" spans="1:9" x14ac:dyDescent="0.35">
      <c r="A17" s="107"/>
      <c r="B17" s="51" t="s">
        <v>69</v>
      </c>
      <c r="C17" s="51"/>
      <c r="D17" s="51"/>
      <c r="E17" s="51"/>
      <c r="F17" s="51"/>
      <c r="G17" s="113">
        <v>0</v>
      </c>
      <c r="H17" s="114">
        <v>0</v>
      </c>
      <c r="I17" s="69"/>
    </row>
    <row r="18" spans="1:9" x14ac:dyDescent="0.35">
      <c r="A18" s="107"/>
      <c r="B18" s="51" t="s">
        <v>96</v>
      </c>
      <c r="C18" s="51"/>
      <c r="D18" s="51"/>
      <c r="E18" s="51"/>
      <c r="F18" s="51"/>
      <c r="G18" s="115">
        <v>0</v>
      </c>
      <c r="H18" s="116">
        <v>0</v>
      </c>
      <c r="I18" s="69"/>
    </row>
    <row r="19" spans="1:9" x14ac:dyDescent="0.35">
      <c r="A19" s="107"/>
      <c r="B19" s="66" t="s">
        <v>97</v>
      </c>
      <c r="C19" s="66"/>
      <c r="D19" s="66"/>
      <c r="E19" s="66"/>
      <c r="F19" s="51"/>
      <c r="G19" s="113">
        <f>SUM(G14:G18)</f>
        <v>1</v>
      </c>
      <c r="H19" s="112">
        <f>(H14+H15+H16+H17+H18)</f>
        <v>10976223</v>
      </c>
      <c r="I19" s="69"/>
    </row>
    <row r="20" spans="1:9" ht="15" thickBot="1" x14ac:dyDescent="0.4">
      <c r="A20" s="107"/>
      <c r="B20" s="66"/>
      <c r="C20" s="66"/>
      <c r="D20" s="51"/>
      <c r="E20" s="51"/>
      <c r="F20" s="51"/>
      <c r="G20" s="117"/>
      <c r="H20" s="118"/>
      <c r="I20" s="69"/>
    </row>
    <row r="21" spans="1:9" ht="15" thickTop="1" x14ac:dyDescent="0.35">
      <c r="A21" s="107"/>
      <c r="B21" s="66"/>
      <c r="C21" s="66"/>
      <c r="D21" s="51"/>
      <c r="E21" s="51"/>
      <c r="F21" s="51"/>
      <c r="G21" s="73"/>
      <c r="H21" s="119"/>
      <c r="I21" s="69"/>
    </row>
    <row r="22" spans="1:9" x14ac:dyDescent="0.35">
      <c r="A22" s="107"/>
      <c r="B22" s="51"/>
      <c r="C22" s="51"/>
      <c r="D22" s="51"/>
      <c r="E22" s="51"/>
      <c r="F22" s="73"/>
      <c r="G22" s="73"/>
      <c r="H22" s="73"/>
      <c r="I22" s="69"/>
    </row>
    <row r="23" spans="1:9" ht="15" thickBot="1" x14ac:dyDescent="0.4">
      <c r="A23" s="107"/>
      <c r="B23" s="77"/>
      <c r="C23" s="77"/>
      <c r="D23" s="51"/>
      <c r="E23" s="51"/>
      <c r="F23" s="77"/>
      <c r="G23" s="77"/>
      <c r="H23" s="73"/>
      <c r="I23" s="69"/>
    </row>
    <row r="24" spans="1:9" x14ac:dyDescent="0.35">
      <c r="A24" s="107"/>
      <c r="B24" s="73" t="s">
        <v>98</v>
      </c>
      <c r="C24" s="73"/>
      <c r="D24" s="51"/>
      <c r="E24" s="51"/>
      <c r="F24" s="73"/>
      <c r="G24" s="73"/>
      <c r="H24" s="73"/>
      <c r="I24" s="69"/>
    </row>
    <row r="25" spans="1:9" x14ac:dyDescent="0.35">
      <c r="A25" s="107"/>
      <c r="B25" s="73" t="s">
        <v>99</v>
      </c>
      <c r="C25" s="73"/>
      <c r="D25" s="51"/>
      <c r="E25" s="51"/>
      <c r="F25" s="73" t="s">
        <v>100</v>
      </c>
      <c r="G25" s="73"/>
      <c r="H25" s="73"/>
      <c r="I25" s="69"/>
    </row>
    <row r="26" spans="1:9" x14ac:dyDescent="0.35">
      <c r="A26" s="107"/>
      <c r="B26" s="73" t="s">
        <v>103</v>
      </c>
      <c r="C26" s="73"/>
      <c r="D26" s="51"/>
      <c r="E26" s="51"/>
      <c r="F26" s="73" t="s">
        <v>101</v>
      </c>
      <c r="G26" s="73"/>
      <c r="H26" s="73"/>
      <c r="I26" s="69"/>
    </row>
    <row r="27" spans="1:9" x14ac:dyDescent="0.35">
      <c r="A27" s="107"/>
      <c r="B27" s="73"/>
      <c r="C27" s="73"/>
      <c r="D27" s="51"/>
      <c r="E27" s="51"/>
      <c r="F27" s="73"/>
      <c r="G27" s="73"/>
      <c r="H27" s="73"/>
      <c r="I27" s="69"/>
    </row>
    <row r="28" spans="1:9" ht="18.5" customHeight="1" x14ac:dyDescent="0.35">
      <c r="A28" s="107"/>
      <c r="B28" s="120" t="s">
        <v>102</v>
      </c>
      <c r="C28" s="120"/>
      <c r="D28" s="120"/>
      <c r="E28" s="120"/>
      <c r="F28" s="120"/>
      <c r="G28" s="120"/>
      <c r="H28" s="120"/>
      <c r="I28" s="69"/>
    </row>
    <row r="29" spans="1:9" ht="15" thickBot="1" x14ac:dyDescent="0.4">
      <c r="A29" s="121"/>
      <c r="B29" s="122"/>
      <c r="C29" s="122"/>
      <c r="D29" s="122"/>
      <c r="E29" s="122"/>
      <c r="F29" s="77"/>
      <c r="G29" s="77"/>
      <c r="H29" s="77"/>
      <c r="I29" s="12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2024-09-23T19:14:02Z</cp:lastPrinted>
  <dcterms:created xsi:type="dcterms:W3CDTF">2022-06-01T14:39:12Z</dcterms:created>
  <dcterms:modified xsi:type="dcterms:W3CDTF">2024-09-23T19:28:53Z</dcterms:modified>
</cp:coreProperties>
</file>