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5026250 CLINICA SIGMA\"/>
    </mc:Choice>
  </mc:AlternateContent>
  <bookViews>
    <workbookView xWindow="0" yWindow="0" windowWidth="19200" windowHeight="702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FACTURA'!$A$2:$AL$42</definedName>
  </definedNames>
  <calcPr calcId="152511"/>
  <pivotCaches>
    <pivotCache cacheId="3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H23" i="5"/>
  <c r="E5" i="4"/>
  <c r="I31" i="5" l="1"/>
  <c r="H31" i="5"/>
  <c r="E6" i="4" l="1"/>
  <c r="E7" i="4"/>
  <c r="Z1" i="3" l="1"/>
  <c r="K1" i="3"/>
  <c r="Y1" i="3" l="1"/>
  <c r="W1" i="3"/>
  <c r="V1" i="3"/>
  <c r="U1" i="3"/>
  <c r="T1" i="3"/>
  <c r="S1" i="3"/>
  <c r="H42" i="2"/>
  <c r="G4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C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H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<sst xmlns="http://schemas.openxmlformats.org/spreadsheetml/2006/main" count="958" uniqueCount="224">
  <si>
    <t>27/08/2024</t>
  </si>
  <si>
    <t>02/09/2024</t>
  </si>
  <si>
    <t>09/08/2024</t>
  </si>
  <si>
    <t>31/07/2024</t>
  </si>
  <si>
    <t>02/08/2024</t>
  </si>
  <si>
    <t>18/07/2024</t>
  </si>
  <si>
    <t>19/07/2024</t>
  </si>
  <si>
    <t>30/07/2024</t>
  </si>
  <si>
    <t>26/07/2024</t>
  </si>
  <si>
    <t>17/07/2024</t>
  </si>
  <si>
    <t>03/07/2024</t>
  </si>
  <si>
    <t>08/07/2024</t>
  </si>
  <si>
    <t>15/07/2024</t>
  </si>
  <si>
    <t>25/06/2024</t>
  </si>
  <si>
    <t>20/06/2024</t>
  </si>
  <si>
    <t>21/06/2024</t>
  </si>
  <si>
    <t>19/06/2024</t>
  </si>
  <si>
    <t>08/06/2024</t>
  </si>
  <si>
    <t>06/06/2024</t>
  </si>
  <si>
    <t>13/06/2024</t>
  </si>
  <si>
    <t>26/06/2024</t>
  </si>
  <si>
    <t>02/07/2024</t>
  </si>
  <si>
    <t>31/05/2024</t>
  </si>
  <si>
    <t>04/06/2024</t>
  </si>
  <si>
    <t>24/05/2024</t>
  </si>
  <si>
    <t>27/05/2024</t>
  </si>
  <si>
    <t>22/05/2024</t>
  </si>
  <si>
    <t>15/05/2024</t>
  </si>
  <si>
    <t>16/05/2024</t>
  </si>
  <si>
    <t>30/04/2024</t>
  </si>
  <si>
    <t>10/05/2024</t>
  </si>
  <si>
    <t>14/05/2024</t>
  </si>
  <si>
    <t>02/05/2024</t>
  </si>
  <si>
    <t>29/04/2024</t>
  </si>
  <si>
    <t>27/04/2024</t>
  </si>
  <si>
    <t>18/04/2024</t>
  </si>
  <si>
    <t>07/05/2024</t>
  </si>
  <si>
    <t>09/05/2024</t>
  </si>
  <si>
    <t>NIT IPS</t>
  </si>
  <si>
    <t>NOMBRE IPS</t>
  </si>
  <si>
    <t>Prefijo Factura</t>
  </si>
  <si>
    <t>OCCIDENTAL DE INVERSIONES MEDICO QUIRURGICA</t>
  </si>
  <si>
    <t>FE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</si>
  <si>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</si>
  <si>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</si>
  <si>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</si>
  <si>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</si>
  <si>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</si>
  <si>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</si>
  <si>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</si>
  <si>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Prestación</t>
  </si>
  <si>
    <t>Número de Contrato</t>
  </si>
  <si>
    <t>Evento</t>
  </si>
  <si>
    <t>Cali</t>
  </si>
  <si>
    <t>Ambulatorio</t>
  </si>
  <si>
    <t>CNT-2024-19</t>
  </si>
  <si>
    <t>TOTAL CARTERA CORTE AL 31 AGOSTO DE 2024</t>
  </si>
  <si>
    <t>Generado por:</t>
  </si>
  <si>
    <t>Luz Adriana Sinisterra Renteria</t>
  </si>
  <si>
    <t>Coordinación de Facturación y Cartera</t>
  </si>
  <si>
    <t>Alf+Fac</t>
  </si>
  <si>
    <t>Llave</t>
  </si>
  <si>
    <t>FE297842</t>
  </si>
  <si>
    <t>FE297041</t>
  </si>
  <si>
    <t>FE297837</t>
  </si>
  <si>
    <t>FE297036</t>
  </si>
  <si>
    <t>FE296703</t>
  </si>
  <si>
    <t>FE295960</t>
  </si>
  <si>
    <t>FE296704</t>
  </si>
  <si>
    <t>FE296696</t>
  </si>
  <si>
    <t>FE296532</t>
  </si>
  <si>
    <t>FE296325</t>
  </si>
  <si>
    <t>FE295959</t>
  </si>
  <si>
    <t>FE295937</t>
  </si>
  <si>
    <t>FE295923</t>
  </si>
  <si>
    <t>FE295285</t>
  </si>
  <si>
    <t>FE295485</t>
  </si>
  <si>
    <t>FE295283</t>
  </si>
  <si>
    <t>FE295027</t>
  </si>
  <si>
    <t>FE294869</t>
  </si>
  <si>
    <t>FE294776</t>
  </si>
  <si>
    <t>FE294519</t>
  </si>
  <si>
    <t>FE294440</t>
  </si>
  <si>
    <t>FE295284</t>
  </si>
  <si>
    <t>FE295044</t>
  </si>
  <si>
    <t>FE295025</t>
  </si>
  <si>
    <t>FE294511</t>
  </si>
  <si>
    <t>FE294444</t>
  </si>
  <si>
    <t>FE294386</t>
  </si>
  <si>
    <t>FE294303</t>
  </si>
  <si>
    <t>FE293916</t>
  </si>
  <si>
    <t>FE293785</t>
  </si>
  <si>
    <t>FE293499</t>
  </si>
  <si>
    <t>FE293210</t>
  </si>
  <si>
    <t>FE293454</t>
  </si>
  <si>
    <t>FE293213</t>
  </si>
  <si>
    <t>FE293157</t>
  </si>
  <si>
    <t>FE293111</t>
  </si>
  <si>
    <t>FE293090</t>
  </si>
  <si>
    <t>FE293113</t>
  </si>
  <si>
    <t>FE292609</t>
  </si>
  <si>
    <t>FE293276</t>
  </si>
  <si>
    <t>805026250_FE297842</t>
  </si>
  <si>
    <t>805026250_FE297041</t>
  </si>
  <si>
    <t>805026250_FE297837</t>
  </si>
  <si>
    <t>805026250_FE297036</t>
  </si>
  <si>
    <t>805026250_FE296703</t>
  </si>
  <si>
    <t>805026250_FE295960</t>
  </si>
  <si>
    <t>805026250_FE296704</t>
  </si>
  <si>
    <t>805026250_FE296696</t>
  </si>
  <si>
    <t>805026250_FE296532</t>
  </si>
  <si>
    <t>805026250_FE296325</t>
  </si>
  <si>
    <t>805026250_FE295959</t>
  </si>
  <si>
    <t>805026250_FE295937</t>
  </si>
  <si>
    <t>805026250_FE295923</t>
  </si>
  <si>
    <t>805026250_FE295285</t>
  </si>
  <si>
    <t>805026250_FE295485</t>
  </si>
  <si>
    <t>805026250_FE295283</t>
  </si>
  <si>
    <t>805026250_FE295027</t>
  </si>
  <si>
    <t>805026250_FE294869</t>
  </si>
  <si>
    <t>805026250_FE294776</t>
  </si>
  <si>
    <t>805026250_FE294519</t>
  </si>
  <si>
    <t>805026250_FE294440</t>
  </si>
  <si>
    <t>805026250_FE295284</t>
  </si>
  <si>
    <t>805026250_FE295044</t>
  </si>
  <si>
    <t>805026250_FE295025</t>
  </si>
  <si>
    <t>805026250_FE294511</t>
  </si>
  <si>
    <t>805026250_FE294444</t>
  </si>
  <si>
    <t>805026250_FE294386</t>
  </si>
  <si>
    <t>805026250_FE294303</t>
  </si>
  <si>
    <t>805026250_FE293916</t>
  </si>
  <si>
    <t>805026250_FE293785</t>
  </si>
  <si>
    <t>805026250_FE293499</t>
  </si>
  <si>
    <t>805026250_FE293210</t>
  </si>
  <si>
    <t>805026250_FE293454</t>
  </si>
  <si>
    <t>805026250_FE293213</t>
  </si>
  <si>
    <t>805026250_FE293157</t>
  </si>
  <si>
    <t>805026250_FE293111</t>
  </si>
  <si>
    <t>805026250_FE293090</t>
  </si>
  <si>
    <t>805026250_FE293113</t>
  </si>
  <si>
    <t>805026250_FE292609</t>
  </si>
  <si>
    <t>805026250_FE293276</t>
  </si>
  <si>
    <t xml:space="preserve">Fecha de radicacion EPS </t>
  </si>
  <si>
    <t>Estado de Factura EPS Septiembre 30</t>
  </si>
  <si>
    <t>Boxalud</t>
  </si>
  <si>
    <t>Finalizada</t>
  </si>
  <si>
    <t>Para revision respuesta</t>
  </si>
  <si>
    <t>Para respuesta prestador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</si>
  <si>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</si>
  <si>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</si>
  <si>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</si>
  <si>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</si>
  <si>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</si>
  <si>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</si>
  <si>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</si>
  <si>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</si>
  <si>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 xml:space="preserve"> P. abiertas doc</t>
  </si>
  <si>
    <t>Valor compensacion SAP</t>
  </si>
  <si>
    <t>Retención</t>
  </si>
  <si>
    <t xml:space="preserve">Doc compensacion </t>
  </si>
  <si>
    <t>Fecha de compensacion</t>
  </si>
  <si>
    <t>Valor TF</t>
  </si>
  <si>
    <t>fecha de corte</t>
  </si>
  <si>
    <t>14.06.2024</t>
  </si>
  <si>
    <t>17.06.2024</t>
  </si>
  <si>
    <t>26.08.2024</t>
  </si>
  <si>
    <t>31.07.2024</t>
  </si>
  <si>
    <t>Estado de Factura EPS Agosto 28</t>
  </si>
  <si>
    <t>FACTURA EN PROCESO INTERNO</t>
  </si>
  <si>
    <t>FACTURA PENDIENTE EN PROGRAMACION DE PAGO</t>
  </si>
  <si>
    <t>FACTURA CANCELADA PARCIALMENTE - SALDO PENDIENTE EN PROGRAMACION DE PAGO</t>
  </si>
  <si>
    <t>GLOSA EN PROCESO INTERNO</t>
  </si>
  <si>
    <t>16.09.2024</t>
  </si>
  <si>
    <t>FACTURA CANCELADA</t>
  </si>
  <si>
    <t>GLOSA PENDIENTE POR CONCILIAR</t>
  </si>
  <si>
    <t>FACTURA PENDIENTE EN PROGRAMACION DE PAGO - GLOSA EN PROCESO INTERNO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</si>
  <si>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</si>
  <si>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</si>
  <si>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</si>
  <si>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</si>
  <si>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</si>
  <si>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</si>
  <si>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</si>
  <si>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</si>
  <si>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</si>
  <si>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</si>
  <si>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</si>
  <si>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</si>
  <si>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</si>
  <si>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</si>
  <si>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</si>
  <si>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</si>
  <si>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</si>
  <si>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</si>
  <si>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</si>
  <si>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</si>
  <si>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</si>
  <si>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</si>
  <si>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</si>
  <si>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</si>
  <si>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</si>
  <si>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</si>
  <si>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</si>
  <si>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</si>
  <si>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 </t>
  </si>
  <si>
    <t>Señores: OCCIDENTAL DE INVERSIONES MEDICO QUIRURGICA</t>
  </si>
  <si>
    <t>NIT: 805026250</t>
  </si>
  <si>
    <t>Santiago de Cali, Septiembre 30 del 2024</t>
  </si>
  <si>
    <t>Con Corte al dia: 30/08/2024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</si>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</sst>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6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164" fontId="0" fillId="0" borderId="0" xfId="1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5" fillId="2" borderId="1" xfId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9" fillId="2" borderId="2" xfId="0" applyNumberFormat="1" applyFont="1" applyFill="1" applyBorder="1"/>
    <xf numFmtId="0" fontId="9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6" fontId="11" fillId="0" borderId="0" xfId="2" applyNumberFormat="1" applyFont="1"/>
    <xf numFmtId="166" fontId="5" fillId="0" borderId="1" xfId="2" applyNumberFormat="1" applyFont="1" applyFill="1" applyBorder="1" applyAlignment="1">
      <alignment horizontal="center" vertical="center" wrapText="1"/>
    </xf>
    <xf numFmtId="166" fontId="5" fillId="5" borderId="1" xfId="2" applyNumberFormat="1" applyFont="1" applyFill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center"/>
    </xf>
    <xf numFmtId="166" fontId="12" fillId="0" borderId="0" xfId="2" applyNumberFormat="1" applyFont="1"/>
    <xf numFmtId="0" fontId="12" fillId="6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14" fontId="11" fillId="0" borderId="1" xfId="0" applyNumberFormat="1" applyFont="1" applyBorder="1" applyAlignment="1">
      <alignment horizontal="center"/>
    </xf>
    <xf numFmtId="166" fontId="13" fillId="0" borderId="1" xfId="2" applyNumberFormat="1" applyFont="1" applyBorder="1" applyAlignment="1">
      <alignment horizontal="center" vertical="center" wrapText="1"/>
    </xf>
    <xf numFmtId="166" fontId="11" fillId="0" borderId="1" xfId="2" applyNumberFormat="1" applyFont="1" applyBorder="1"/>
    <xf numFmtId="166" fontId="13" fillId="7" borderId="1" xfId="2" applyNumberFormat="1" applyFont="1" applyFill="1" applyBorder="1" applyAlignment="1">
      <alignment horizontal="center" vertical="center" wrapText="1"/>
    </xf>
    <xf numFmtId="166" fontId="12" fillId="6" borderId="1" xfId="2" applyNumberFormat="1" applyFont="1" applyFill="1" applyBorder="1" applyAlignment="1">
      <alignment horizontal="center" vertical="center" wrapText="1"/>
    </xf>
    <xf numFmtId="166" fontId="13" fillId="8" borderId="1" xfId="2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166" fontId="1" fillId="0" borderId="1" xfId="2" applyNumberFormat="1" applyFont="1" applyBorder="1"/>
    <xf numFmtId="0" fontId="1" fillId="0" borderId="1" xfId="0" applyFont="1" applyBorder="1"/>
    <xf numFmtId="166" fontId="1" fillId="0" borderId="1" xfId="0" applyNumberFormat="1" applyFont="1" applyBorder="1"/>
    <xf numFmtId="3" fontId="11" fillId="0" borderId="1" xfId="0" applyNumberFormat="1" applyFont="1" applyBorder="1"/>
    <xf numFmtId="166" fontId="13" fillId="9" borderId="1" xfId="2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/>
    <xf numFmtId="166" fontId="0" fillId="0" borderId="0" xfId="2" applyNumberFormat="1" applyFont="1"/>
    <xf numFmtId="166" fontId="0" fillId="0" borderId="7" xfId="2" applyNumberFormat="1" applyFont="1" applyBorder="1"/>
    <xf numFmtId="166" fontId="0" fillId="0" borderId="9" xfId="2" applyNumberFormat="1" applyFont="1" applyBorder="1"/>
    <xf numFmtId="166" fontId="0" fillId="0" borderId="12" xfId="2" applyNumberFormat="1" applyFont="1" applyBorder="1"/>
    <xf numFmtId="0" fontId="0" fillId="0" borderId="7" xfId="0" applyBorder="1"/>
    <xf numFmtId="0" fontId="0" fillId="0" borderId="9" xfId="0" applyNumberFormat="1" applyBorder="1"/>
    <xf numFmtId="0" fontId="0" fillId="0" borderId="12" xfId="0" applyNumberFormat="1" applyBorder="1"/>
    <xf numFmtId="0" fontId="0" fillId="0" borderId="13" xfId="0" pivotButton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6" fillId="0" borderId="0" xfId="3" applyFont="1"/>
    <xf numFmtId="0" fontId="16" fillId="0" borderId="5" xfId="3" applyFont="1" applyBorder="1" applyAlignment="1">
      <alignment horizontal="centerContinuous"/>
    </xf>
    <xf numFmtId="0" fontId="16" fillId="0" borderId="7" xfId="3" applyFont="1" applyBorder="1" applyAlignment="1">
      <alignment horizontal="centerContinuous"/>
    </xf>
    <xf numFmtId="0" fontId="17" fillId="0" borderId="5" xfId="3" applyFont="1" applyBorder="1" applyAlignment="1">
      <alignment horizontal="centerContinuous" vertical="center"/>
    </xf>
    <xf numFmtId="0" fontId="17" fillId="0" borderId="6" xfId="3" applyFont="1" applyBorder="1" applyAlignment="1">
      <alignment horizontal="centerContinuous" vertical="center"/>
    </xf>
    <xf numFmtId="0" fontId="17" fillId="0" borderId="7" xfId="3" applyFont="1" applyBorder="1" applyAlignment="1">
      <alignment horizontal="centerContinuous" vertical="center"/>
    </xf>
    <xf numFmtId="0" fontId="17" fillId="0" borderId="13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/>
    </xf>
    <xf numFmtId="0" fontId="16" fillId="0" borderId="9" xfId="3" applyFont="1" applyBorder="1" applyAlignment="1">
      <alignment horizontal="centerContinuous"/>
    </xf>
    <xf numFmtId="0" fontId="17" fillId="0" borderId="10" xfId="3" applyFont="1" applyBorder="1" applyAlignment="1">
      <alignment horizontal="centerContinuous" vertical="center"/>
    </xf>
    <xf numFmtId="0" fontId="17" fillId="0" borderId="11" xfId="3" applyFont="1" applyBorder="1" applyAlignment="1">
      <alignment horizontal="centerContinuous" vertical="center"/>
    </xf>
    <xf numFmtId="0" fontId="17" fillId="0" borderId="12" xfId="3" applyFont="1" applyBorder="1" applyAlignment="1">
      <alignment horizontal="centerContinuous" vertical="center"/>
    </xf>
    <xf numFmtId="0" fontId="17" fillId="0" borderId="15" xfId="3" applyFont="1" applyBorder="1" applyAlignment="1">
      <alignment horizontal="centerContinuous" vertical="center"/>
    </xf>
    <xf numFmtId="0" fontId="17" fillId="0" borderId="8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9" xfId="3" applyFont="1" applyBorder="1" applyAlignment="1">
      <alignment horizontal="centerContinuous" vertical="center"/>
    </xf>
    <xf numFmtId="0" fontId="17" fillId="0" borderId="14" xfId="3" applyFont="1" applyBorder="1" applyAlignment="1">
      <alignment horizontal="centerContinuous" vertical="center"/>
    </xf>
    <xf numFmtId="0" fontId="16" fillId="0" borderId="10" xfId="3" applyFont="1" applyBorder="1" applyAlignment="1">
      <alignment horizontal="centerContinuous"/>
    </xf>
    <xf numFmtId="0" fontId="16" fillId="0" borderId="12" xfId="3" applyFont="1" applyBorder="1" applyAlignment="1">
      <alignment horizontal="centerContinuous"/>
    </xf>
    <xf numFmtId="0" fontId="16" fillId="0" borderId="8" xfId="3" applyFont="1" applyBorder="1"/>
    <xf numFmtId="0" fontId="16" fillId="0" borderId="9" xfId="3" applyFont="1" applyBorder="1"/>
    <xf numFmtId="0" fontId="17" fillId="0" borderId="0" xfId="3" applyFont="1"/>
    <xf numFmtId="14" fontId="16" fillId="0" borderId="0" xfId="3" applyNumberFormat="1" applyFont="1"/>
    <xf numFmtId="169" fontId="16" fillId="0" borderId="0" xfId="3" applyNumberFormat="1" applyFont="1"/>
    <xf numFmtId="0" fontId="10" fillId="0" borderId="0" xfId="3" applyFont="1"/>
    <xf numFmtId="14" fontId="16" fillId="0" borderId="0" xfId="3" applyNumberFormat="1" applyFont="1" applyAlignment="1">
      <alignment horizontal="left"/>
    </xf>
    <xf numFmtId="0" fontId="18" fillId="0" borderId="0" xfId="3" applyFont="1" applyAlignment="1">
      <alignment horizontal="center"/>
    </xf>
    <xf numFmtId="171" fontId="18" fillId="0" borderId="0" xfId="4" applyNumberFormat="1" applyFont="1" applyAlignment="1">
      <alignment horizontal="center"/>
    </xf>
    <xf numFmtId="172" fontId="18" fillId="0" borderId="0" xfId="5" applyNumberFormat="1" applyFont="1" applyAlignment="1">
      <alignment horizontal="right"/>
    </xf>
    <xf numFmtId="172" fontId="16" fillId="0" borderId="0" xfId="5" applyNumberFormat="1" applyFont="1"/>
    <xf numFmtId="171" fontId="10" fillId="0" borderId="0" xfId="4" applyNumberFormat="1" applyFont="1" applyAlignment="1">
      <alignment horizontal="center"/>
    </xf>
    <xf numFmtId="172" fontId="10" fillId="0" borderId="0" xfId="5" applyNumberFormat="1" applyFont="1" applyAlignment="1">
      <alignment horizontal="right"/>
    </xf>
    <xf numFmtId="171" fontId="16" fillId="0" borderId="0" xfId="4" applyNumberFormat="1" applyFont="1" applyAlignment="1">
      <alignment horizontal="center"/>
    </xf>
    <xf numFmtId="172" fontId="16" fillId="0" borderId="0" xfId="5" applyNumberFormat="1" applyFont="1" applyAlignment="1">
      <alignment horizontal="right"/>
    </xf>
    <xf numFmtId="172" fontId="16" fillId="0" borderId="0" xfId="3" applyNumberFormat="1" applyFont="1"/>
    <xf numFmtId="171" fontId="16" fillId="0" borderId="11" xfId="4" applyNumberFormat="1" applyFont="1" applyBorder="1" applyAlignment="1">
      <alignment horizontal="center"/>
    </xf>
    <xf numFmtId="172" fontId="16" fillId="0" borderId="11" xfId="5" applyNumberFormat="1" applyFont="1" applyBorder="1" applyAlignment="1">
      <alignment horizontal="right"/>
    </xf>
    <xf numFmtId="171" fontId="17" fillId="0" borderId="0" xfId="5" applyNumberFormat="1" applyFont="1" applyAlignment="1">
      <alignment horizontal="right"/>
    </xf>
    <xf numFmtId="172" fontId="17" fillId="0" borderId="0" xfId="5" applyNumberFormat="1" applyFont="1" applyAlignment="1">
      <alignment horizontal="right"/>
    </xf>
    <xf numFmtId="0" fontId="18" fillId="0" borderId="0" xfId="3" applyFont="1"/>
    <xf numFmtId="171" fontId="10" fillId="0" borderId="11" xfId="4" applyNumberFormat="1" applyFont="1" applyBorder="1" applyAlignment="1">
      <alignment horizontal="center"/>
    </xf>
    <xf numFmtId="172" fontId="10" fillId="0" borderId="11" xfId="5" applyNumberFormat="1" applyFont="1" applyBorder="1" applyAlignment="1">
      <alignment horizontal="right"/>
    </xf>
    <xf numFmtId="0" fontId="10" fillId="0" borderId="9" xfId="3" applyFont="1" applyBorder="1"/>
    <xf numFmtId="171" fontId="10" fillId="0" borderId="0" xfId="5" applyNumberFormat="1" applyFont="1" applyAlignment="1">
      <alignment horizontal="right"/>
    </xf>
    <xf numFmtId="171" fontId="18" fillId="0" borderId="16" xfId="4" applyNumberFormat="1" applyFont="1" applyBorder="1" applyAlignment="1">
      <alignment horizontal="center"/>
    </xf>
    <xf numFmtId="172" fontId="18" fillId="0" borderId="16" xfId="5" applyNumberFormat="1" applyFont="1" applyBorder="1" applyAlignment="1">
      <alignment horizontal="right"/>
    </xf>
    <xf numFmtId="173" fontId="10" fillId="0" borderId="0" xfId="3" applyNumberFormat="1" applyFont="1"/>
    <xf numFmtId="170" fontId="10" fillId="0" borderId="0" xfId="4" applyFont="1"/>
    <xf numFmtId="172" fontId="10" fillId="0" borderId="0" xfId="5" applyNumberFormat="1" applyFont="1"/>
    <xf numFmtId="173" fontId="18" fillId="0" borderId="11" xfId="3" applyNumberFormat="1" applyFont="1" applyBorder="1"/>
    <xf numFmtId="173" fontId="10" fillId="0" borderId="11" xfId="3" applyNumberFormat="1" applyFont="1" applyBorder="1"/>
    <xf numFmtId="170" fontId="18" fillId="0" borderId="11" xfId="4" applyFont="1" applyBorder="1"/>
    <xf numFmtId="172" fontId="10" fillId="0" borderId="11" xfId="5" applyNumberFormat="1" applyFont="1" applyBorder="1"/>
    <xf numFmtId="173" fontId="18" fillId="0" borderId="0" xfId="3" applyNumberFormat="1" applyFont="1"/>
    <xf numFmtId="0" fontId="19" fillId="0" borderId="0" xfId="3" applyFont="1" applyAlignment="1">
      <alignment horizontal="center" vertical="center" wrapText="1"/>
    </xf>
    <xf numFmtId="0" fontId="16" fillId="0" borderId="10" xfId="3" applyFont="1" applyBorder="1"/>
    <xf numFmtId="0" fontId="16" fillId="0" borderId="11" xfId="3" applyFont="1" applyBorder="1"/>
    <xf numFmtId="173" fontId="16" fillId="0" borderId="11" xfId="3" applyNumberFormat="1" applyFont="1" applyBorder="1"/>
    <xf numFmtId="0" fontId="16" fillId="0" borderId="12" xfId="3" applyFont="1" applyBorder="1"/>
    <xf numFmtId="0" fontId="0" fillId="0" borderId="0" xfId="3" applyFont="1"/>
    <xf numFmtId="0" fontId="10" fillId="0" borderId="5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8" fillId="0" borderId="5" xfId="3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0" borderId="7" xfId="3" applyFont="1" applyBorder="1" applyAlignment="1">
      <alignment horizontal="center" vertical="center"/>
    </xf>
    <xf numFmtId="0" fontId="18" fillId="0" borderId="13" xfId="3" applyFont="1" applyBorder="1" applyAlignment="1">
      <alignment horizontal="center" vertical="center"/>
    </xf>
    <xf numFmtId="0" fontId="1" fillId="0" borderId="0" xfId="6"/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8" fillId="0" borderId="17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9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/>
    </xf>
    <xf numFmtId="0" fontId="10" fillId="0" borderId="8" xfId="3" applyFont="1" applyBorder="1"/>
    <xf numFmtId="169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6" fontId="18" fillId="0" borderId="0" xfId="7" applyNumberFormat="1" applyFont="1"/>
    <xf numFmtId="174" fontId="18" fillId="0" borderId="0" xfId="7" applyNumberFormat="1" applyFont="1" applyAlignment="1">
      <alignment horizontal="right"/>
    </xf>
    <xf numFmtId="166" fontId="10" fillId="0" borderId="0" xfId="7" applyNumberFormat="1" applyFont="1" applyAlignment="1">
      <alignment horizontal="center"/>
    </xf>
    <xf numFmtId="174" fontId="10" fillId="0" borderId="0" xfId="7" applyNumberFormat="1" applyFont="1" applyAlignment="1">
      <alignment horizontal="right"/>
    </xf>
    <xf numFmtId="166" fontId="10" fillId="0" borderId="3" xfId="7" applyNumberFormat="1" applyFont="1" applyBorder="1" applyAlignment="1">
      <alignment horizontal="center"/>
    </xf>
    <xf numFmtId="174" fontId="10" fillId="0" borderId="3" xfId="7" applyNumberFormat="1" applyFont="1" applyBorder="1" applyAlignment="1">
      <alignment horizontal="right"/>
    </xf>
    <xf numFmtId="166" fontId="10" fillId="0" borderId="16" xfId="7" applyNumberFormat="1" applyFont="1" applyBorder="1" applyAlignment="1">
      <alignment horizontal="center"/>
    </xf>
    <xf numFmtId="174" fontId="10" fillId="0" borderId="16" xfId="7" applyNumberFormat="1" applyFont="1" applyBorder="1" applyAlignment="1">
      <alignment horizontal="right"/>
    </xf>
    <xf numFmtId="173" fontId="10" fillId="0" borderId="0" xfId="3" applyNumberFormat="1" applyFont="1" applyAlignment="1">
      <alignment horizontal="right"/>
    </xf>
    <xf numFmtId="0" fontId="19" fillId="0" borderId="0" xfId="6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0" fontId="10" fillId="0" borderId="12" xfId="3" applyFont="1" applyBorder="1"/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31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7.368417708334" createdVersion="5" refreshedVersion="5" minRefreshableVersion="3" recordCount="40">
  <cacheSource type="worksheet">
    <worksheetSource ref="A2:AL42" sheet="ESTADO DE CADA FACTURA"/>
  </cacheSource>
  <cacheFields count="38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2609" maxValue="297842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4-05-02T07:00:00" maxDate="2024-09-02T07:00:00"/>
    </cacheField>
    <cacheField name="IPS Valor Factura" numFmtId="166">
      <sharedItems containsSemiMixedTypes="0" containsString="0" containsNumber="1" containsInteger="1" minValue="212400" maxValue="84467197"/>
    </cacheField>
    <cacheField name="IPS Saldo Factura" numFmtId="166">
      <sharedItems containsSemiMixedTypes="0" containsString="0" containsNumber="1" containsInteger="1" minValue="212400" maxValue="84467197"/>
    </cacheField>
    <cacheField name="Tipo de Contrato" numFmtId="0">
      <sharedItems/>
    </cacheField>
    <cacheField name="Sede/Ciudad" numFmtId="0">
      <sharedItems/>
    </cacheField>
    <cacheField name="Tipo de Prestación" numFmtId="0">
      <sharedItems/>
    </cacheField>
    <cacheField name="Número de Contrato" numFmtId="0">
      <sharedItems/>
    </cacheField>
    <cacheField name="Estado de Factura EPS Septiembre 30" numFmtId="0">
      <sharedItems count="5">
        <s v="FACTURA PENDIENTE EN PROGRAMACION DE PAGO"/>
        <s v="FACTURA PENDIENTE EN PROGRAMACION DE PAGO - GLOSA EN PROCESO INTERNO"/>
        <s v="FACTURA CANCELADA"/>
        <s v="GLOSA PENDIENTE POR CONCILIAR"/>
        <s v="GLOSA EN PROCESO INTERNO"/>
      </sharedItems>
    </cacheField>
    <cacheField name="Boxalud" numFmtId="0">
      <sharedItems/>
    </cacheField>
    <cacheField name="Estado de Factura EPS Agosto 28" numFmtId="0">
      <sharedItems/>
    </cacheField>
    <cacheField name="Valor Total Bruto" numFmtId="166">
      <sharedItems containsSemiMixedTypes="0" containsString="0" containsNumber="1" containsInteger="1" minValue="240000" maxValue="92170747"/>
    </cacheField>
    <cacheField name="Valor Radicado" numFmtId="166">
      <sharedItems containsSemiMixedTypes="0" containsString="0" containsNumber="1" containsInteger="1" minValue="240000" maxValue="92170747"/>
    </cacheField>
    <cacheField name="Valor Glosa Aceptada" numFmtId="166">
      <sharedItems containsSemiMixedTypes="0" containsString="0" containsNumber="1" containsInteger="1" minValue="0" maxValue="4722000"/>
    </cacheField>
    <cacheField name="Valor Nota Credito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6771500"/>
    </cacheField>
    <cacheField name="Observacion objeccion" numFmtId="166">
      <sharedItems containsNonDate="0" containsString="0" containsBlank="1"/>
    </cacheField>
    <cacheField name="Valor Pagar" numFmtId="166">
      <sharedItems containsSemiMixedTypes="0" containsString="0" containsNumber="1" containsInteger="1" minValue="207600" maxValue="82626782"/>
    </cacheField>
    <cacheField name="Por pagar SAP" numFmtId="166">
      <sharedItems containsSemiMixedTypes="0" containsString="0" containsNumber="1" containsInteger="1" minValue="0" maxValue="57052930"/>
    </cacheField>
    <cacheField name=" P. abiertas doc" numFmtId="0">
      <sharedItems containsString="0" containsBlank="1" containsNumber="1" containsInteger="1" minValue="136601158" maxValue="4800064675"/>
    </cacheField>
    <cacheField name="Valor compensacion SAP" numFmtId="0">
      <sharedItems containsString="0" containsBlank="1" containsNumber="1" containsInteger="1" minValue="11024500" maxValue="82626782"/>
    </cacheField>
    <cacheField name="Retención" numFmtId="0">
      <sharedItems containsString="0" containsBlank="1" containsNumber="1" containsInteger="1" minValue="0" maxValue="1843415"/>
    </cacheField>
    <cacheField name="Doc compensacion " numFmtId="0">
      <sharedItems containsString="0" containsBlank="1" containsNumber="1" containsInteger="1" minValue="2201519486" maxValue="4800064675"/>
    </cacheField>
    <cacheField name="Fecha de compensacion" numFmtId="0">
      <sharedItems containsBlank="1"/>
    </cacheField>
    <cacheField name="Valor TF" numFmtId="0">
      <sharedItems containsString="0" containsBlank="1" containsNumber="1" containsInteger="1" minValue="22818568" maxValue="147905954"/>
    </cacheField>
    <cacheField name="Valor compensacion SAP2" numFmtId="0">
      <sharedItems containsString="0" containsBlank="1" containsNumber="1" containsInteger="1" minValue="1019200" maxValue="1019200"/>
    </cacheField>
    <cacheField name="Retención2" numFmtId="0">
      <sharedItems containsString="0" containsBlank="1" containsNumber="1" containsInteger="1" minValue="20800" maxValue="20800"/>
    </cacheField>
    <cacheField name="Doc compensacion 2" numFmtId="0">
      <sharedItems containsString="0" containsBlank="1" containsNumber="1" containsInteger="1" minValue="2201548375" maxValue="2201548375"/>
    </cacheField>
    <cacheField name="Fecha de compensacion2" numFmtId="0">
      <sharedItems containsBlank="1"/>
    </cacheField>
    <cacheField name="Valor TF2" numFmtId="0">
      <sharedItems containsString="0" containsBlank="1" containsNumber="1" containsInteger="1" minValue="147905954" maxValue="147905954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n v="805026250"/>
    <s v="OCCIDENTAL DE INVERSIONES MEDICO QUIRURGICA"/>
    <s v="FE"/>
    <n v="297842"/>
    <s v="FE297842"/>
    <s v="805026250_FE297842"/>
    <s v="27/08/2024"/>
    <s v="02/09/2024"/>
    <d v="2024-09-02T07:00:00"/>
    <n v="11878100"/>
    <n v="11878100"/>
    <s v="Evento"/>
    <s v="Cali"/>
    <s v="Ambulatorio"/>
    <s v="CNT-2024-19"/>
    <x v="0"/>
    <s v="Finalizada"/>
    <e v="#N/A"/>
    <n v="11924000"/>
    <n v="11924000"/>
    <n v="2361000"/>
    <n v="0"/>
    <n v="0"/>
    <m/>
    <n v="9325840"/>
    <n v="0"/>
    <m/>
    <m/>
    <m/>
    <m/>
    <m/>
    <m/>
    <m/>
    <m/>
    <m/>
    <m/>
    <m/>
    <d v="2024-08-30T00:00:00"/>
  </r>
  <r>
    <n v="805026250"/>
    <s v="OCCIDENTAL DE INVERSIONES MEDICO QUIRURGICA"/>
    <s v="FE"/>
    <n v="297041"/>
    <s v="FE297041"/>
    <s v="805026250_FE297041"/>
    <s v="09/08/2024"/>
    <s v="02/09/2024"/>
    <d v="2024-09-02T07:00:00"/>
    <n v="3009100"/>
    <n v="3009100"/>
    <s v="Evento"/>
    <s v="Cali"/>
    <s v="Ambulatorio"/>
    <s v="CNT-2024-19"/>
    <x v="0"/>
    <s v="Finalizada"/>
    <e v="#N/A"/>
    <n v="3055000"/>
    <n v="3055000"/>
    <n v="0"/>
    <n v="0"/>
    <n v="0"/>
    <m/>
    <n v="2948000"/>
    <n v="0"/>
    <m/>
    <m/>
    <m/>
    <m/>
    <m/>
    <m/>
    <m/>
    <m/>
    <m/>
    <m/>
    <m/>
    <d v="2024-08-30T00:00:00"/>
  </r>
  <r>
    <n v="805026250"/>
    <s v="OCCIDENTAL DE INVERSIONES MEDICO QUIRURGICA"/>
    <s v="FE"/>
    <n v="297837"/>
    <s v="FE297837"/>
    <s v="805026250_FE297837"/>
    <s v="27/08/2024"/>
    <s v="02/09/2024"/>
    <d v="2024-09-02T07:00:00"/>
    <n v="29962100"/>
    <n v="29962100"/>
    <s v="Evento"/>
    <s v="Cali"/>
    <s v="Ambulatorio"/>
    <s v="CNT-2024-19"/>
    <x v="0"/>
    <s v="Finalizada"/>
    <e v="#N/A"/>
    <n v="30941700"/>
    <n v="30941700"/>
    <n v="4722000"/>
    <n v="0"/>
    <n v="0"/>
    <m/>
    <n v="24715706"/>
    <n v="0"/>
    <m/>
    <m/>
    <m/>
    <m/>
    <m/>
    <m/>
    <m/>
    <m/>
    <m/>
    <m/>
    <m/>
    <d v="2024-08-30T00:00:00"/>
  </r>
  <r>
    <n v="805026250"/>
    <s v="OCCIDENTAL DE INVERSIONES MEDICO QUIRURGICA"/>
    <s v="FE"/>
    <n v="297036"/>
    <s v="FE297036"/>
    <s v="805026250_FE297036"/>
    <s v="09/08/2024"/>
    <s v="02/09/2024"/>
    <d v="2024-09-02T07:00:00"/>
    <n v="15069300"/>
    <n v="15069300"/>
    <s v="Evento"/>
    <s v="Cali"/>
    <s v="Ambulatorio"/>
    <s v="CNT-2024-19"/>
    <x v="0"/>
    <s v="Finalizada"/>
    <e v="#N/A"/>
    <n v="15802000"/>
    <n v="15802000"/>
    <n v="0"/>
    <n v="0"/>
    <n v="0"/>
    <m/>
    <n v="14753260"/>
    <n v="0"/>
    <m/>
    <m/>
    <m/>
    <m/>
    <m/>
    <m/>
    <m/>
    <m/>
    <m/>
    <m/>
    <m/>
    <d v="2024-08-30T00:00:00"/>
  </r>
  <r>
    <n v="805026250"/>
    <s v="OCCIDENTAL DE INVERSIONES MEDICO QUIRURGICA"/>
    <s v="FE"/>
    <n v="296703"/>
    <s v="FE296703"/>
    <s v="805026250_FE296703"/>
    <s v="31/07/2024"/>
    <s v="02/08/2024"/>
    <d v="2024-08-02T14:44:57"/>
    <n v="3127600"/>
    <n v="3127600"/>
    <s v="Evento"/>
    <s v="Cali"/>
    <s v="Ambulatorio"/>
    <s v="CNT-2024-19"/>
    <x v="0"/>
    <s v="Finalizada"/>
    <e v="#N/A"/>
    <n v="3232000"/>
    <n v="3232000"/>
    <n v="0"/>
    <n v="0"/>
    <n v="0"/>
    <m/>
    <n v="3062960"/>
    <n v="3062960"/>
    <n v="1222508062"/>
    <m/>
    <m/>
    <m/>
    <m/>
    <m/>
    <m/>
    <m/>
    <m/>
    <m/>
    <m/>
    <d v="2024-08-30T00:00:00"/>
  </r>
  <r>
    <n v="805026250"/>
    <s v="OCCIDENTAL DE INVERSIONES MEDICO QUIRURGICA"/>
    <s v="FE"/>
    <n v="295960"/>
    <s v="FE295960"/>
    <s v="805026250_FE295960"/>
    <s v="18/07/2024"/>
    <s v="19/07/2024"/>
    <d v="2024-08-01T07:00:00"/>
    <n v="11193700"/>
    <n v="11193700"/>
    <s v="Evento"/>
    <s v="Cali"/>
    <s v="Ambulatorio"/>
    <s v="CNT-2024-19"/>
    <x v="0"/>
    <s v="Finalizada"/>
    <s v="FACTURA EN PROCESO INTERNO"/>
    <n v="11363600"/>
    <n v="11363600"/>
    <n v="0"/>
    <n v="0"/>
    <n v="0"/>
    <m/>
    <n v="10966428"/>
    <n v="10966428"/>
    <n v="1222508110"/>
    <m/>
    <m/>
    <m/>
    <m/>
    <m/>
    <m/>
    <m/>
    <m/>
    <m/>
    <m/>
    <d v="2024-08-30T00:00:00"/>
  </r>
  <r>
    <n v="805026250"/>
    <s v="OCCIDENTAL DE INVERSIONES MEDICO QUIRURGICA"/>
    <s v="FE"/>
    <n v="296704"/>
    <s v="FE296704"/>
    <s v="805026250_FE296704"/>
    <s v="31/07/2024"/>
    <s v="02/08/2024"/>
    <d v="2024-08-02T17:53:25"/>
    <n v="3498000"/>
    <n v="3498000"/>
    <s v="Evento"/>
    <s v="Cali"/>
    <s v="Ambulatorio"/>
    <s v="CNT-2024-19"/>
    <x v="0"/>
    <s v="Finalizada"/>
    <e v="#N/A"/>
    <n v="3498000"/>
    <n v="3498000"/>
    <n v="0"/>
    <n v="0"/>
    <n v="0"/>
    <m/>
    <n v="3428040"/>
    <n v="3428040"/>
    <n v="1222508060"/>
    <m/>
    <m/>
    <m/>
    <m/>
    <m/>
    <m/>
    <m/>
    <m/>
    <m/>
    <m/>
    <d v="2024-08-30T00:00:00"/>
  </r>
  <r>
    <n v="805026250"/>
    <s v="OCCIDENTAL DE INVERSIONES MEDICO QUIRURGICA"/>
    <s v="FE"/>
    <n v="296696"/>
    <s v="FE296696"/>
    <s v="805026250_FE296696"/>
    <s v="31/07/2024"/>
    <s v="02/08/2024"/>
    <d v="2024-08-02T14:28:37"/>
    <n v="212400"/>
    <n v="212400"/>
    <s v="Evento"/>
    <s v="Cali"/>
    <s v="Ambulatorio"/>
    <s v="CNT-2024-19"/>
    <x v="0"/>
    <s v="Finalizada"/>
    <e v="#N/A"/>
    <n v="240000"/>
    <n v="240000"/>
    <n v="0"/>
    <n v="0"/>
    <n v="0"/>
    <m/>
    <n v="207600"/>
    <n v="207600"/>
    <n v="1222508063"/>
    <m/>
    <m/>
    <m/>
    <m/>
    <m/>
    <m/>
    <m/>
    <m/>
    <m/>
    <m/>
    <d v="2024-08-30T00:00:00"/>
  </r>
  <r>
    <n v="805026250"/>
    <s v="OCCIDENTAL DE INVERSIONES MEDICO QUIRURGICA"/>
    <s v="FE"/>
    <n v="296532"/>
    <s v="FE296532"/>
    <s v="805026250_FE296532"/>
    <s v="30/07/2024"/>
    <s v="02/08/2024"/>
    <d v="2024-08-02T11:39:23"/>
    <n v="58249500"/>
    <n v="58249500"/>
    <s v="Evento"/>
    <s v="Cali"/>
    <s v="Ambulatorio"/>
    <s v="CNT-2024-19"/>
    <x v="0"/>
    <s v="Finalizada"/>
    <e v="#N/A"/>
    <n v="59828500"/>
    <n v="59828500"/>
    <n v="0"/>
    <n v="0"/>
    <n v="0"/>
    <m/>
    <n v="57052930"/>
    <n v="57052930"/>
    <n v="1222502466"/>
    <m/>
    <m/>
    <m/>
    <m/>
    <m/>
    <m/>
    <m/>
    <m/>
    <m/>
    <m/>
    <d v="2024-08-30T00:00:00"/>
  </r>
  <r>
    <n v="805026250"/>
    <s v="OCCIDENTAL DE INVERSIONES MEDICO QUIRURGICA"/>
    <s v="FE"/>
    <n v="296325"/>
    <s v="FE296325"/>
    <s v="805026250_FE296325"/>
    <s v="26/07/2024"/>
    <s v="02/08/2024"/>
    <d v="2024-08-02T10:55:32"/>
    <n v="8069779"/>
    <n v="8069779"/>
    <s v="Evento"/>
    <s v="Cali"/>
    <s v="Ambulatorio"/>
    <s v="CNT-2024-19"/>
    <x v="0"/>
    <s v="Finalizada"/>
    <e v="#N/A"/>
    <n v="8097079"/>
    <n v="8097079"/>
    <n v="0"/>
    <n v="0"/>
    <n v="0"/>
    <m/>
    <n v="7907837"/>
    <n v="7907837"/>
    <n v="1222502538"/>
    <m/>
    <m/>
    <m/>
    <m/>
    <m/>
    <m/>
    <m/>
    <m/>
    <m/>
    <m/>
    <d v="2024-08-30T00:00:00"/>
  </r>
  <r>
    <n v="805026250"/>
    <s v="OCCIDENTAL DE INVERSIONES MEDICO QUIRURGICA"/>
    <s v="FE"/>
    <n v="295959"/>
    <s v="FE295959"/>
    <s v="805026250_FE295959"/>
    <s v="18/07/2024"/>
    <s v="19/07/2024"/>
    <d v="2024-08-01T07:00:00"/>
    <n v="20196201"/>
    <n v="20196201"/>
    <s v="Evento"/>
    <s v="Cali"/>
    <s v="Ambulatorio"/>
    <s v="CNT-2024-19"/>
    <x v="0"/>
    <s v="Finalizada"/>
    <s v="FACTURA EN PROCESO INTERNO"/>
    <n v="21303101"/>
    <n v="21303101"/>
    <n v="0"/>
    <n v="0"/>
    <n v="0"/>
    <m/>
    <n v="19770139"/>
    <n v="19770139"/>
    <n v="1222502543"/>
    <m/>
    <m/>
    <m/>
    <m/>
    <m/>
    <m/>
    <m/>
    <m/>
    <m/>
    <m/>
    <d v="2024-08-30T00:00:00"/>
  </r>
  <r>
    <n v="805026250"/>
    <s v="OCCIDENTAL DE INVERSIONES MEDICO QUIRURGICA"/>
    <s v="FE"/>
    <n v="295937"/>
    <s v="FE295937"/>
    <s v="805026250_FE295937"/>
    <s v="17/07/2024"/>
    <s v="19/07/2024"/>
    <d v="2024-08-01T07:00:00"/>
    <n v="25672000"/>
    <n v="25672000"/>
    <s v="Evento"/>
    <s v="Cali"/>
    <s v="Ambulatorio"/>
    <s v="CNT-2024-19"/>
    <x v="0"/>
    <s v="Finalizada"/>
    <s v="FACTURA EN PROCESO INTERNO"/>
    <n v="26672000"/>
    <n v="26672000"/>
    <n v="828000"/>
    <n v="0"/>
    <n v="0"/>
    <m/>
    <n v="24327120"/>
    <n v="24327120"/>
    <n v="1222508194"/>
    <m/>
    <m/>
    <m/>
    <m/>
    <m/>
    <m/>
    <m/>
    <m/>
    <m/>
    <m/>
    <d v="2024-08-30T00:00:00"/>
  </r>
  <r>
    <n v="805026250"/>
    <s v="OCCIDENTAL DE INVERSIONES MEDICO QUIRURGICA"/>
    <s v="FE"/>
    <n v="295923"/>
    <s v="FE295923"/>
    <s v="805026250_FE295923"/>
    <s v="17/07/2024"/>
    <s v="19/07/2024"/>
    <d v="2024-08-01T07:00:00"/>
    <n v="13597500"/>
    <n v="13597500"/>
    <s v="Evento"/>
    <s v="Cali"/>
    <s v="Ambulatorio"/>
    <s v="CNT-2024-19"/>
    <x v="1"/>
    <s v="Para revision respuesta"/>
    <s v="FACTURA EN PROCESO INTERNO"/>
    <n v="13629000"/>
    <n v="13629000"/>
    <n v="0"/>
    <n v="0"/>
    <n v="1947000"/>
    <m/>
    <n v="11416860"/>
    <n v="11416860"/>
    <n v="1222508175"/>
    <m/>
    <m/>
    <m/>
    <m/>
    <m/>
    <m/>
    <m/>
    <m/>
    <m/>
    <m/>
    <d v="2024-08-30T00:00:00"/>
  </r>
  <r>
    <n v="805026250"/>
    <s v="OCCIDENTAL DE INVERSIONES MEDICO QUIRURGICA"/>
    <s v="FE"/>
    <n v="295285"/>
    <s v="FE295285"/>
    <s v="805026250_FE295285"/>
    <s v="03/07/2024"/>
    <s v="18/07/2024"/>
    <d v="2024-08-01T07:00:00"/>
    <n v="30718690"/>
    <n v="30718690"/>
    <s v="Evento"/>
    <s v="Cali"/>
    <s v="Ambulatorio"/>
    <s v="CNT-2024-19"/>
    <x v="0"/>
    <s v="Finalizada"/>
    <s v="FACTURA EN PROCESO INTERNO"/>
    <n v="31730100"/>
    <n v="31730100"/>
    <n v="0"/>
    <n v="0"/>
    <n v="0"/>
    <m/>
    <n v="30084088"/>
    <n v="30084088"/>
    <n v="1222508202"/>
    <m/>
    <m/>
    <m/>
    <m/>
    <m/>
    <m/>
    <m/>
    <m/>
    <m/>
    <m/>
    <d v="2024-08-30T00:00:00"/>
  </r>
  <r>
    <n v="805026250"/>
    <s v="OCCIDENTAL DE INVERSIONES MEDICO QUIRURGICA"/>
    <s v="FE"/>
    <n v="295485"/>
    <s v="FE295485"/>
    <s v="805026250_FE295485"/>
    <s v="08/07/2024"/>
    <s v="15/07/2024"/>
    <d v="2024-07-15T15:15:42"/>
    <n v="19339200"/>
    <n v="19339200"/>
    <s v="Evento"/>
    <s v="Cali"/>
    <s v="Ambulatorio"/>
    <s v="CNT-2024-19"/>
    <x v="0"/>
    <s v="Finalizada"/>
    <s v="FACTURA PENDIENTE EN PROGRAMACION DE PAGO"/>
    <n v="19742200"/>
    <n v="19742200"/>
    <n v="0"/>
    <n v="0"/>
    <n v="0"/>
    <m/>
    <n v="18944356"/>
    <n v="18944356"/>
    <n v="1222478438"/>
    <m/>
    <m/>
    <m/>
    <m/>
    <m/>
    <m/>
    <m/>
    <m/>
    <m/>
    <m/>
    <d v="2024-08-30T00:00:00"/>
  </r>
  <r>
    <n v="805026250"/>
    <s v="OCCIDENTAL DE INVERSIONES MEDICO QUIRURGICA"/>
    <s v="FE"/>
    <n v="295283"/>
    <s v="FE295283"/>
    <s v="805026250_FE295283"/>
    <s v="03/07/2024"/>
    <s v="08/07/2024"/>
    <d v="2024-07-08T10:45:56"/>
    <n v="7710200"/>
    <n v="7710200"/>
    <s v="Evento"/>
    <s v="Cali"/>
    <s v="Ambulatorio"/>
    <s v="CNT-2024-19"/>
    <x v="0"/>
    <s v="Finalizada"/>
    <s v="FACTURA PENDIENTE EN PROGRAMACION DE PAGO"/>
    <n v="7834200"/>
    <n v="7834200"/>
    <n v="0"/>
    <n v="0"/>
    <n v="0"/>
    <m/>
    <n v="7553516"/>
    <n v="7553516"/>
    <n v="1222479079"/>
    <m/>
    <m/>
    <m/>
    <m/>
    <m/>
    <m/>
    <m/>
    <m/>
    <m/>
    <m/>
    <d v="2024-08-30T00:00:00"/>
  </r>
  <r>
    <n v="805026250"/>
    <s v="OCCIDENTAL DE INVERSIONES MEDICO QUIRURGICA"/>
    <s v="FE"/>
    <n v="295027"/>
    <s v="FE295027"/>
    <s v="805026250_FE295027"/>
    <s v="25/06/2024"/>
    <s v="08/07/2024"/>
    <d v="2024-07-08T11:48:53"/>
    <n v="1864000"/>
    <n v="1864000"/>
    <s v="Evento"/>
    <s v="Cali"/>
    <s v="Ambulatorio"/>
    <s v="CNT-2024-19"/>
    <x v="0"/>
    <s v="Finalizada"/>
    <s v="FACTURA PENDIENTE EN PROGRAMACION DE PAGO"/>
    <n v="1988000"/>
    <n v="1988000"/>
    <n v="0"/>
    <n v="0"/>
    <n v="0"/>
    <m/>
    <n v="1824240"/>
    <n v="1824240"/>
    <n v="1222479080"/>
    <m/>
    <m/>
    <m/>
    <m/>
    <m/>
    <m/>
    <m/>
    <m/>
    <m/>
    <m/>
    <d v="2024-08-30T00:00:00"/>
  </r>
  <r>
    <n v="805026250"/>
    <s v="OCCIDENTAL DE INVERSIONES MEDICO QUIRURGICA"/>
    <s v="FE"/>
    <n v="294869"/>
    <s v="FE294869"/>
    <s v="805026250_FE294869"/>
    <s v="20/06/2024"/>
    <s v="21/06/2024"/>
    <d v="2024-07-02T07:00:00"/>
    <n v="544000"/>
    <n v="544000"/>
    <s v="Evento"/>
    <s v="Cali"/>
    <s v="Ambulatorio"/>
    <s v="CNT-2024-19"/>
    <x v="0"/>
    <s v="Finalizada"/>
    <s v="FACTURA PENDIENTE EN PROGRAMACION DE PAGO"/>
    <n v="544000"/>
    <n v="544000"/>
    <n v="0"/>
    <n v="0"/>
    <n v="0"/>
    <m/>
    <n v="533120"/>
    <n v="533120"/>
    <n v="1222479070"/>
    <m/>
    <m/>
    <m/>
    <m/>
    <m/>
    <m/>
    <m/>
    <m/>
    <m/>
    <m/>
    <d v="2024-08-30T00:00:00"/>
  </r>
  <r>
    <n v="805026250"/>
    <s v="OCCIDENTAL DE INVERSIONES MEDICO QUIRURGICA"/>
    <s v="FE"/>
    <n v="294776"/>
    <s v="FE294776"/>
    <s v="805026250_FE294776"/>
    <s v="19/06/2024"/>
    <s v="21/06/2024"/>
    <d v="2024-07-02T07:00:00"/>
    <n v="6662700"/>
    <n v="6662700"/>
    <s v="Evento"/>
    <s v="Cali"/>
    <s v="Ambulatorio"/>
    <s v="CNT-2024-19"/>
    <x v="0"/>
    <s v="Finalizada"/>
    <s v="FACTURA PENDIENTE EN PROGRAMACION DE PAGO"/>
    <n v="6662702"/>
    <n v="6662702"/>
    <n v="0"/>
    <n v="0"/>
    <n v="0"/>
    <m/>
    <n v="6529448"/>
    <n v="6529448"/>
    <n v="1222479085"/>
    <m/>
    <m/>
    <m/>
    <m/>
    <m/>
    <m/>
    <m/>
    <m/>
    <m/>
    <m/>
    <d v="2024-08-30T00:00:00"/>
  </r>
  <r>
    <n v="805026250"/>
    <s v="OCCIDENTAL DE INVERSIONES MEDICO QUIRURGICA"/>
    <s v="FE"/>
    <n v="294519"/>
    <s v="FE294519"/>
    <s v="805026250_FE294519"/>
    <s v="08/06/2024"/>
    <s v="21/06/2024"/>
    <d v="2024-07-02T07:00:00"/>
    <n v="7605600"/>
    <n v="7605600"/>
    <s v="Evento"/>
    <s v="Cali"/>
    <s v="Ambulatorio"/>
    <s v="CNT-2024-19"/>
    <x v="0"/>
    <s v="Finalizada"/>
    <s v="FACTURA PENDIENTE EN PROGRAMACION DE PAGO"/>
    <n v="7972000"/>
    <n v="7972000"/>
    <n v="0"/>
    <n v="0"/>
    <n v="0"/>
    <m/>
    <n v="7446160"/>
    <n v="7446160"/>
    <n v="1222479078"/>
    <m/>
    <m/>
    <m/>
    <m/>
    <m/>
    <m/>
    <m/>
    <m/>
    <m/>
    <m/>
    <d v="2024-08-30T00:00:00"/>
  </r>
  <r>
    <n v="805026250"/>
    <s v="OCCIDENTAL DE INVERSIONES MEDICO QUIRURGICA"/>
    <s v="FE"/>
    <n v="294440"/>
    <s v="FE294440"/>
    <s v="805026250_FE294440"/>
    <s v="06/06/2024"/>
    <s v="13/06/2024"/>
    <d v="2024-08-01T07:00:00"/>
    <n v="13293603"/>
    <n v="13293603"/>
    <s v="Evento"/>
    <s v="Cali"/>
    <s v="Ambulatorio"/>
    <s v="CNT-2024-19"/>
    <x v="0"/>
    <s v="Finalizada"/>
    <s v="FACTURA EN PROCESO INTERNO"/>
    <n v="13980853"/>
    <n v="13980853"/>
    <n v="0"/>
    <n v="0"/>
    <n v="0"/>
    <m/>
    <n v="13013986"/>
    <n v="13013986"/>
    <n v="136601158"/>
    <m/>
    <m/>
    <m/>
    <m/>
    <m/>
    <m/>
    <m/>
    <m/>
    <m/>
    <m/>
    <d v="2024-08-30T00:00:00"/>
  </r>
  <r>
    <n v="805026250"/>
    <s v="OCCIDENTAL DE INVERSIONES MEDICO QUIRURGICA"/>
    <s v="FE"/>
    <n v="295284"/>
    <s v="FE295284"/>
    <s v="805026250_FE295284"/>
    <s v="03/07/2024"/>
    <s v="08/07/2024"/>
    <d v="2024-07-08T10:47:32"/>
    <n v="13570100"/>
    <n v="13570100"/>
    <s v="Evento"/>
    <s v="Cali"/>
    <s v="Ambulatorio"/>
    <s v="CNT-2024-19"/>
    <x v="0"/>
    <s v="Finalizada"/>
    <s v="FACTURA PENDIENTE EN PROGRAMACION DE PAGO"/>
    <n v="13629000"/>
    <n v="13629000"/>
    <n v="0"/>
    <n v="0"/>
    <n v="0"/>
    <m/>
    <n v="13297520"/>
    <n v="13297520"/>
    <n v="1222507939"/>
    <m/>
    <m/>
    <m/>
    <m/>
    <m/>
    <m/>
    <m/>
    <m/>
    <m/>
    <m/>
    <d v="2024-08-30T00:00:00"/>
  </r>
  <r>
    <n v="805026250"/>
    <s v="OCCIDENTAL DE INVERSIONES MEDICO QUIRURGICA"/>
    <s v="FE"/>
    <n v="295044"/>
    <s v="FE295044"/>
    <s v="805026250_FE295044"/>
    <s v="26/06/2024"/>
    <s v="02/07/2024"/>
    <d v="2024-07-02T14:44:47"/>
    <n v="11584150"/>
    <n v="11584150"/>
    <s v="Evento"/>
    <s v="Cali"/>
    <s v="Ambulatorio"/>
    <s v="CNT-2024-19"/>
    <x v="0"/>
    <s v="Finalizada"/>
    <s v="FACTURA PENDIENTE EN PROGRAMACION DE PAGO"/>
    <n v="11839300"/>
    <n v="11839300"/>
    <n v="0"/>
    <n v="0"/>
    <n v="0"/>
    <m/>
    <n v="11347364"/>
    <n v="11347364"/>
    <n v="1222479082"/>
    <m/>
    <m/>
    <m/>
    <m/>
    <m/>
    <m/>
    <m/>
    <m/>
    <m/>
    <m/>
    <d v="2024-08-30T00:00:00"/>
  </r>
  <r>
    <n v="805026250"/>
    <s v="OCCIDENTAL DE INVERSIONES MEDICO QUIRURGICA"/>
    <s v="FE"/>
    <n v="295025"/>
    <s v="FE295025"/>
    <s v="805026250_FE295025"/>
    <s v="25/06/2024"/>
    <s v="02/07/2024"/>
    <d v="2024-07-02T14:16:04"/>
    <n v="23293000"/>
    <n v="23293000"/>
    <s v="Evento"/>
    <s v="Cali"/>
    <s v="Ambulatorio"/>
    <s v="CNT-2024-19"/>
    <x v="0"/>
    <s v="Finalizada"/>
    <s v="FACTURA PENDIENTE EN PROGRAMACION DE PAGO"/>
    <n v="23721600"/>
    <n v="23721600"/>
    <n v="0"/>
    <n v="0"/>
    <n v="0"/>
    <m/>
    <n v="22818568"/>
    <n v="22632120"/>
    <n v="4800064675"/>
    <n v="22818568"/>
    <m/>
    <n v="4800064675"/>
    <s v="31.07.2024"/>
    <n v="22818568"/>
    <m/>
    <m/>
    <m/>
    <m/>
    <m/>
    <d v="2024-08-30T00:00:00"/>
  </r>
  <r>
    <n v="805026250"/>
    <s v="OCCIDENTAL DE INVERSIONES MEDICO QUIRURGICA"/>
    <s v="FE"/>
    <n v="294511"/>
    <s v="FE294511"/>
    <s v="805026250_FE294511"/>
    <s v="08/06/2024"/>
    <s v="21/06/2024"/>
    <d v="2024-07-02T07:00:00"/>
    <n v="36191500"/>
    <n v="1040000"/>
    <s v="Evento"/>
    <s v="Cali"/>
    <s v="Ambulatorio"/>
    <s v="CNT-2024-19"/>
    <x v="2"/>
    <s v="Finalizada"/>
    <s v="FACTURA CANCELADA PARCIALMENTE - SALDO PENDIENTE EN PROGRAMACION DE PAGO"/>
    <n v="37537900"/>
    <n v="37537900"/>
    <n v="200000"/>
    <n v="0"/>
    <n v="0"/>
    <m/>
    <n v="35244742"/>
    <n v="0"/>
    <m/>
    <n v="34225542"/>
    <n v="725958"/>
    <n v="2201540026"/>
    <s v="26.08.2024"/>
    <n v="144604660"/>
    <n v="1019200"/>
    <n v="20800"/>
    <n v="2201548375"/>
    <s v="16.09.2024"/>
    <n v="147905954"/>
    <d v="2024-08-30T00:00:00"/>
  </r>
  <r>
    <n v="805026250"/>
    <s v="OCCIDENTAL DE INVERSIONES MEDICO QUIRURGICA"/>
    <s v="FE"/>
    <n v="294444"/>
    <s v="FE294444"/>
    <s v="805026250_FE294444"/>
    <s v="06/06/2024"/>
    <s v="13/06/2024"/>
    <d v="2024-08-01T07:00:00"/>
    <n v="84467197"/>
    <n v="84467197"/>
    <s v="Evento"/>
    <s v="Cali"/>
    <s v="Ambulatorio"/>
    <s v="CNT-2024-19"/>
    <x v="2"/>
    <s v="Finalizada"/>
    <s v="FACTURA EN PROCESO INTERNO"/>
    <n v="92170747"/>
    <n v="92170747"/>
    <n v="0"/>
    <n v="0"/>
    <n v="0"/>
    <m/>
    <n v="82626782"/>
    <n v="0"/>
    <m/>
    <n v="82626782"/>
    <n v="1843415"/>
    <n v="2201548375"/>
    <s v="16.09.2024"/>
    <n v="147905954"/>
    <m/>
    <m/>
    <m/>
    <m/>
    <m/>
    <d v="2024-08-30T00:00:00"/>
  </r>
  <r>
    <n v="805026250"/>
    <s v="OCCIDENTAL DE INVERSIONES MEDICO QUIRURGICA"/>
    <s v="FE"/>
    <n v="294386"/>
    <s v="FE294386"/>
    <s v="805026250_FE294386"/>
    <s v="31/05/2024"/>
    <s v="04/06/2024"/>
    <d v="2024-06-04T08:48:47"/>
    <n v="1023000"/>
    <n v="1023000"/>
    <s v="Evento"/>
    <s v="Cali"/>
    <s v="Ambulatorio"/>
    <s v="CNT-2024-19"/>
    <x v="0"/>
    <s v="Finalizada"/>
    <s v="FACTURA PENDIENTE EN PROGRAMACION DE PAGO"/>
    <n v="1088000"/>
    <n v="1088000"/>
    <n v="0"/>
    <n v="0"/>
    <n v="0"/>
    <m/>
    <n v="1001240"/>
    <n v="1001240"/>
    <n v="1222469739"/>
    <m/>
    <m/>
    <m/>
    <m/>
    <m/>
    <m/>
    <m/>
    <m/>
    <m/>
    <m/>
    <d v="2024-08-30T00:00:00"/>
  </r>
  <r>
    <n v="805026250"/>
    <s v="OCCIDENTAL DE INVERSIONES MEDICO QUIRURGICA"/>
    <s v="FE"/>
    <n v="294303"/>
    <s v="FE294303"/>
    <s v="805026250_FE294303"/>
    <s v="31/05/2024"/>
    <s v="04/06/2024"/>
    <d v="2024-06-04T08:39:20"/>
    <n v="1947000"/>
    <n v="1947000"/>
    <s v="Evento"/>
    <s v="Cali"/>
    <s v="Ambulatorio"/>
    <s v="CNT-2024-19"/>
    <x v="0"/>
    <s v="Finalizada"/>
    <s v="FACTURA PENDIENTE EN PROGRAMACION DE PAGO"/>
    <n v="1947000"/>
    <n v="1947000"/>
    <n v="0"/>
    <n v="0"/>
    <n v="0"/>
    <m/>
    <n v="1908060"/>
    <n v="1908060"/>
    <n v="1222469740"/>
    <m/>
    <m/>
    <m/>
    <m/>
    <m/>
    <m/>
    <m/>
    <m/>
    <m/>
    <m/>
    <d v="2024-08-30T00:00:00"/>
  </r>
  <r>
    <n v="805026250"/>
    <s v="OCCIDENTAL DE INVERSIONES MEDICO QUIRURGICA"/>
    <s v="FE"/>
    <n v="293916"/>
    <s v="FE293916"/>
    <s v="805026250_FE293916"/>
    <s v="24/05/2024"/>
    <s v="27/05/2024"/>
    <d v="2024-06-04T07:00:00"/>
    <n v="5753600"/>
    <n v="5753600"/>
    <s v="Evento"/>
    <s v="Cali"/>
    <s v="Ambulatorio"/>
    <s v="CNT-2024-19"/>
    <x v="0"/>
    <s v="Finalizada"/>
    <s v="FACTURA PENDIENTE EN PROGRAMACION DE PAGO"/>
    <n v="6272000"/>
    <n v="6272000"/>
    <n v="0"/>
    <n v="0"/>
    <n v="0"/>
    <m/>
    <n v="6146560"/>
    <n v="6146560"/>
    <n v="1222469760"/>
    <m/>
    <m/>
    <m/>
    <m/>
    <m/>
    <m/>
    <m/>
    <m/>
    <m/>
    <m/>
    <d v="2024-08-30T00:00:00"/>
  </r>
  <r>
    <n v="805026250"/>
    <s v="OCCIDENTAL DE INVERSIONES MEDICO QUIRURGICA"/>
    <s v="FE"/>
    <n v="293785"/>
    <s v="FE293785"/>
    <s v="805026250_FE293785"/>
    <s v="22/05/2024"/>
    <s v="27/05/2024"/>
    <d v="2024-06-04T07:00:00"/>
    <n v="7739000"/>
    <n v="7739000"/>
    <s v="Evento"/>
    <s v="Cali"/>
    <s v="Ambulatorio"/>
    <s v="CNT-2024-19"/>
    <x v="0"/>
    <s v="Finalizada"/>
    <s v="FACTURA PENDIENTE EN PROGRAMACION DE PAGO"/>
    <n v="8163400"/>
    <n v="8163400"/>
    <n v="0"/>
    <n v="0"/>
    <n v="0"/>
    <m/>
    <n v="7575732"/>
    <n v="7575732"/>
    <n v="1222470209"/>
    <m/>
    <m/>
    <m/>
    <m/>
    <m/>
    <m/>
    <m/>
    <m/>
    <m/>
    <m/>
    <d v="2024-08-30T00:00:00"/>
  </r>
  <r>
    <n v="805026250"/>
    <s v="OCCIDENTAL DE INVERSIONES MEDICO QUIRURGICA"/>
    <s v="FE"/>
    <n v="293499"/>
    <s v="FE293499"/>
    <s v="805026250_FE293499"/>
    <s v="15/05/2024"/>
    <s v="16/05/2024"/>
    <d v="2024-06-04T07:00:00"/>
    <n v="8864600"/>
    <n v="8864600"/>
    <s v="Evento"/>
    <s v="Cali"/>
    <s v="Ambulatorio"/>
    <s v="CNT-2024-19"/>
    <x v="0"/>
    <s v="Finalizada"/>
    <s v="FACTURA PENDIENTE EN PROGRAMACION DE PAGO"/>
    <n v="9129600"/>
    <n v="9129600"/>
    <n v="0"/>
    <n v="0"/>
    <n v="0"/>
    <m/>
    <n v="8682008"/>
    <n v="8682008"/>
    <n v="1222470126"/>
    <m/>
    <m/>
    <m/>
    <m/>
    <m/>
    <m/>
    <m/>
    <m/>
    <m/>
    <m/>
    <d v="2024-08-30T00:00:00"/>
  </r>
  <r>
    <n v="805026250"/>
    <s v="OCCIDENTAL DE INVERSIONES MEDICO QUIRURGICA"/>
    <s v="FE"/>
    <n v="293210"/>
    <s v="FE293210"/>
    <s v="805026250_FE293210"/>
    <s v="30/04/2024"/>
    <s v="16/05/2024"/>
    <d v="2024-05-14T17:04:03"/>
    <n v="4308000"/>
    <n v="2361000"/>
    <s v="Evento"/>
    <s v="Cali"/>
    <s v="Ambulatorio"/>
    <s v="CNT-2024-19"/>
    <x v="0"/>
    <s v="Finalizada"/>
    <s v="FACTURA PENDIENTE EN PROGRAMACION DE PAGO"/>
    <n v="4308000"/>
    <n v="4308000"/>
    <n v="1947000"/>
    <n v="0"/>
    <n v="0"/>
    <m/>
    <n v="2313780"/>
    <n v="2313780"/>
    <n v="1222464067"/>
    <m/>
    <m/>
    <m/>
    <m/>
    <m/>
    <m/>
    <m/>
    <m/>
    <m/>
    <m/>
    <d v="2024-08-30T00:00:00"/>
  </r>
  <r>
    <n v="805026250"/>
    <s v="OCCIDENTAL DE INVERSIONES MEDICO QUIRURGICA"/>
    <s v="FE"/>
    <n v="293454"/>
    <s v="FE293454"/>
    <s v="805026250_FE293454"/>
    <s v="10/05/2024"/>
    <s v="15/05/2024"/>
    <d v="2024-05-15T16:55:59"/>
    <n v="32013050"/>
    <n v="1947000"/>
    <s v="Evento"/>
    <s v="Cali"/>
    <s v="Ambulatorio"/>
    <s v="CNT-2024-19"/>
    <x v="3"/>
    <s v="Para respuesta prestador"/>
    <s v="GLOSA EN PROCESO INTERNO"/>
    <n v="32711450"/>
    <n v="32711450"/>
    <n v="1454000"/>
    <n v="0"/>
    <n v="1947000"/>
    <m/>
    <n v="28025841"/>
    <n v="0"/>
    <m/>
    <n v="28025841"/>
    <n v="0"/>
    <n v="2201520112"/>
    <s v="17.06.2024"/>
    <n v="65168745"/>
    <m/>
    <m/>
    <m/>
    <m/>
    <m/>
    <d v="2024-08-30T00:00:00"/>
  </r>
  <r>
    <n v="805026250"/>
    <s v="OCCIDENTAL DE INVERSIONES MEDICO QUIRURGICA"/>
    <s v="FE"/>
    <n v="293213"/>
    <s v="FE293213"/>
    <s v="805026250_FE293213"/>
    <s v="30/04/2024"/>
    <s v="14/05/2024"/>
    <d v="2024-05-14T18:26:27"/>
    <n v="26821425"/>
    <n v="1575525"/>
    <s v="Evento"/>
    <s v="Cali"/>
    <s v="Ambulatorio"/>
    <s v="CNT-2024-19"/>
    <x v="0"/>
    <s v="Finalizada"/>
    <s v="FACTURA PENDIENTE EN PROGRAMACION DE PAGO"/>
    <n v="27151524"/>
    <n v="27151524"/>
    <n v="0"/>
    <n v="0"/>
    <n v="0"/>
    <m/>
    <n v="26278394"/>
    <n v="1544014"/>
    <n v="1222461980"/>
    <n v="24734380"/>
    <n v="0"/>
    <n v="2201519486"/>
    <s v="14.06.2024"/>
    <n v="124024550"/>
    <m/>
    <m/>
    <m/>
    <m/>
    <m/>
    <d v="2024-08-30T00:00:00"/>
  </r>
  <r>
    <n v="805026250"/>
    <s v="OCCIDENTAL DE INVERSIONES MEDICO QUIRURGICA"/>
    <s v="FE"/>
    <n v="293157"/>
    <s v="FE293157"/>
    <s v="805026250_FE293157"/>
    <s v="30/04/2024"/>
    <s v="02/05/2024"/>
    <d v="2024-05-02T10:04:37"/>
    <n v="2434000"/>
    <n v="2434000"/>
    <s v="Evento"/>
    <s v="Cali"/>
    <s v="Ambulatorio"/>
    <s v="CNT-2024-19"/>
    <x v="0"/>
    <s v="Finalizada"/>
    <s v="FACTURA PENDIENTE EN PROGRAMACION DE PAGO"/>
    <n v="2434000"/>
    <n v="2434000"/>
    <n v="0"/>
    <n v="0"/>
    <n v="0"/>
    <m/>
    <n v="2385320"/>
    <n v="2385320"/>
    <n v="1222451821"/>
    <m/>
    <m/>
    <m/>
    <m/>
    <m/>
    <m/>
    <m/>
    <m/>
    <m/>
    <m/>
    <d v="2024-08-30T00:00:00"/>
  </r>
  <r>
    <n v="805026250"/>
    <s v="OCCIDENTAL DE INVERSIONES MEDICO QUIRURGICA"/>
    <s v="FE"/>
    <n v="293111"/>
    <s v="FE293111"/>
    <s v="805026250_FE293111"/>
    <s v="29/04/2024"/>
    <s v="30/04/2024"/>
    <d v="2024-05-02T07:00:00"/>
    <n v="6747700"/>
    <n v="6747700"/>
    <s v="Evento"/>
    <s v="Cali"/>
    <s v="Ambulatorio"/>
    <s v="CNT-2024-19"/>
    <x v="0"/>
    <s v="Finalizada"/>
    <s v="FACTURA PENDIENTE EN PROGRAMACION DE PAGO"/>
    <n v="7321200"/>
    <n v="7321200"/>
    <n v="0"/>
    <n v="0"/>
    <n v="0"/>
    <m/>
    <n v="6601276"/>
    <n v="6601276"/>
    <n v="1222461942"/>
    <m/>
    <m/>
    <m/>
    <m/>
    <m/>
    <m/>
    <m/>
    <m/>
    <m/>
    <m/>
    <d v="2024-08-30T00:00:00"/>
  </r>
  <r>
    <n v="805026250"/>
    <s v="OCCIDENTAL DE INVERSIONES MEDICO QUIRURGICA"/>
    <s v="FE"/>
    <n v="293090"/>
    <s v="FE293090"/>
    <s v="805026250_FE293090"/>
    <s v="27/04/2024"/>
    <s v="30/04/2024"/>
    <d v="2024-05-02T07:00:00"/>
    <n v="8409250"/>
    <n v="8409250"/>
    <s v="Evento"/>
    <s v="Cali"/>
    <s v="Ambulatorio"/>
    <s v="CNT-2024-19"/>
    <x v="0"/>
    <s v="Finalizada"/>
    <s v="FACTURA PENDIENTE EN PROGRAMACION DE PAGO"/>
    <n v="8826450"/>
    <n v="8826450"/>
    <n v="0"/>
    <n v="0"/>
    <n v="0"/>
    <m/>
    <n v="8232721"/>
    <n v="8232721"/>
    <n v="1222451929"/>
    <m/>
    <m/>
    <m/>
    <m/>
    <m/>
    <m/>
    <m/>
    <m/>
    <m/>
    <m/>
    <d v="2024-08-30T00:00:00"/>
  </r>
  <r>
    <n v="805026250"/>
    <s v="OCCIDENTAL DE INVERSIONES MEDICO QUIRURGICA"/>
    <s v="FE"/>
    <n v="293113"/>
    <s v="FE293113"/>
    <s v="805026250_FE293113"/>
    <s v="29/04/2024"/>
    <s v="30/04/2024"/>
    <d v="2024-05-02T07:00:00"/>
    <n v="18040400"/>
    <n v="6771500"/>
    <s v="Evento"/>
    <s v="Cali"/>
    <s v="Ambulatorio"/>
    <s v="CNT-2024-19"/>
    <x v="4"/>
    <s v="Para revision respuesta"/>
    <s v="GLOSA EN PROCESO INTERNO"/>
    <n v="18991500"/>
    <n v="18991500"/>
    <n v="0"/>
    <n v="0"/>
    <n v="6771500"/>
    <m/>
    <n v="11024500"/>
    <n v="0"/>
    <m/>
    <n v="11024500"/>
    <n v="0"/>
    <n v="2201519486"/>
    <s v="14.06.2024"/>
    <n v="124024550"/>
    <m/>
    <m/>
    <m/>
    <m/>
    <m/>
    <d v="2024-08-30T00:00:00"/>
  </r>
  <r>
    <n v="805026250"/>
    <s v="OCCIDENTAL DE INVERSIONES MEDICO QUIRURGICA"/>
    <s v="FE"/>
    <n v="292609"/>
    <s v="FE292609"/>
    <s v="805026250_FE292609"/>
    <s v="18/04/2024"/>
    <s v="30/04/2024"/>
    <d v="2024-05-02T07:00:00"/>
    <n v="18998400"/>
    <n v="1947000"/>
    <s v="Evento"/>
    <s v="Cali"/>
    <s v="Ambulatorio"/>
    <s v="CNT-2024-19"/>
    <x v="4"/>
    <s v="Para revision respuesta"/>
    <s v="GLOSA EN PROCESO INTERNO"/>
    <n v="19148000"/>
    <n v="19148000"/>
    <n v="0"/>
    <n v="0"/>
    <n v="1947000"/>
    <m/>
    <n v="16707380"/>
    <n v="0"/>
    <m/>
    <n v="16707380"/>
    <n v="0"/>
    <n v="2201519486"/>
    <s v="14.06.2024"/>
    <n v="124024550"/>
    <m/>
    <m/>
    <m/>
    <m/>
    <m/>
    <d v="2024-08-30T00:00:00"/>
  </r>
  <r>
    <n v="805026250"/>
    <s v="OCCIDENTAL DE INVERSIONES MEDICO QUIRURGICA"/>
    <s v="FE"/>
    <n v="293276"/>
    <s v="FE293276"/>
    <s v="805026250_FE293276"/>
    <s v="07/05/2024"/>
    <s v="09/05/2024"/>
    <d v="2024-05-09T16:11:07"/>
    <n v="12471150"/>
    <n v="12471150"/>
    <s v="Evento"/>
    <s v="Cali"/>
    <s v="Ambulatorio"/>
    <s v="CNT-2024-19"/>
    <x v="0"/>
    <s v="Finalizada"/>
    <s v="FACTURA PENDIENTE EN PROGRAMACION DE PAGO"/>
    <n v="12908000"/>
    <n v="12908000"/>
    <n v="0"/>
    <n v="0"/>
    <n v="0"/>
    <m/>
    <n v="12212990"/>
    <n v="12212990"/>
    <n v="1222470215"/>
    <m/>
    <m/>
    <m/>
    <m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4"/>
        <item x="3"/>
        <item t="default"/>
      </items>
    </pivotField>
    <pivotField showAll="0"/>
    <pivotField showAll="0"/>
    <pivotField numFmtId="166" showAll="0"/>
    <pivotField numFmtId="166" showAll="0"/>
    <pivotField numFmtId="166" showAll="0"/>
    <pivotField numFmtId="166" showAll="0"/>
    <pivotField dataField="1" numFmtId="166"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6"/>
    <dataField name="Valor glosa pendiente " fld="22" baseField="0" baseItem="0" numFmtId="166"/>
  </dataFields>
  <formats count="15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5" type="button" dataOnly="0" labelOnly="1" outline="0" axis="axisRow" fieldPosition="0"/>
    </format>
    <format dxfId="3">
      <pivotArea dataOnly="0" labelOnly="1" fieldPosition="0">
        <references count="1">
          <reference field="15" count="0"/>
        </references>
      </pivotArea>
    </format>
    <format dxfId="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7"/>
  <sheetViews>
    <sheetView showGridLines="0" workbookViewId="0">
      <selection activeCell="B15" sqref="B15"/>
    </sheetView>
  </sheetViews>
  <sheetFormatPr baseColWidth="10" defaultRowHeight="12.5" x14ac:dyDescent="0.25"/>
  <cols>
    <col min="1" max="1" width="10" bestFit="1" customWidth="1"/>
    <col min="2" max="2" width="41.453125" bestFit="1" customWidth="1"/>
    <col min="7" max="8" width="13" style="3" bestFit="1" customWidth="1"/>
  </cols>
  <sheetData>
    <row r="1" spans="1:12" ht="29" x14ac:dyDescent="0.25">
      <c r="A1" s="4" t="s">
        <v>38</v>
      </c>
      <c r="B1" s="4" t="s">
        <v>39</v>
      </c>
      <c r="C1" s="4" t="s">
        <v>40</v>
      </c>
      <c r="D1" s="4" t="s">
        <v>43</v>
      </c>
      <c r="E1" s="4" t="s">
        <v>44</v>
      </c>
      <c r="F1" s="4" t="s">
        <v>45</v>
      </c>
      <c r="G1" s="6" t="s">
        <v>46</v>
      </c>
      <c r="H1" s="6" t="s">
        <v>47</v>
      </c>
      <c r="I1" s="4" t="s">
        <v>48</v>
      </c>
      <c r="J1" s="4" t="s">
        <v>49</v>
      </c>
      <c r="K1" s="4" t="s">
        <v>50</v>
      </c>
      <c r="L1" s="4" t="s">
        <v>51</v>
      </c>
    </row>
    <row r="2" spans="1:12" ht="13" x14ac:dyDescent="0.3">
      <c r="A2" s="1">
        <v>805026250</v>
      </c>
      <c r="B2" s="1" t="s">
        <v>41</v>
      </c>
      <c r="C2" s="5" t="s">
        <v>42</v>
      </c>
      <c r="D2" s="1">
        <v>297842</v>
      </c>
      <c r="E2" s="1" t="s">
        <v>0</v>
      </c>
      <c r="F2" s="1" t="s">
        <v>1</v>
      </c>
      <c r="G2" s="2">
        <v>11878100</v>
      </c>
      <c r="H2" s="2">
        <v>11878100</v>
      </c>
      <c r="I2" s="1" t="s">
        <v>52</v>
      </c>
      <c r="J2" s="1" t="s">
        <v>53</v>
      </c>
      <c r="K2" s="1" t="s">
        <v>54</v>
      </c>
      <c r="L2" s="1" t="s">
        <v>55</v>
      </c>
    </row>
    <row r="3" spans="1:12" ht="13" x14ac:dyDescent="0.3">
      <c r="A3" s="1">
        <v>805026250</v>
      </c>
      <c r="B3" s="1" t="s">
        <v>41</v>
      </c>
      <c r="C3" s="5" t="s">
        <v>42</v>
      </c>
      <c r="D3" s="1">
        <v>297041</v>
      </c>
      <c r="E3" s="1" t="s">
        <v>2</v>
      </c>
      <c r="F3" s="1" t="s">
        <v>1</v>
      </c>
      <c r="G3" s="2">
        <v>3009100</v>
      </c>
      <c r="H3" s="2">
        <v>3009100</v>
      </c>
      <c r="I3" s="1" t="s">
        <v>52</v>
      </c>
      <c r="J3" s="1" t="s">
        <v>53</v>
      </c>
      <c r="K3" s="1" t="s">
        <v>54</v>
      </c>
      <c r="L3" s="1" t="s">
        <v>55</v>
      </c>
    </row>
    <row r="4" spans="1:12" ht="13" x14ac:dyDescent="0.3">
      <c r="A4" s="1">
        <v>805026250</v>
      </c>
      <c r="B4" s="1" t="s">
        <v>41</v>
      </c>
      <c r="C4" s="5" t="s">
        <v>42</v>
      </c>
      <c r="D4" s="1">
        <v>297837</v>
      </c>
      <c r="E4" s="1" t="s">
        <v>0</v>
      </c>
      <c r="F4" s="1" t="s">
        <v>1</v>
      </c>
      <c r="G4" s="2">
        <v>29962100</v>
      </c>
      <c r="H4" s="2">
        <v>29962100</v>
      </c>
      <c r="I4" s="1" t="s">
        <v>52</v>
      </c>
      <c r="J4" s="1" t="s">
        <v>53</v>
      </c>
      <c r="K4" s="1" t="s">
        <v>54</v>
      </c>
      <c r="L4" s="1" t="s">
        <v>55</v>
      </c>
    </row>
    <row r="5" spans="1:12" ht="13" x14ac:dyDescent="0.3">
      <c r="A5" s="1">
        <v>805026250</v>
      </c>
      <c r="B5" s="1" t="s">
        <v>41</v>
      </c>
      <c r="C5" s="5" t="s">
        <v>42</v>
      </c>
      <c r="D5" s="1">
        <v>297036</v>
      </c>
      <c r="E5" s="1" t="s">
        <v>2</v>
      </c>
      <c r="F5" s="1" t="s">
        <v>1</v>
      </c>
      <c r="G5" s="2">
        <v>15069300</v>
      </c>
      <c r="H5" s="2">
        <v>15069300</v>
      </c>
      <c r="I5" s="1" t="s">
        <v>52</v>
      </c>
      <c r="J5" s="1" t="s">
        <v>53</v>
      </c>
      <c r="K5" s="1" t="s">
        <v>54</v>
      </c>
      <c r="L5" s="1" t="s">
        <v>55</v>
      </c>
    </row>
    <row r="6" spans="1:12" ht="13" x14ac:dyDescent="0.3">
      <c r="A6" s="1">
        <v>805026250</v>
      </c>
      <c r="B6" s="1" t="s">
        <v>41</v>
      </c>
      <c r="C6" s="5" t="s">
        <v>42</v>
      </c>
      <c r="D6" s="1">
        <v>296703</v>
      </c>
      <c r="E6" s="1" t="s">
        <v>3</v>
      </c>
      <c r="F6" s="1" t="s">
        <v>4</v>
      </c>
      <c r="G6" s="2">
        <v>3127600</v>
      </c>
      <c r="H6" s="2">
        <v>3127600</v>
      </c>
      <c r="I6" s="1" t="s">
        <v>52</v>
      </c>
      <c r="J6" s="1" t="s">
        <v>53</v>
      </c>
      <c r="K6" s="1" t="s">
        <v>54</v>
      </c>
      <c r="L6" s="1" t="s">
        <v>55</v>
      </c>
    </row>
    <row r="7" spans="1:12" ht="13" x14ac:dyDescent="0.3">
      <c r="A7" s="1">
        <v>805026250</v>
      </c>
      <c r="B7" s="1" t="s">
        <v>41</v>
      </c>
      <c r="C7" s="5" t="s">
        <v>42</v>
      </c>
      <c r="D7" s="1">
        <v>295960</v>
      </c>
      <c r="E7" s="1" t="s">
        <v>5</v>
      </c>
      <c r="F7" s="1" t="s">
        <v>6</v>
      </c>
      <c r="G7" s="2">
        <v>11193700</v>
      </c>
      <c r="H7" s="2">
        <v>11193700</v>
      </c>
      <c r="I7" s="1" t="s">
        <v>52</v>
      </c>
      <c r="J7" s="1" t="s">
        <v>53</v>
      </c>
      <c r="K7" s="1" t="s">
        <v>54</v>
      </c>
      <c r="L7" s="1" t="s">
        <v>55</v>
      </c>
    </row>
    <row r="8" spans="1:12" ht="13" x14ac:dyDescent="0.3">
      <c r="A8" s="1">
        <v>805026250</v>
      </c>
      <c r="B8" s="1" t="s">
        <v>41</v>
      </c>
      <c r="C8" s="5" t="s">
        <v>42</v>
      </c>
      <c r="D8" s="1">
        <v>296704</v>
      </c>
      <c r="E8" s="1" t="s">
        <v>3</v>
      </c>
      <c r="F8" s="1" t="s">
        <v>4</v>
      </c>
      <c r="G8" s="2">
        <v>3498000</v>
      </c>
      <c r="H8" s="2">
        <v>3498000</v>
      </c>
      <c r="I8" s="1" t="s">
        <v>52</v>
      </c>
      <c r="J8" s="1" t="s">
        <v>53</v>
      </c>
      <c r="K8" s="1" t="s">
        <v>54</v>
      </c>
      <c r="L8" s="1" t="s">
        <v>55</v>
      </c>
    </row>
    <row r="9" spans="1:12" ht="13" x14ac:dyDescent="0.3">
      <c r="A9" s="1">
        <v>805026250</v>
      </c>
      <c r="B9" s="1" t="s">
        <v>41</v>
      </c>
      <c r="C9" s="5" t="s">
        <v>42</v>
      </c>
      <c r="D9" s="1">
        <v>296696</v>
      </c>
      <c r="E9" s="1" t="s">
        <v>3</v>
      </c>
      <c r="F9" s="1" t="s">
        <v>4</v>
      </c>
      <c r="G9" s="2">
        <v>212400</v>
      </c>
      <c r="H9" s="2">
        <v>212400</v>
      </c>
      <c r="I9" s="1" t="s">
        <v>52</v>
      </c>
      <c r="J9" s="1" t="s">
        <v>53</v>
      </c>
      <c r="K9" s="1" t="s">
        <v>54</v>
      </c>
      <c r="L9" s="1" t="s">
        <v>55</v>
      </c>
    </row>
    <row r="10" spans="1:12" ht="13" x14ac:dyDescent="0.3">
      <c r="A10" s="1">
        <v>805026250</v>
      </c>
      <c r="B10" s="1" t="s">
        <v>41</v>
      </c>
      <c r="C10" s="5" t="s">
        <v>42</v>
      </c>
      <c r="D10" s="1">
        <v>296532</v>
      </c>
      <c r="E10" s="1" t="s">
        <v>7</v>
      </c>
      <c r="F10" s="1" t="s">
        <v>4</v>
      </c>
      <c r="G10" s="2">
        <v>58249500</v>
      </c>
      <c r="H10" s="2">
        <v>58249500</v>
      </c>
      <c r="I10" s="1" t="s">
        <v>52</v>
      </c>
      <c r="J10" s="1" t="s">
        <v>53</v>
      </c>
      <c r="K10" s="1" t="s">
        <v>54</v>
      </c>
      <c r="L10" s="1" t="s">
        <v>55</v>
      </c>
    </row>
    <row r="11" spans="1:12" ht="13" x14ac:dyDescent="0.3">
      <c r="A11" s="1">
        <v>805026250</v>
      </c>
      <c r="B11" s="1" t="s">
        <v>41</v>
      </c>
      <c r="C11" s="5" t="s">
        <v>42</v>
      </c>
      <c r="D11" s="1">
        <v>296325</v>
      </c>
      <c r="E11" s="1" t="s">
        <v>8</v>
      </c>
      <c r="F11" s="1" t="s">
        <v>4</v>
      </c>
      <c r="G11" s="2">
        <v>8069779</v>
      </c>
      <c r="H11" s="2">
        <v>8069779</v>
      </c>
      <c r="I11" s="1" t="s">
        <v>52</v>
      </c>
      <c r="J11" s="1" t="s">
        <v>53</v>
      </c>
      <c r="K11" s="1" t="s">
        <v>54</v>
      </c>
      <c r="L11" s="1" t="s">
        <v>55</v>
      </c>
    </row>
    <row r="12" spans="1:12" ht="13" x14ac:dyDescent="0.3">
      <c r="A12" s="1">
        <v>805026250</v>
      </c>
      <c r="B12" s="1" t="s">
        <v>41</v>
      </c>
      <c r="C12" s="5" t="s">
        <v>42</v>
      </c>
      <c r="D12" s="1">
        <v>295959</v>
      </c>
      <c r="E12" s="1" t="s">
        <v>5</v>
      </c>
      <c r="F12" s="1" t="s">
        <v>6</v>
      </c>
      <c r="G12" s="2">
        <v>20196201</v>
      </c>
      <c r="H12" s="2">
        <v>20196201</v>
      </c>
      <c r="I12" s="1" t="s">
        <v>52</v>
      </c>
      <c r="J12" s="1" t="s">
        <v>53</v>
      </c>
      <c r="K12" s="1" t="s">
        <v>54</v>
      </c>
      <c r="L12" s="1" t="s">
        <v>55</v>
      </c>
    </row>
    <row r="13" spans="1:12" ht="13" x14ac:dyDescent="0.3">
      <c r="A13" s="1">
        <v>805026250</v>
      </c>
      <c r="B13" s="1" t="s">
        <v>41</v>
      </c>
      <c r="C13" s="5" t="s">
        <v>42</v>
      </c>
      <c r="D13" s="1">
        <v>295937</v>
      </c>
      <c r="E13" s="1" t="s">
        <v>9</v>
      </c>
      <c r="F13" s="1" t="s">
        <v>6</v>
      </c>
      <c r="G13" s="2">
        <v>25672000</v>
      </c>
      <c r="H13" s="2">
        <v>25672000</v>
      </c>
      <c r="I13" s="1" t="s">
        <v>52</v>
      </c>
      <c r="J13" s="1" t="s">
        <v>53</v>
      </c>
      <c r="K13" s="1" t="s">
        <v>54</v>
      </c>
      <c r="L13" s="1" t="s">
        <v>55</v>
      </c>
    </row>
    <row r="14" spans="1:12" ht="13" x14ac:dyDescent="0.3">
      <c r="A14" s="1">
        <v>805026250</v>
      </c>
      <c r="B14" s="1" t="s">
        <v>41</v>
      </c>
      <c r="C14" s="5" t="s">
        <v>42</v>
      </c>
      <c r="D14" s="1">
        <v>295923</v>
      </c>
      <c r="E14" s="1" t="s">
        <v>9</v>
      </c>
      <c r="F14" s="1" t="s">
        <v>6</v>
      </c>
      <c r="G14" s="2">
        <v>13597500</v>
      </c>
      <c r="H14" s="2">
        <v>13597500</v>
      </c>
      <c r="I14" s="1" t="s">
        <v>52</v>
      </c>
      <c r="J14" s="1" t="s">
        <v>53</v>
      </c>
      <c r="K14" s="1" t="s">
        <v>54</v>
      </c>
      <c r="L14" s="1" t="s">
        <v>55</v>
      </c>
    </row>
    <row r="15" spans="1:12" ht="13" x14ac:dyDescent="0.3">
      <c r="A15" s="1">
        <v>805026250</v>
      </c>
      <c r="B15" s="1" t="s">
        <v>41</v>
      </c>
      <c r="C15" s="5" t="s">
        <v>42</v>
      </c>
      <c r="D15" s="1">
        <v>295285</v>
      </c>
      <c r="E15" s="1" t="s">
        <v>10</v>
      </c>
      <c r="F15" s="1" t="s">
        <v>5</v>
      </c>
      <c r="G15" s="2">
        <v>30718690</v>
      </c>
      <c r="H15" s="2">
        <v>30718690</v>
      </c>
      <c r="I15" s="1" t="s">
        <v>52</v>
      </c>
      <c r="J15" s="1" t="s">
        <v>53</v>
      </c>
      <c r="K15" s="1" t="s">
        <v>54</v>
      </c>
      <c r="L15" s="1" t="s">
        <v>55</v>
      </c>
    </row>
    <row r="16" spans="1:12" ht="13" x14ac:dyDescent="0.3">
      <c r="A16" s="1">
        <v>805026250</v>
      </c>
      <c r="B16" s="1" t="s">
        <v>41</v>
      </c>
      <c r="C16" s="5" t="s">
        <v>42</v>
      </c>
      <c r="D16" s="1">
        <v>295485</v>
      </c>
      <c r="E16" s="1" t="s">
        <v>11</v>
      </c>
      <c r="F16" s="1" t="s">
        <v>12</v>
      </c>
      <c r="G16" s="2">
        <v>19339200</v>
      </c>
      <c r="H16" s="2">
        <v>19339200</v>
      </c>
      <c r="I16" s="1" t="s">
        <v>52</v>
      </c>
      <c r="J16" s="1" t="s">
        <v>53</v>
      </c>
      <c r="K16" s="1" t="s">
        <v>54</v>
      </c>
      <c r="L16" s="1" t="s">
        <v>55</v>
      </c>
    </row>
    <row r="17" spans="1:12" ht="13" x14ac:dyDescent="0.3">
      <c r="A17" s="1">
        <v>805026250</v>
      </c>
      <c r="B17" s="1" t="s">
        <v>41</v>
      </c>
      <c r="C17" s="5" t="s">
        <v>42</v>
      </c>
      <c r="D17" s="1">
        <v>295283</v>
      </c>
      <c r="E17" s="1" t="s">
        <v>10</v>
      </c>
      <c r="F17" s="1" t="s">
        <v>11</v>
      </c>
      <c r="G17" s="2">
        <v>7710200</v>
      </c>
      <c r="H17" s="2">
        <v>7710200</v>
      </c>
      <c r="I17" s="1" t="s">
        <v>52</v>
      </c>
      <c r="J17" s="1" t="s">
        <v>53</v>
      </c>
      <c r="K17" s="1" t="s">
        <v>54</v>
      </c>
      <c r="L17" s="1" t="s">
        <v>55</v>
      </c>
    </row>
    <row r="18" spans="1:12" ht="13" x14ac:dyDescent="0.3">
      <c r="A18" s="1">
        <v>805026250</v>
      </c>
      <c r="B18" s="1" t="s">
        <v>41</v>
      </c>
      <c r="C18" s="5" t="s">
        <v>42</v>
      </c>
      <c r="D18" s="1">
        <v>295027</v>
      </c>
      <c r="E18" s="1" t="s">
        <v>13</v>
      </c>
      <c r="F18" s="1" t="s">
        <v>11</v>
      </c>
      <c r="G18" s="2">
        <v>1864000</v>
      </c>
      <c r="H18" s="2">
        <v>1864000</v>
      </c>
      <c r="I18" s="1" t="s">
        <v>52</v>
      </c>
      <c r="J18" s="1" t="s">
        <v>53</v>
      </c>
      <c r="K18" s="1" t="s">
        <v>54</v>
      </c>
      <c r="L18" s="1" t="s">
        <v>55</v>
      </c>
    </row>
    <row r="19" spans="1:12" ht="13" x14ac:dyDescent="0.3">
      <c r="A19" s="1">
        <v>805026250</v>
      </c>
      <c r="B19" s="1" t="s">
        <v>41</v>
      </c>
      <c r="C19" s="5" t="s">
        <v>42</v>
      </c>
      <c r="D19" s="1">
        <v>294869</v>
      </c>
      <c r="E19" s="1" t="s">
        <v>14</v>
      </c>
      <c r="F19" s="1" t="s">
        <v>15</v>
      </c>
      <c r="G19" s="2">
        <v>544000</v>
      </c>
      <c r="H19" s="2">
        <v>544000</v>
      </c>
      <c r="I19" s="1" t="s">
        <v>52</v>
      </c>
      <c r="J19" s="1" t="s">
        <v>53</v>
      </c>
      <c r="K19" s="1" t="s">
        <v>54</v>
      </c>
      <c r="L19" s="1" t="s">
        <v>55</v>
      </c>
    </row>
    <row r="20" spans="1:12" ht="13" x14ac:dyDescent="0.3">
      <c r="A20" s="1">
        <v>805026250</v>
      </c>
      <c r="B20" s="1" t="s">
        <v>41</v>
      </c>
      <c r="C20" s="5" t="s">
        <v>42</v>
      </c>
      <c r="D20" s="1">
        <v>294776</v>
      </c>
      <c r="E20" s="1" t="s">
        <v>16</v>
      </c>
      <c r="F20" s="1" t="s">
        <v>15</v>
      </c>
      <c r="G20" s="2">
        <v>6662700</v>
      </c>
      <c r="H20" s="2">
        <v>6662700</v>
      </c>
      <c r="I20" s="1" t="s">
        <v>52</v>
      </c>
      <c r="J20" s="1" t="s">
        <v>53</v>
      </c>
      <c r="K20" s="1" t="s">
        <v>54</v>
      </c>
      <c r="L20" s="1" t="s">
        <v>55</v>
      </c>
    </row>
    <row r="21" spans="1:12" ht="13" x14ac:dyDescent="0.3">
      <c r="A21" s="1">
        <v>805026250</v>
      </c>
      <c r="B21" s="1" t="s">
        <v>41</v>
      </c>
      <c r="C21" s="5" t="s">
        <v>42</v>
      </c>
      <c r="D21" s="1">
        <v>294519</v>
      </c>
      <c r="E21" s="1" t="s">
        <v>17</v>
      </c>
      <c r="F21" s="1" t="s">
        <v>15</v>
      </c>
      <c r="G21" s="2">
        <v>7605600</v>
      </c>
      <c r="H21" s="2">
        <v>7605600</v>
      </c>
      <c r="I21" s="1" t="s">
        <v>52</v>
      </c>
      <c r="J21" s="1" t="s">
        <v>53</v>
      </c>
      <c r="K21" s="1" t="s">
        <v>54</v>
      </c>
      <c r="L21" s="1" t="s">
        <v>55</v>
      </c>
    </row>
    <row r="22" spans="1:12" ht="13" x14ac:dyDescent="0.3">
      <c r="A22" s="1">
        <v>805026250</v>
      </c>
      <c r="B22" s="1" t="s">
        <v>41</v>
      </c>
      <c r="C22" s="5" t="s">
        <v>42</v>
      </c>
      <c r="D22" s="1">
        <v>294440</v>
      </c>
      <c r="E22" s="1" t="s">
        <v>18</v>
      </c>
      <c r="F22" s="1" t="s">
        <v>19</v>
      </c>
      <c r="G22" s="2">
        <v>13293603</v>
      </c>
      <c r="H22" s="2">
        <v>13293603</v>
      </c>
      <c r="I22" s="1" t="s">
        <v>52</v>
      </c>
      <c r="J22" s="1" t="s">
        <v>53</v>
      </c>
      <c r="K22" s="1" t="s">
        <v>54</v>
      </c>
      <c r="L22" s="1" t="s">
        <v>55</v>
      </c>
    </row>
    <row r="23" spans="1:12" ht="13" x14ac:dyDescent="0.3">
      <c r="A23" s="1">
        <v>805026250</v>
      </c>
      <c r="B23" s="1" t="s">
        <v>41</v>
      </c>
      <c r="C23" s="5" t="s">
        <v>42</v>
      </c>
      <c r="D23" s="1">
        <v>295284</v>
      </c>
      <c r="E23" s="1" t="s">
        <v>10</v>
      </c>
      <c r="F23" s="1" t="s">
        <v>11</v>
      </c>
      <c r="G23" s="2">
        <v>13570100</v>
      </c>
      <c r="H23" s="2">
        <v>13570100</v>
      </c>
      <c r="I23" s="1" t="s">
        <v>52</v>
      </c>
      <c r="J23" s="1" t="s">
        <v>53</v>
      </c>
      <c r="K23" s="1" t="s">
        <v>54</v>
      </c>
      <c r="L23" s="1" t="s">
        <v>55</v>
      </c>
    </row>
    <row r="24" spans="1:12" ht="13" x14ac:dyDescent="0.3">
      <c r="A24" s="1">
        <v>805026250</v>
      </c>
      <c r="B24" s="1" t="s">
        <v>41</v>
      </c>
      <c r="C24" s="5" t="s">
        <v>42</v>
      </c>
      <c r="D24" s="1">
        <v>295044</v>
      </c>
      <c r="E24" s="1" t="s">
        <v>20</v>
      </c>
      <c r="F24" s="1" t="s">
        <v>21</v>
      </c>
      <c r="G24" s="2">
        <v>11584150</v>
      </c>
      <c r="H24" s="2">
        <v>11584150</v>
      </c>
      <c r="I24" s="1" t="s">
        <v>52</v>
      </c>
      <c r="J24" s="1" t="s">
        <v>53</v>
      </c>
      <c r="K24" s="1" t="s">
        <v>54</v>
      </c>
      <c r="L24" s="1" t="s">
        <v>55</v>
      </c>
    </row>
    <row r="25" spans="1:12" ht="13" x14ac:dyDescent="0.3">
      <c r="A25" s="1">
        <v>805026250</v>
      </c>
      <c r="B25" s="1" t="s">
        <v>41</v>
      </c>
      <c r="C25" s="5" t="s">
        <v>42</v>
      </c>
      <c r="D25" s="1">
        <v>295025</v>
      </c>
      <c r="E25" s="1" t="s">
        <v>13</v>
      </c>
      <c r="F25" s="1" t="s">
        <v>21</v>
      </c>
      <c r="G25" s="2">
        <v>23293000</v>
      </c>
      <c r="H25" s="2">
        <v>23293000</v>
      </c>
      <c r="I25" s="1" t="s">
        <v>52</v>
      </c>
      <c r="J25" s="1" t="s">
        <v>53</v>
      </c>
      <c r="K25" s="1" t="s">
        <v>54</v>
      </c>
      <c r="L25" s="1" t="s">
        <v>55</v>
      </c>
    </row>
    <row r="26" spans="1:12" ht="13" x14ac:dyDescent="0.3">
      <c r="A26" s="1">
        <v>805026250</v>
      </c>
      <c r="B26" s="1" t="s">
        <v>41</v>
      </c>
      <c r="C26" s="5" t="s">
        <v>42</v>
      </c>
      <c r="D26" s="1">
        <v>294511</v>
      </c>
      <c r="E26" s="1" t="s">
        <v>17</v>
      </c>
      <c r="F26" s="1" t="s">
        <v>15</v>
      </c>
      <c r="G26" s="2">
        <v>36191500</v>
      </c>
      <c r="H26" s="2">
        <v>1040000</v>
      </c>
      <c r="I26" s="1" t="s">
        <v>52</v>
      </c>
      <c r="J26" s="1" t="s">
        <v>53</v>
      </c>
      <c r="K26" s="1" t="s">
        <v>54</v>
      </c>
      <c r="L26" s="1" t="s">
        <v>55</v>
      </c>
    </row>
    <row r="27" spans="1:12" ht="13" x14ac:dyDescent="0.3">
      <c r="A27" s="1">
        <v>805026250</v>
      </c>
      <c r="B27" s="1" t="s">
        <v>41</v>
      </c>
      <c r="C27" s="5" t="s">
        <v>42</v>
      </c>
      <c r="D27" s="1">
        <v>294444</v>
      </c>
      <c r="E27" s="1" t="s">
        <v>18</v>
      </c>
      <c r="F27" s="1" t="s">
        <v>19</v>
      </c>
      <c r="G27" s="2">
        <v>84467197</v>
      </c>
      <c r="H27" s="2">
        <v>84467197</v>
      </c>
      <c r="I27" s="1" t="s">
        <v>52</v>
      </c>
      <c r="J27" s="1" t="s">
        <v>53</v>
      </c>
      <c r="K27" s="1" t="s">
        <v>54</v>
      </c>
      <c r="L27" s="1" t="s">
        <v>55</v>
      </c>
    </row>
    <row r="28" spans="1:12" ht="13" x14ac:dyDescent="0.3">
      <c r="A28" s="1">
        <v>805026250</v>
      </c>
      <c r="B28" s="1" t="s">
        <v>41</v>
      </c>
      <c r="C28" s="5" t="s">
        <v>42</v>
      </c>
      <c r="D28" s="1">
        <v>294386</v>
      </c>
      <c r="E28" s="1" t="s">
        <v>22</v>
      </c>
      <c r="F28" s="1" t="s">
        <v>23</v>
      </c>
      <c r="G28" s="2">
        <v>1023000</v>
      </c>
      <c r="H28" s="2">
        <v>1023000</v>
      </c>
      <c r="I28" s="1" t="s">
        <v>52</v>
      </c>
      <c r="J28" s="1" t="s">
        <v>53</v>
      </c>
      <c r="K28" s="1" t="s">
        <v>54</v>
      </c>
      <c r="L28" s="1" t="s">
        <v>55</v>
      </c>
    </row>
    <row r="29" spans="1:12" ht="13" x14ac:dyDescent="0.3">
      <c r="A29" s="1">
        <v>805026250</v>
      </c>
      <c r="B29" s="1" t="s">
        <v>41</v>
      </c>
      <c r="C29" s="5" t="s">
        <v>42</v>
      </c>
      <c r="D29" s="1">
        <v>294303</v>
      </c>
      <c r="E29" s="1" t="s">
        <v>22</v>
      </c>
      <c r="F29" s="1" t="s">
        <v>23</v>
      </c>
      <c r="G29" s="2">
        <v>1947000</v>
      </c>
      <c r="H29" s="2">
        <v>1947000</v>
      </c>
      <c r="I29" s="1" t="s">
        <v>52</v>
      </c>
      <c r="J29" s="1" t="s">
        <v>53</v>
      </c>
      <c r="K29" s="1" t="s">
        <v>54</v>
      </c>
      <c r="L29" s="1" t="s">
        <v>55</v>
      </c>
    </row>
    <row r="30" spans="1:12" ht="13" x14ac:dyDescent="0.3">
      <c r="A30" s="1">
        <v>805026250</v>
      </c>
      <c r="B30" s="1" t="s">
        <v>41</v>
      </c>
      <c r="C30" s="5" t="s">
        <v>42</v>
      </c>
      <c r="D30" s="1">
        <v>293916</v>
      </c>
      <c r="E30" s="1" t="s">
        <v>24</v>
      </c>
      <c r="F30" s="1" t="s">
        <v>25</v>
      </c>
      <c r="G30" s="2">
        <v>5753600</v>
      </c>
      <c r="H30" s="2">
        <v>5753600</v>
      </c>
      <c r="I30" s="1" t="s">
        <v>52</v>
      </c>
      <c r="J30" s="1" t="s">
        <v>53</v>
      </c>
      <c r="K30" s="1" t="s">
        <v>54</v>
      </c>
      <c r="L30" s="1" t="s">
        <v>55</v>
      </c>
    </row>
    <row r="31" spans="1:12" ht="13" x14ac:dyDescent="0.3">
      <c r="A31" s="1">
        <v>805026250</v>
      </c>
      <c r="B31" s="1" t="s">
        <v>41</v>
      </c>
      <c r="C31" s="5" t="s">
        <v>42</v>
      </c>
      <c r="D31" s="1">
        <v>293785</v>
      </c>
      <c r="E31" s="1" t="s">
        <v>26</v>
      </c>
      <c r="F31" s="1" t="s">
        <v>25</v>
      </c>
      <c r="G31" s="2">
        <v>7739000</v>
      </c>
      <c r="H31" s="2">
        <v>7739000</v>
      </c>
      <c r="I31" s="1" t="s">
        <v>52</v>
      </c>
      <c r="J31" s="1" t="s">
        <v>53</v>
      </c>
      <c r="K31" s="1" t="s">
        <v>54</v>
      </c>
      <c r="L31" s="1" t="s">
        <v>55</v>
      </c>
    </row>
    <row r="32" spans="1:12" ht="13" x14ac:dyDescent="0.3">
      <c r="A32" s="1">
        <v>805026250</v>
      </c>
      <c r="B32" s="1" t="s">
        <v>41</v>
      </c>
      <c r="C32" s="5" t="s">
        <v>42</v>
      </c>
      <c r="D32" s="1">
        <v>293499</v>
      </c>
      <c r="E32" s="1" t="s">
        <v>27</v>
      </c>
      <c r="F32" s="1" t="s">
        <v>28</v>
      </c>
      <c r="G32" s="2">
        <v>8864600</v>
      </c>
      <c r="H32" s="2">
        <v>8864600</v>
      </c>
      <c r="I32" s="1" t="s">
        <v>52</v>
      </c>
      <c r="J32" s="1" t="s">
        <v>53</v>
      </c>
      <c r="K32" s="1" t="s">
        <v>54</v>
      </c>
      <c r="L32" s="1" t="s">
        <v>55</v>
      </c>
    </row>
    <row r="33" spans="1:12" ht="13" x14ac:dyDescent="0.3">
      <c r="A33" s="1">
        <v>805026250</v>
      </c>
      <c r="B33" s="1" t="s">
        <v>41</v>
      </c>
      <c r="C33" s="5" t="s">
        <v>42</v>
      </c>
      <c r="D33" s="1">
        <v>293210</v>
      </c>
      <c r="E33" s="1" t="s">
        <v>29</v>
      </c>
      <c r="F33" s="1" t="s">
        <v>28</v>
      </c>
      <c r="G33" s="2">
        <v>4308000</v>
      </c>
      <c r="H33" s="2">
        <v>2361000</v>
      </c>
      <c r="I33" s="1" t="s">
        <v>52</v>
      </c>
      <c r="J33" s="1" t="s">
        <v>53</v>
      </c>
      <c r="K33" s="1" t="s">
        <v>54</v>
      </c>
      <c r="L33" s="1" t="s">
        <v>55</v>
      </c>
    </row>
    <row r="34" spans="1:12" ht="13" x14ac:dyDescent="0.3">
      <c r="A34" s="1">
        <v>805026250</v>
      </c>
      <c r="B34" s="1" t="s">
        <v>41</v>
      </c>
      <c r="C34" s="5" t="s">
        <v>42</v>
      </c>
      <c r="D34" s="1">
        <v>293454</v>
      </c>
      <c r="E34" s="1" t="s">
        <v>30</v>
      </c>
      <c r="F34" s="1" t="s">
        <v>27</v>
      </c>
      <c r="G34" s="2">
        <v>32013050</v>
      </c>
      <c r="H34" s="2">
        <v>1947000</v>
      </c>
      <c r="I34" s="1" t="s">
        <v>52</v>
      </c>
      <c r="J34" s="1" t="s">
        <v>53</v>
      </c>
      <c r="K34" s="1" t="s">
        <v>54</v>
      </c>
      <c r="L34" s="1" t="s">
        <v>55</v>
      </c>
    </row>
    <row r="35" spans="1:12" ht="13" x14ac:dyDescent="0.3">
      <c r="A35" s="1">
        <v>805026250</v>
      </c>
      <c r="B35" s="1" t="s">
        <v>41</v>
      </c>
      <c r="C35" s="5" t="s">
        <v>42</v>
      </c>
      <c r="D35" s="1">
        <v>293213</v>
      </c>
      <c r="E35" s="1" t="s">
        <v>29</v>
      </c>
      <c r="F35" s="1" t="s">
        <v>31</v>
      </c>
      <c r="G35" s="2">
        <v>26821425</v>
      </c>
      <c r="H35" s="2">
        <v>1575525</v>
      </c>
      <c r="I35" s="1" t="s">
        <v>52</v>
      </c>
      <c r="J35" s="1" t="s">
        <v>53</v>
      </c>
      <c r="K35" s="1" t="s">
        <v>54</v>
      </c>
      <c r="L35" s="1" t="s">
        <v>55</v>
      </c>
    </row>
    <row r="36" spans="1:12" ht="13" x14ac:dyDescent="0.3">
      <c r="A36" s="1">
        <v>805026250</v>
      </c>
      <c r="B36" s="1" t="s">
        <v>41</v>
      </c>
      <c r="C36" s="5" t="s">
        <v>42</v>
      </c>
      <c r="D36" s="1">
        <v>293157</v>
      </c>
      <c r="E36" s="1" t="s">
        <v>29</v>
      </c>
      <c r="F36" s="1" t="s">
        <v>32</v>
      </c>
      <c r="G36" s="2">
        <v>2434000</v>
      </c>
      <c r="H36" s="2">
        <v>2434000</v>
      </c>
      <c r="I36" s="1" t="s">
        <v>52</v>
      </c>
      <c r="J36" s="1" t="s">
        <v>53</v>
      </c>
      <c r="K36" s="1" t="s">
        <v>54</v>
      </c>
      <c r="L36" s="1" t="s">
        <v>55</v>
      </c>
    </row>
    <row r="37" spans="1:12" ht="13" x14ac:dyDescent="0.3">
      <c r="A37" s="1">
        <v>805026250</v>
      </c>
      <c r="B37" s="1" t="s">
        <v>41</v>
      </c>
      <c r="C37" s="5" t="s">
        <v>42</v>
      </c>
      <c r="D37" s="1">
        <v>293111</v>
      </c>
      <c r="E37" s="1" t="s">
        <v>33</v>
      </c>
      <c r="F37" s="1" t="s">
        <v>29</v>
      </c>
      <c r="G37" s="2">
        <v>6747700</v>
      </c>
      <c r="H37" s="2">
        <v>6747700</v>
      </c>
      <c r="I37" s="1" t="s">
        <v>52</v>
      </c>
      <c r="J37" s="1" t="s">
        <v>53</v>
      </c>
      <c r="K37" s="1" t="s">
        <v>54</v>
      </c>
      <c r="L37" s="1" t="s">
        <v>55</v>
      </c>
    </row>
    <row r="38" spans="1:12" ht="13" x14ac:dyDescent="0.3">
      <c r="A38" s="1">
        <v>805026250</v>
      </c>
      <c r="B38" s="1" t="s">
        <v>41</v>
      </c>
      <c r="C38" s="5" t="s">
        <v>42</v>
      </c>
      <c r="D38" s="1">
        <v>293090</v>
      </c>
      <c r="E38" s="1" t="s">
        <v>34</v>
      </c>
      <c r="F38" s="1" t="s">
        <v>29</v>
      </c>
      <c r="G38" s="2">
        <v>8409250</v>
      </c>
      <c r="H38" s="2">
        <v>8409250</v>
      </c>
      <c r="I38" s="1" t="s">
        <v>52</v>
      </c>
      <c r="J38" s="1" t="s">
        <v>53</v>
      </c>
      <c r="K38" s="1" t="s">
        <v>54</v>
      </c>
      <c r="L38" s="1" t="s">
        <v>55</v>
      </c>
    </row>
    <row r="39" spans="1:12" ht="13" x14ac:dyDescent="0.3">
      <c r="A39" s="1">
        <v>805026250</v>
      </c>
      <c r="B39" s="1" t="s">
        <v>41</v>
      </c>
      <c r="C39" s="5" t="s">
        <v>42</v>
      </c>
      <c r="D39" s="1">
        <v>293113</v>
      </c>
      <c r="E39" s="1" t="s">
        <v>33</v>
      </c>
      <c r="F39" s="1" t="s">
        <v>29</v>
      </c>
      <c r="G39" s="2">
        <v>18040400</v>
      </c>
      <c r="H39" s="2">
        <v>6771500</v>
      </c>
      <c r="I39" s="1" t="s">
        <v>52</v>
      </c>
      <c r="J39" s="1" t="s">
        <v>53</v>
      </c>
      <c r="K39" s="1" t="s">
        <v>54</v>
      </c>
      <c r="L39" s="1" t="s">
        <v>55</v>
      </c>
    </row>
    <row r="40" spans="1:12" ht="13" x14ac:dyDescent="0.3">
      <c r="A40" s="1">
        <v>805026250</v>
      </c>
      <c r="B40" s="1" t="s">
        <v>41</v>
      </c>
      <c r="C40" s="5" t="s">
        <v>42</v>
      </c>
      <c r="D40" s="1">
        <v>292609</v>
      </c>
      <c r="E40" s="1" t="s">
        <v>35</v>
      </c>
      <c r="F40" s="1" t="s">
        <v>29</v>
      </c>
      <c r="G40" s="2">
        <v>18998400</v>
      </c>
      <c r="H40" s="2">
        <v>1947000</v>
      </c>
      <c r="I40" s="1" t="s">
        <v>52</v>
      </c>
      <c r="J40" s="1" t="s">
        <v>53</v>
      </c>
      <c r="K40" s="1" t="s">
        <v>54</v>
      </c>
      <c r="L40" s="1" t="s">
        <v>55</v>
      </c>
    </row>
    <row r="41" spans="1:12" ht="13" x14ac:dyDescent="0.3">
      <c r="A41" s="1">
        <v>805026250</v>
      </c>
      <c r="B41" s="1" t="s">
        <v>41</v>
      </c>
      <c r="C41" s="5" t="s">
        <v>42</v>
      </c>
      <c r="D41" s="1">
        <v>293276</v>
      </c>
      <c r="E41" s="1" t="s">
        <v>36</v>
      </c>
      <c r="F41" s="1" t="s">
        <v>37</v>
      </c>
      <c r="G41" s="2">
        <v>12471150</v>
      </c>
      <c r="H41" s="2">
        <v>12471150</v>
      </c>
      <c r="I41" s="1" t="s">
        <v>52</v>
      </c>
      <c r="J41" s="1" t="s">
        <v>53</v>
      </c>
      <c r="K41" s="1" t="s">
        <v>54</v>
      </c>
      <c r="L41" s="1" t="s">
        <v>55</v>
      </c>
    </row>
    <row r="42" spans="1:12" ht="13" x14ac:dyDescent="0.3">
      <c r="A42" s="12" t="s">
        <v>56</v>
      </c>
      <c r="B42" s="12"/>
      <c r="C42" s="12"/>
      <c r="D42" s="12"/>
      <c r="E42" s="12"/>
      <c r="F42" s="12"/>
      <c r="G42" s="7">
        <f>SUM(G2:G41)</f>
        <v>616149795</v>
      </c>
      <c r="H42" s="7">
        <f>SUM(H2:H41)</f>
        <v>495419045</v>
      </c>
      <c r="I42" s="8"/>
      <c r="J42" s="9"/>
      <c r="K42" s="9"/>
      <c r="L42" s="9"/>
    </row>
    <row r="44" spans="1:12" ht="13" x14ac:dyDescent="0.3">
      <c r="A44" s="10" t="s">
        <v>57</v>
      </c>
    </row>
    <row r="45" spans="1:12" ht="13" x14ac:dyDescent="0.3">
      <c r="A45" s="10" t="s">
        <v>58</v>
      </c>
    </row>
    <row r="46" spans="1:12" ht="13" x14ac:dyDescent="0.3">
      <c r="A46" s="10" t="s">
        <v>59</v>
      </c>
    </row>
    <row r="47" spans="1:12" ht="13" x14ac:dyDescent="0.3">
      <c r="A47" s="11">
        <v>45541</v>
      </c>
    </row>
  </sheetData>
  <mergeCells count="1">
    <mergeCell ref="A42:F42"/>
  </mergeCells>
  <conditionalFormatting sqref="D1">
    <cfRule type="duplicateValues" dxfId="30" priority="3"/>
  </conditionalFormatting>
  <conditionalFormatting sqref="E1">
    <cfRule type="duplicateValues" dxfId="29" priority="2"/>
  </conditionalFormatting>
  <conditionalFormatting sqref="G1:H1">
    <cfRule type="duplicateValues" dxfId="28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showGridLines="0" zoomScale="80" zoomScaleNormal="80" workbookViewId="0">
      <selection activeCell="B8" sqref="B8:C8"/>
    </sheetView>
  </sheetViews>
  <sheetFormatPr baseColWidth="10" defaultRowHeight="12.5" x14ac:dyDescent="0.25"/>
  <cols>
    <col min="1" max="1" width="77" bestFit="1" customWidth="1"/>
    <col min="2" max="2" width="14" bestFit="1" customWidth="1"/>
    <col min="3" max="3" width="14.7265625" style="40" bestFit="1" customWidth="1"/>
    <col min="4" max="4" width="20.1796875" style="40" bestFit="1" customWidth="1"/>
    <col min="5" max="5" width="13.7265625" style="40" bestFit="1" customWidth="1"/>
  </cols>
  <sheetData>
    <row r="2" spans="1:5" ht="13" thickBot="1" x14ac:dyDescent="0.3"/>
    <row r="3" spans="1:5" x14ac:dyDescent="0.25">
      <c r="A3" s="47" t="s">
        <v>176</v>
      </c>
      <c r="B3" s="44" t="s">
        <v>178</v>
      </c>
      <c r="C3" s="41" t="s">
        <v>179</v>
      </c>
      <c r="D3" s="41" t="s">
        <v>180</v>
      </c>
    </row>
    <row r="4" spans="1:5" x14ac:dyDescent="0.25">
      <c r="A4" s="48" t="s">
        <v>173</v>
      </c>
      <c r="B4" s="45">
        <v>2</v>
      </c>
      <c r="C4" s="42">
        <v>85507197</v>
      </c>
      <c r="D4" s="42">
        <v>0</v>
      </c>
    </row>
    <row r="5" spans="1:5" x14ac:dyDescent="0.25">
      <c r="A5" s="48" t="s">
        <v>169</v>
      </c>
      <c r="B5" s="45">
        <v>34</v>
      </c>
      <c r="C5" s="42">
        <v>385648848</v>
      </c>
      <c r="D5" s="42">
        <v>0</v>
      </c>
      <c r="E5" s="40">
        <f>GETPIVOTDATA("Saldo IPS ",$A$3,"Estado de Factura EPS Septiembre 30","FACTURA PENDIENTE EN PROGRAMACION DE PAGO")+E6</f>
        <v>397299348</v>
      </c>
    </row>
    <row r="6" spans="1:5" x14ac:dyDescent="0.25">
      <c r="A6" s="48" t="s">
        <v>175</v>
      </c>
      <c r="B6" s="45">
        <v>1</v>
      </c>
      <c r="C6" s="42">
        <v>13597500</v>
      </c>
      <c r="D6" s="42">
        <v>1947000</v>
      </c>
      <c r="E6" s="40">
        <f>GETPIVOTDATA("Saldo IPS ",$A$3,"Estado de Factura EPS Septiembre 30","FACTURA PENDIENTE EN PROGRAMACION DE PAGO - GLOSA EN PROCESO INTERNO")-GETPIVOTDATA("Valor glosa pendiente ",$A$3,"Estado de Factura EPS Septiembre 30","FACTURA PENDIENTE EN PROGRAMACION DE PAGO - GLOSA EN PROCESO INTERNO")</f>
        <v>11650500</v>
      </c>
    </row>
    <row r="7" spans="1:5" x14ac:dyDescent="0.25">
      <c r="A7" s="48" t="s">
        <v>171</v>
      </c>
      <c r="B7" s="45">
        <v>2</v>
      </c>
      <c r="C7" s="42">
        <v>8718500</v>
      </c>
      <c r="D7" s="42">
        <v>8718500</v>
      </c>
      <c r="E7" s="40">
        <f>GETPIVOTDATA("Saldo IPS ",$A$3,"Estado de Factura EPS Septiembre 30","GLOSA EN PROCESO INTERNO")+GETPIVOTDATA("Valor glosa pendiente ",$A$3,"Estado de Factura EPS Septiembre 30","FACTURA PENDIENTE EN PROGRAMACION DE PAGO - GLOSA EN PROCESO INTERNO")</f>
        <v>10665500</v>
      </c>
    </row>
    <row r="8" spans="1:5" x14ac:dyDescent="0.25">
      <c r="A8" s="48" t="s">
        <v>174</v>
      </c>
      <c r="B8" s="45">
        <v>1</v>
      </c>
      <c r="C8" s="42">
        <v>1947000</v>
      </c>
      <c r="D8" s="42">
        <v>1947000</v>
      </c>
    </row>
    <row r="9" spans="1:5" ht="13" thickBot="1" x14ac:dyDescent="0.3">
      <c r="A9" s="49" t="s">
        <v>177</v>
      </c>
      <c r="B9" s="46">
        <v>40</v>
      </c>
      <c r="C9" s="43">
        <v>495419045</v>
      </c>
      <c r="D9" s="43">
        <v>12612500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42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1796875" style="13" bestFit="1" customWidth="1"/>
    <col min="2" max="2" width="41.453125" style="13" bestFit="1" customWidth="1"/>
    <col min="3" max="3" width="10.90625" style="13"/>
    <col min="4" max="4" width="11" style="13" bestFit="1" customWidth="1"/>
    <col min="5" max="5" width="11" style="13" customWidth="1"/>
    <col min="6" max="6" width="19.453125" style="13" bestFit="1" customWidth="1"/>
    <col min="7" max="9" width="10.90625" style="13"/>
    <col min="10" max="10" width="14.1796875" style="20" bestFit="1" customWidth="1"/>
    <col min="11" max="11" width="15.1796875" style="20" bestFit="1" customWidth="1"/>
    <col min="12" max="14" width="10.90625" style="13"/>
    <col min="15" max="15" width="14.08984375" style="13" customWidth="1"/>
    <col min="16" max="16" width="19.08984375" style="13" customWidth="1"/>
    <col min="17" max="18" width="10.90625" style="13"/>
    <col min="19" max="20" width="14.1796875" style="13" bestFit="1" customWidth="1"/>
    <col min="21" max="21" width="13.1796875" style="13" bestFit="1" customWidth="1"/>
    <col min="22" max="22" width="11" style="13" bestFit="1" customWidth="1"/>
    <col min="23" max="23" width="13.1796875" style="13" bestFit="1" customWidth="1"/>
    <col min="24" max="24" width="13.1796875" style="13" customWidth="1"/>
    <col min="25" max="26" width="14.1796875" style="13" bestFit="1" customWidth="1"/>
    <col min="27" max="27" width="11.26953125" style="13" bestFit="1" customWidth="1"/>
    <col min="28" max="28" width="13.54296875" style="13" bestFit="1" customWidth="1"/>
    <col min="29" max="29" width="10.90625" style="20"/>
    <col min="30" max="30" width="13.54296875" style="13" bestFit="1" customWidth="1"/>
    <col min="31" max="31" width="14" style="13" customWidth="1"/>
    <col min="32" max="32" width="15.1796875" style="13" bestFit="1" customWidth="1"/>
    <col min="33" max="33" width="14.54296875" style="13" customWidth="1"/>
    <col min="34" max="34" width="12.7265625" style="13" customWidth="1"/>
    <col min="35" max="35" width="14.81640625" style="13" customWidth="1"/>
    <col min="36" max="36" width="15.08984375" style="13" customWidth="1"/>
    <col min="37" max="37" width="12.7265625" style="13" customWidth="1"/>
    <col min="38" max="16384" width="10.90625" style="13"/>
  </cols>
  <sheetData>
    <row r="1" spans="1:38" x14ac:dyDescent="0.35">
      <c r="K1" s="24">
        <f>SUBTOTAL(9,K3:K42)</f>
        <v>495419045</v>
      </c>
      <c r="S1" s="24">
        <f t="shared" ref="S1:Z1" si="0">SUBTOTAL(9,S3:S42)</f>
        <v>639338706</v>
      </c>
      <c r="T1" s="24">
        <f t="shared" si="0"/>
        <v>639338706</v>
      </c>
      <c r="U1" s="24">
        <f t="shared" si="0"/>
        <v>11512000</v>
      </c>
      <c r="V1" s="24">
        <f t="shared" si="0"/>
        <v>0</v>
      </c>
      <c r="W1" s="24">
        <f t="shared" si="0"/>
        <v>12612500</v>
      </c>
      <c r="X1" s="24"/>
      <c r="Y1" s="24">
        <f t="shared" si="0"/>
        <v>580242412</v>
      </c>
      <c r="Z1" s="24">
        <f t="shared" si="0"/>
        <v>329949533</v>
      </c>
    </row>
    <row r="2" spans="1:38" s="17" customFormat="1" ht="43.5" x14ac:dyDescent="0.35">
      <c r="A2" s="16" t="s">
        <v>38</v>
      </c>
      <c r="B2" s="16" t="s">
        <v>39</v>
      </c>
      <c r="C2" s="16" t="s">
        <v>40</v>
      </c>
      <c r="D2" s="16" t="s">
        <v>43</v>
      </c>
      <c r="E2" s="16" t="s">
        <v>60</v>
      </c>
      <c r="F2" s="19" t="s">
        <v>61</v>
      </c>
      <c r="G2" s="16" t="s">
        <v>44</v>
      </c>
      <c r="H2" s="16" t="s">
        <v>45</v>
      </c>
      <c r="I2" s="18" t="s">
        <v>142</v>
      </c>
      <c r="J2" s="21" t="s">
        <v>46</v>
      </c>
      <c r="K2" s="22" t="s">
        <v>47</v>
      </c>
      <c r="L2" s="16" t="s">
        <v>48</v>
      </c>
      <c r="M2" s="16" t="s">
        <v>49</v>
      </c>
      <c r="N2" s="16" t="s">
        <v>50</v>
      </c>
      <c r="O2" s="16" t="s">
        <v>51</v>
      </c>
      <c r="P2" s="25" t="s">
        <v>143</v>
      </c>
      <c r="Q2" s="16" t="s">
        <v>144</v>
      </c>
      <c r="R2" s="16" t="s">
        <v>167</v>
      </c>
      <c r="S2" s="28" t="s">
        <v>148</v>
      </c>
      <c r="T2" s="28" t="s">
        <v>149</v>
      </c>
      <c r="U2" s="28" t="s">
        <v>150</v>
      </c>
      <c r="V2" s="28" t="s">
        <v>151</v>
      </c>
      <c r="W2" s="30" t="s">
        <v>152</v>
      </c>
      <c r="X2" s="30" t="s">
        <v>154</v>
      </c>
      <c r="Y2" s="28" t="s">
        <v>153</v>
      </c>
      <c r="Z2" s="31" t="s">
        <v>155</v>
      </c>
      <c r="AA2" s="25" t="s">
        <v>156</v>
      </c>
      <c r="AB2" s="32" t="s">
        <v>157</v>
      </c>
      <c r="AC2" s="32" t="s">
        <v>158</v>
      </c>
      <c r="AD2" s="32" t="s">
        <v>159</v>
      </c>
      <c r="AE2" s="32" t="s">
        <v>160</v>
      </c>
      <c r="AF2" s="32" t="s">
        <v>161</v>
      </c>
      <c r="AG2" s="38" t="s">
        <v>157</v>
      </c>
      <c r="AH2" s="38" t="s">
        <v>158</v>
      </c>
      <c r="AI2" s="38" t="s">
        <v>159</v>
      </c>
      <c r="AJ2" s="38" t="s">
        <v>160</v>
      </c>
      <c r="AK2" s="38" t="s">
        <v>161</v>
      </c>
      <c r="AL2" s="28" t="s">
        <v>162</v>
      </c>
    </row>
    <row r="3" spans="1:38" x14ac:dyDescent="0.35">
      <c r="A3" s="14">
        <v>805026250</v>
      </c>
      <c r="B3" s="14" t="s">
        <v>41</v>
      </c>
      <c r="C3" s="15" t="s">
        <v>42</v>
      </c>
      <c r="D3" s="14">
        <v>297842</v>
      </c>
      <c r="E3" s="14" t="s">
        <v>62</v>
      </c>
      <c r="F3" s="14" t="s">
        <v>102</v>
      </c>
      <c r="G3" s="14" t="s">
        <v>0</v>
      </c>
      <c r="H3" s="14" t="s">
        <v>1</v>
      </c>
      <c r="I3" s="27">
        <v>45537.291666666664</v>
      </c>
      <c r="J3" s="23">
        <v>11878100</v>
      </c>
      <c r="K3" s="23">
        <v>11878100</v>
      </c>
      <c r="L3" s="14" t="s">
        <v>52</v>
      </c>
      <c r="M3" s="14" t="s">
        <v>53</v>
      </c>
      <c r="N3" s="14" t="s">
        <v>54</v>
      </c>
      <c r="O3" s="14" t="s">
        <v>55</v>
      </c>
      <c r="P3" s="26" t="s">
        <v>169</v>
      </c>
      <c r="Q3" s="26" t="s">
        <v>145</v>
      </c>
      <c r="R3" s="26" t="e">
        <v>#N/A</v>
      </c>
      <c r="S3" s="29">
        <v>11924000</v>
      </c>
      <c r="T3" s="29">
        <v>11924000</v>
      </c>
      <c r="U3" s="29">
        <v>2361000</v>
      </c>
      <c r="V3" s="29">
        <v>0</v>
      </c>
      <c r="W3" s="29">
        <v>0</v>
      </c>
      <c r="X3" s="29"/>
      <c r="Y3" s="29">
        <v>9325840</v>
      </c>
      <c r="Z3" s="29">
        <v>0</v>
      </c>
      <c r="AA3" s="26"/>
      <c r="AB3" s="26"/>
      <c r="AC3" s="29"/>
      <c r="AD3" s="26"/>
      <c r="AE3" s="26"/>
      <c r="AF3" s="26"/>
      <c r="AG3" s="26"/>
      <c r="AH3" s="26"/>
      <c r="AI3" s="26"/>
      <c r="AJ3" s="26"/>
      <c r="AK3" s="26"/>
      <c r="AL3" s="33">
        <v>45534</v>
      </c>
    </row>
    <row r="4" spans="1:38" x14ac:dyDescent="0.35">
      <c r="A4" s="14">
        <v>805026250</v>
      </c>
      <c r="B4" s="14" t="s">
        <v>41</v>
      </c>
      <c r="C4" s="15" t="s">
        <v>42</v>
      </c>
      <c r="D4" s="14">
        <v>297041</v>
      </c>
      <c r="E4" s="14" t="s">
        <v>63</v>
      </c>
      <c r="F4" s="14" t="s">
        <v>103</v>
      </c>
      <c r="G4" s="14" t="s">
        <v>2</v>
      </c>
      <c r="H4" s="14" t="s">
        <v>1</v>
      </c>
      <c r="I4" s="27">
        <v>45537.291666666664</v>
      </c>
      <c r="J4" s="23">
        <v>3009100</v>
      </c>
      <c r="K4" s="23">
        <v>3009100</v>
      </c>
      <c r="L4" s="14" t="s">
        <v>52</v>
      </c>
      <c r="M4" s="14" t="s">
        <v>53</v>
      </c>
      <c r="N4" s="14" t="s">
        <v>54</v>
      </c>
      <c r="O4" s="14" t="s">
        <v>55</v>
      </c>
      <c r="P4" s="26" t="s">
        <v>169</v>
      </c>
      <c r="Q4" s="26" t="s">
        <v>145</v>
      </c>
      <c r="R4" s="26" t="e">
        <v>#N/A</v>
      </c>
      <c r="S4" s="29">
        <v>3055000</v>
      </c>
      <c r="T4" s="29">
        <v>3055000</v>
      </c>
      <c r="U4" s="29">
        <v>0</v>
      </c>
      <c r="V4" s="29">
        <v>0</v>
      </c>
      <c r="W4" s="29">
        <v>0</v>
      </c>
      <c r="X4" s="29"/>
      <c r="Y4" s="29">
        <v>2948000</v>
      </c>
      <c r="Z4" s="29">
        <v>0</v>
      </c>
      <c r="AA4" s="26"/>
      <c r="AB4" s="26"/>
      <c r="AC4" s="29"/>
      <c r="AD4" s="26"/>
      <c r="AE4" s="26"/>
      <c r="AF4" s="26"/>
      <c r="AG4" s="26"/>
      <c r="AH4" s="26"/>
      <c r="AI4" s="26"/>
      <c r="AJ4" s="26"/>
      <c r="AK4" s="26"/>
      <c r="AL4" s="33">
        <v>45534</v>
      </c>
    </row>
    <row r="5" spans="1:38" x14ac:dyDescent="0.35">
      <c r="A5" s="14">
        <v>805026250</v>
      </c>
      <c r="B5" s="14" t="s">
        <v>41</v>
      </c>
      <c r="C5" s="15" t="s">
        <v>42</v>
      </c>
      <c r="D5" s="14">
        <v>297837</v>
      </c>
      <c r="E5" s="14" t="s">
        <v>64</v>
      </c>
      <c r="F5" s="14" t="s">
        <v>104</v>
      </c>
      <c r="G5" s="14" t="s">
        <v>0</v>
      </c>
      <c r="H5" s="14" t="s">
        <v>1</v>
      </c>
      <c r="I5" s="27">
        <v>45537.291666666664</v>
      </c>
      <c r="J5" s="23">
        <v>29962100</v>
      </c>
      <c r="K5" s="23">
        <v>29962100</v>
      </c>
      <c r="L5" s="14" t="s">
        <v>52</v>
      </c>
      <c r="M5" s="14" t="s">
        <v>53</v>
      </c>
      <c r="N5" s="14" t="s">
        <v>54</v>
      </c>
      <c r="O5" s="14" t="s">
        <v>55</v>
      </c>
      <c r="P5" s="26" t="s">
        <v>169</v>
      </c>
      <c r="Q5" s="26" t="s">
        <v>145</v>
      </c>
      <c r="R5" s="26" t="e">
        <v>#N/A</v>
      </c>
      <c r="S5" s="29">
        <v>30941700</v>
      </c>
      <c r="T5" s="29">
        <v>30941700</v>
      </c>
      <c r="U5" s="29">
        <v>4722000</v>
      </c>
      <c r="V5" s="29">
        <v>0</v>
      </c>
      <c r="W5" s="29">
        <v>0</v>
      </c>
      <c r="X5" s="29"/>
      <c r="Y5" s="29">
        <v>24715706</v>
      </c>
      <c r="Z5" s="29">
        <v>0</v>
      </c>
      <c r="AA5" s="26"/>
      <c r="AB5" s="26"/>
      <c r="AC5" s="29"/>
      <c r="AD5" s="26"/>
      <c r="AE5" s="26"/>
      <c r="AF5" s="26"/>
      <c r="AG5" s="26"/>
      <c r="AH5" s="26"/>
      <c r="AI5" s="26"/>
      <c r="AJ5" s="26"/>
      <c r="AK5" s="26"/>
      <c r="AL5" s="33">
        <v>45534</v>
      </c>
    </row>
    <row r="6" spans="1:38" x14ac:dyDescent="0.35">
      <c r="A6" s="14">
        <v>805026250</v>
      </c>
      <c r="B6" s="14" t="s">
        <v>41</v>
      </c>
      <c r="C6" s="15" t="s">
        <v>42</v>
      </c>
      <c r="D6" s="14">
        <v>297036</v>
      </c>
      <c r="E6" s="14" t="s">
        <v>65</v>
      </c>
      <c r="F6" s="14" t="s">
        <v>105</v>
      </c>
      <c r="G6" s="14" t="s">
        <v>2</v>
      </c>
      <c r="H6" s="14" t="s">
        <v>1</v>
      </c>
      <c r="I6" s="27">
        <v>45537.291666666664</v>
      </c>
      <c r="J6" s="23">
        <v>15069300</v>
      </c>
      <c r="K6" s="23">
        <v>15069300</v>
      </c>
      <c r="L6" s="14" t="s">
        <v>52</v>
      </c>
      <c r="M6" s="14" t="s">
        <v>53</v>
      </c>
      <c r="N6" s="14" t="s">
        <v>54</v>
      </c>
      <c r="O6" s="14" t="s">
        <v>55</v>
      </c>
      <c r="P6" s="26" t="s">
        <v>169</v>
      </c>
      <c r="Q6" s="26" t="s">
        <v>145</v>
      </c>
      <c r="R6" s="26" t="e">
        <v>#N/A</v>
      </c>
      <c r="S6" s="29">
        <v>15802000</v>
      </c>
      <c r="T6" s="29">
        <v>15802000</v>
      </c>
      <c r="U6" s="29">
        <v>0</v>
      </c>
      <c r="V6" s="29">
        <v>0</v>
      </c>
      <c r="W6" s="29">
        <v>0</v>
      </c>
      <c r="X6" s="29"/>
      <c r="Y6" s="29">
        <v>14753260</v>
      </c>
      <c r="Z6" s="29">
        <v>0</v>
      </c>
      <c r="AA6" s="26"/>
      <c r="AB6" s="26"/>
      <c r="AC6" s="29"/>
      <c r="AD6" s="26"/>
      <c r="AE6" s="26"/>
      <c r="AF6" s="26"/>
      <c r="AG6" s="26"/>
      <c r="AH6" s="26"/>
      <c r="AI6" s="26"/>
      <c r="AJ6" s="26"/>
      <c r="AK6" s="26"/>
      <c r="AL6" s="33">
        <v>45534</v>
      </c>
    </row>
    <row r="7" spans="1:38" x14ac:dyDescent="0.35">
      <c r="A7" s="14">
        <v>805026250</v>
      </c>
      <c r="B7" s="14" t="s">
        <v>41</v>
      </c>
      <c r="C7" s="15" t="s">
        <v>42</v>
      </c>
      <c r="D7" s="14">
        <v>296703</v>
      </c>
      <c r="E7" s="14" t="s">
        <v>66</v>
      </c>
      <c r="F7" s="14" t="s">
        <v>106</v>
      </c>
      <c r="G7" s="14" t="s">
        <v>3</v>
      </c>
      <c r="H7" s="14" t="s">
        <v>4</v>
      </c>
      <c r="I7" s="27">
        <v>45506.61454829861</v>
      </c>
      <c r="J7" s="23">
        <v>3127600</v>
      </c>
      <c r="K7" s="23">
        <v>3127600</v>
      </c>
      <c r="L7" s="14" t="s">
        <v>52</v>
      </c>
      <c r="M7" s="14" t="s">
        <v>53</v>
      </c>
      <c r="N7" s="14" t="s">
        <v>54</v>
      </c>
      <c r="O7" s="14" t="s">
        <v>55</v>
      </c>
      <c r="P7" s="26" t="s">
        <v>169</v>
      </c>
      <c r="Q7" s="26" t="s">
        <v>145</v>
      </c>
      <c r="R7" s="26" t="e">
        <v>#N/A</v>
      </c>
      <c r="S7" s="29">
        <v>3232000</v>
      </c>
      <c r="T7" s="29">
        <v>3232000</v>
      </c>
      <c r="U7" s="29">
        <v>0</v>
      </c>
      <c r="V7" s="29">
        <v>0</v>
      </c>
      <c r="W7" s="29">
        <v>0</v>
      </c>
      <c r="X7" s="29"/>
      <c r="Y7" s="29">
        <v>3062960</v>
      </c>
      <c r="Z7" s="29">
        <v>3062960</v>
      </c>
      <c r="AA7" s="26">
        <v>1222508062</v>
      </c>
      <c r="AB7" s="26"/>
      <c r="AC7" s="29"/>
      <c r="AD7" s="26"/>
      <c r="AE7" s="26"/>
      <c r="AF7" s="26"/>
      <c r="AG7" s="26"/>
      <c r="AH7" s="26"/>
      <c r="AI7" s="26"/>
      <c r="AJ7" s="26"/>
      <c r="AK7" s="26"/>
      <c r="AL7" s="33">
        <v>45534</v>
      </c>
    </row>
    <row r="8" spans="1:38" x14ac:dyDescent="0.35">
      <c r="A8" s="14">
        <v>805026250</v>
      </c>
      <c r="B8" s="14" t="s">
        <v>41</v>
      </c>
      <c r="C8" s="15" t="s">
        <v>42</v>
      </c>
      <c r="D8" s="14">
        <v>295960</v>
      </c>
      <c r="E8" s="14" t="s">
        <v>67</v>
      </c>
      <c r="F8" s="14" t="s">
        <v>107</v>
      </c>
      <c r="G8" s="14" t="s">
        <v>5</v>
      </c>
      <c r="H8" s="14" t="s">
        <v>6</v>
      </c>
      <c r="I8" s="27">
        <v>45505.291666666664</v>
      </c>
      <c r="J8" s="23">
        <v>11193700</v>
      </c>
      <c r="K8" s="23">
        <v>11193700</v>
      </c>
      <c r="L8" s="14" t="s">
        <v>52</v>
      </c>
      <c r="M8" s="14" t="s">
        <v>53</v>
      </c>
      <c r="N8" s="14" t="s">
        <v>54</v>
      </c>
      <c r="O8" s="14" t="s">
        <v>55</v>
      </c>
      <c r="P8" s="26" t="s">
        <v>169</v>
      </c>
      <c r="Q8" s="26" t="s">
        <v>145</v>
      </c>
      <c r="R8" s="26" t="s">
        <v>168</v>
      </c>
      <c r="S8" s="29">
        <v>11363600</v>
      </c>
      <c r="T8" s="29">
        <v>11363600</v>
      </c>
      <c r="U8" s="29">
        <v>0</v>
      </c>
      <c r="V8" s="29">
        <v>0</v>
      </c>
      <c r="W8" s="29">
        <v>0</v>
      </c>
      <c r="X8" s="29"/>
      <c r="Y8" s="29">
        <v>10966428</v>
      </c>
      <c r="Z8" s="29">
        <v>10966428</v>
      </c>
      <c r="AA8" s="26">
        <v>1222508110</v>
      </c>
      <c r="AB8" s="26"/>
      <c r="AC8" s="29"/>
      <c r="AD8" s="26"/>
      <c r="AE8" s="26"/>
      <c r="AF8" s="26"/>
      <c r="AG8" s="26"/>
      <c r="AH8" s="26"/>
      <c r="AI8" s="26"/>
      <c r="AJ8" s="26"/>
      <c r="AK8" s="26"/>
      <c r="AL8" s="33">
        <v>45534</v>
      </c>
    </row>
    <row r="9" spans="1:38" x14ac:dyDescent="0.35">
      <c r="A9" s="14">
        <v>805026250</v>
      </c>
      <c r="B9" s="14" t="s">
        <v>41</v>
      </c>
      <c r="C9" s="15" t="s">
        <v>42</v>
      </c>
      <c r="D9" s="14">
        <v>296704</v>
      </c>
      <c r="E9" s="14" t="s">
        <v>68</v>
      </c>
      <c r="F9" s="14" t="s">
        <v>108</v>
      </c>
      <c r="G9" s="14" t="s">
        <v>3</v>
      </c>
      <c r="H9" s="14" t="s">
        <v>4</v>
      </c>
      <c r="I9" s="27">
        <v>45506.745431828705</v>
      </c>
      <c r="J9" s="23">
        <v>3498000</v>
      </c>
      <c r="K9" s="23">
        <v>3498000</v>
      </c>
      <c r="L9" s="14" t="s">
        <v>52</v>
      </c>
      <c r="M9" s="14" t="s">
        <v>53</v>
      </c>
      <c r="N9" s="14" t="s">
        <v>54</v>
      </c>
      <c r="O9" s="14" t="s">
        <v>55</v>
      </c>
      <c r="P9" s="26" t="s">
        <v>169</v>
      </c>
      <c r="Q9" s="26" t="s">
        <v>145</v>
      </c>
      <c r="R9" s="26" t="e">
        <v>#N/A</v>
      </c>
      <c r="S9" s="29">
        <v>3498000</v>
      </c>
      <c r="T9" s="29">
        <v>3498000</v>
      </c>
      <c r="U9" s="29">
        <v>0</v>
      </c>
      <c r="V9" s="29">
        <v>0</v>
      </c>
      <c r="W9" s="29">
        <v>0</v>
      </c>
      <c r="X9" s="29"/>
      <c r="Y9" s="29">
        <v>3428040</v>
      </c>
      <c r="Z9" s="29">
        <v>3428040</v>
      </c>
      <c r="AA9" s="26">
        <v>1222508060</v>
      </c>
      <c r="AB9" s="26"/>
      <c r="AC9" s="29"/>
      <c r="AD9" s="26"/>
      <c r="AE9" s="26"/>
      <c r="AF9" s="26"/>
      <c r="AG9" s="26"/>
      <c r="AH9" s="26"/>
      <c r="AI9" s="26"/>
      <c r="AJ9" s="26"/>
      <c r="AK9" s="26"/>
      <c r="AL9" s="33">
        <v>45534</v>
      </c>
    </row>
    <row r="10" spans="1:38" x14ac:dyDescent="0.35">
      <c r="A10" s="14">
        <v>805026250</v>
      </c>
      <c r="B10" s="14" t="s">
        <v>41</v>
      </c>
      <c r="C10" s="15" t="s">
        <v>42</v>
      </c>
      <c r="D10" s="14">
        <v>296696</v>
      </c>
      <c r="E10" s="14" t="s">
        <v>69</v>
      </c>
      <c r="F10" s="14" t="s">
        <v>109</v>
      </c>
      <c r="G10" s="14" t="s">
        <v>3</v>
      </c>
      <c r="H10" s="14" t="s">
        <v>4</v>
      </c>
      <c r="I10" s="27">
        <v>45506.603205590276</v>
      </c>
      <c r="J10" s="23">
        <v>212400</v>
      </c>
      <c r="K10" s="23">
        <v>212400</v>
      </c>
      <c r="L10" s="14" t="s">
        <v>52</v>
      </c>
      <c r="M10" s="14" t="s">
        <v>53</v>
      </c>
      <c r="N10" s="14" t="s">
        <v>54</v>
      </c>
      <c r="O10" s="14" t="s">
        <v>55</v>
      </c>
      <c r="P10" s="26" t="s">
        <v>169</v>
      </c>
      <c r="Q10" s="26" t="s">
        <v>145</v>
      </c>
      <c r="R10" s="26" t="e">
        <v>#N/A</v>
      </c>
      <c r="S10" s="29">
        <v>240000</v>
      </c>
      <c r="T10" s="29">
        <v>240000</v>
      </c>
      <c r="U10" s="29">
        <v>0</v>
      </c>
      <c r="V10" s="29">
        <v>0</v>
      </c>
      <c r="W10" s="29">
        <v>0</v>
      </c>
      <c r="X10" s="29"/>
      <c r="Y10" s="29">
        <v>207600</v>
      </c>
      <c r="Z10" s="29">
        <v>207600</v>
      </c>
      <c r="AA10" s="26">
        <v>1222508063</v>
      </c>
      <c r="AB10" s="26"/>
      <c r="AC10" s="29"/>
      <c r="AD10" s="26"/>
      <c r="AE10" s="26"/>
      <c r="AF10" s="26"/>
      <c r="AG10" s="26"/>
      <c r="AH10" s="26"/>
      <c r="AI10" s="26"/>
      <c r="AJ10" s="26"/>
      <c r="AK10" s="26"/>
      <c r="AL10" s="33">
        <v>45534</v>
      </c>
    </row>
    <row r="11" spans="1:38" x14ac:dyDescent="0.35">
      <c r="A11" s="14">
        <v>805026250</v>
      </c>
      <c r="B11" s="14" t="s">
        <v>41</v>
      </c>
      <c r="C11" s="15" t="s">
        <v>42</v>
      </c>
      <c r="D11" s="14">
        <v>296532</v>
      </c>
      <c r="E11" s="14" t="s">
        <v>70</v>
      </c>
      <c r="F11" s="14" t="s">
        <v>110</v>
      </c>
      <c r="G11" s="14" t="s">
        <v>7</v>
      </c>
      <c r="H11" s="14" t="s">
        <v>4</v>
      </c>
      <c r="I11" s="27">
        <v>45506.485688622684</v>
      </c>
      <c r="J11" s="23">
        <v>58249500</v>
      </c>
      <c r="K11" s="23">
        <v>58249500</v>
      </c>
      <c r="L11" s="14" t="s">
        <v>52</v>
      </c>
      <c r="M11" s="14" t="s">
        <v>53</v>
      </c>
      <c r="N11" s="14" t="s">
        <v>54</v>
      </c>
      <c r="O11" s="14" t="s">
        <v>55</v>
      </c>
      <c r="P11" s="26" t="s">
        <v>169</v>
      </c>
      <c r="Q11" s="26" t="s">
        <v>145</v>
      </c>
      <c r="R11" s="26" t="e">
        <v>#N/A</v>
      </c>
      <c r="S11" s="29">
        <v>59828500</v>
      </c>
      <c r="T11" s="29">
        <v>59828500</v>
      </c>
      <c r="U11" s="29">
        <v>0</v>
      </c>
      <c r="V11" s="29">
        <v>0</v>
      </c>
      <c r="W11" s="29">
        <v>0</v>
      </c>
      <c r="X11" s="29"/>
      <c r="Y11" s="29">
        <v>57052930</v>
      </c>
      <c r="Z11" s="29">
        <v>57052930</v>
      </c>
      <c r="AA11" s="26">
        <v>1222502466</v>
      </c>
      <c r="AB11" s="26"/>
      <c r="AC11" s="29"/>
      <c r="AD11" s="26"/>
      <c r="AE11" s="26"/>
      <c r="AF11" s="26"/>
      <c r="AG11" s="26"/>
      <c r="AH11" s="26"/>
      <c r="AI11" s="26"/>
      <c r="AJ11" s="26"/>
      <c r="AK11" s="26"/>
      <c r="AL11" s="33">
        <v>45534</v>
      </c>
    </row>
    <row r="12" spans="1:38" x14ac:dyDescent="0.35">
      <c r="A12" s="14">
        <v>805026250</v>
      </c>
      <c r="B12" s="14" t="s">
        <v>41</v>
      </c>
      <c r="C12" s="15" t="s">
        <v>42</v>
      </c>
      <c r="D12" s="14">
        <v>296325</v>
      </c>
      <c r="E12" s="14" t="s">
        <v>71</v>
      </c>
      <c r="F12" s="14" t="s">
        <v>111</v>
      </c>
      <c r="G12" s="14" t="s">
        <v>8</v>
      </c>
      <c r="H12" s="14" t="s">
        <v>4</v>
      </c>
      <c r="I12" s="27">
        <v>45506.455230902779</v>
      </c>
      <c r="J12" s="23">
        <v>8069779</v>
      </c>
      <c r="K12" s="23">
        <v>8069779</v>
      </c>
      <c r="L12" s="14" t="s">
        <v>52</v>
      </c>
      <c r="M12" s="14" t="s">
        <v>53</v>
      </c>
      <c r="N12" s="14" t="s">
        <v>54</v>
      </c>
      <c r="O12" s="14" t="s">
        <v>55</v>
      </c>
      <c r="P12" s="26" t="s">
        <v>169</v>
      </c>
      <c r="Q12" s="26" t="s">
        <v>145</v>
      </c>
      <c r="R12" s="26" t="e">
        <v>#N/A</v>
      </c>
      <c r="S12" s="29">
        <v>8097079</v>
      </c>
      <c r="T12" s="29">
        <v>8097079</v>
      </c>
      <c r="U12" s="29">
        <v>0</v>
      </c>
      <c r="V12" s="29">
        <v>0</v>
      </c>
      <c r="W12" s="29">
        <v>0</v>
      </c>
      <c r="X12" s="29"/>
      <c r="Y12" s="29">
        <v>7907837</v>
      </c>
      <c r="Z12" s="29">
        <v>7907837</v>
      </c>
      <c r="AA12" s="26">
        <v>1222502538</v>
      </c>
      <c r="AB12" s="26"/>
      <c r="AC12" s="29"/>
      <c r="AD12" s="26"/>
      <c r="AE12" s="26"/>
      <c r="AF12" s="26"/>
      <c r="AG12" s="26"/>
      <c r="AH12" s="26"/>
      <c r="AI12" s="26"/>
      <c r="AJ12" s="26"/>
      <c r="AK12" s="26"/>
      <c r="AL12" s="33">
        <v>45534</v>
      </c>
    </row>
    <row r="13" spans="1:38" x14ac:dyDescent="0.35">
      <c r="A13" s="14">
        <v>805026250</v>
      </c>
      <c r="B13" s="14" t="s">
        <v>41</v>
      </c>
      <c r="C13" s="15" t="s">
        <v>42</v>
      </c>
      <c r="D13" s="14">
        <v>295959</v>
      </c>
      <c r="E13" s="14" t="s">
        <v>72</v>
      </c>
      <c r="F13" s="14" t="s">
        <v>112</v>
      </c>
      <c r="G13" s="14" t="s">
        <v>5</v>
      </c>
      <c r="H13" s="14" t="s">
        <v>6</v>
      </c>
      <c r="I13" s="27">
        <v>45505.291666666664</v>
      </c>
      <c r="J13" s="23">
        <v>20196201</v>
      </c>
      <c r="K13" s="23">
        <v>20196201</v>
      </c>
      <c r="L13" s="14" t="s">
        <v>52</v>
      </c>
      <c r="M13" s="14" t="s">
        <v>53</v>
      </c>
      <c r="N13" s="14" t="s">
        <v>54</v>
      </c>
      <c r="O13" s="14" t="s">
        <v>55</v>
      </c>
      <c r="P13" s="26" t="s">
        <v>169</v>
      </c>
      <c r="Q13" s="26" t="s">
        <v>145</v>
      </c>
      <c r="R13" s="26" t="s">
        <v>168</v>
      </c>
      <c r="S13" s="29">
        <v>21303101</v>
      </c>
      <c r="T13" s="29">
        <v>21303101</v>
      </c>
      <c r="U13" s="29">
        <v>0</v>
      </c>
      <c r="V13" s="29">
        <v>0</v>
      </c>
      <c r="W13" s="29">
        <v>0</v>
      </c>
      <c r="X13" s="29"/>
      <c r="Y13" s="29">
        <v>19770139</v>
      </c>
      <c r="Z13" s="29">
        <v>19770139</v>
      </c>
      <c r="AA13" s="26">
        <v>1222502543</v>
      </c>
      <c r="AB13" s="26"/>
      <c r="AC13" s="29"/>
      <c r="AD13" s="26"/>
      <c r="AE13" s="26"/>
      <c r="AF13" s="26"/>
      <c r="AG13" s="26"/>
      <c r="AH13" s="26"/>
      <c r="AI13" s="26"/>
      <c r="AJ13" s="26"/>
      <c r="AK13" s="26"/>
      <c r="AL13" s="33">
        <v>45534</v>
      </c>
    </row>
    <row r="14" spans="1:38" x14ac:dyDescent="0.35">
      <c r="A14" s="14">
        <v>805026250</v>
      </c>
      <c r="B14" s="14" t="s">
        <v>41</v>
      </c>
      <c r="C14" s="15" t="s">
        <v>42</v>
      </c>
      <c r="D14" s="14">
        <v>295937</v>
      </c>
      <c r="E14" s="14" t="s">
        <v>73</v>
      </c>
      <c r="F14" s="14" t="s">
        <v>113</v>
      </c>
      <c r="G14" s="14" t="s">
        <v>9</v>
      </c>
      <c r="H14" s="14" t="s">
        <v>6</v>
      </c>
      <c r="I14" s="27">
        <v>45505.291666666664</v>
      </c>
      <c r="J14" s="23">
        <v>25672000</v>
      </c>
      <c r="K14" s="23">
        <v>25672000</v>
      </c>
      <c r="L14" s="14" t="s">
        <v>52</v>
      </c>
      <c r="M14" s="14" t="s">
        <v>53</v>
      </c>
      <c r="N14" s="14" t="s">
        <v>54</v>
      </c>
      <c r="O14" s="14" t="s">
        <v>55</v>
      </c>
      <c r="P14" s="26" t="s">
        <v>169</v>
      </c>
      <c r="Q14" s="26" t="s">
        <v>145</v>
      </c>
      <c r="R14" s="26" t="s">
        <v>168</v>
      </c>
      <c r="S14" s="29">
        <v>26672000</v>
      </c>
      <c r="T14" s="29">
        <v>26672000</v>
      </c>
      <c r="U14" s="29">
        <v>828000</v>
      </c>
      <c r="V14" s="29">
        <v>0</v>
      </c>
      <c r="W14" s="29">
        <v>0</v>
      </c>
      <c r="X14" s="29"/>
      <c r="Y14" s="29">
        <v>24327120</v>
      </c>
      <c r="Z14" s="29">
        <v>24327120</v>
      </c>
      <c r="AA14" s="26">
        <v>1222508194</v>
      </c>
      <c r="AB14" s="26"/>
      <c r="AC14" s="29"/>
      <c r="AD14" s="26"/>
      <c r="AE14" s="26"/>
      <c r="AF14" s="26"/>
      <c r="AG14" s="26"/>
      <c r="AH14" s="26"/>
      <c r="AI14" s="26"/>
      <c r="AJ14" s="26"/>
      <c r="AK14" s="26"/>
      <c r="AL14" s="33">
        <v>45534</v>
      </c>
    </row>
    <row r="15" spans="1:38" x14ac:dyDescent="0.35">
      <c r="A15" s="14">
        <v>805026250</v>
      </c>
      <c r="B15" s="14" t="s">
        <v>41</v>
      </c>
      <c r="C15" s="15" t="s">
        <v>42</v>
      </c>
      <c r="D15" s="14">
        <v>295923</v>
      </c>
      <c r="E15" s="14" t="s">
        <v>74</v>
      </c>
      <c r="F15" s="14" t="s">
        <v>114</v>
      </c>
      <c r="G15" s="14" t="s">
        <v>9</v>
      </c>
      <c r="H15" s="14" t="s">
        <v>6</v>
      </c>
      <c r="I15" s="27">
        <v>45505.291666666664</v>
      </c>
      <c r="J15" s="23">
        <v>13597500</v>
      </c>
      <c r="K15" s="23">
        <v>13597500</v>
      </c>
      <c r="L15" s="14" t="s">
        <v>52</v>
      </c>
      <c r="M15" s="14" t="s">
        <v>53</v>
      </c>
      <c r="N15" s="14" t="s">
        <v>54</v>
      </c>
      <c r="O15" s="14" t="s">
        <v>55</v>
      </c>
      <c r="P15" s="26" t="s">
        <v>175</v>
      </c>
      <c r="Q15" s="26" t="s">
        <v>146</v>
      </c>
      <c r="R15" s="26" t="s">
        <v>168</v>
      </c>
      <c r="S15" s="29">
        <v>13629000</v>
      </c>
      <c r="T15" s="29">
        <v>13629000</v>
      </c>
      <c r="U15" s="29">
        <v>0</v>
      </c>
      <c r="V15" s="29">
        <v>0</v>
      </c>
      <c r="W15" s="29">
        <v>1947000</v>
      </c>
      <c r="X15" s="29"/>
      <c r="Y15" s="29">
        <v>11416860</v>
      </c>
      <c r="Z15" s="29">
        <v>11416860</v>
      </c>
      <c r="AA15" s="26">
        <v>1222508175</v>
      </c>
      <c r="AB15" s="26"/>
      <c r="AC15" s="29"/>
      <c r="AD15" s="26"/>
      <c r="AE15" s="26"/>
      <c r="AF15" s="26"/>
      <c r="AG15" s="26"/>
      <c r="AH15" s="26"/>
      <c r="AI15" s="26"/>
      <c r="AJ15" s="26"/>
      <c r="AK15" s="26"/>
      <c r="AL15" s="33">
        <v>45534</v>
      </c>
    </row>
    <row r="16" spans="1:38" x14ac:dyDescent="0.35">
      <c r="A16" s="14">
        <v>805026250</v>
      </c>
      <c r="B16" s="14" t="s">
        <v>41</v>
      </c>
      <c r="C16" s="15" t="s">
        <v>42</v>
      </c>
      <c r="D16" s="14">
        <v>295285</v>
      </c>
      <c r="E16" s="14" t="s">
        <v>75</v>
      </c>
      <c r="F16" s="14" t="s">
        <v>115</v>
      </c>
      <c r="G16" s="14" t="s">
        <v>10</v>
      </c>
      <c r="H16" s="14" t="s">
        <v>5</v>
      </c>
      <c r="I16" s="27">
        <v>45505.291666666664</v>
      </c>
      <c r="J16" s="23">
        <v>30718690</v>
      </c>
      <c r="K16" s="23">
        <v>30718690</v>
      </c>
      <c r="L16" s="14" t="s">
        <v>52</v>
      </c>
      <c r="M16" s="14" t="s">
        <v>53</v>
      </c>
      <c r="N16" s="14" t="s">
        <v>54</v>
      </c>
      <c r="O16" s="14" t="s">
        <v>55</v>
      </c>
      <c r="P16" s="26" t="s">
        <v>169</v>
      </c>
      <c r="Q16" s="26" t="s">
        <v>145</v>
      </c>
      <c r="R16" s="26" t="s">
        <v>168</v>
      </c>
      <c r="S16" s="29">
        <v>31730100</v>
      </c>
      <c r="T16" s="29">
        <v>31730100</v>
      </c>
      <c r="U16" s="29">
        <v>0</v>
      </c>
      <c r="V16" s="29">
        <v>0</v>
      </c>
      <c r="W16" s="29">
        <v>0</v>
      </c>
      <c r="X16" s="29"/>
      <c r="Y16" s="29">
        <v>30084088</v>
      </c>
      <c r="Z16" s="29">
        <v>30084088</v>
      </c>
      <c r="AA16" s="26">
        <v>1222508202</v>
      </c>
      <c r="AB16" s="26"/>
      <c r="AC16" s="29"/>
      <c r="AD16" s="26"/>
      <c r="AE16" s="26"/>
      <c r="AF16" s="26"/>
      <c r="AG16" s="26"/>
      <c r="AH16" s="26"/>
      <c r="AI16" s="26"/>
      <c r="AJ16" s="26"/>
      <c r="AK16" s="26"/>
      <c r="AL16" s="33">
        <v>45534</v>
      </c>
    </row>
    <row r="17" spans="1:38" x14ac:dyDescent="0.35">
      <c r="A17" s="14">
        <v>805026250</v>
      </c>
      <c r="B17" s="14" t="s">
        <v>41</v>
      </c>
      <c r="C17" s="15" t="s">
        <v>42</v>
      </c>
      <c r="D17" s="14">
        <v>295485</v>
      </c>
      <c r="E17" s="14" t="s">
        <v>76</v>
      </c>
      <c r="F17" s="14" t="s">
        <v>116</v>
      </c>
      <c r="G17" s="14" t="s">
        <v>11</v>
      </c>
      <c r="H17" s="14" t="s">
        <v>12</v>
      </c>
      <c r="I17" s="27">
        <v>45488.635907060183</v>
      </c>
      <c r="J17" s="23">
        <v>19339200</v>
      </c>
      <c r="K17" s="23">
        <v>19339200</v>
      </c>
      <c r="L17" s="14" t="s">
        <v>52</v>
      </c>
      <c r="M17" s="14" t="s">
        <v>53</v>
      </c>
      <c r="N17" s="14" t="s">
        <v>54</v>
      </c>
      <c r="O17" s="14" t="s">
        <v>55</v>
      </c>
      <c r="P17" s="26" t="s">
        <v>169</v>
      </c>
      <c r="Q17" s="26" t="s">
        <v>145</v>
      </c>
      <c r="R17" s="26" t="s">
        <v>169</v>
      </c>
      <c r="S17" s="29">
        <v>19742200</v>
      </c>
      <c r="T17" s="29">
        <v>19742200</v>
      </c>
      <c r="U17" s="29">
        <v>0</v>
      </c>
      <c r="V17" s="29">
        <v>0</v>
      </c>
      <c r="W17" s="29">
        <v>0</v>
      </c>
      <c r="X17" s="29"/>
      <c r="Y17" s="29">
        <v>18944356</v>
      </c>
      <c r="Z17" s="29">
        <v>18944356</v>
      </c>
      <c r="AA17" s="26">
        <v>1222478438</v>
      </c>
      <c r="AB17" s="26"/>
      <c r="AC17" s="29"/>
      <c r="AD17" s="26"/>
      <c r="AE17" s="26"/>
      <c r="AF17" s="26"/>
      <c r="AG17" s="26"/>
      <c r="AH17" s="26"/>
      <c r="AI17" s="26"/>
      <c r="AJ17" s="26"/>
      <c r="AK17" s="26"/>
      <c r="AL17" s="33">
        <v>45534</v>
      </c>
    </row>
    <row r="18" spans="1:38" x14ac:dyDescent="0.35">
      <c r="A18" s="14">
        <v>805026250</v>
      </c>
      <c r="B18" s="14" t="s">
        <v>41</v>
      </c>
      <c r="C18" s="15" t="s">
        <v>42</v>
      </c>
      <c r="D18" s="14">
        <v>295283</v>
      </c>
      <c r="E18" s="14" t="s">
        <v>77</v>
      </c>
      <c r="F18" s="14" t="s">
        <v>117</v>
      </c>
      <c r="G18" s="14" t="s">
        <v>10</v>
      </c>
      <c r="H18" s="14" t="s">
        <v>11</v>
      </c>
      <c r="I18" s="27">
        <v>45481.448562384256</v>
      </c>
      <c r="J18" s="23">
        <v>7710200</v>
      </c>
      <c r="K18" s="23">
        <v>7710200</v>
      </c>
      <c r="L18" s="14" t="s">
        <v>52</v>
      </c>
      <c r="M18" s="14" t="s">
        <v>53</v>
      </c>
      <c r="N18" s="14" t="s">
        <v>54</v>
      </c>
      <c r="O18" s="14" t="s">
        <v>55</v>
      </c>
      <c r="P18" s="26" t="s">
        <v>169</v>
      </c>
      <c r="Q18" s="26" t="s">
        <v>145</v>
      </c>
      <c r="R18" s="26" t="s">
        <v>169</v>
      </c>
      <c r="S18" s="29">
        <v>7834200</v>
      </c>
      <c r="T18" s="29">
        <v>7834200</v>
      </c>
      <c r="U18" s="29">
        <v>0</v>
      </c>
      <c r="V18" s="29">
        <v>0</v>
      </c>
      <c r="W18" s="29">
        <v>0</v>
      </c>
      <c r="X18" s="29"/>
      <c r="Y18" s="29">
        <v>7553516</v>
      </c>
      <c r="Z18" s="29">
        <v>7553516</v>
      </c>
      <c r="AA18" s="26">
        <v>1222479079</v>
      </c>
      <c r="AB18" s="26"/>
      <c r="AC18" s="29"/>
      <c r="AD18" s="26"/>
      <c r="AE18" s="26"/>
      <c r="AF18" s="26"/>
      <c r="AG18" s="26"/>
      <c r="AH18" s="26"/>
      <c r="AI18" s="26"/>
      <c r="AJ18" s="26"/>
      <c r="AK18" s="26"/>
      <c r="AL18" s="33">
        <v>45534</v>
      </c>
    </row>
    <row r="19" spans="1:38" x14ac:dyDescent="0.35">
      <c r="A19" s="14">
        <v>805026250</v>
      </c>
      <c r="B19" s="14" t="s">
        <v>41</v>
      </c>
      <c r="C19" s="15" t="s">
        <v>42</v>
      </c>
      <c r="D19" s="14">
        <v>295027</v>
      </c>
      <c r="E19" s="14" t="s">
        <v>78</v>
      </c>
      <c r="F19" s="14" t="s">
        <v>118</v>
      </c>
      <c r="G19" s="14" t="s">
        <v>13</v>
      </c>
      <c r="H19" s="14" t="s">
        <v>11</v>
      </c>
      <c r="I19" s="27">
        <v>45481.492274571756</v>
      </c>
      <c r="J19" s="23">
        <v>1864000</v>
      </c>
      <c r="K19" s="23">
        <v>1864000</v>
      </c>
      <c r="L19" s="14" t="s">
        <v>52</v>
      </c>
      <c r="M19" s="14" t="s">
        <v>53</v>
      </c>
      <c r="N19" s="14" t="s">
        <v>54</v>
      </c>
      <c r="O19" s="14" t="s">
        <v>55</v>
      </c>
      <c r="P19" s="26" t="s">
        <v>169</v>
      </c>
      <c r="Q19" s="26" t="s">
        <v>145</v>
      </c>
      <c r="R19" s="26" t="s">
        <v>169</v>
      </c>
      <c r="S19" s="29">
        <v>1988000</v>
      </c>
      <c r="T19" s="29">
        <v>1988000</v>
      </c>
      <c r="U19" s="29">
        <v>0</v>
      </c>
      <c r="V19" s="29">
        <v>0</v>
      </c>
      <c r="W19" s="29">
        <v>0</v>
      </c>
      <c r="X19" s="29"/>
      <c r="Y19" s="29">
        <v>1824240</v>
      </c>
      <c r="Z19" s="29">
        <v>1824240</v>
      </c>
      <c r="AA19" s="26">
        <v>1222479080</v>
      </c>
      <c r="AB19" s="26"/>
      <c r="AC19" s="29"/>
      <c r="AD19" s="26"/>
      <c r="AE19" s="26"/>
      <c r="AF19" s="26"/>
      <c r="AG19" s="26"/>
      <c r="AH19" s="26"/>
      <c r="AI19" s="26"/>
      <c r="AJ19" s="26"/>
      <c r="AK19" s="26"/>
      <c r="AL19" s="33">
        <v>45534</v>
      </c>
    </row>
    <row r="20" spans="1:38" x14ac:dyDescent="0.35">
      <c r="A20" s="14">
        <v>805026250</v>
      </c>
      <c r="B20" s="14" t="s">
        <v>41</v>
      </c>
      <c r="C20" s="15" t="s">
        <v>42</v>
      </c>
      <c r="D20" s="14">
        <v>294869</v>
      </c>
      <c r="E20" s="14" t="s">
        <v>79</v>
      </c>
      <c r="F20" s="14" t="s">
        <v>119</v>
      </c>
      <c r="G20" s="14" t="s">
        <v>14</v>
      </c>
      <c r="H20" s="14" t="s">
        <v>15</v>
      </c>
      <c r="I20" s="27">
        <v>45475.291666666664</v>
      </c>
      <c r="J20" s="23">
        <v>544000</v>
      </c>
      <c r="K20" s="23">
        <v>544000</v>
      </c>
      <c r="L20" s="14" t="s">
        <v>52</v>
      </c>
      <c r="M20" s="14" t="s">
        <v>53</v>
      </c>
      <c r="N20" s="14" t="s">
        <v>54</v>
      </c>
      <c r="O20" s="14" t="s">
        <v>55</v>
      </c>
      <c r="P20" s="26" t="s">
        <v>169</v>
      </c>
      <c r="Q20" s="26" t="s">
        <v>145</v>
      </c>
      <c r="R20" s="26" t="s">
        <v>169</v>
      </c>
      <c r="S20" s="29">
        <v>544000</v>
      </c>
      <c r="T20" s="29">
        <v>544000</v>
      </c>
      <c r="U20" s="29">
        <v>0</v>
      </c>
      <c r="V20" s="29">
        <v>0</v>
      </c>
      <c r="W20" s="29">
        <v>0</v>
      </c>
      <c r="X20" s="29"/>
      <c r="Y20" s="29">
        <v>533120</v>
      </c>
      <c r="Z20" s="29">
        <v>533120</v>
      </c>
      <c r="AA20" s="26">
        <v>1222479070</v>
      </c>
      <c r="AB20" s="26"/>
      <c r="AC20" s="29"/>
      <c r="AD20" s="26"/>
      <c r="AE20" s="26"/>
      <c r="AF20" s="26"/>
      <c r="AG20" s="26"/>
      <c r="AH20" s="26"/>
      <c r="AI20" s="26"/>
      <c r="AJ20" s="26"/>
      <c r="AK20" s="26"/>
      <c r="AL20" s="33">
        <v>45534</v>
      </c>
    </row>
    <row r="21" spans="1:38" x14ac:dyDescent="0.35">
      <c r="A21" s="14">
        <v>805026250</v>
      </c>
      <c r="B21" s="14" t="s">
        <v>41</v>
      </c>
      <c r="C21" s="15" t="s">
        <v>42</v>
      </c>
      <c r="D21" s="14">
        <v>294776</v>
      </c>
      <c r="E21" s="14" t="s">
        <v>80</v>
      </c>
      <c r="F21" s="14" t="s">
        <v>120</v>
      </c>
      <c r="G21" s="14" t="s">
        <v>16</v>
      </c>
      <c r="H21" s="14" t="s">
        <v>15</v>
      </c>
      <c r="I21" s="27">
        <v>45475.291666666664</v>
      </c>
      <c r="J21" s="23">
        <v>6662700</v>
      </c>
      <c r="K21" s="23">
        <v>6662700</v>
      </c>
      <c r="L21" s="14" t="s">
        <v>52</v>
      </c>
      <c r="M21" s="14" t="s">
        <v>53</v>
      </c>
      <c r="N21" s="14" t="s">
        <v>54</v>
      </c>
      <c r="O21" s="14" t="s">
        <v>55</v>
      </c>
      <c r="P21" s="26" t="s">
        <v>169</v>
      </c>
      <c r="Q21" s="26" t="s">
        <v>145</v>
      </c>
      <c r="R21" s="26" t="s">
        <v>169</v>
      </c>
      <c r="S21" s="29">
        <v>6662702</v>
      </c>
      <c r="T21" s="29">
        <v>6662702</v>
      </c>
      <c r="U21" s="29">
        <v>0</v>
      </c>
      <c r="V21" s="29">
        <v>0</v>
      </c>
      <c r="W21" s="29">
        <v>0</v>
      </c>
      <c r="X21" s="29"/>
      <c r="Y21" s="29">
        <v>6529448</v>
      </c>
      <c r="Z21" s="29">
        <v>6529448</v>
      </c>
      <c r="AA21" s="26">
        <v>1222479085</v>
      </c>
      <c r="AB21" s="26"/>
      <c r="AC21" s="29"/>
      <c r="AD21" s="26"/>
      <c r="AE21" s="26"/>
      <c r="AF21" s="26"/>
      <c r="AG21" s="26"/>
      <c r="AH21" s="26"/>
      <c r="AI21" s="26"/>
      <c r="AJ21" s="26"/>
      <c r="AK21" s="26"/>
      <c r="AL21" s="33">
        <v>45534</v>
      </c>
    </row>
    <row r="22" spans="1:38" x14ac:dyDescent="0.35">
      <c r="A22" s="14">
        <v>805026250</v>
      </c>
      <c r="B22" s="14" t="s">
        <v>41</v>
      </c>
      <c r="C22" s="15" t="s">
        <v>42</v>
      </c>
      <c r="D22" s="14">
        <v>294519</v>
      </c>
      <c r="E22" s="14" t="s">
        <v>81</v>
      </c>
      <c r="F22" s="14" t="s">
        <v>121</v>
      </c>
      <c r="G22" s="14" t="s">
        <v>17</v>
      </c>
      <c r="H22" s="14" t="s">
        <v>15</v>
      </c>
      <c r="I22" s="27">
        <v>45475.291666666664</v>
      </c>
      <c r="J22" s="23">
        <v>7605600</v>
      </c>
      <c r="K22" s="23">
        <v>7605600</v>
      </c>
      <c r="L22" s="14" t="s">
        <v>52</v>
      </c>
      <c r="M22" s="14" t="s">
        <v>53</v>
      </c>
      <c r="N22" s="14" t="s">
        <v>54</v>
      </c>
      <c r="O22" s="14" t="s">
        <v>55</v>
      </c>
      <c r="P22" s="26" t="s">
        <v>169</v>
      </c>
      <c r="Q22" s="26" t="s">
        <v>145</v>
      </c>
      <c r="R22" s="26" t="s">
        <v>169</v>
      </c>
      <c r="S22" s="29">
        <v>7972000</v>
      </c>
      <c r="T22" s="29">
        <v>7972000</v>
      </c>
      <c r="U22" s="29">
        <v>0</v>
      </c>
      <c r="V22" s="29">
        <v>0</v>
      </c>
      <c r="W22" s="29">
        <v>0</v>
      </c>
      <c r="X22" s="29"/>
      <c r="Y22" s="29">
        <v>7446160</v>
      </c>
      <c r="Z22" s="29">
        <v>7446160</v>
      </c>
      <c r="AA22" s="26">
        <v>1222479078</v>
      </c>
      <c r="AB22" s="26"/>
      <c r="AC22" s="29"/>
      <c r="AD22" s="26"/>
      <c r="AE22" s="26"/>
      <c r="AF22" s="26"/>
      <c r="AG22" s="26"/>
      <c r="AH22" s="26"/>
      <c r="AI22" s="26"/>
      <c r="AJ22" s="26"/>
      <c r="AK22" s="26"/>
      <c r="AL22" s="33">
        <v>45534</v>
      </c>
    </row>
    <row r="23" spans="1:38" x14ac:dyDescent="0.35">
      <c r="A23" s="14">
        <v>805026250</v>
      </c>
      <c r="B23" s="14" t="s">
        <v>41</v>
      </c>
      <c r="C23" s="15" t="s">
        <v>42</v>
      </c>
      <c r="D23" s="14">
        <v>294440</v>
      </c>
      <c r="E23" s="14" t="s">
        <v>82</v>
      </c>
      <c r="F23" s="14" t="s">
        <v>122</v>
      </c>
      <c r="G23" s="14" t="s">
        <v>18</v>
      </c>
      <c r="H23" s="14" t="s">
        <v>19</v>
      </c>
      <c r="I23" s="27">
        <v>45505.291666666664</v>
      </c>
      <c r="J23" s="23">
        <v>13293603</v>
      </c>
      <c r="K23" s="23">
        <v>13293603</v>
      </c>
      <c r="L23" s="14" t="s">
        <v>52</v>
      </c>
      <c r="M23" s="14" t="s">
        <v>53</v>
      </c>
      <c r="N23" s="14" t="s">
        <v>54</v>
      </c>
      <c r="O23" s="14" t="s">
        <v>55</v>
      </c>
      <c r="P23" s="26" t="s">
        <v>169</v>
      </c>
      <c r="Q23" s="26" t="s">
        <v>145</v>
      </c>
      <c r="R23" s="26" t="s">
        <v>168</v>
      </c>
      <c r="S23" s="29">
        <v>13980853</v>
      </c>
      <c r="T23" s="29">
        <v>13980853</v>
      </c>
      <c r="U23" s="29">
        <v>0</v>
      </c>
      <c r="V23" s="29">
        <v>0</v>
      </c>
      <c r="W23" s="29">
        <v>0</v>
      </c>
      <c r="X23" s="29"/>
      <c r="Y23" s="29">
        <v>13013986</v>
      </c>
      <c r="Z23" s="29">
        <v>13013986</v>
      </c>
      <c r="AA23" s="26">
        <v>136601158</v>
      </c>
      <c r="AB23" s="26"/>
      <c r="AC23" s="29"/>
      <c r="AD23" s="26"/>
      <c r="AE23" s="26"/>
      <c r="AF23" s="26"/>
      <c r="AG23" s="26"/>
      <c r="AH23" s="26"/>
      <c r="AI23" s="26"/>
      <c r="AJ23" s="26"/>
      <c r="AK23" s="26"/>
      <c r="AL23" s="33">
        <v>45534</v>
      </c>
    </row>
    <row r="24" spans="1:38" x14ac:dyDescent="0.35">
      <c r="A24" s="14">
        <v>805026250</v>
      </c>
      <c r="B24" s="14" t="s">
        <v>41</v>
      </c>
      <c r="C24" s="15" t="s">
        <v>42</v>
      </c>
      <c r="D24" s="14">
        <v>295284</v>
      </c>
      <c r="E24" s="14" t="s">
        <v>83</v>
      </c>
      <c r="F24" s="14" t="s">
        <v>123</v>
      </c>
      <c r="G24" s="14" t="s">
        <v>10</v>
      </c>
      <c r="H24" s="14" t="s">
        <v>11</v>
      </c>
      <c r="I24" s="27">
        <v>45481.44967361111</v>
      </c>
      <c r="J24" s="23">
        <v>13570100</v>
      </c>
      <c r="K24" s="23">
        <v>13570100</v>
      </c>
      <c r="L24" s="14" t="s">
        <v>52</v>
      </c>
      <c r="M24" s="14" t="s">
        <v>53</v>
      </c>
      <c r="N24" s="14" t="s">
        <v>54</v>
      </c>
      <c r="O24" s="14" t="s">
        <v>55</v>
      </c>
      <c r="P24" s="26" t="s">
        <v>169</v>
      </c>
      <c r="Q24" s="26" t="s">
        <v>145</v>
      </c>
      <c r="R24" s="26" t="s">
        <v>169</v>
      </c>
      <c r="S24" s="29">
        <v>13629000</v>
      </c>
      <c r="T24" s="29">
        <v>13629000</v>
      </c>
      <c r="U24" s="29">
        <v>0</v>
      </c>
      <c r="V24" s="29">
        <v>0</v>
      </c>
      <c r="W24" s="29">
        <v>0</v>
      </c>
      <c r="X24" s="29"/>
      <c r="Y24" s="29">
        <v>13297520</v>
      </c>
      <c r="Z24" s="29">
        <v>13297520</v>
      </c>
      <c r="AA24" s="26">
        <v>1222507939</v>
      </c>
      <c r="AB24" s="26"/>
      <c r="AC24" s="29"/>
      <c r="AD24" s="26"/>
      <c r="AE24" s="26"/>
      <c r="AF24" s="26"/>
      <c r="AG24" s="26"/>
      <c r="AH24" s="26"/>
      <c r="AI24" s="26"/>
      <c r="AJ24" s="26"/>
      <c r="AK24" s="26"/>
      <c r="AL24" s="33">
        <v>45534</v>
      </c>
    </row>
    <row r="25" spans="1:38" x14ac:dyDescent="0.35">
      <c r="A25" s="14">
        <v>805026250</v>
      </c>
      <c r="B25" s="14" t="s">
        <v>41</v>
      </c>
      <c r="C25" s="15" t="s">
        <v>42</v>
      </c>
      <c r="D25" s="14">
        <v>295044</v>
      </c>
      <c r="E25" s="14" t="s">
        <v>84</v>
      </c>
      <c r="F25" s="14" t="s">
        <v>124</v>
      </c>
      <c r="G25" s="14" t="s">
        <v>20</v>
      </c>
      <c r="H25" s="14" t="s">
        <v>21</v>
      </c>
      <c r="I25" s="27">
        <v>45475.614428125002</v>
      </c>
      <c r="J25" s="23">
        <v>11584150</v>
      </c>
      <c r="K25" s="23">
        <v>11584150</v>
      </c>
      <c r="L25" s="14" t="s">
        <v>52</v>
      </c>
      <c r="M25" s="14" t="s">
        <v>53</v>
      </c>
      <c r="N25" s="14" t="s">
        <v>54</v>
      </c>
      <c r="O25" s="14" t="s">
        <v>55</v>
      </c>
      <c r="P25" s="26" t="s">
        <v>169</v>
      </c>
      <c r="Q25" s="26" t="s">
        <v>145</v>
      </c>
      <c r="R25" s="26" t="s">
        <v>169</v>
      </c>
      <c r="S25" s="29">
        <v>11839300</v>
      </c>
      <c r="T25" s="29">
        <v>11839300</v>
      </c>
      <c r="U25" s="29">
        <v>0</v>
      </c>
      <c r="V25" s="29">
        <v>0</v>
      </c>
      <c r="W25" s="29">
        <v>0</v>
      </c>
      <c r="X25" s="29"/>
      <c r="Y25" s="29">
        <v>11347364</v>
      </c>
      <c r="Z25" s="29">
        <v>11347364</v>
      </c>
      <c r="AA25" s="26">
        <v>1222479082</v>
      </c>
      <c r="AB25" s="26"/>
      <c r="AC25" s="29"/>
      <c r="AD25" s="26"/>
      <c r="AE25" s="26"/>
      <c r="AF25" s="26"/>
      <c r="AG25" s="26"/>
      <c r="AH25" s="26"/>
      <c r="AI25" s="26"/>
      <c r="AJ25" s="26"/>
      <c r="AK25" s="26"/>
      <c r="AL25" s="33">
        <v>45534</v>
      </c>
    </row>
    <row r="26" spans="1:38" x14ac:dyDescent="0.35">
      <c r="A26" s="14">
        <v>805026250</v>
      </c>
      <c r="B26" s="14" t="s">
        <v>41</v>
      </c>
      <c r="C26" s="15" t="s">
        <v>42</v>
      </c>
      <c r="D26" s="14">
        <v>295025</v>
      </c>
      <c r="E26" s="14" t="s">
        <v>85</v>
      </c>
      <c r="F26" s="14" t="s">
        <v>125</v>
      </c>
      <c r="G26" s="14" t="s">
        <v>13</v>
      </c>
      <c r="H26" s="14" t="s">
        <v>21</v>
      </c>
      <c r="I26" s="27">
        <v>45475.594487071758</v>
      </c>
      <c r="J26" s="23">
        <v>23293000</v>
      </c>
      <c r="K26" s="23">
        <v>23293000</v>
      </c>
      <c r="L26" s="14" t="s">
        <v>52</v>
      </c>
      <c r="M26" s="14" t="s">
        <v>53</v>
      </c>
      <c r="N26" s="14" t="s">
        <v>54</v>
      </c>
      <c r="O26" s="14" t="s">
        <v>55</v>
      </c>
      <c r="P26" s="26" t="s">
        <v>169</v>
      </c>
      <c r="Q26" s="26" t="s">
        <v>145</v>
      </c>
      <c r="R26" s="26" t="s">
        <v>169</v>
      </c>
      <c r="S26" s="29">
        <v>23721600</v>
      </c>
      <c r="T26" s="29">
        <v>23721600</v>
      </c>
      <c r="U26" s="29">
        <v>0</v>
      </c>
      <c r="V26" s="29">
        <v>0</v>
      </c>
      <c r="W26" s="29">
        <v>0</v>
      </c>
      <c r="X26" s="29"/>
      <c r="Y26" s="29">
        <v>22818568</v>
      </c>
      <c r="Z26" s="29">
        <v>22632120</v>
      </c>
      <c r="AA26" s="26">
        <v>4800064675</v>
      </c>
      <c r="AB26" s="34">
        <v>22818568</v>
      </c>
      <c r="AC26" s="35"/>
      <c r="AD26" s="35">
        <v>4800064675</v>
      </c>
      <c r="AE26" s="35" t="s">
        <v>166</v>
      </c>
      <c r="AF26" s="34">
        <v>22818568</v>
      </c>
      <c r="AG26" s="35"/>
      <c r="AH26" s="35"/>
      <c r="AI26" s="35"/>
      <c r="AJ26" s="35"/>
      <c r="AK26" s="35"/>
      <c r="AL26" s="33">
        <v>45534</v>
      </c>
    </row>
    <row r="27" spans="1:38" x14ac:dyDescent="0.35">
      <c r="A27" s="14">
        <v>805026250</v>
      </c>
      <c r="B27" s="14" t="s">
        <v>41</v>
      </c>
      <c r="C27" s="15" t="s">
        <v>42</v>
      </c>
      <c r="D27" s="14">
        <v>294511</v>
      </c>
      <c r="E27" s="14" t="s">
        <v>86</v>
      </c>
      <c r="F27" s="14" t="s">
        <v>126</v>
      </c>
      <c r="G27" s="14" t="s">
        <v>17</v>
      </c>
      <c r="H27" s="14" t="s">
        <v>15</v>
      </c>
      <c r="I27" s="27">
        <v>45475.291666666664</v>
      </c>
      <c r="J27" s="23">
        <v>36191500</v>
      </c>
      <c r="K27" s="23">
        <v>1040000</v>
      </c>
      <c r="L27" s="14" t="s">
        <v>52</v>
      </c>
      <c r="M27" s="14" t="s">
        <v>53</v>
      </c>
      <c r="N27" s="14" t="s">
        <v>54</v>
      </c>
      <c r="O27" s="14" t="s">
        <v>55</v>
      </c>
      <c r="P27" s="26" t="s">
        <v>173</v>
      </c>
      <c r="Q27" s="26" t="s">
        <v>145</v>
      </c>
      <c r="R27" s="26" t="s">
        <v>170</v>
      </c>
      <c r="S27" s="29">
        <v>37537900</v>
      </c>
      <c r="T27" s="29">
        <v>37537900</v>
      </c>
      <c r="U27" s="29">
        <v>200000</v>
      </c>
      <c r="V27" s="29">
        <v>0</v>
      </c>
      <c r="W27" s="29">
        <v>0</v>
      </c>
      <c r="X27" s="29"/>
      <c r="Y27" s="29">
        <v>35244742</v>
      </c>
      <c r="Z27" s="29">
        <v>0</v>
      </c>
      <c r="AA27" s="26"/>
      <c r="AB27" s="34">
        <v>34225542</v>
      </c>
      <c r="AC27" s="36">
        <v>725958</v>
      </c>
      <c r="AD27" s="35">
        <v>2201540026</v>
      </c>
      <c r="AE27" s="35" t="s">
        <v>165</v>
      </c>
      <c r="AF27" s="34">
        <v>144604660</v>
      </c>
      <c r="AG27" s="39">
        <v>1019200</v>
      </c>
      <c r="AH27" s="36">
        <v>20800</v>
      </c>
      <c r="AI27" s="35">
        <v>2201548375</v>
      </c>
      <c r="AJ27" s="35" t="s">
        <v>172</v>
      </c>
      <c r="AK27" s="34">
        <v>147905954</v>
      </c>
      <c r="AL27" s="33">
        <v>45534</v>
      </c>
    </row>
    <row r="28" spans="1:38" x14ac:dyDescent="0.35">
      <c r="A28" s="14">
        <v>805026250</v>
      </c>
      <c r="B28" s="14" t="s">
        <v>41</v>
      </c>
      <c r="C28" s="15" t="s">
        <v>42</v>
      </c>
      <c r="D28" s="14">
        <v>294444</v>
      </c>
      <c r="E28" s="14" t="s">
        <v>87</v>
      </c>
      <c r="F28" s="14" t="s">
        <v>127</v>
      </c>
      <c r="G28" s="14" t="s">
        <v>18</v>
      </c>
      <c r="H28" s="14" t="s">
        <v>19</v>
      </c>
      <c r="I28" s="27">
        <v>45505.291666666664</v>
      </c>
      <c r="J28" s="23">
        <v>84467197</v>
      </c>
      <c r="K28" s="23">
        <v>84467197</v>
      </c>
      <c r="L28" s="14" t="s">
        <v>52</v>
      </c>
      <c r="M28" s="14" t="s">
        <v>53</v>
      </c>
      <c r="N28" s="14" t="s">
        <v>54</v>
      </c>
      <c r="O28" s="14" t="s">
        <v>55</v>
      </c>
      <c r="P28" s="26" t="s">
        <v>173</v>
      </c>
      <c r="Q28" s="26" t="s">
        <v>145</v>
      </c>
      <c r="R28" s="26" t="s">
        <v>168</v>
      </c>
      <c r="S28" s="29">
        <v>92170747</v>
      </c>
      <c r="T28" s="29">
        <v>92170747</v>
      </c>
      <c r="U28" s="29">
        <v>0</v>
      </c>
      <c r="V28" s="29">
        <v>0</v>
      </c>
      <c r="W28" s="29">
        <v>0</v>
      </c>
      <c r="X28" s="29"/>
      <c r="Y28" s="29">
        <v>82626782</v>
      </c>
      <c r="Z28" s="29">
        <v>0</v>
      </c>
      <c r="AA28" s="26"/>
      <c r="AB28" s="37">
        <v>82626782</v>
      </c>
      <c r="AC28" s="29">
        <v>1843415</v>
      </c>
      <c r="AD28" s="26">
        <v>2201548375</v>
      </c>
      <c r="AE28" s="26" t="s">
        <v>172</v>
      </c>
      <c r="AF28" s="29">
        <v>147905954</v>
      </c>
      <c r="AG28" s="26"/>
      <c r="AH28" s="26"/>
      <c r="AI28" s="26"/>
      <c r="AJ28" s="26"/>
      <c r="AK28" s="26"/>
      <c r="AL28" s="33">
        <v>45534</v>
      </c>
    </row>
    <row r="29" spans="1:38" x14ac:dyDescent="0.35">
      <c r="A29" s="14">
        <v>805026250</v>
      </c>
      <c r="B29" s="14" t="s">
        <v>41</v>
      </c>
      <c r="C29" s="15" t="s">
        <v>42</v>
      </c>
      <c r="D29" s="14">
        <v>294386</v>
      </c>
      <c r="E29" s="14" t="s">
        <v>88</v>
      </c>
      <c r="F29" s="14" t="s">
        <v>128</v>
      </c>
      <c r="G29" s="14" t="s">
        <v>22</v>
      </c>
      <c r="H29" s="14" t="s">
        <v>23</v>
      </c>
      <c r="I29" s="27">
        <v>45447.367212500001</v>
      </c>
      <c r="J29" s="23">
        <v>1023000</v>
      </c>
      <c r="K29" s="23">
        <v>1023000</v>
      </c>
      <c r="L29" s="14" t="s">
        <v>52</v>
      </c>
      <c r="M29" s="14" t="s">
        <v>53</v>
      </c>
      <c r="N29" s="14" t="s">
        <v>54</v>
      </c>
      <c r="O29" s="14" t="s">
        <v>55</v>
      </c>
      <c r="P29" s="26" t="s">
        <v>169</v>
      </c>
      <c r="Q29" s="26" t="s">
        <v>145</v>
      </c>
      <c r="R29" s="26" t="s">
        <v>169</v>
      </c>
      <c r="S29" s="29">
        <v>1088000</v>
      </c>
      <c r="T29" s="29">
        <v>1088000</v>
      </c>
      <c r="U29" s="29">
        <v>0</v>
      </c>
      <c r="V29" s="29">
        <v>0</v>
      </c>
      <c r="W29" s="29">
        <v>0</v>
      </c>
      <c r="X29" s="29"/>
      <c r="Y29" s="29">
        <v>1001240</v>
      </c>
      <c r="Z29" s="29">
        <v>1001240</v>
      </c>
      <c r="AA29" s="26">
        <v>1222469739</v>
      </c>
      <c r="AB29" s="26"/>
      <c r="AC29" s="29"/>
      <c r="AD29" s="26"/>
      <c r="AE29" s="26"/>
      <c r="AF29" s="26"/>
      <c r="AG29" s="26"/>
      <c r="AH29" s="26"/>
      <c r="AI29" s="26"/>
      <c r="AJ29" s="26"/>
      <c r="AK29" s="26"/>
      <c r="AL29" s="33">
        <v>45534</v>
      </c>
    </row>
    <row r="30" spans="1:38" x14ac:dyDescent="0.35">
      <c r="A30" s="14">
        <v>805026250</v>
      </c>
      <c r="B30" s="14" t="s">
        <v>41</v>
      </c>
      <c r="C30" s="15" t="s">
        <v>42</v>
      </c>
      <c r="D30" s="14">
        <v>294303</v>
      </c>
      <c r="E30" s="14" t="s">
        <v>89</v>
      </c>
      <c r="F30" s="14" t="s">
        <v>129</v>
      </c>
      <c r="G30" s="14" t="s">
        <v>22</v>
      </c>
      <c r="H30" s="14" t="s">
        <v>23</v>
      </c>
      <c r="I30" s="27">
        <v>45447.360649652779</v>
      </c>
      <c r="J30" s="23">
        <v>1947000</v>
      </c>
      <c r="K30" s="23">
        <v>1947000</v>
      </c>
      <c r="L30" s="14" t="s">
        <v>52</v>
      </c>
      <c r="M30" s="14" t="s">
        <v>53</v>
      </c>
      <c r="N30" s="14" t="s">
        <v>54</v>
      </c>
      <c r="O30" s="14" t="s">
        <v>55</v>
      </c>
      <c r="P30" s="26" t="s">
        <v>169</v>
      </c>
      <c r="Q30" s="26" t="s">
        <v>145</v>
      </c>
      <c r="R30" s="26" t="s">
        <v>169</v>
      </c>
      <c r="S30" s="29">
        <v>1947000</v>
      </c>
      <c r="T30" s="29">
        <v>1947000</v>
      </c>
      <c r="U30" s="29">
        <v>0</v>
      </c>
      <c r="V30" s="29">
        <v>0</v>
      </c>
      <c r="W30" s="29">
        <v>0</v>
      </c>
      <c r="X30" s="29"/>
      <c r="Y30" s="29">
        <v>1908060</v>
      </c>
      <c r="Z30" s="29">
        <v>1908060</v>
      </c>
      <c r="AA30" s="26">
        <v>1222469740</v>
      </c>
      <c r="AB30" s="26"/>
      <c r="AC30" s="29"/>
      <c r="AD30" s="26"/>
      <c r="AE30" s="26"/>
      <c r="AF30" s="26"/>
      <c r="AG30" s="26"/>
      <c r="AH30" s="26"/>
      <c r="AI30" s="26"/>
      <c r="AJ30" s="26"/>
      <c r="AK30" s="26"/>
      <c r="AL30" s="33">
        <v>45534</v>
      </c>
    </row>
    <row r="31" spans="1:38" x14ac:dyDescent="0.35">
      <c r="A31" s="14">
        <v>805026250</v>
      </c>
      <c r="B31" s="14" t="s">
        <v>41</v>
      </c>
      <c r="C31" s="15" t="s">
        <v>42</v>
      </c>
      <c r="D31" s="14">
        <v>293916</v>
      </c>
      <c r="E31" s="14" t="s">
        <v>90</v>
      </c>
      <c r="F31" s="14" t="s">
        <v>130</v>
      </c>
      <c r="G31" s="14" t="s">
        <v>24</v>
      </c>
      <c r="H31" s="14" t="s">
        <v>25</v>
      </c>
      <c r="I31" s="27">
        <v>45447.291666666664</v>
      </c>
      <c r="J31" s="23">
        <v>5753600</v>
      </c>
      <c r="K31" s="23">
        <v>5753600</v>
      </c>
      <c r="L31" s="14" t="s">
        <v>52</v>
      </c>
      <c r="M31" s="14" t="s">
        <v>53</v>
      </c>
      <c r="N31" s="14" t="s">
        <v>54</v>
      </c>
      <c r="O31" s="14" t="s">
        <v>55</v>
      </c>
      <c r="P31" s="26" t="s">
        <v>169</v>
      </c>
      <c r="Q31" s="26" t="s">
        <v>145</v>
      </c>
      <c r="R31" s="26" t="s">
        <v>169</v>
      </c>
      <c r="S31" s="29">
        <v>6272000</v>
      </c>
      <c r="T31" s="29">
        <v>6272000</v>
      </c>
      <c r="U31" s="29">
        <v>0</v>
      </c>
      <c r="V31" s="29">
        <v>0</v>
      </c>
      <c r="W31" s="29">
        <v>0</v>
      </c>
      <c r="X31" s="29"/>
      <c r="Y31" s="29">
        <v>6146560</v>
      </c>
      <c r="Z31" s="29">
        <v>6146560</v>
      </c>
      <c r="AA31" s="26">
        <v>1222469760</v>
      </c>
      <c r="AB31" s="26"/>
      <c r="AC31" s="29"/>
      <c r="AD31" s="26"/>
      <c r="AE31" s="26"/>
      <c r="AF31" s="26"/>
      <c r="AG31" s="26"/>
      <c r="AH31" s="26"/>
      <c r="AI31" s="26"/>
      <c r="AJ31" s="26"/>
      <c r="AK31" s="26"/>
      <c r="AL31" s="33">
        <v>45534</v>
      </c>
    </row>
    <row r="32" spans="1:38" x14ac:dyDescent="0.35">
      <c r="A32" s="14">
        <v>805026250</v>
      </c>
      <c r="B32" s="14" t="s">
        <v>41</v>
      </c>
      <c r="C32" s="15" t="s">
        <v>42</v>
      </c>
      <c r="D32" s="14">
        <v>293785</v>
      </c>
      <c r="E32" s="14" t="s">
        <v>91</v>
      </c>
      <c r="F32" s="14" t="s">
        <v>131</v>
      </c>
      <c r="G32" s="14" t="s">
        <v>26</v>
      </c>
      <c r="H32" s="14" t="s">
        <v>25</v>
      </c>
      <c r="I32" s="27">
        <v>45447.291666666664</v>
      </c>
      <c r="J32" s="23">
        <v>7739000</v>
      </c>
      <c r="K32" s="23">
        <v>7739000</v>
      </c>
      <c r="L32" s="14" t="s">
        <v>52</v>
      </c>
      <c r="M32" s="14" t="s">
        <v>53</v>
      </c>
      <c r="N32" s="14" t="s">
        <v>54</v>
      </c>
      <c r="O32" s="14" t="s">
        <v>55</v>
      </c>
      <c r="P32" s="26" t="s">
        <v>169</v>
      </c>
      <c r="Q32" s="26" t="s">
        <v>145</v>
      </c>
      <c r="R32" s="26" t="s">
        <v>169</v>
      </c>
      <c r="S32" s="29">
        <v>8163400</v>
      </c>
      <c r="T32" s="29">
        <v>8163400</v>
      </c>
      <c r="U32" s="29">
        <v>0</v>
      </c>
      <c r="V32" s="29">
        <v>0</v>
      </c>
      <c r="W32" s="29">
        <v>0</v>
      </c>
      <c r="X32" s="29"/>
      <c r="Y32" s="29">
        <v>7575732</v>
      </c>
      <c r="Z32" s="29">
        <v>7575732</v>
      </c>
      <c r="AA32" s="26">
        <v>1222470209</v>
      </c>
      <c r="AB32" s="26"/>
      <c r="AC32" s="29"/>
      <c r="AD32" s="26"/>
      <c r="AE32" s="26"/>
      <c r="AF32" s="26"/>
      <c r="AG32" s="26"/>
      <c r="AH32" s="26"/>
      <c r="AI32" s="26"/>
      <c r="AJ32" s="26"/>
      <c r="AK32" s="26"/>
      <c r="AL32" s="33">
        <v>45534</v>
      </c>
    </row>
    <row r="33" spans="1:38" x14ac:dyDescent="0.35">
      <c r="A33" s="14">
        <v>805026250</v>
      </c>
      <c r="B33" s="14" t="s">
        <v>41</v>
      </c>
      <c r="C33" s="15" t="s">
        <v>42</v>
      </c>
      <c r="D33" s="14">
        <v>293499</v>
      </c>
      <c r="E33" s="14" t="s">
        <v>92</v>
      </c>
      <c r="F33" s="14" t="s">
        <v>132</v>
      </c>
      <c r="G33" s="14" t="s">
        <v>27</v>
      </c>
      <c r="H33" s="14" t="s">
        <v>28</v>
      </c>
      <c r="I33" s="27">
        <v>45447.291666666664</v>
      </c>
      <c r="J33" s="23">
        <v>8864600</v>
      </c>
      <c r="K33" s="23">
        <v>8864600</v>
      </c>
      <c r="L33" s="14" t="s">
        <v>52</v>
      </c>
      <c r="M33" s="14" t="s">
        <v>53</v>
      </c>
      <c r="N33" s="14" t="s">
        <v>54</v>
      </c>
      <c r="O33" s="14" t="s">
        <v>55</v>
      </c>
      <c r="P33" s="26" t="s">
        <v>169</v>
      </c>
      <c r="Q33" s="26" t="s">
        <v>145</v>
      </c>
      <c r="R33" s="26" t="s">
        <v>169</v>
      </c>
      <c r="S33" s="29">
        <v>9129600</v>
      </c>
      <c r="T33" s="29">
        <v>9129600</v>
      </c>
      <c r="U33" s="29">
        <v>0</v>
      </c>
      <c r="V33" s="29">
        <v>0</v>
      </c>
      <c r="W33" s="29">
        <v>0</v>
      </c>
      <c r="X33" s="29"/>
      <c r="Y33" s="29">
        <v>8682008</v>
      </c>
      <c r="Z33" s="29">
        <v>8682008</v>
      </c>
      <c r="AA33" s="26">
        <v>1222470126</v>
      </c>
      <c r="AB33" s="26"/>
      <c r="AC33" s="29"/>
      <c r="AD33" s="26"/>
      <c r="AE33" s="26"/>
      <c r="AF33" s="26"/>
      <c r="AG33" s="26"/>
      <c r="AH33" s="26"/>
      <c r="AI33" s="26"/>
      <c r="AJ33" s="26"/>
      <c r="AK33" s="26"/>
      <c r="AL33" s="33">
        <v>45534</v>
      </c>
    </row>
    <row r="34" spans="1:38" x14ac:dyDescent="0.35">
      <c r="A34" s="14">
        <v>805026250</v>
      </c>
      <c r="B34" s="14" t="s">
        <v>41</v>
      </c>
      <c r="C34" s="15" t="s">
        <v>42</v>
      </c>
      <c r="D34" s="14">
        <v>293210</v>
      </c>
      <c r="E34" s="14" t="s">
        <v>93</v>
      </c>
      <c r="F34" s="14" t="s">
        <v>133</v>
      </c>
      <c r="G34" s="14" t="s">
        <v>29</v>
      </c>
      <c r="H34" s="14" t="s">
        <v>28</v>
      </c>
      <c r="I34" s="27">
        <v>45426.711143402776</v>
      </c>
      <c r="J34" s="23">
        <v>4308000</v>
      </c>
      <c r="K34" s="23">
        <v>2361000</v>
      </c>
      <c r="L34" s="14" t="s">
        <v>52</v>
      </c>
      <c r="M34" s="14" t="s">
        <v>53</v>
      </c>
      <c r="N34" s="14" t="s">
        <v>54</v>
      </c>
      <c r="O34" s="14" t="s">
        <v>55</v>
      </c>
      <c r="P34" s="26" t="s">
        <v>169</v>
      </c>
      <c r="Q34" s="26" t="s">
        <v>145</v>
      </c>
      <c r="R34" s="26" t="s">
        <v>169</v>
      </c>
      <c r="S34" s="29">
        <v>4308000</v>
      </c>
      <c r="T34" s="29">
        <v>4308000</v>
      </c>
      <c r="U34" s="29">
        <v>1947000</v>
      </c>
      <c r="V34" s="29">
        <v>0</v>
      </c>
      <c r="W34" s="29">
        <v>0</v>
      </c>
      <c r="X34" s="29"/>
      <c r="Y34" s="29">
        <v>2313780</v>
      </c>
      <c r="Z34" s="29">
        <v>2313780</v>
      </c>
      <c r="AA34" s="26">
        <v>1222464067</v>
      </c>
      <c r="AB34" s="26"/>
      <c r="AC34" s="29"/>
      <c r="AD34" s="26"/>
      <c r="AE34" s="26"/>
      <c r="AF34" s="26"/>
      <c r="AG34" s="26"/>
      <c r="AH34" s="26"/>
      <c r="AI34" s="26"/>
      <c r="AJ34" s="26"/>
      <c r="AK34" s="26"/>
      <c r="AL34" s="33">
        <v>45534</v>
      </c>
    </row>
    <row r="35" spans="1:38" x14ac:dyDescent="0.35">
      <c r="A35" s="14">
        <v>805026250</v>
      </c>
      <c r="B35" s="14" t="s">
        <v>41</v>
      </c>
      <c r="C35" s="15" t="s">
        <v>42</v>
      </c>
      <c r="D35" s="14">
        <v>293454</v>
      </c>
      <c r="E35" s="14" t="s">
        <v>94</v>
      </c>
      <c r="F35" s="14" t="s">
        <v>134</v>
      </c>
      <c r="G35" s="14" t="s">
        <v>30</v>
      </c>
      <c r="H35" s="14" t="s">
        <v>27</v>
      </c>
      <c r="I35" s="27">
        <v>45427.705540706018</v>
      </c>
      <c r="J35" s="23">
        <v>32013050</v>
      </c>
      <c r="K35" s="23">
        <v>1947000</v>
      </c>
      <c r="L35" s="14" t="s">
        <v>52</v>
      </c>
      <c r="M35" s="14" t="s">
        <v>53</v>
      </c>
      <c r="N35" s="14" t="s">
        <v>54</v>
      </c>
      <c r="O35" s="14" t="s">
        <v>55</v>
      </c>
      <c r="P35" s="26" t="s">
        <v>174</v>
      </c>
      <c r="Q35" s="26" t="s">
        <v>147</v>
      </c>
      <c r="R35" s="26" t="s">
        <v>171</v>
      </c>
      <c r="S35" s="29">
        <v>32711450</v>
      </c>
      <c r="T35" s="29">
        <v>32711450</v>
      </c>
      <c r="U35" s="29">
        <v>1454000</v>
      </c>
      <c r="V35" s="29">
        <v>0</v>
      </c>
      <c r="W35" s="29">
        <v>1947000</v>
      </c>
      <c r="X35" s="29"/>
      <c r="Y35" s="29">
        <v>28025841</v>
      </c>
      <c r="Z35" s="29">
        <v>0</v>
      </c>
      <c r="AA35" s="26"/>
      <c r="AB35" s="34">
        <v>28025841</v>
      </c>
      <c r="AC35" s="34">
        <v>0</v>
      </c>
      <c r="AD35" s="35">
        <v>2201520112</v>
      </c>
      <c r="AE35" s="35" t="s">
        <v>164</v>
      </c>
      <c r="AF35" s="34">
        <v>65168745</v>
      </c>
      <c r="AG35" s="34"/>
      <c r="AH35" s="34"/>
      <c r="AI35" s="34"/>
      <c r="AJ35" s="34"/>
      <c r="AK35" s="34"/>
      <c r="AL35" s="33">
        <v>45534</v>
      </c>
    </row>
    <row r="36" spans="1:38" x14ac:dyDescent="0.35">
      <c r="A36" s="14">
        <v>805026250</v>
      </c>
      <c r="B36" s="14" t="s">
        <v>41</v>
      </c>
      <c r="C36" s="15" t="s">
        <v>42</v>
      </c>
      <c r="D36" s="14">
        <v>293213</v>
      </c>
      <c r="E36" s="14" t="s">
        <v>95</v>
      </c>
      <c r="F36" s="14" t="s">
        <v>135</v>
      </c>
      <c r="G36" s="14" t="s">
        <v>29</v>
      </c>
      <c r="H36" s="14" t="s">
        <v>31</v>
      </c>
      <c r="I36" s="27">
        <v>45426.768369016201</v>
      </c>
      <c r="J36" s="23">
        <v>26821425</v>
      </c>
      <c r="K36" s="23">
        <v>1575525</v>
      </c>
      <c r="L36" s="14" t="s">
        <v>52</v>
      </c>
      <c r="M36" s="14" t="s">
        <v>53</v>
      </c>
      <c r="N36" s="14" t="s">
        <v>54</v>
      </c>
      <c r="O36" s="14" t="s">
        <v>55</v>
      </c>
      <c r="P36" s="26" t="s">
        <v>169</v>
      </c>
      <c r="Q36" s="26" t="s">
        <v>145</v>
      </c>
      <c r="R36" s="26" t="s">
        <v>169</v>
      </c>
      <c r="S36" s="29">
        <v>27151524</v>
      </c>
      <c r="T36" s="29">
        <v>27151524</v>
      </c>
      <c r="U36" s="29">
        <v>0</v>
      </c>
      <c r="V36" s="29">
        <v>0</v>
      </c>
      <c r="W36" s="29">
        <v>0</v>
      </c>
      <c r="X36" s="29"/>
      <c r="Y36" s="29">
        <v>26278394</v>
      </c>
      <c r="Z36" s="29">
        <v>1544014</v>
      </c>
      <c r="AA36" s="26">
        <v>1222461980</v>
      </c>
      <c r="AB36" s="34">
        <v>24734380</v>
      </c>
      <c r="AC36" s="34">
        <v>0</v>
      </c>
      <c r="AD36" s="35">
        <v>2201519486</v>
      </c>
      <c r="AE36" s="35" t="s">
        <v>163</v>
      </c>
      <c r="AF36" s="34">
        <v>124024550</v>
      </c>
      <c r="AG36" s="34"/>
      <c r="AH36" s="34"/>
      <c r="AI36" s="34"/>
      <c r="AJ36" s="34"/>
      <c r="AK36" s="34"/>
      <c r="AL36" s="33">
        <v>45534</v>
      </c>
    </row>
    <row r="37" spans="1:38" x14ac:dyDescent="0.35">
      <c r="A37" s="14">
        <v>805026250</v>
      </c>
      <c r="B37" s="14" t="s">
        <v>41</v>
      </c>
      <c r="C37" s="15" t="s">
        <v>42</v>
      </c>
      <c r="D37" s="14">
        <v>293157</v>
      </c>
      <c r="E37" s="14" t="s">
        <v>96</v>
      </c>
      <c r="F37" s="14" t="s">
        <v>136</v>
      </c>
      <c r="G37" s="14" t="s">
        <v>29</v>
      </c>
      <c r="H37" s="14" t="s">
        <v>32</v>
      </c>
      <c r="I37" s="27">
        <v>45414.41986898148</v>
      </c>
      <c r="J37" s="23">
        <v>2434000</v>
      </c>
      <c r="K37" s="23">
        <v>2434000</v>
      </c>
      <c r="L37" s="14" t="s">
        <v>52</v>
      </c>
      <c r="M37" s="14" t="s">
        <v>53</v>
      </c>
      <c r="N37" s="14" t="s">
        <v>54</v>
      </c>
      <c r="O37" s="14" t="s">
        <v>55</v>
      </c>
      <c r="P37" s="26" t="s">
        <v>169</v>
      </c>
      <c r="Q37" s="26" t="s">
        <v>145</v>
      </c>
      <c r="R37" s="26" t="s">
        <v>169</v>
      </c>
      <c r="S37" s="29">
        <v>2434000</v>
      </c>
      <c r="T37" s="29">
        <v>2434000</v>
      </c>
      <c r="U37" s="29">
        <v>0</v>
      </c>
      <c r="V37" s="29">
        <v>0</v>
      </c>
      <c r="W37" s="29">
        <v>0</v>
      </c>
      <c r="X37" s="29"/>
      <c r="Y37" s="29">
        <v>2385320</v>
      </c>
      <c r="Z37" s="29">
        <v>2385320</v>
      </c>
      <c r="AA37" s="26">
        <v>1222451821</v>
      </c>
      <c r="AB37" s="26"/>
      <c r="AC37" s="29"/>
      <c r="AD37" s="26"/>
      <c r="AE37" s="26"/>
      <c r="AF37" s="26"/>
      <c r="AG37" s="26"/>
      <c r="AH37" s="26"/>
      <c r="AI37" s="26"/>
      <c r="AJ37" s="26"/>
      <c r="AK37" s="26"/>
      <c r="AL37" s="33">
        <v>45534</v>
      </c>
    </row>
    <row r="38" spans="1:38" x14ac:dyDescent="0.35">
      <c r="A38" s="14">
        <v>805026250</v>
      </c>
      <c r="B38" s="14" t="s">
        <v>41</v>
      </c>
      <c r="C38" s="15" t="s">
        <v>42</v>
      </c>
      <c r="D38" s="14">
        <v>293111</v>
      </c>
      <c r="E38" s="14" t="s">
        <v>97</v>
      </c>
      <c r="F38" s="14" t="s">
        <v>137</v>
      </c>
      <c r="G38" s="14" t="s">
        <v>33</v>
      </c>
      <c r="H38" s="14" t="s">
        <v>29</v>
      </c>
      <c r="I38" s="27">
        <v>45414.291666666664</v>
      </c>
      <c r="J38" s="23">
        <v>6747700</v>
      </c>
      <c r="K38" s="23">
        <v>6747700</v>
      </c>
      <c r="L38" s="14" t="s">
        <v>52</v>
      </c>
      <c r="M38" s="14" t="s">
        <v>53</v>
      </c>
      <c r="N38" s="14" t="s">
        <v>54</v>
      </c>
      <c r="O38" s="14" t="s">
        <v>55</v>
      </c>
      <c r="P38" s="26" t="s">
        <v>169</v>
      </c>
      <c r="Q38" s="26" t="s">
        <v>145</v>
      </c>
      <c r="R38" s="26" t="s">
        <v>169</v>
      </c>
      <c r="S38" s="29">
        <v>7321200</v>
      </c>
      <c r="T38" s="29">
        <v>7321200</v>
      </c>
      <c r="U38" s="29">
        <v>0</v>
      </c>
      <c r="V38" s="29">
        <v>0</v>
      </c>
      <c r="W38" s="29">
        <v>0</v>
      </c>
      <c r="X38" s="29"/>
      <c r="Y38" s="29">
        <v>6601276</v>
      </c>
      <c r="Z38" s="29">
        <v>6601276</v>
      </c>
      <c r="AA38" s="26">
        <v>1222461942</v>
      </c>
      <c r="AB38" s="26"/>
      <c r="AC38" s="29"/>
      <c r="AD38" s="26"/>
      <c r="AE38" s="26"/>
      <c r="AF38" s="26"/>
      <c r="AG38" s="26"/>
      <c r="AH38" s="26"/>
      <c r="AI38" s="26"/>
      <c r="AJ38" s="26"/>
      <c r="AK38" s="26"/>
      <c r="AL38" s="33">
        <v>45534</v>
      </c>
    </row>
    <row r="39" spans="1:38" x14ac:dyDescent="0.35">
      <c r="A39" s="14">
        <v>805026250</v>
      </c>
      <c r="B39" s="14" t="s">
        <v>41</v>
      </c>
      <c r="C39" s="15" t="s">
        <v>42</v>
      </c>
      <c r="D39" s="14">
        <v>293090</v>
      </c>
      <c r="E39" s="14" t="s">
        <v>98</v>
      </c>
      <c r="F39" s="14" t="s">
        <v>138</v>
      </c>
      <c r="G39" s="14" t="s">
        <v>34</v>
      </c>
      <c r="H39" s="14" t="s">
        <v>29</v>
      </c>
      <c r="I39" s="27">
        <v>45414.291666666664</v>
      </c>
      <c r="J39" s="23">
        <v>8409250</v>
      </c>
      <c r="K39" s="23">
        <v>8409250</v>
      </c>
      <c r="L39" s="14" t="s">
        <v>52</v>
      </c>
      <c r="M39" s="14" t="s">
        <v>53</v>
      </c>
      <c r="N39" s="14" t="s">
        <v>54</v>
      </c>
      <c r="O39" s="14" t="s">
        <v>55</v>
      </c>
      <c r="P39" s="26" t="s">
        <v>169</v>
      </c>
      <c r="Q39" s="26" t="s">
        <v>145</v>
      </c>
      <c r="R39" s="26" t="s">
        <v>169</v>
      </c>
      <c r="S39" s="29">
        <v>8826450</v>
      </c>
      <c r="T39" s="29">
        <v>8826450</v>
      </c>
      <c r="U39" s="29">
        <v>0</v>
      </c>
      <c r="V39" s="29">
        <v>0</v>
      </c>
      <c r="W39" s="29">
        <v>0</v>
      </c>
      <c r="X39" s="29"/>
      <c r="Y39" s="29">
        <v>8232721</v>
      </c>
      <c r="Z39" s="29">
        <v>8232721</v>
      </c>
      <c r="AA39" s="26">
        <v>1222451929</v>
      </c>
      <c r="AB39" s="26"/>
      <c r="AC39" s="29"/>
      <c r="AD39" s="26"/>
      <c r="AE39" s="26"/>
      <c r="AF39" s="26"/>
      <c r="AG39" s="26"/>
      <c r="AH39" s="26"/>
      <c r="AI39" s="26"/>
      <c r="AJ39" s="26"/>
      <c r="AK39" s="26"/>
      <c r="AL39" s="33">
        <v>45534</v>
      </c>
    </row>
    <row r="40" spans="1:38" x14ac:dyDescent="0.35">
      <c r="A40" s="14">
        <v>805026250</v>
      </c>
      <c r="B40" s="14" t="s">
        <v>41</v>
      </c>
      <c r="C40" s="15" t="s">
        <v>42</v>
      </c>
      <c r="D40" s="14">
        <v>293113</v>
      </c>
      <c r="E40" s="14" t="s">
        <v>99</v>
      </c>
      <c r="F40" s="14" t="s">
        <v>139</v>
      </c>
      <c r="G40" s="14" t="s">
        <v>33</v>
      </c>
      <c r="H40" s="14" t="s">
        <v>29</v>
      </c>
      <c r="I40" s="27">
        <v>45414.291666666664</v>
      </c>
      <c r="J40" s="23">
        <v>18040400</v>
      </c>
      <c r="K40" s="23">
        <v>6771500</v>
      </c>
      <c r="L40" s="14" t="s">
        <v>52</v>
      </c>
      <c r="M40" s="14" t="s">
        <v>53</v>
      </c>
      <c r="N40" s="14" t="s">
        <v>54</v>
      </c>
      <c r="O40" s="14" t="s">
        <v>55</v>
      </c>
      <c r="P40" s="26" t="s">
        <v>171</v>
      </c>
      <c r="Q40" s="26" t="s">
        <v>146</v>
      </c>
      <c r="R40" s="26" t="s">
        <v>171</v>
      </c>
      <c r="S40" s="29">
        <v>18991500</v>
      </c>
      <c r="T40" s="29">
        <v>18991500</v>
      </c>
      <c r="U40" s="29">
        <v>0</v>
      </c>
      <c r="V40" s="29">
        <v>0</v>
      </c>
      <c r="W40" s="29">
        <v>6771500</v>
      </c>
      <c r="X40" s="29"/>
      <c r="Y40" s="29">
        <v>11024500</v>
      </c>
      <c r="Z40" s="29">
        <v>0</v>
      </c>
      <c r="AA40" s="26"/>
      <c r="AB40" s="34">
        <v>11024500</v>
      </c>
      <c r="AC40" s="34">
        <v>0</v>
      </c>
      <c r="AD40" s="35">
        <v>2201519486</v>
      </c>
      <c r="AE40" s="35" t="s">
        <v>163</v>
      </c>
      <c r="AF40" s="34">
        <v>124024550</v>
      </c>
      <c r="AG40" s="34"/>
      <c r="AH40" s="34"/>
      <c r="AI40" s="34"/>
      <c r="AJ40" s="34"/>
      <c r="AK40" s="34"/>
      <c r="AL40" s="33">
        <v>45534</v>
      </c>
    </row>
    <row r="41" spans="1:38" x14ac:dyDescent="0.35">
      <c r="A41" s="14">
        <v>805026250</v>
      </c>
      <c r="B41" s="14" t="s">
        <v>41</v>
      </c>
      <c r="C41" s="15" t="s">
        <v>42</v>
      </c>
      <c r="D41" s="14">
        <v>292609</v>
      </c>
      <c r="E41" s="14" t="s">
        <v>100</v>
      </c>
      <c r="F41" s="14" t="s">
        <v>140</v>
      </c>
      <c r="G41" s="14" t="s">
        <v>35</v>
      </c>
      <c r="H41" s="14" t="s">
        <v>29</v>
      </c>
      <c r="I41" s="27">
        <v>45414.291666666664</v>
      </c>
      <c r="J41" s="23">
        <v>18998400</v>
      </c>
      <c r="K41" s="23">
        <v>1947000</v>
      </c>
      <c r="L41" s="14" t="s">
        <v>52</v>
      </c>
      <c r="M41" s="14" t="s">
        <v>53</v>
      </c>
      <c r="N41" s="14" t="s">
        <v>54</v>
      </c>
      <c r="O41" s="14" t="s">
        <v>55</v>
      </c>
      <c r="P41" s="26" t="s">
        <v>171</v>
      </c>
      <c r="Q41" s="26" t="s">
        <v>146</v>
      </c>
      <c r="R41" s="26" t="s">
        <v>171</v>
      </c>
      <c r="S41" s="29">
        <v>19148000</v>
      </c>
      <c r="T41" s="29">
        <v>19148000</v>
      </c>
      <c r="U41" s="29">
        <v>0</v>
      </c>
      <c r="V41" s="29">
        <v>0</v>
      </c>
      <c r="W41" s="29">
        <v>1947000</v>
      </c>
      <c r="X41" s="29"/>
      <c r="Y41" s="29">
        <v>16707380</v>
      </c>
      <c r="Z41" s="29">
        <v>0</v>
      </c>
      <c r="AA41" s="26"/>
      <c r="AB41" s="34">
        <v>16707380</v>
      </c>
      <c r="AC41" s="34">
        <v>0</v>
      </c>
      <c r="AD41" s="35">
        <v>2201519486</v>
      </c>
      <c r="AE41" s="35" t="s">
        <v>163</v>
      </c>
      <c r="AF41" s="34">
        <v>124024550</v>
      </c>
      <c r="AG41" s="34"/>
      <c r="AH41" s="34"/>
      <c r="AI41" s="34"/>
      <c r="AJ41" s="34"/>
      <c r="AK41" s="34"/>
      <c r="AL41" s="33">
        <v>45534</v>
      </c>
    </row>
    <row r="42" spans="1:38" x14ac:dyDescent="0.35">
      <c r="A42" s="14">
        <v>805026250</v>
      </c>
      <c r="B42" s="14" t="s">
        <v>41</v>
      </c>
      <c r="C42" s="15" t="s">
        <v>42</v>
      </c>
      <c r="D42" s="14">
        <v>293276</v>
      </c>
      <c r="E42" s="14" t="s">
        <v>101</v>
      </c>
      <c r="F42" s="14" t="s">
        <v>141</v>
      </c>
      <c r="G42" s="14" t="s">
        <v>36</v>
      </c>
      <c r="H42" s="14" t="s">
        <v>37</v>
      </c>
      <c r="I42" s="27">
        <v>45421.674389270833</v>
      </c>
      <c r="J42" s="23">
        <v>12471150</v>
      </c>
      <c r="K42" s="23">
        <v>12471150</v>
      </c>
      <c r="L42" s="14" t="s">
        <v>52</v>
      </c>
      <c r="M42" s="14" t="s">
        <v>53</v>
      </c>
      <c r="N42" s="14" t="s">
        <v>54</v>
      </c>
      <c r="O42" s="14" t="s">
        <v>55</v>
      </c>
      <c r="P42" s="26" t="s">
        <v>169</v>
      </c>
      <c r="Q42" s="26" t="s">
        <v>145</v>
      </c>
      <c r="R42" s="26" t="s">
        <v>169</v>
      </c>
      <c r="S42" s="29">
        <v>12908000</v>
      </c>
      <c r="T42" s="29">
        <v>12908000</v>
      </c>
      <c r="U42" s="29">
        <v>0</v>
      </c>
      <c r="V42" s="29">
        <v>0</v>
      </c>
      <c r="W42" s="29">
        <v>0</v>
      </c>
      <c r="X42" s="29"/>
      <c r="Y42" s="29">
        <v>12212990</v>
      </c>
      <c r="Z42" s="29">
        <v>12212990</v>
      </c>
      <c r="AA42" s="26">
        <v>1222470215</v>
      </c>
      <c r="AB42" s="26"/>
      <c r="AC42" s="29"/>
      <c r="AD42" s="26"/>
      <c r="AE42" s="26"/>
      <c r="AF42" s="26"/>
      <c r="AG42" s="26"/>
      <c r="AH42" s="26"/>
      <c r="AI42" s="26"/>
      <c r="AJ42" s="26"/>
      <c r="AK42" s="26"/>
      <c r="AL42" s="33">
        <v>45534</v>
      </c>
    </row>
  </sheetData>
  <conditionalFormatting sqref="D2:F2">
    <cfRule type="duplicateValues" dxfId="27" priority="3"/>
  </conditionalFormatting>
  <conditionalFormatting sqref="G2">
    <cfRule type="duplicateValues" dxfId="26" priority="2"/>
  </conditionalFormatting>
  <conditionalFormatting sqref="J2:K2">
    <cfRule type="duplicateValues" dxfId="25" priority="1"/>
  </conditionalFormatting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5" sqref="M25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181</v>
      </c>
      <c r="E2" s="54"/>
      <c r="F2" s="54"/>
      <c r="G2" s="54"/>
      <c r="H2" s="54"/>
      <c r="I2" s="55"/>
      <c r="J2" s="56" t="s">
        <v>182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183</v>
      </c>
      <c r="E4" s="54"/>
      <c r="F4" s="54"/>
      <c r="G4" s="54"/>
      <c r="H4" s="54"/>
      <c r="I4" s="55"/>
      <c r="J4" s="56" t="s">
        <v>184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207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205</v>
      </c>
      <c r="J11" s="70"/>
    </row>
    <row r="12" spans="2:10" ht="13" x14ac:dyDescent="0.3">
      <c r="B12" s="69"/>
      <c r="C12" s="71" t="s">
        <v>206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209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208</v>
      </c>
      <c r="D16" s="72"/>
      <c r="G16" s="74"/>
      <c r="H16" s="76" t="s">
        <v>185</v>
      </c>
      <c r="I16" s="76" t="s">
        <v>186</v>
      </c>
      <c r="J16" s="70"/>
    </row>
    <row r="17" spans="2:14" ht="13" x14ac:dyDescent="0.3">
      <c r="B17" s="69"/>
      <c r="C17" s="71" t="s">
        <v>187</v>
      </c>
      <c r="D17" s="71"/>
      <c r="E17" s="71"/>
      <c r="F17" s="71"/>
      <c r="G17" s="74"/>
      <c r="H17" s="77">
        <v>40</v>
      </c>
      <c r="I17" s="78">
        <v>495419045</v>
      </c>
      <c r="J17" s="70"/>
    </row>
    <row r="18" spans="2:14" x14ac:dyDescent="0.25">
      <c r="B18" s="69"/>
      <c r="C18" s="50" t="s">
        <v>188</v>
      </c>
      <c r="G18" s="74"/>
      <c r="H18" s="80">
        <v>2</v>
      </c>
      <c r="I18" s="81">
        <v>85507197</v>
      </c>
      <c r="J18" s="70"/>
    </row>
    <row r="19" spans="2:14" x14ac:dyDescent="0.25">
      <c r="B19" s="69"/>
      <c r="C19" s="50" t="s">
        <v>189</v>
      </c>
      <c r="G19" s="74"/>
      <c r="H19" s="80">
        <v>0</v>
      </c>
      <c r="I19" s="81">
        <v>0</v>
      </c>
      <c r="J19" s="70"/>
    </row>
    <row r="20" spans="2:14" x14ac:dyDescent="0.25">
      <c r="B20" s="69"/>
      <c r="C20" s="50" t="s">
        <v>190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191</v>
      </c>
      <c r="H21" s="82">
        <v>0</v>
      </c>
      <c r="I21" s="83">
        <v>0</v>
      </c>
      <c r="J21" s="70"/>
      <c r="N21" s="84"/>
    </row>
    <row r="22" spans="2:14" ht="13" thickBot="1" x14ac:dyDescent="0.3">
      <c r="B22" s="69"/>
      <c r="C22" s="50" t="s">
        <v>192</v>
      </c>
      <c r="H22" s="85">
        <v>1</v>
      </c>
      <c r="I22" s="86">
        <v>1947000</v>
      </c>
      <c r="J22" s="70"/>
    </row>
    <row r="23" spans="2:14" ht="13" x14ac:dyDescent="0.3">
      <c r="B23" s="69"/>
      <c r="C23" s="71" t="s">
        <v>193</v>
      </c>
      <c r="D23" s="71"/>
      <c r="E23" s="71"/>
      <c r="F23" s="71"/>
      <c r="H23" s="87">
        <f>H18+H19+H20+H21+H22</f>
        <v>3</v>
      </c>
      <c r="I23" s="88">
        <f>I18+I19+I20+I21+I22</f>
        <v>87454197</v>
      </c>
      <c r="J23" s="70"/>
    </row>
    <row r="24" spans="2:14" x14ac:dyDescent="0.25">
      <c r="B24" s="69"/>
      <c r="C24" s="50" t="s">
        <v>194</v>
      </c>
      <c r="H24" s="82">
        <v>34</v>
      </c>
      <c r="I24" s="83">
        <v>397299348</v>
      </c>
      <c r="J24" s="70"/>
    </row>
    <row r="25" spans="2:14" ht="13" thickBot="1" x14ac:dyDescent="0.3">
      <c r="B25" s="69"/>
      <c r="C25" s="50" t="s">
        <v>168</v>
      </c>
      <c r="H25" s="85">
        <v>3</v>
      </c>
      <c r="I25" s="86">
        <v>10665500</v>
      </c>
      <c r="J25" s="70"/>
    </row>
    <row r="26" spans="2:14" ht="13" x14ac:dyDescent="0.3">
      <c r="B26" s="69"/>
      <c r="C26" s="71" t="s">
        <v>195</v>
      </c>
      <c r="D26" s="71"/>
      <c r="E26" s="71"/>
      <c r="F26" s="71"/>
      <c r="H26" s="87">
        <f>H24+H25</f>
        <v>37</v>
      </c>
      <c r="I26" s="88">
        <f>I24+I25</f>
        <v>407964848</v>
      </c>
      <c r="J26" s="70"/>
    </row>
    <row r="27" spans="2:14" ht="13.5" thickBot="1" x14ac:dyDescent="0.35">
      <c r="B27" s="69"/>
      <c r="C27" s="74" t="s">
        <v>196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197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109" t="s">
        <v>204</v>
      </c>
      <c r="H29" s="80"/>
      <c r="I29" s="78"/>
      <c r="J29" s="92"/>
    </row>
    <row r="30" spans="2:14" ht="13.5" thickBot="1" x14ac:dyDescent="0.35">
      <c r="B30" s="69"/>
      <c r="C30" s="89" t="s">
        <v>198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40</v>
      </c>
      <c r="I31" s="81">
        <f>I23+I26+I28</f>
        <v>495419045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199</v>
      </c>
      <c r="D38" s="96"/>
      <c r="E38" s="74"/>
      <c r="F38" s="74"/>
      <c r="G38" s="74"/>
      <c r="H38" s="103" t="s">
        <v>200</v>
      </c>
      <c r="I38" s="96"/>
      <c r="J38" s="92"/>
    </row>
    <row r="39" spans="2:10" ht="13" x14ac:dyDescent="0.3">
      <c r="B39" s="69"/>
      <c r="C39" s="89" t="s">
        <v>223</v>
      </c>
      <c r="D39" s="74"/>
      <c r="E39" s="74"/>
      <c r="F39" s="74"/>
      <c r="G39" s="74"/>
      <c r="H39" s="89" t="s">
        <v>201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202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04" t="s">
        <v>203</v>
      </c>
      <c r="D42" s="104"/>
      <c r="E42" s="104"/>
      <c r="F42" s="104"/>
      <c r="G42" s="104"/>
      <c r="H42" s="104"/>
      <c r="I42" s="104"/>
      <c r="J42" s="92"/>
    </row>
    <row r="43" spans="2:10" x14ac:dyDescent="0.25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1" max="7" width="10.90625" style="116"/>
    <col min="8" max="8" width="11.54296875" style="116" bestFit="1" customWidth="1"/>
    <col min="9" max="9" width="25.81640625" style="116" customWidth="1"/>
    <col min="10" max="16384" width="10.90625" style="116"/>
  </cols>
  <sheetData>
    <row r="1" spans="1:9" ht="15" thickBot="1" x14ac:dyDescent="0.4">
      <c r="A1" s="110"/>
      <c r="B1" s="111"/>
      <c r="C1" s="112" t="s">
        <v>210</v>
      </c>
      <c r="D1" s="113"/>
      <c r="E1" s="113"/>
      <c r="F1" s="113"/>
      <c r="G1" s="113"/>
      <c r="H1" s="114"/>
      <c r="I1" s="115" t="s">
        <v>182</v>
      </c>
    </row>
    <row r="2" spans="1:9" ht="53.5" customHeight="1" thickBot="1" x14ac:dyDescent="0.4">
      <c r="A2" s="117"/>
      <c r="B2" s="118"/>
      <c r="C2" s="119" t="s">
        <v>211</v>
      </c>
      <c r="D2" s="120"/>
      <c r="E2" s="120"/>
      <c r="F2" s="120"/>
      <c r="G2" s="120"/>
      <c r="H2" s="121"/>
      <c r="I2" s="122" t="s">
        <v>212</v>
      </c>
    </row>
    <row r="3" spans="1:9" x14ac:dyDescent="0.35">
      <c r="A3" s="123"/>
      <c r="B3" s="74"/>
      <c r="C3" s="74"/>
      <c r="D3" s="74"/>
      <c r="E3" s="74"/>
      <c r="F3" s="74"/>
      <c r="G3" s="74"/>
      <c r="H3" s="74"/>
      <c r="I3" s="92"/>
    </row>
    <row r="4" spans="1:9" x14ac:dyDescent="0.35">
      <c r="A4" s="123"/>
      <c r="B4" s="74"/>
      <c r="C4" s="74"/>
      <c r="D4" s="74"/>
      <c r="E4" s="74"/>
      <c r="F4" s="74"/>
      <c r="G4" s="74"/>
      <c r="H4" s="74"/>
      <c r="I4" s="92"/>
    </row>
    <row r="5" spans="1:9" x14ac:dyDescent="0.35">
      <c r="A5" s="123"/>
      <c r="B5" s="71" t="s">
        <v>207</v>
      </c>
      <c r="C5" s="124"/>
      <c r="D5" s="125"/>
      <c r="E5" s="74"/>
      <c r="F5" s="74"/>
      <c r="G5" s="74"/>
      <c r="H5" s="74"/>
      <c r="I5" s="92"/>
    </row>
    <row r="6" spans="1:9" x14ac:dyDescent="0.35">
      <c r="A6" s="123"/>
      <c r="B6" s="50"/>
      <c r="C6" s="74"/>
      <c r="D6" s="74"/>
      <c r="E6" s="74"/>
      <c r="F6" s="74"/>
      <c r="G6" s="74"/>
      <c r="H6" s="74"/>
      <c r="I6" s="92"/>
    </row>
    <row r="7" spans="1:9" x14ac:dyDescent="0.35">
      <c r="A7" s="123"/>
      <c r="B7" s="71" t="s">
        <v>205</v>
      </c>
      <c r="C7" s="74"/>
      <c r="D7" s="74"/>
      <c r="E7" s="74"/>
      <c r="F7" s="74"/>
      <c r="G7" s="74"/>
      <c r="H7" s="74"/>
      <c r="I7" s="92"/>
    </row>
    <row r="8" spans="1:9" x14ac:dyDescent="0.35">
      <c r="A8" s="123"/>
      <c r="B8" s="71" t="s">
        <v>206</v>
      </c>
      <c r="C8" s="74"/>
      <c r="D8" s="74"/>
      <c r="E8" s="74"/>
      <c r="F8" s="74"/>
      <c r="G8" s="74"/>
      <c r="H8" s="74"/>
      <c r="I8" s="92"/>
    </row>
    <row r="9" spans="1:9" x14ac:dyDescent="0.35">
      <c r="A9" s="123"/>
      <c r="B9" s="74"/>
      <c r="C9" s="74"/>
      <c r="D9" s="74"/>
      <c r="E9" s="74"/>
      <c r="F9" s="74"/>
      <c r="G9" s="74"/>
      <c r="H9" s="74"/>
      <c r="I9" s="92"/>
    </row>
    <row r="10" spans="1:9" x14ac:dyDescent="0.35">
      <c r="A10" s="123"/>
      <c r="B10" s="74" t="s">
        <v>213</v>
      </c>
      <c r="C10" s="74"/>
      <c r="D10" s="74"/>
      <c r="E10" s="74"/>
      <c r="F10" s="74"/>
      <c r="G10" s="74"/>
      <c r="H10" s="74"/>
      <c r="I10" s="92"/>
    </row>
    <row r="11" spans="1:9" x14ac:dyDescent="0.35">
      <c r="A11" s="123"/>
      <c r="B11" s="126"/>
      <c r="C11" s="74"/>
      <c r="D11" s="74"/>
      <c r="E11" s="74"/>
      <c r="F11" s="74"/>
      <c r="G11" s="74"/>
      <c r="H11" s="74"/>
      <c r="I11" s="92"/>
    </row>
    <row r="12" spans="1:9" x14ac:dyDescent="0.35">
      <c r="A12" s="123"/>
      <c r="B12" s="50" t="s">
        <v>208</v>
      </c>
      <c r="C12" s="125"/>
      <c r="D12" s="74"/>
      <c r="E12" s="74"/>
      <c r="F12" s="74"/>
      <c r="G12" s="76" t="s">
        <v>214</v>
      </c>
      <c r="H12" s="76" t="s">
        <v>215</v>
      </c>
      <c r="I12" s="92"/>
    </row>
    <row r="13" spans="1:9" x14ac:dyDescent="0.35">
      <c r="A13" s="123"/>
      <c r="B13" s="89" t="s">
        <v>187</v>
      </c>
      <c r="C13" s="89"/>
      <c r="D13" s="89"/>
      <c r="E13" s="89"/>
      <c r="F13" s="74"/>
      <c r="G13" s="127">
        <f>G19</f>
        <v>3</v>
      </c>
      <c r="H13" s="128">
        <f>H19</f>
        <v>87454197</v>
      </c>
      <c r="I13" s="92"/>
    </row>
    <row r="14" spans="1:9" x14ac:dyDescent="0.35">
      <c r="A14" s="123"/>
      <c r="B14" s="74" t="s">
        <v>188</v>
      </c>
      <c r="C14" s="74"/>
      <c r="D14" s="74"/>
      <c r="E14" s="74"/>
      <c r="F14" s="74"/>
      <c r="G14" s="129">
        <v>2</v>
      </c>
      <c r="H14" s="130">
        <v>85507197</v>
      </c>
      <c r="I14" s="92"/>
    </row>
    <row r="15" spans="1:9" x14ac:dyDescent="0.35">
      <c r="A15" s="123"/>
      <c r="B15" s="74" t="s">
        <v>189</v>
      </c>
      <c r="C15" s="74"/>
      <c r="D15" s="74"/>
      <c r="E15" s="74"/>
      <c r="F15" s="74"/>
      <c r="G15" s="129">
        <v>0</v>
      </c>
      <c r="H15" s="130">
        <v>0</v>
      </c>
      <c r="I15" s="92"/>
    </row>
    <row r="16" spans="1:9" x14ac:dyDescent="0.35">
      <c r="A16" s="123"/>
      <c r="B16" s="74" t="s">
        <v>190</v>
      </c>
      <c r="C16" s="74"/>
      <c r="D16" s="74"/>
      <c r="E16" s="74"/>
      <c r="F16" s="74"/>
      <c r="G16" s="129">
        <v>0</v>
      </c>
      <c r="H16" s="130">
        <v>0</v>
      </c>
      <c r="I16" s="92"/>
    </row>
    <row r="17" spans="1:9" x14ac:dyDescent="0.35">
      <c r="A17" s="123"/>
      <c r="B17" s="74" t="s">
        <v>191</v>
      </c>
      <c r="C17" s="74"/>
      <c r="D17" s="74"/>
      <c r="E17" s="74"/>
      <c r="F17" s="74"/>
      <c r="G17" s="129">
        <v>0</v>
      </c>
      <c r="H17" s="130">
        <v>0</v>
      </c>
      <c r="I17" s="92"/>
    </row>
    <row r="18" spans="1:9" x14ac:dyDescent="0.35">
      <c r="A18" s="123"/>
      <c r="B18" s="74" t="s">
        <v>216</v>
      </c>
      <c r="C18" s="74"/>
      <c r="D18" s="74"/>
      <c r="E18" s="74"/>
      <c r="F18" s="74"/>
      <c r="G18" s="131">
        <v>1</v>
      </c>
      <c r="H18" s="132">
        <v>1947000</v>
      </c>
      <c r="I18" s="92"/>
    </row>
    <row r="19" spans="1:9" x14ac:dyDescent="0.35">
      <c r="A19" s="123"/>
      <c r="B19" s="89" t="s">
        <v>217</v>
      </c>
      <c r="C19" s="89"/>
      <c r="D19" s="89"/>
      <c r="E19" s="89"/>
      <c r="F19" s="74"/>
      <c r="G19" s="129">
        <f>SUM(G14:G18)</f>
        <v>3</v>
      </c>
      <c r="H19" s="128">
        <f>(H14+H15+H16+H17+H18)</f>
        <v>87454197</v>
      </c>
      <c r="I19" s="92"/>
    </row>
    <row r="20" spans="1:9" ht="15" thickBot="1" x14ac:dyDescent="0.4">
      <c r="A20" s="123"/>
      <c r="B20" s="89"/>
      <c r="C20" s="89"/>
      <c r="D20" s="74"/>
      <c r="E20" s="74"/>
      <c r="F20" s="74"/>
      <c r="G20" s="133"/>
      <c r="H20" s="134"/>
      <c r="I20" s="92"/>
    </row>
    <row r="21" spans="1:9" ht="15" thickTop="1" x14ac:dyDescent="0.35">
      <c r="A21" s="123"/>
      <c r="B21" s="89"/>
      <c r="C21" s="89"/>
      <c r="D21" s="74"/>
      <c r="E21" s="74"/>
      <c r="F21" s="74"/>
      <c r="G21" s="96"/>
      <c r="H21" s="135"/>
      <c r="I21" s="92"/>
    </row>
    <row r="22" spans="1:9" x14ac:dyDescent="0.35">
      <c r="A22" s="123"/>
      <c r="B22" s="74"/>
      <c r="C22" s="74"/>
      <c r="D22" s="74"/>
      <c r="E22" s="74"/>
      <c r="F22" s="96"/>
      <c r="G22" s="96"/>
      <c r="H22" s="96"/>
      <c r="I22" s="92"/>
    </row>
    <row r="23" spans="1:9" ht="15" thickBot="1" x14ac:dyDescent="0.4">
      <c r="A23" s="123"/>
      <c r="B23" s="100"/>
      <c r="C23" s="100"/>
      <c r="D23" s="74"/>
      <c r="E23" s="74"/>
      <c r="F23" s="100"/>
      <c r="G23" s="100"/>
      <c r="H23" s="96"/>
      <c r="I23" s="92"/>
    </row>
    <row r="24" spans="1:9" x14ac:dyDescent="0.35">
      <c r="A24" s="123"/>
      <c r="B24" s="96" t="s">
        <v>218</v>
      </c>
      <c r="C24" s="96"/>
      <c r="D24" s="74"/>
      <c r="E24" s="74"/>
      <c r="F24" s="96"/>
      <c r="G24" s="96"/>
      <c r="H24" s="96"/>
      <c r="I24" s="92"/>
    </row>
    <row r="25" spans="1:9" x14ac:dyDescent="0.35">
      <c r="A25" s="123"/>
      <c r="B25" s="96" t="s">
        <v>219</v>
      </c>
      <c r="C25" s="96"/>
      <c r="D25" s="74"/>
      <c r="E25" s="74"/>
      <c r="F25" s="96" t="s">
        <v>220</v>
      </c>
      <c r="G25" s="96"/>
      <c r="H25" s="96"/>
      <c r="I25" s="92"/>
    </row>
    <row r="26" spans="1:9" x14ac:dyDescent="0.35">
      <c r="A26" s="123"/>
      <c r="B26" s="96" t="s">
        <v>223</v>
      </c>
      <c r="C26" s="96"/>
      <c r="D26" s="74"/>
      <c r="E26" s="74"/>
      <c r="F26" s="96" t="s">
        <v>221</v>
      </c>
      <c r="G26" s="96"/>
      <c r="H26" s="96"/>
      <c r="I26" s="92"/>
    </row>
    <row r="27" spans="1:9" x14ac:dyDescent="0.35">
      <c r="A27" s="123"/>
      <c r="B27" s="96"/>
      <c r="C27" s="96"/>
      <c r="D27" s="74"/>
      <c r="E27" s="74"/>
      <c r="F27" s="96"/>
      <c r="G27" s="96"/>
      <c r="H27" s="96"/>
      <c r="I27" s="92"/>
    </row>
    <row r="28" spans="1:9" ht="18.5" customHeight="1" x14ac:dyDescent="0.35">
      <c r="A28" s="123"/>
      <c r="B28" s="136" t="s">
        <v>222</v>
      </c>
      <c r="C28" s="136"/>
      <c r="D28" s="136"/>
      <c r="E28" s="136"/>
      <c r="F28" s="136"/>
      <c r="G28" s="136"/>
      <c r="H28" s="136"/>
      <c r="I28" s="92"/>
    </row>
    <row r="29" spans="1:9" ht="15" thickBot="1" x14ac:dyDescent="0.4">
      <c r="A29" s="137"/>
      <c r="B29" s="138"/>
      <c r="C29" s="138"/>
      <c r="D29" s="138"/>
      <c r="E29" s="138"/>
      <c r="F29" s="100"/>
      <c r="G29" s="100"/>
      <c r="H29" s="100"/>
      <c r="I29" s="13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Vallecilla Paz</dc:creator>
  <cp:lastModifiedBy>Paola Andrea Jimenez Prado</cp:lastModifiedBy>
  <cp:lastPrinted>2024-10-02T14:00:45Z</cp:lastPrinted>
  <dcterms:created xsi:type="dcterms:W3CDTF">2024-09-07T14:12:44Z</dcterms:created>
  <dcterms:modified xsi:type="dcterms:W3CDTF">2024-10-02T14:07:54Z</dcterms:modified>
</cp:coreProperties>
</file>