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00179870 HOSP SAN ANDRES E.S.E (TUMACO)\"/>
    </mc:Choice>
  </mc:AlternateContent>
  <bookViews>
    <workbookView xWindow="0" yWindow="0" windowWidth="19200" windowHeight="7020" activeTab="4"/>
  </bookViews>
  <sheets>
    <sheet name="SINTESIS" sheetId="3" r:id="rId1"/>
    <sheet name="INFO IPS" sheetId="8" r:id="rId2"/>
    <sheet name="TD" sheetId="10" r:id="rId3"/>
    <sheet name="ESTADO DE CADA FACTURA" sheetId="9" r:id="rId4"/>
    <sheet name="FOR-CSA-018 " sheetId="11" r:id="rId5"/>
    <sheet name="FOR CSA 004" sheetId="12" r:id="rId6"/>
  </sheets>
  <definedNames>
    <definedName name="_xlnm._FilterDatabase" localSheetId="3" hidden="1">'ESTADO DE CADA FACTURA'!$A$2:$AF$17</definedName>
  </definedNames>
  <calcPr calcId="152511"/>
  <pivotCaches>
    <pivotCache cacheId="11"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2" l="1"/>
  <c r="H13" i="12" s="1"/>
  <c r="G19" i="12"/>
  <c r="G13" i="12" s="1"/>
  <c r="I28" i="11"/>
  <c r="H28" i="11"/>
  <c r="I26" i="11"/>
  <c r="H26" i="11"/>
  <c r="I23" i="11"/>
  <c r="I31" i="11" s="1"/>
  <c r="H23" i="11"/>
  <c r="H31" i="11" s="1"/>
  <c r="F6" i="10"/>
  <c r="E6" i="10"/>
  <c r="AA1" i="9" l="1"/>
  <c r="Y1" i="9"/>
  <c r="AC1" i="9" l="1"/>
  <c r="Z1" i="9"/>
  <c r="T1" i="9"/>
  <c r="X1" i="9"/>
  <c r="W1" i="9"/>
  <c r="V1" i="9"/>
  <c r="S1" i="9"/>
  <c r="R1" i="9"/>
  <c r="J1" i="9"/>
  <c r="H17" i="8" l="1"/>
  <c r="G17" i="8"/>
  <c r="E6" i="3" l="1"/>
  <c r="B7" i="3" l="1"/>
</calcChain>
</file>

<file path=xl/comments1.xml><?xml version="1.0" encoding="utf-8"?>
<comments xmlns="http://schemas.openxmlformats.org/spreadsheetml/2006/main">
  <authors>
    <author/>
  </authors>
  <commentList>
    <comment ref="A1" authorId="0" shapeId="0">
      <text>
        <r>
          <rPr>
            <sz val="11"/>
            <color rgb="FF000000"/>
            <rFont val="Calibri"/>
            <family val="2"/>
            <charset val="1"/>
          </rPr>
          <t xml:space="preserve">Juan Camilo Paez Ramirez:
</t>
        </r>
        <r>
          <rPr>
            <sz val="9"/>
            <color rgb="FF000000"/>
            <rFont val="Tahoma"/>
            <family val="2"/>
            <charset val="1"/>
          </rPr>
          <t xml:space="preserve">NIT IPS SIN DIGITO DE VERIFICACION
</t>
        </r>
      </text>
    </comment>
    <comment ref="B1" authorId="0" shapeId="0">
      <text>
        <r>
          <rPr>
            <sz val="11"/>
            <color rgb="FF000000"/>
            <rFont val="Calibri"/>
            <family val="2"/>
            <charset val="1"/>
          </rPr>
          <t xml:space="preserve">Juan Camilo Paez Ramirez:
</t>
        </r>
        <r>
          <rPr>
            <sz val="9"/>
            <color rgb="FF000000"/>
            <rFont val="Tahoma"/>
            <family val="2"/>
            <charset val="1"/>
          </rPr>
          <t>NOMBRE DE LA IPS</t>
        </r>
      </text>
    </comment>
    <comment ref="C1" authorId="0" shapeId="0">
      <text>
        <r>
          <rPr>
            <sz val="11"/>
            <color rgb="FF000000"/>
            <rFont val="Calibri"/>
            <family val="2"/>
            <charset val="1"/>
          </rPr>
          <t>Juan Camilo Paez Ramirez:
ALFA NUMERICO SI APLICA</t>
        </r>
      </text>
    </comment>
    <comment ref="D1" authorId="0" shapeId="0">
      <text>
        <r>
          <rPr>
            <sz val="11"/>
            <color rgb="FF000000"/>
            <rFont val="Calibri"/>
            <family val="2"/>
            <charset val="1"/>
          </rPr>
          <t xml:space="preserve">Juan Camilo Paez Ramirez:
</t>
        </r>
        <r>
          <rPr>
            <sz val="9"/>
            <color rgb="FF000000"/>
            <rFont val="Tahoma"/>
            <family val="2"/>
            <charset val="1"/>
          </rPr>
          <t xml:space="preserve">
NUMERO DE FACTURA FISCAL
</t>
        </r>
      </text>
    </comment>
    <comment ref="E1" authorId="0" shapeId="0">
      <text>
        <r>
          <rPr>
            <sz val="11"/>
            <color rgb="FF000000"/>
            <rFont val="Calibri"/>
            <family val="2"/>
            <charset val="1"/>
          </rPr>
          <t xml:space="preserve">Juan Camilo Paez Ramirez:
</t>
        </r>
        <r>
          <rPr>
            <sz val="9"/>
            <color rgb="FF000000"/>
            <rFont val="Tahoma"/>
            <family val="2"/>
            <charset val="1"/>
          </rPr>
          <t xml:space="preserve">
FECHA DE LA FACTURA
</t>
        </r>
      </text>
    </comment>
    <comment ref="F1" authorId="0" shapeId="0">
      <text>
        <r>
          <rPr>
            <sz val="11"/>
            <color rgb="FF000000"/>
            <rFont val="Calibri"/>
            <family val="2"/>
            <charset val="1"/>
          </rPr>
          <t xml:space="preserve">Juan Camilo Paez Ramirez:
</t>
        </r>
        <r>
          <rPr>
            <sz val="9"/>
            <color rgb="FF000000"/>
            <rFont val="Tahoma"/>
            <family val="2"/>
            <charset val="1"/>
          </rPr>
          <t xml:space="preserve">
FECHA DE RADICADO SI TIENE</t>
        </r>
      </text>
    </comment>
  </commentList>
</comments>
</file>

<file path=xl/comments2.xml><?xml version="1.0" encoding="utf-8"?>
<comments xmlns="http://schemas.openxmlformats.org/spreadsheetml/2006/main">
  <authors>
    <author/>
  </authors>
  <commentList>
    <comment ref="A2" authorId="0" shapeId="0">
      <text>
        <r>
          <rPr>
            <sz val="11"/>
            <color rgb="FF000000"/>
            <rFont val="Calibri"/>
            <family val="2"/>
            <charset val="1"/>
          </rPr>
          <t xml:space="preserve">Juan Camilo Paez Ramirez:
</t>
        </r>
        <r>
          <rPr>
            <sz val="9"/>
            <color rgb="FF000000"/>
            <rFont val="Tahoma"/>
            <family val="2"/>
            <charset val="1"/>
          </rPr>
          <t xml:space="preserve">NIT IPS SIN DIGITO DE VERIFICACION
</t>
        </r>
      </text>
    </comment>
    <comment ref="B2" authorId="0" shapeId="0">
      <text>
        <r>
          <rPr>
            <sz val="11"/>
            <color rgb="FF000000"/>
            <rFont val="Calibri"/>
            <family val="2"/>
            <charset val="1"/>
          </rPr>
          <t xml:space="preserve">Juan Camilo Paez Ramirez:
</t>
        </r>
        <r>
          <rPr>
            <sz val="9"/>
            <color rgb="FF000000"/>
            <rFont val="Tahoma"/>
            <family val="2"/>
            <charset val="1"/>
          </rPr>
          <t>NOMBRE DE LA IPS</t>
        </r>
      </text>
    </comment>
    <comment ref="C2" authorId="0" shapeId="0">
      <text>
        <r>
          <rPr>
            <sz val="11"/>
            <color rgb="FF000000"/>
            <rFont val="Calibri"/>
            <family val="2"/>
            <charset val="1"/>
          </rPr>
          <t>Juan Camilo Paez Ramirez:
ALFA NUMERICO SI APLICA</t>
        </r>
      </text>
    </comment>
    <comment ref="D2" authorId="0" shapeId="0">
      <text>
        <r>
          <rPr>
            <sz val="11"/>
            <color rgb="FF000000"/>
            <rFont val="Calibri"/>
            <family val="2"/>
            <charset val="1"/>
          </rPr>
          <t xml:space="preserve">Juan Camilo Paez Ramirez:
</t>
        </r>
        <r>
          <rPr>
            <sz val="9"/>
            <color rgb="FF000000"/>
            <rFont val="Tahoma"/>
            <family val="2"/>
            <charset val="1"/>
          </rPr>
          <t xml:space="preserve">
NUMERO DE FACTURA FISCAL
</t>
        </r>
      </text>
    </comment>
    <comment ref="F2" authorId="0" shapeId="0">
      <text>
        <r>
          <rPr>
            <sz val="11"/>
            <color rgb="FF000000"/>
            <rFont val="Calibri"/>
            <family val="2"/>
            <charset val="1"/>
          </rPr>
          <t xml:space="preserve">Juan Camilo Paez Ramirez:
</t>
        </r>
        <r>
          <rPr>
            <sz val="9"/>
            <color rgb="FF000000"/>
            <rFont val="Tahoma"/>
            <family val="2"/>
            <charset val="1"/>
          </rPr>
          <t xml:space="preserve">
FECHA DE LA FACTURA
</t>
        </r>
      </text>
    </comment>
    <comment ref="G2" authorId="0" shapeId="0">
      <text>
        <r>
          <rPr>
            <sz val="11"/>
            <color rgb="FF000000"/>
            <rFont val="Calibri"/>
            <family val="2"/>
            <charset val="1"/>
          </rPr>
          <t xml:space="preserve">Juan Camilo Paez Ramirez:
</t>
        </r>
        <r>
          <rPr>
            <sz val="9"/>
            <color rgb="FF000000"/>
            <rFont val="Tahoma"/>
            <family val="2"/>
            <charset val="1"/>
          </rPr>
          <t xml:space="preserve">
FECHA DE RADICADO SI TIENE</t>
        </r>
      </text>
    </comment>
  </commentList>
</comments>
</file>

<file path=xl/sharedStrings.xml><?xml version="1.0" encoding="utf-8"?>
<sst xmlns="http://schemas.openxmlformats.org/spreadsheetml/2006/main" count="299" uniqueCount="131">
  <si>
    <t>Prefijo Factura</t>
  </si>
  <si>
    <t>Numero Factura</t>
  </si>
  <si>
    <t>IPS Fecha factura</t>
  </si>
  <si>
    <t>IPS Fecha radicado</t>
  </si>
  <si>
    <t>IPS Valor Factura</t>
  </si>
  <si>
    <t>IPS Saldo Factura</t>
  </si>
  <si>
    <t>NIT IPS</t>
  </si>
  <si>
    <t>Tipo de Contrato</t>
  </si>
  <si>
    <t>Nombre IPS</t>
  </si>
  <si>
    <t>Sede / Ciudad</t>
  </si>
  <si>
    <t>Tipo de Prestación</t>
  </si>
  <si>
    <t>Número de Contrato</t>
  </si>
  <si>
    <t>HOSPITAL SAN ANDRES ESE</t>
  </si>
  <si>
    <t>EVENTO</t>
  </si>
  <si>
    <t>TUMACO</t>
  </si>
  <si>
    <t>EDAD VENCIMIENTO</t>
  </si>
  <si>
    <t>TOTAL</t>
  </si>
  <si>
    <t>ENTRE 1 Y 60 DIAS</t>
  </si>
  <si>
    <t>ENTRE 61 Y 90 DIAS</t>
  </si>
  <si>
    <t>ENTRE 91 Y 180 DIAS</t>
  </si>
  <si>
    <t>ENTRE 181 Y 360 DIAS</t>
  </si>
  <si>
    <t>MAYOR A 360 DIAS</t>
  </si>
  <si>
    <t>TOTAL RADICADAS</t>
  </si>
  <si>
    <t>VIGENCIA</t>
  </si>
  <si>
    <t>Contributivo</t>
  </si>
  <si>
    <t>Subsidiado</t>
  </si>
  <si>
    <t>Alf+Fac</t>
  </si>
  <si>
    <t>Fecha de radicacion EPS</t>
  </si>
  <si>
    <t xml:space="preserve">Estado de Factura EPS Septiembre 28 </t>
  </si>
  <si>
    <t>Boxalud</t>
  </si>
  <si>
    <t>800179870_1055397</t>
  </si>
  <si>
    <t>800179870_1062385</t>
  </si>
  <si>
    <t>800179870_1071754</t>
  </si>
  <si>
    <t>800179870_1098884</t>
  </si>
  <si>
    <t>800179870_1118050</t>
  </si>
  <si>
    <t>800179870_1118756</t>
  </si>
  <si>
    <t>800179870_1118617</t>
  </si>
  <si>
    <t>800179870_1124420</t>
  </si>
  <si>
    <t>800179870_1134842</t>
  </si>
  <si>
    <t>800179870_1154550</t>
  </si>
  <si>
    <t>800179870_1154736</t>
  </si>
  <si>
    <t>800179870_1158425</t>
  </si>
  <si>
    <t>800179870_1069381</t>
  </si>
  <si>
    <t>800179870_1101447</t>
  </si>
  <si>
    <t>800179870_1165185</t>
  </si>
  <si>
    <t>Para respuesta prestador</t>
  </si>
  <si>
    <t>Devuelta</t>
  </si>
  <si>
    <t>Finalizada</t>
  </si>
  <si>
    <t>DevolucionAceptada</t>
  </si>
  <si>
    <t>Valor Total Bruto</t>
  </si>
  <si>
    <t>Valor Devolucion</t>
  </si>
  <si>
    <t>Valor Radicado</t>
  </si>
  <si>
    <t>Valor Glosa Aceptada</t>
  </si>
  <si>
    <t>Valor Nota Credito</t>
  </si>
  <si>
    <t>Valor Nota Debito</t>
  </si>
  <si>
    <t>Valor Glosa Pendiente</t>
  </si>
  <si>
    <t>Valor Pagar</t>
  </si>
  <si>
    <t>Observacion objeccion</t>
  </si>
  <si>
    <t>Por pagar SAP</t>
  </si>
  <si>
    <t>P. abiertas doc</t>
  </si>
  <si>
    <t>Valor compensacion SAP</t>
  </si>
  <si>
    <t xml:space="preserve">Doc compensacion </t>
  </si>
  <si>
    <t xml:space="preserve">Fecha de compensacion </t>
  </si>
  <si>
    <t>Fecha de corte</t>
  </si>
  <si>
    <t>20.08.2024</t>
  </si>
  <si>
    <t>11.07.2024</t>
  </si>
  <si>
    <t>AUTORIZACION
SE DEVUELVE FACTURA CON SOPORTES COMPLETOS AL VALIDAR LOS DATOS DE LA FACTURA EL SERVICIO DE TRANSPORTE NO CUENTA CON LA AUTORIZACION SOLICITARLA AL AREAENCARGDA CAPAUTORIZACIONES@EPSDELAGENTE.COM.CO PARA DARLE TRAMITE ALA FACTURA SUJETA APERTINCIA</t>
  </si>
  <si>
    <t>autorizacion
se sostiene devolucion al vlaidar los servicios no cuenta con la autorizacion de los servicios prestado se valida correos y capautorizaciones ,valida paciente no se encuentra activo .soliciatrla la autorizacion ala capautorizaciones@epsdela gente.com.co.</t>
  </si>
  <si>
    <t xml:space="preserve">autorizacion de internacion
Se sostiene devolucion al validar los datos dela factura no cuenta con al autorizacion de internacion,solicitarla al areaencargadacapautorizacioones@epsdelagente.com.co.radicar buzon ,sujeta apertinencia </t>
  </si>
  <si>
    <t>autorizacion intenacion
se sostiene devolucion al validar los datos dela factura no cuenta con la autorizacion de internacion , soliciatrla al area encargada,capautorizaciones@epsdelagente.com.co,y radicar buzon de autorizaciones,sujeta apertinencia</t>
  </si>
  <si>
    <t xml:space="preserve">se sostiene devolucion , se devuelve factura con soportes completos al validar losa datos la factura no cuenta con autorización de internación  y los procedimientos pendiente auditoria solicitar la autorización al área encargada ,capautorizaciones@epsdelagente.com.co, para darle tramite ala factura .radicar en el portal de autorizaciones,sujeta a pertinencia
</t>
  </si>
  <si>
    <t>autorizacion
se devuelve factura con soportes completos al validar los datos dela factura no cuenta con la autorizacion de internacion ,solicitarla al area encargada capautorizaciones@epsdelagente.com.co y radicar buzon de autorizaciones, sujeta apertinencia</t>
  </si>
  <si>
    <t>autorizacion
Se deveulve fctura con soportes completos al validar los datos dela factura no cuenta con la autorizacion de urgencia , usuario suspendido, solicitar al areaencargadacapautorizaciones@epsdelagente.com.co, para darle tramite ala factura,sujeta apertinencia</t>
  </si>
  <si>
    <t xml:space="preserve">AUTORIZACION
SE DEVUELVE FACTURA CON SOPORTES AL VALIDAR LOS DATOS DELA FACTURA NOCUENTA CON LA AUTORIZACION DE INTERNACION SOLICITARLA AL AREA ENCARGADA CAPAUTORIZACIONES@EPSDELAGENTE.COM.CO ,PARA DARLE TRAMITE ALA FACTURA SUJETA A PERTIENCIA </t>
  </si>
  <si>
    <t>autorizacion de internacion
se sostiene devolucion al validar los datos dela factura ,no cuenta con la autorizacion de internacion , solicitarla al area encargada capautorizaciones@epsdelagente.com.co,radicar buzon de autorizaciones,sujeta apertinencia</t>
  </si>
  <si>
    <t xml:space="preserve">autorizacion
se realiza devolucion al validar no cuenta con la autorizacion de internacion , no se evidencia el cierrre final del evento , radicar la factura con los soportes al area encargada capautorizaciones@epsdelagente.com.co,para realiza el cierre final y ,sujeta a pertinencia medica.
</t>
  </si>
  <si>
    <t>FACTURA DEVUELTA</t>
  </si>
  <si>
    <t>FACTURA PENDIENTE EN PROGRAMACION DE PAGO - GLOSA ACEPTADA POR LA IPS</t>
  </si>
  <si>
    <t xml:space="preserve">FACTURA PENDIENTE EN PROGRAMACION DE PAGO </t>
  </si>
  <si>
    <t>GLOSA PENDIENTE POR CONCILIAR</t>
  </si>
  <si>
    <t>pertinencia medica dr diego collazos SE OBJETA 10M002, CANTIDAD 4, POR LOS DAIS 21-22-23-24 DE MARZO DE 2022, TENIA ORDENES DE ESTUDIOS DE ENDOSCOPIA Y TOMOGRAFIA DE ABDOMEN PARA TOMA DE CONDUCTAS ADICIONALES DESDE EL DIA 20-03, SE EVIDENCIA LA REALIZACION DE LOS ESTUDIOS HASTA EL DIA 25 POSTERIORMENTE CON LA INFORMACION OBTENIDA EN LOS ESTUDIOS MENCIONADOS SE DA EGRESO AL PACIENTE. SE OBJETA 879420, NO SE EVIDENCIA LA INTERPRETACION DEL ESTUDIO POR PARTE DEL MEDICO SOLICITANTE, CON BASE A LO ANTEIROR NO APORTA AL MANEJO DEL PACIENTE.</t>
  </si>
  <si>
    <t xml:space="preserve"> pertinencia medica dr diego collazos SE OBJETA 10M002, CANTIDAD 4, POR LOS DIAS 25-26-27-28 DE JUNIO DE 2022, SE EVIDENCIA INOPORTUNIDAD EN PROCEDIMIENTO QUIRURGICO ORDENADO POR ORTOPEDISTA EN LOS DIAS MENCIONADOS, A A LA ESPERA DE AUTORIZACION Y POSTERIORMENTE A LA ESPERA DE MATERIAL DE OSTEOSINTESIS.</t>
  </si>
  <si>
    <t>pertinencia medica dr diego collazos SE OBJETA 890480, NO JUSTIFICADA, SE EVIDENCIA EN MANEJO POR MEDICINA INTERNA CON PAUTA ANTIBIOTICA, LA VALORACION DEL ORTOPEDISTA NO SE JUSTIFICA NO MODIFICA NI ADICIONA MANEJO AL PACIENTE SE OBJETA 890602, NO JUSTIFICADA, SE EVIDENCIA EN MANEJO POR MEDICINA INTERNA CON PAUTA ANTIBIOTICA, LA VALORACION DEL ORTOPEDISTA NO SE JUSTIFICA NO MODIFICA NI ADICIONA MANEJO AL PACIENTE</t>
  </si>
  <si>
    <t>Etiquetas de fila</t>
  </si>
  <si>
    <t>Total general</t>
  </si>
  <si>
    <t xml:space="preserve">Cant. Facturas </t>
  </si>
  <si>
    <t xml:space="preserve"> Valor Glosa Aceptada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</si>
  <si>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</si>
  <si>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</si>
  <si>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</si>
  <si>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</si>
  <si>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</si>
  <si>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</si>
  <si>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</si>
  <si>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</si>
  <si>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</si>
  <si>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</si>
  <si>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</si>
  <si>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</si>
  <si>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</si>
  <si>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</si>
  <si>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</si>
  <si>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</si>
  <si>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</si>
  <si>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</si>
  <si>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</si>
  <si>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</si>
  <si>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</si>
  <si>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</si>
  <si>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</si>
  <si>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</si>
  <si>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</si>
  <si>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</si>
  <si>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</si>
  <si>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</si>
  <si>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</si>
  <si>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</si>
  <si>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</si>
  <si>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</si>
  <si>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</si>
  <si>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</si>
  <si>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</si>
  <si>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</si>
  <si>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</si>
  <si>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</si>
  <si>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Señores: HOSPITAL SAN ANDRES ESE</t>
  </si>
  <si>
    <t>NIT: 800179870</t>
  </si>
  <si>
    <t>Santiago de Cali, Septiembre 30 del 2024</t>
  </si>
  <si>
    <t>Con Corte al dia: 30/08/2024</t>
  </si>
  <si>
    <t>Cartera</t>
  </si>
  <si>
    <t>A continuacion me permito remitir nuestra respuesta al estado de cartera presentado en la fecha:</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</si>
</sst>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0.00_);_(* \(#,##0.00\);_(* \-??_);_(@_)"/>
    <numFmt numFmtId="165" formatCode="_-\$* #,##0.00_-;&quot;-$&quot;* #,##0.00_-;_-\$* \-??_-;_-@_-"/>
    <numFmt numFmtId="166" formatCode="_-* #,##0.00\ _€_-;\-* #,##0.00\ _€_-;_-* &quot;-&quot;??\ _€_-;_-@_-"/>
    <numFmt numFmtId="167" formatCode="_-* #,##0_-;\-* #,##0_-;_-* &quot;-&quot;??_-;_-@_-"/>
    <numFmt numFmtId="168" formatCode="[$-240A]d&quot; de &quot;mmmm&quot; de &quot;yyyy;@"/>
    <numFmt numFmtId="169" formatCode="_-* #,##0\ _€_-;\-* #,##0\ _€_-;_-* &quot;-&quot;??\ _€_-;_-@_-"/>
    <numFmt numFmtId="170" formatCode="_-&quot;$&quot;\ * #,##0_-;\-&quot;$&quot;\ * #,##0_-;_-&quot;$&quot;\ * &quot;-&quot;??_-;_-@_-"/>
    <numFmt numFmtId="171" formatCode="&quot;$&quot;\ #,##0;[Red]&quot;$&quot;\ #,##0"/>
    <numFmt numFmtId="172" formatCode="[$$-240A]\ #,##0;\-[$$-240A]\ #,##0"/>
  </numFmts>
  <fonts count="36"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9"/>
      <color rgb="FF000000"/>
      <name val="Calibri"/>
      <family val="2"/>
      <charset val="1"/>
    </font>
    <font>
      <sz val="11"/>
      <color rgb="FF000000"/>
      <name val="Calibri"/>
      <family val="2"/>
      <charset val="1"/>
    </font>
    <font>
      <sz val="9"/>
      <color rgb="FF000000"/>
      <name val="Tahoma"/>
      <family val="2"/>
      <charset val="1"/>
    </font>
    <font>
      <sz val="9"/>
      <color rgb="FF000000"/>
      <name val="Calibri"/>
      <family val="2"/>
      <charset val="1"/>
    </font>
    <font>
      <sz val="12"/>
      <name val="Times New Roman"/>
      <family val="1"/>
      <charset val="1"/>
    </font>
    <font>
      <sz val="10"/>
      <name val="Arial"/>
      <family val="2"/>
      <charset val="1"/>
    </font>
    <font>
      <b/>
      <sz val="9"/>
      <color theme="1"/>
      <name val="Arial"/>
      <family val="2"/>
    </font>
    <font>
      <sz val="9"/>
      <color theme="1"/>
      <name val="Arial"/>
      <family val="2"/>
    </font>
    <font>
      <sz val="10"/>
      <name val="Arial"/>
      <family val="2"/>
    </font>
    <font>
      <sz val="8"/>
      <color theme="1"/>
      <name val="Calibri"/>
      <family val="2"/>
      <scheme val="minor"/>
    </font>
    <font>
      <sz val="11"/>
      <color theme="1"/>
      <name val="Calibri"/>
      <family val="2"/>
      <charset val="1"/>
    </font>
    <font>
      <b/>
      <sz val="11"/>
      <color rgb="FF000000"/>
      <name val="Calibri"/>
      <family val="2"/>
      <charset val="1"/>
    </font>
    <font>
      <b/>
      <sz val="11"/>
      <name val="Calibri"/>
      <family val="2"/>
    </font>
    <font>
      <b/>
      <sz val="11"/>
      <color theme="1"/>
      <name val="Calibri"/>
      <family val="2"/>
    </font>
    <font>
      <sz val="10"/>
      <color indexed="8"/>
      <name val="Arial"/>
      <family val="2"/>
    </font>
    <font>
      <b/>
      <sz val="10"/>
      <color indexed="8"/>
      <name val="Arial"/>
      <family val="2"/>
    </font>
    <font>
      <b/>
      <sz val="10"/>
      <name val="Arial"/>
      <family val="2"/>
    </font>
    <font>
      <b/>
      <sz val="9"/>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2F0D9"/>
        <bgColor rgb="FFFFFFCC"/>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auto="1"/>
      </left>
      <right/>
      <top style="thin">
        <color auto="1"/>
      </top>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thin">
        <color auto="1"/>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s>
  <cellStyleXfs count="55">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9" fillId="0" borderId="0"/>
    <xf numFmtId="164" fontId="19" fillId="0" borderId="0" applyBorder="0" applyProtection="0"/>
    <xf numFmtId="165" fontId="19" fillId="0" borderId="0" applyBorder="0" applyProtection="0"/>
    <xf numFmtId="0" fontId="22" fillId="0" borderId="0"/>
    <xf numFmtId="0" fontId="22" fillId="0" borderId="0"/>
    <xf numFmtId="0" fontId="23" fillId="0" borderId="0"/>
    <xf numFmtId="0" fontId="19" fillId="0" borderId="0"/>
    <xf numFmtId="0" fontId="23" fillId="0" borderId="0"/>
    <xf numFmtId="0" fontId="2" fillId="0" borderId="0"/>
    <xf numFmtId="0" fontId="2" fillId="8" borderId="8" applyNumberFormat="0" applyFont="0" applyAlignment="0" applyProtection="0"/>
    <xf numFmtId="0" fontId="26" fillId="0" borderId="0"/>
    <xf numFmtId="166"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169">
    <xf numFmtId="0" fontId="0" fillId="0" borderId="0" xfId="0"/>
    <xf numFmtId="0" fontId="18" fillId="33" borderId="10" xfId="0" applyFont="1" applyFill="1" applyBorder="1" applyAlignment="1">
      <alignment horizontal="center" vertical="center" wrapText="1"/>
    </xf>
    <xf numFmtId="0" fontId="18" fillId="33" borderId="11" xfId="0" applyFont="1" applyFill="1" applyBorder="1" applyAlignment="1">
      <alignment horizontal="center" vertical="center" wrapText="1"/>
    </xf>
    <xf numFmtId="0" fontId="18" fillId="33" borderId="12" xfId="0" applyFont="1" applyFill="1" applyBorder="1" applyAlignment="1">
      <alignment horizontal="center" vertical="center" wrapText="1"/>
    </xf>
    <xf numFmtId="0" fontId="18" fillId="0" borderId="0" xfId="0" applyFont="1" applyAlignment="1">
      <alignment horizontal="center" vertical="center" wrapText="1"/>
    </xf>
    <xf numFmtId="0" fontId="21" fillId="0" borderId="14" xfId="0" applyFont="1" applyBorder="1"/>
    <xf numFmtId="0" fontId="0" fillId="0" borderId="15" xfId="0" applyBorder="1"/>
    <xf numFmtId="0" fontId="21" fillId="0" borderId="19" xfId="0" applyFont="1" applyBorder="1" applyAlignment="1">
      <alignment horizontal="center"/>
    </xf>
    <xf numFmtId="4" fontId="18" fillId="0" borderId="11" xfId="0" applyNumberFormat="1" applyFont="1" applyBorder="1" applyAlignment="1">
      <alignment horizontal="center"/>
    </xf>
    <xf numFmtId="0" fontId="24" fillId="34" borderId="10" xfId="49" applyFont="1" applyFill="1" applyBorder="1" applyAlignment="1">
      <alignment horizontal="center"/>
    </xf>
    <xf numFmtId="4" fontId="24" fillId="34" borderId="11" xfId="49" applyNumberFormat="1" applyFont="1" applyFill="1" applyBorder="1" applyAlignment="1">
      <alignment horizontal="center"/>
    </xf>
    <xf numFmtId="0" fontId="25" fillId="0" borderId="0" xfId="49" applyFont="1"/>
    <xf numFmtId="0" fontId="25" fillId="0" borderId="22" xfId="49" applyFont="1" applyBorder="1" applyAlignment="1">
      <alignment horizontal="left"/>
    </xf>
    <xf numFmtId="4" fontId="25" fillId="0" borderId="23" xfId="49" applyNumberFormat="1" applyFont="1" applyBorder="1"/>
    <xf numFmtId="0" fontId="25" fillId="0" borderId="17" xfId="49" applyFont="1" applyBorder="1" applyAlignment="1">
      <alignment horizontal="left"/>
    </xf>
    <xf numFmtId="4" fontId="25" fillId="0" borderId="15" xfId="49" applyNumberFormat="1" applyFont="1" applyBorder="1"/>
    <xf numFmtId="0" fontId="25" fillId="0" borderId="18" xfId="49" applyFont="1" applyBorder="1" applyAlignment="1">
      <alignment horizontal="left"/>
    </xf>
    <xf numFmtId="0" fontId="24" fillId="35" borderId="24" xfId="49" applyFont="1" applyFill="1" applyBorder="1" applyAlignment="1">
      <alignment horizontal="center"/>
    </xf>
    <xf numFmtId="4" fontId="24" fillId="35" borderId="11" xfId="49" applyNumberFormat="1" applyFont="1" applyFill="1" applyBorder="1" applyAlignment="1">
      <alignment horizontal="center"/>
    </xf>
    <xf numFmtId="0" fontId="25" fillId="0" borderId="14" xfId="49" applyFont="1" applyBorder="1" applyAlignment="1">
      <alignment horizontal="center"/>
    </xf>
    <xf numFmtId="0" fontId="25" fillId="0" borderId="20" xfId="49" applyFont="1" applyBorder="1" applyAlignment="1">
      <alignment horizontal="center"/>
    </xf>
    <xf numFmtId="0" fontId="24" fillId="35" borderId="10" xfId="49" applyFont="1" applyFill="1" applyBorder="1" applyAlignment="1">
      <alignment horizontal="center"/>
    </xf>
    <xf numFmtId="4" fontId="25" fillId="0" borderId="0" xfId="49" applyNumberFormat="1" applyFont="1"/>
    <xf numFmtId="0" fontId="27" fillId="0" borderId="15" xfId="0" applyFont="1" applyBorder="1"/>
    <xf numFmtId="4" fontId="27" fillId="0" borderId="15" xfId="0" applyNumberFormat="1" applyFont="1" applyBorder="1"/>
    <xf numFmtId="0" fontId="21" fillId="0" borderId="13" xfId="0" applyFont="1" applyBorder="1" applyAlignment="1">
      <alignment horizontal="center"/>
    </xf>
    <xf numFmtId="0" fontId="21" fillId="0" borderId="15" xfId="0" applyFont="1" applyBorder="1" applyAlignment="1">
      <alignment horizontal="center"/>
    </xf>
    <xf numFmtId="4" fontId="18" fillId="0" borderId="12" xfId="0" applyNumberFormat="1" applyFont="1" applyBorder="1" applyAlignment="1">
      <alignment horizontal="center"/>
    </xf>
    <xf numFmtId="0" fontId="27" fillId="0" borderId="26" xfId="0" applyFont="1" applyBorder="1"/>
    <xf numFmtId="14" fontId="27" fillId="0" borderId="26" xfId="0" applyNumberFormat="1" applyFont="1" applyBorder="1"/>
    <xf numFmtId="14" fontId="27" fillId="0" borderId="15" xfId="0" applyNumberFormat="1" applyFont="1" applyBorder="1"/>
    <xf numFmtId="14" fontId="27" fillId="0" borderId="16" xfId="0" applyNumberFormat="1" applyFont="1" applyBorder="1"/>
    <xf numFmtId="4" fontId="27" fillId="0" borderId="16" xfId="0" applyNumberFormat="1" applyFont="1" applyBorder="1"/>
    <xf numFmtId="4" fontId="27" fillId="0" borderId="14" xfId="0" applyNumberFormat="1" applyFont="1" applyBorder="1"/>
    <xf numFmtId="0" fontId="21" fillId="0" borderId="13" xfId="0" applyFont="1" applyBorder="1"/>
    <xf numFmtId="0" fontId="0" fillId="0" borderId="23" xfId="0" applyBorder="1"/>
    <xf numFmtId="0" fontId="27" fillId="0" borderId="27" xfId="0" applyFont="1" applyBorder="1"/>
    <xf numFmtId="14" fontId="27" fillId="0" borderId="27" xfId="0" applyNumberFormat="1" applyFont="1" applyBorder="1"/>
    <xf numFmtId="14" fontId="27" fillId="0" borderId="23" xfId="0" applyNumberFormat="1" applyFont="1" applyBorder="1"/>
    <xf numFmtId="4" fontId="27" fillId="0" borderId="23" xfId="0" applyNumberFormat="1" applyFont="1" applyBorder="1"/>
    <xf numFmtId="4" fontId="27" fillId="0" borderId="13" xfId="0" applyNumberFormat="1" applyFont="1" applyBorder="1"/>
    <xf numFmtId="0" fontId="21" fillId="0" borderId="23" xfId="0" applyFont="1" applyBorder="1" applyAlignment="1">
      <alignment horizontal="center"/>
    </xf>
    <xf numFmtId="0" fontId="21" fillId="0" borderId="25" xfId="0" applyFont="1" applyBorder="1" applyAlignment="1">
      <alignment horizontal="center"/>
    </xf>
    <xf numFmtId="0" fontId="27" fillId="0" borderId="23" xfId="0" applyFont="1" applyBorder="1"/>
    <xf numFmtId="0" fontId="18" fillId="33" borderId="21" xfId="0" applyFont="1" applyFill="1" applyBorder="1" applyAlignment="1">
      <alignment horizontal="center" vertical="center" wrapText="1"/>
    </xf>
    <xf numFmtId="0" fontId="28" fillId="0" borderId="28" xfId="0" applyFont="1" applyBorder="1"/>
    <xf numFmtId="0" fontId="28" fillId="0" borderId="0" xfId="0" applyFont="1"/>
    <xf numFmtId="0" fontId="19" fillId="0" borderId="28" xfId="0" applyFont="1" applyBorder="1" applyAlignment="1">
      <alignment horizontal="center"/>
    </xf>
    <xf numFmtId="0" fontId="19" fillId="0" borderId="28" xfId="0" applyFont="1" applyBorder="1"/>
    <xf numFmtId="14" fontId="28" fillId="0" borderId="28" xfId="0" applyNumberFormat="1" applyFont="1" applyBorder="1"/>
    <xf numFmtId="0" fontId="29" fillId="0" borderId="28" xfId="0" applyFont="1" applyFill="1" applyBorder="1" applyAlignment="1">
      <alignment horizontal="center" vertical="center" wrapText="1"/>
    </xf>
    <xf numFmtId="0" fontId="29" fillId="0" borderId="0" xfId="0" applyFont="1" applyFill="1" applyAlignment="1">
      <alignment horizontal="center" vertical="center" wrapText="1"/>
    </xf>
    <xf numFmtId="0" fontId="29" fillId="36" borderId="28" xfId="0" applyFont="1" applyFill="1" applyBorder="1" applyAlignment="1">
      <alignment horizontal="center" vertical="center" wrapText="1"/>
    </xf>
    <xf numFmtId="0" fontId="29" fillId="37" borderId="28" xfId="0" applyFont="1" applyFill="1" applyBorder="1" applyAlignment="1">
      <alignment horizontal="center" vertical="center" wrapText="1"/>
    </xf>
    <xf numFmtId="167" fontId="28" fillId="0" borderId="0" xfId="53" applyNumberFormat="1" applyFont="1"/>
    <xf numFmtId="167" fontId="29" fillId="0" borderId="28" xfId="53" applyNumberFormat="1" applyFont="1" applyFill="1" applyBorder="1" applyAlignment="1">
      <alignment horizontal="center" vertical="center" wrapText="1"/>
    </xf>
    <xf numFmtId="167" fontId="29" fillId="34" borderId="28" xfId="53" applyNumberFormat="1" applyFont="1" applyFill="1" applyBorder="1" applyAlignment="1">
      <alignment horizontal="center" vertical="center" wrapText="1"/>
    </xf>
    <xf numFmtId="167" fontId="28" fillId="0" borderId="28" xfId="53" applyNumberFormat="1" applyFont="1" applyBorder="1"/>
    <xf numFmtId="0" fontId="29" fillId="38" borderId="28" xfId="0" applyFont="1" applyFill="1" applyBorder="1" applyAlignment="1">
      <alignment horizontal="center" vertical="center" wrapText="1"/>
    </xf>
    <xf numFmtId="0" fontId="30" fillId="0" borderId="28" xfId="0" applyFont="1" applyBorder="1" applyAlignment="1">
      <alignment horizontal="center" vertical="center" wrapText="1"/>
    </xf>
    <xf numFmtId="167" fontId="30" fillId="0" borderId="28" xfId="53" applyNumberFormat="1" applyFont="1" applyBorder="1" applyAlignment="1">
      <alignment horizontal="center" vertical="center" wrapText="1"/>
    </xf>
    <xf numFmtId="167" fontId="30" fillId="39" borderId="28" xfId="53" applyNumberFormat="1" applyFont="1" applyFill="1" applyBorder="1" applyAlignment="1">
      <alignment horizontal="center" vertical="center" wrapText="1"/>
    </xf>
    <xf numFmtId="167" fontId="29" fillId="37" borderId="28" xfId="53" applyNumberFormat="1" applyFont="1" applyFill="1" applyBorder="1" applyAlignment="1">
      <alignment horizontal="center" vertical="center" wrapText="1"/>
    </xf>
    <xf numFmtId="0" fontId="29" fillId="40" borderId="28" xfId="0" applyFont="1" applyFill="1" applyBorder="1" applyAlignment="1">
      <alignment horizontal="center" vertical="center" wrapText="1"/>
    </xf>
    <xf numFmtId="0" fontId="31" fillId="0" borderId="0" xfId="0" applyFont="1"/>
    <xf numFmtId="167" fontId="31" fillId="0" borderId="0" xfId="53" applyNumberFormat="1" applyFont="1"/>
    <xf numFmtId="167" fontId="28" fillId="0" borderId="28" xfId="53" applyNumberFormat="1" applyFont="1" applyBorder="1" applyAlignment="1">
      <alignment wrapText="1"/>
    </xf>
    <xf numFmtId="167" fontId="28" fillId="0" borderId="28" xfId="53" applyNumberFormat="1" applyFont="1" applyBorder="1" applyAlignment="1"/>
    <xf numFmtId="167" fontId="0" fillId="0" borderId="0" xfId="53" applyNumberFormat="1" applyFont="1"/>
    <xf numFmtId="0" fontId="0" fillId="0" borderId="29" xfId="0" pivotButton="1" applyBorder="1"/>
    <xf numFmtId="167" fontId="0" fillId="0" borderId="31" xfId="53" applyNumberFormat="1" applyFont="1" applyBorder="1"/>
    <xf numFmtId="0" fontId="0" fillId="0" borderId="32" xfId="0" applyBorder="1" applyAlignment="1">
      <alignment horizontal="left"/>
    </xf>
    <xf numFmtId="167" fontId="0" fillId="0" borderId="33" xfId="53" applyNumberFormat="1" applyFont="1" applyBorder="1"/>
    <xf numFmtId="0" fontId="0" fillId="0" borderId="24" xfId="0" applyBorder="1" applyAlignment="1">
      <alignment horizontal="left"/>
    </xf>
    <xf numFmtId="167" fontId="0" fillId="0" borderId="35" xfId="53" applyNumberFormat="1" applyFont="1" applyBorder="1"/>
    <xf numFmtId="0" fontId="0" fillId="0" borderId="36" xfId="0" applyBorder="1"/>
    <xf numFmtId="0" fontId="0" fillId="0" borderId="37" xfId="0" applyNumberFormat="1" applyBorder="1"/>
    <xf numFmtId="0" fontId="0" fillId="0" borderId="38" xfId="0" applyNumberFormat="1" applyBorder="1"/>
    <xf numFmtId="0" fontId="32" fillId="0" borderId="0" xfId="51" applyFont="1"/>
    <xf numFmtId="0" fontId="32" fillId="0" borderId="29" xfId="51" applyFont="1" applyBorder="1" applyAlignment="1">
      <alignment horizontal="centerContinuous"/>
    </xf>
    <xf numFmtId="0" fontId="32" fillId="0" borderId="31" xfId="51" applyFont="1" applyBorder="1" applyAlignment="1">
      <alignment horizontal="centerContinuous"/>
    </xf>
    <xf numFmtId="0" fontId="33" fillId="0" borderId="29" xfId="51" applyFont="1" applyBorder="1" applyAlignment="1">
      <alignment horizontal="centerContinuous" vertical="center"/>
    </xf>
    <xf numFmtId="0" fontId="33" fillId="0" borderId="30" xfId="51" applyFont="1" applyBorder="1" applyAlignment="1">
      <alignment horizontal="centerContinuous" vertical="center"/>
    </xf>
    <xf numFmtId="0" fontId="33" fillId="0" borderId="31" xfId="51" applyFont="1" applyBorder="1" applyAlignment="1">
      <alignment horizontal="centerContinuous" vertical="center"/>
    </xf>
    <xf numFmtId="0" fontId="33" fillId="0" borderId="36" xfId="51" applyFont="1" applyBorder="1" applyAlignment="1">
      <alignment horizontal="centerContinuous" vertical="center"/>
    </xf>
    <xf numFmtId="0" fontId="32" fillId="0" borderId="32" xfId="51" applyFont="1" applyBorder="1" applyAlignment="1">
      <alignment horizontal="centerContinuous"/>
    </xf>
    <xf numFmtId="0" fontId="32" fillId="0" borderId="33" xfId="51" applyFont="1" applyBorder="1" applyAlignment="1">
      <alignment horizontal="centerContinuous"/>
    </xf>
    <xf numFmtId="0" fontId="33" fillId="0" borderId="24" xfId="51" applyFont="1" applyBorder="1" applyAlignment="1">
      <alignment horizontal="centerContinuous" vertical="center"/>
    </xf>
    <xf numFmtId="0" fontId="33" fillId="0" borderId="34" xfId="51" applyFont="1" applyBorder="1" applyAlignment="1">
      <alignment horizontal="centerContinuous" vertical="center"/>
    </xf>
    <xf numFmtId="0" fontId="33" fillId="0" borderId="35" xfId="51" applyFont="1" applyBorder="1" applyAlignment="1">
      <alignment horizontal="centerContinuous" vertical="center"/>
    </xf>
    <xf numFmtId="0" fontId="33" fillId="0" borderId="38" xfId="51" applyFont="1" applyBorder="1" applyAlignment="1">
      <alignment horizontal="centerContinuous" vertical="center"/>
    </xf>
    <xf numFmtId="0" fontId="33" fillId="0" borderId="32" xfId="51" applyFont="1" applyBorder="1" applyAlignment="1">
      <alignment horizontal="centerContinuous" vertical="center"/>
    </xf>
    <xf numFmtId="0" fontId="33" fillId="0" borderId="0" xfId="51" applyFont="1" applyAlignment="1">
      <alignment horizontal="centerContinuous" vertical="center"/>
    </xf>
    <xf numFmtId="0" fontId="33" fillId="0" borderId="33" xfId="51" applyFont="1" applyBorder="1" applyAlignment="1">
      <alignment horizontal="centerContinuous" vertical="center"/>
    </xf>
    <xf numFmtId="0" fontId="33" fillId="0" borderId="37" xfId="51" applyFont="1" applyBorder="1" applyAlignment="1">
      <alignment horizontal="centerContinuous" vertical="center"/>
    </xf>
    <xf numFmtId="0" fontId="32" fillId="0" borderId="24" xfId="51" applyFont="1" applyBorder="1" applyAlignment="1">
      <alignment horizontal="centerContinuous"/>
    </xf>
    <xf numFmtId="0" fontId="32" fillId="0" borderId="35" xfId="51" applyFont="1" applyBorder="1" applyAlignment="1">
      <alignment horizontal="centerContinuous"/>
    </xf>
    <xf numFmtId="0" fontId="32" fillId="0" borderId="32" xfId="51" applyFont="1" applyBorder="1"/>
    <xf numFmtId="0" fontId="32" fillId="0" borderId="33" xfId="51" applyFont="1" applyBorder="1"/>
    <xf numFmtId="0" fontId="33" fillId="0" borderId="0" xfId="51" applyFont="1"/>
    <xf numFmtId="14" fontId="32" fillId="0" borderId="0" xfId="51" applyNumberFormat="1" applyFont="1"/>
    <xf numFmtId="168" fontId="32" fillId="0" borderId="0" xfId="51" applyNumberFormat="1" applyFont="1"/>
    <xf numFmtId="0" fontId="26" fillId="0" borderId="0" xfId="51" applyFont="1"/>
    <xf numFmtId="14" fontId="32" fillId="0" borderId="0" xfId="51" applyNumberFormat="1" applyFont="1" applyAlignment="1">
      <alignment horizontal="left"/>
    </xf>
    <xf numFmtId="0" fontId="34" fillId="0" borderId="0" xfId="51" applyFont="1" applyAlignment="1">
      <alignment horizontal="center"/>
    </xf>
    <xf numFmtId="169" fontId="34" fillId="0" borderId="0" xfId="52" applyNumberFormat="1" applyFont="1" applyAlignment="1">
      <alignment horizontal="center"/>
    </xf>
    <xf numFmtId="170" fontId="34" fillId="0" borderId="0" xfId="54" applyNumberFormat="1" applyFont="1" applyAlignment="1">
      <alignment horizontal="right"/>
    </xf>
    <xf numFmtId="170" fontId="32" fillId="0" borderId="0" xfId="54" applyNumberFormat="1" applyFont="1"/>
    <xf numFmtId="169" fontId="26" fillId="0" borderId="0" xfId="52" applyNumberFormat="1" applyFont="1" applyAlignment="1">
      <alignment horizontal="center"/>
    </xf>
    <xf numFmtId="170" fontId="26" fillId="0" borderId="0" xfId="54" applyNumberFormat="1" applyFont="1" applyAlignment="1">
      <alignment horizontal="right"/>
    </xf>
    <xf numFmtId="169" fontId="32" fillId="0" borderId="0" xfId="52" applyNumberFormat="1" applyFont="1" applyAlignment="1">
      <alignment horizontal="center"/>
    </xf>
    <xf numFmtId="170" fontId="32" fillId="0" borderId="0" xfId="54" applyNumberFormat="1" applyFont="1" applyAlignment="1">
      <alignment horizontal="right"/>
    </xf>
    <xf numFmtId="170" fontId="32" fillId="0" borderId="0" xfId="51" applyNumberFormat="1" applyFont="1"/>
    <xf numFmtId="169" fontId="32" fillId="0" borderId="34" xfId="52" applyNumberFormat="1" applyFont="1" applyBorder="1" applyAlignment="1">
      <alignment horizontal="center"/>
    </xf>
    <xf numFmtId="170" fontId="32" fillId="0" borderId="34" xfId="54" applyNumberFormat="1" applyFont="1" applyBorder="1" applyAlignment="1">
      <alignment horizontal="right"/>
    </xf>
    <xf numFmtId="169" fontId="33" fillId="0" borderId="0" xfId="54" applyNumberFormat="1" applyFont="1" applyAlignment="1">
      <alignment horizontal="right"/>
    </xf>
    <xf numFmtId="170" fontId="33" fillId="0" borderId="0" xfId="54" applyNumberFormat="1" applyFont="1" applyAlignment="1">
      <alignment horizontal="right"/>
    </xf>
    <xf numFmtId="0" fontId="34" fillId="0" borderId="0" xfId="51" applyFont="1"/>
    <xf numFmtId="169" fontId="26" fillId="0" borderId="34" xfId="52" applyNumberFormat="1" applyFont="1" applyBorder="1" applyAlignment="1">
      <alignment horizontal="center"/>
    </xf>
    <xf numFmtId="170" fontId="26" fillId="0" borderId="34" xfId="54" applyNumberFormat="1" applyFont="1" applyBorder="1" applyAlignment="1">
      <alignment horizontal="right"/>
    </xf>
    <xf numFmtId="0" fontId="26" fillId="0" borderId="33" xfId="51" applyFont="1" applyBorder="1"/>
    <xf numFmtId="169" fontId="26" fillId="0" borderId="0" xfId="54" applyNumberFormat="1" applyFont="1" applyAlignment="1">
      <alignment horizontal="right"/>
    </xf>
    <xf numFmtId="169" fontId="34" fillId="0" borderId="39" xfId="52" applyNumberFormat="1" applyFont="1" applyBorder="1" applyAlignment="1">
      <alignment horizontal="center"/>
    </xf>
    <xf numFmtId="170" fontId="34" fillId="0" borderId="39" xfId="54" applyNumberFormat="1" applyFont="1" applyBorder="1" applyAlignment="1">
      <alignment horizontal="right"/>
    </xf>
    <xf numFmtId="171" fontId="26" fillId="0" borderId="0" xfId="51" applyNumberFormat="1" applyFont="1"/>
    <xf numFmtId="166" fontId="26" fillId="0" borderId="0" xfId="52" applyFont="1"/>
    <xf numFmtId="170" fontId="26" fillId="0" borderId="0" xfId="54" applyNumberFormat="1" applyFont="1"/>
    <xf numFmtId="171" fontId="34" fillId="0" borderId="34" xfId="51" applyNumberFormat="1" applyFont="1" applyBorder="1"/>
    <xf numFmtId="171" fontId="26" fillId="0" borderId="34" xfId="51" applyNumberFormat="1" applyFont="1" applyBorder="1"/>
    <xf numFmtId="166" fontId="34" fillId="0" borderId="34" xfId="52" applyFont="1" applyBorder="1"/>
    <xf numFmtId="170" fontId="26" fillId="0" borderId="34" xfId="54" applyNumberFormat="1" applyFont="1" applyBorder="1"/>
    <xf numFmtId="171" fontId="34" fillId="0" borderId="0" xfId="51" applyNumberFormat="1" applyFont="1"/>
    <xf numFmtId="0" fontId="32" fillId="0" borderId="24" xfId="51" applyFont="1" applyBorder="1"/>
    <xf numFmtId="0" fontId="32" fillId="0" borderId="34" xfId="51" applyFont="1" applyBorder="1"/>
    <xf numFmtId="171" fontId="32" fillId="0" borderId="34" xfId="51" applyNumberFormat="1" applyFont="1" applyBorder="1"/>
    <xf numFmtId="0" fontId="32" fillId="0" borderId="35" xfId="51" applyFont="1" applyBorder="1"/>
    <xf numFmtId="0" fontId="34" fillId="0" borderId="36" xfId="51" applyFont="1" applyBorder="1" applyAlignment="1">
      <alignment horizontal="center" vertical="center"/>
    </xf>
    <xf numFmtId="0" fontId="34" fillId="0" borderId="11" xfId="51" applyFont="1" applyBorder="1" applyAlignment="1">
      <alignment horizontal="center" vertical="center"/>
    </xf>
    <xf numFmtId="0" fontId="26" fillId="0" borderId="32" xfId="51" applyFont="1" applyBorder="1"/>
    <xf numFmtId="168" fontId="26" fillId="0" borderId="0" xfId="51" applyNumberFormat="1" applyFont="1"/>
    <xf numFmtId="14" fontId="26" fillId="0" borderId="0" xfId="51" applyNumberFormat="1" applyFont="1"/>
    <xf numFmtId="14" fontId="26" fillId="0" borderId="0" xfId="51" applyNumberFormat="1" applyFont="1" applyAlignment="1">
      <alignment horizontal="left"/>
    </xf>
    <xf numFmtId="167" fontId="34" fillId="0" borderId="0" xfId="53" applyNumberFormat="1" applyFont="1"/>
    <xf numFmtId="172" fontId="34" fillId="0" borderId="0" xfId="53" applyNumberFormat="1" applyFont="1" applyAlignment="1">
      <alignment horizontal="right"/>
    </xf>
    <xf numFmtId="167" fontId="26" fillId="0" borderId="0" xfId="53" applyNumberFormat="1" applyFont="1" applyAlignment="1">
      <alignment horizontal="center"/>
    </xf>
    <xf numFmtId="172" fontId="26" fillId="0" borderId="0" xfId="53" applyNumberFormat="1" applyFont="1" applyAlignment="1">
      <alignment horizontal="right"/>
    </xf>
    <xf numFmtId="167" fontId="26" fillId="0" borderId="25" xfId="53" applyNumberFormat="1" applyFont="1" applyBorder="1" applyAlignment="1">
      <alignment horizontal="center"/>
    </xf>
    <xf numFmtId="172" fontId="26" fillId="0" borderId="25" xfId="53" applyNumberFormat="1" applyFont="1" applyBorder="1" applyAlignment="1">
      <alignment horizontal="right"/>
    </xf>
    <xf numFmtId="167" fontId="26" fillId="0" borderId="39" xfId="53" applyNumberFormat="1" applyFont="1" applyBorder="1" applyAlignment="1">
      <alignment horizontal="center"/>
    </xf>
    <xf numFmtId="172" fontId="26" fillId="0" borderId="39" xfId="53" applyNumberFormat="1" applyFont="1" applyBorder="1" applyAlignment="1">
      <alignment horizontal="right"/>
    </xf>
    <xf numFmtId="171" fontId="26" fillId="0" borderId="0" xfId="51" applyNumberFormat="1" applyFont="1" applyAlignment="1">
      <alignment horizontal="right"/>
    </xf>
    <xf numFmtId="0" fontId="26" fillId="0" borderId="24" xfId="51" applyFont="1" applyBorder="1"/>
    <xf numFmtId="0" fontId="26" fillId="0" borderId="34" xfId="51" applyFont="1" applyBorder="1"/>
    <xf numFmtId="0" fontId="26" fillId="0" borderId="35" xfId="51" applyFont="1" applyBorder="1"/>
    <xf numFmtId="0" fontId="0" fillId="0" borderId="10" xfId="0" applyBorder="1" applyAlignment="1">
      <alignment horizontal="center"/>
    </xf>
    <xf numFmtId="0" fontId="0" fillId="0" borderId="21" xfId="0" applyBorder="1" applyAlignment="1">
      <alignment horizontal="center"/>
    </xf>
    <xf numFmtId="0" fontId="0" fillId="0" borderId="12" xfId="0" applyBorder="1" applyAlignment="1">
      <alignment horizontal="center"/>
    </xf>
    <xf numFmtId="0" fontId="35" fillId="0" borderId="0" xfId="51" applyFont="1" applyAlignment="1">
      <alignment horizontal="center" vertical="center" wrapText="1"/>
    </xf>
    <xf numFmtId="0" fontId="26" fillId="0" borderId="29" xfId="51" applyFont="1" applyBorder="1" applyAlignment="1">
      <alignment horizontal="center"/>
    </xf>
    <xf numFmtId="0" fontId="26" fillId="0" borderId="31" xfId="51" applyFont="1" applyBorder="1" applyAlignment="1">
      <alignment horizontal="center"/>
    </xf>
    <xf numFmtId="0" fontId="26" fillId="0" borderId="24" xfId="51" applyFont="1" applyBorder="1" applyAlignment="1">
      <alignment horizontal="center"/>
    </xf>
    <xf numFmtId="0" fontId="26" fillId="0" borderId="35" xfId="51" applyFont="1" applyBorder="1" applyAlignment="1">
      <alignment horizontal="center"/>
    </xf>
    <xf numFmtId="0" fontId="34" fillId="0" borderId="29" xfId="51" applyFont="1" applyBorder="1" applyAlignment="1">
      <alignment horizontal="center" vertical="center"/>
    </xf>
    <xf numFmtId="0" fontId="34" fillId="0" borderId="30" xfId="51" applyFont="1" applyBorder="1" applyAlignment="1">
      <alignment horizontal="center" vertical="center"/>
    </xf>
    <xf numFmtId="0" fontId="34" fillId="0" borderId="31" xfId="51" applyFont="1" applyBorder="1" applyAlignment="1">
      <alignment horizontal="center" vertical="center"/>
    </xf>
    <xf numFmtId="0" fontId="34" fillId="0" borderId="10" xfId="51" applyFont="1" applyBorder="1" applyAlignment="1">
      <alignment horizontal="center" vertical="center" wrapText="1"/>
    </xf>
    <xf numFmtId="0" fontId="34" fillId="0" borderId="21" xfId="51" applyFont="1" applyBorder="1" applyAlignment="1">
      <alignment horizontal="center" vertical="center" wrapText="1"/>
    </xf>
    <xf numFmtId="0" fontId="34" fillId="0" borderId="12" xfId="51" applyFont="1" applyBorder="1" applyAlignment="1">
      <alignment horizontal="center" vertical="center" wrapText="1"/>
    </xf>
    <xf numFmtId="0" fontId="35" fillId="0" borderId="0" xfId="0" applyFont="1" applyAlignment="1">
      <alignment horizontal="center" vertical="center" wrapText="1"/>
    </xf>
  </cellXfs>
  <cellStyles count="55">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Incorrecto" xfId="7" builtinId="27" customBuiltin="1"/>
    <cellStyle name="Millares" xfId="53" builtinId="3"/>
    <cellStyle name="Millares 2" xfId="52"/>
    <cellStyle name="Millares 2 10" xfId="42"/>
    <cellStyle name="Moneda" xfId="54" builtinId="4"/>
    <cellStyle name="Moneda 2 2" xfId="43"/>
    <cellStyle name="Neutral" xfId="8" builtinId="28" customBuiltin="1"/>
    <cellStyle name="Normal" xfId="0" builtinId="0"/>
    <cellStyle name="Normal 10" xfId="44"/>
    <cellStyle name="Normal 2" xfId="45"/>
    <cellStyle name="Normal 2 2" xfId="46"/>
    <cellStyle name="Normal 2 2 2" xfId="51"/>
    <cellStyle name="Normal 2 3" xfId="47"/>
    <cellStyle name="Normal 3" xfId="49"/>
    <cellStyle name="Normal 4" xfId="41"/>
    <cellStyle name="Normal 4 3" xfId="48"/>
    <cellStyle name="Notas 2" xfId="50"/>
    <cellStyle name="Salida" xfId="10" builtinId="21" customBuiltin="1"/>
    <cellStyle name="Texto de advertencia" xfId="14" builtinId="11" customBuiltin="1"/>
    <cellStyle name="Texto explicativo" xfId="15" builtinId="53" customBuiltin="1"/>
    <cellStyle name="Título" xfId="1" builtinId="15" customBuiltin="1"/>
    <cellStyle name="Título 2" xfId="3" builtinId="17" customBuiltin="1"/>
    <cellStyle name="Título 3" xfId="4" builtinId="18" customBuiltin="1"/>
    <cellStyle name="Total" xfId="16" builtinId="25" customBuiltin="1"/>
  </cellStyles>
  <dxfs count="17">
    <dxf>
      <border>
        <left style="medium">
          <color indexed="64"/>
        </left>
      </border>
    </dxf>
    <dxf>
      <border>
        <left style="medium">
          <color indexed="64"/>
        </lef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9.443660416669" createdVersion="5" refreshedVersion="5" minRefreshableVersion="3" recordCount="15">
  <cacheSource type="worksheet">
    <worksheetSource ref="A2:AF17" sheet="ESTADO DE CADA FACTURA"/>
  </cacheSource>
  <cacheFields count="32">
    <cacheField name="NIT IPS" numFmtId="0">
      <sharedItems containsSemiMixedTypes="0" containsString="0" containsNumber="1" containsInteger="1" minValue="800179870" maxValue="800179870"/>
    </cacheField>
    <cacheField name="Nombre IPS" numFmtId="0">
      <sharedItems/>
    </cacheField>
    <cacheField name="Prefijo Factura" numFmtId="0">
      <sharedItems containsNonDate="0" containsString="0" containsBlank="1"/>
    </cacheField>
    <cacheField name="Numero Factura" numFmtId="0">
      <sharedItems containsSemiMixedTypes="0" containsString="0" containsNumber="1" containsInteger="1" minValue="1055397" maxValue="1165185"/>
    </cacheField>
    <cacheField name="Alf+Fac" numFmtId="0">
      <sharedItems/>
    </cacheField>
    <cacheField name="IPS Fecha factura" numFmtId="14">
      <sharedItems containsSemiMixedTypes="0" containsNonDate="0" containsDate="1" containsString="0" minDate="2022-03-26T00:00:00" maxDate="2024-07-15T00:00:00"/>
    </cacheField>
    <cacheField name="IPS Fecha radicado" numFmtId="14">
      <sharedItems containsSemiMixedTypes="0" containsNonDate="0" containsDate="1" containsString="0" minDate="2022-04-08T00:00:00" maxDate="2024-08-09T00:00:00"/>
    </cacheField>
    <cacheField name="Fecha de radicacion EPS" numFmtId="14">
      <sharedItems containsSemiMixedTypes="0" containsNonDate="0" containsDate="1" containsString="0" minDate="2024-04-12T10:29:01" maxDate="2024-08-08T12:49:07"/>
    </cacheField>
    <cacheField name="IPS Valor Factura" numFmtId="167">
      <sharedItems containsSemiMixedTypes="0" containsString="0" containsNumber="1" containsInteger="1" minValue="343603" maxValue="9381835"/>
    </cacheField>
    <cacheField name="IPS Saldo Factura" numFmtId="167">
      <sharedItems containsSemiMixedTypes="0" containsString="0" containsNumber="1" containsInteger="1" minValue="150000" maxValue="6959528"/>
    </cacheField>
    <cacheField name="Tipo de Contrato" numFmtId="0">
      <sharedItems/>
    </cacheField>
    <cacheField name="Sede / Ciudad" numFmtId="0">
      <sharedItems/>
    </cacheField>
    <cacheField name="Tipo de Prestación" numFmtId="0">
      <sharedItems/>
    </cacheField>
    <cacheField name="Número de Contrato" numFmtId="0">
      <sharedItems containsNonDate="0" containsString="0" containsBlank="1"/>
    </cacheField>
    <cacheField name="Estado de Factura EPS Septiembre 28 " numFmtId="0">
      <sharedItems count="4">
        <s v="GLOSA PENDIENTE POR CONCILIAR"/>
        <s v="FACTURA DEVUELTA"/>
        <s v="FACTURA PENDIENTE EN PROGRAMACION DE PAGO "/>
        <s v="FACTURA PENDIENTE EN PROGRAMACION DE PAGO - GLOSA ACEPTADA POR LA IPS"/>
      </sharedItems>
    </cacheField>
    <cacheField name="Boxalud" numFmtId="0">
      <sharedItems/>
    </cacheField>
    <cacheField name="DevolucionAceptada" numFmtId="0">
      <sharedItems count="1">
        <b v="0"/>
      </sharedItems>
    </cacheField>
    <cacheField name="Valor Total Bruto" numFmtId="167">
      <sharedItems containsSemiMixedTypes="0" containsString="0" containsNumber="1" containsInteger="1" minValue="0" maxValue="9381835"/>
    </cacheField>
    <cacheField name="Valor Devolucion" numFmtId="167">
      <sharedItems containsSemiMixedTypes="0" containsString="0" containsNumber="1" containsInteger="1" minValue="0" maxValue="6959528"/>
    </cacheField>
    <cacheField name="Valor Glosa Pendiente" numFmtId="167">
      <sharedItems containsSemiMixedTypes="0" containsString="0" containsNumber="1" containsInteger="1" minValue="0" maxValue="1884300"/>
    </cacheField>
    <cacheField name="Observacion objeccion" numFmtId="167">
      <sharedItems containsBlank="1" longText="1"/>
    </cacheField>
    <cacheField name="Valor Radicado" numFmtId="167">
      <sharedItems containsSemiMixedTypes="0" containsString="0" containsNumber="1" containsInteger="1" minValue="0" maxValue="9381835"/>
    </cacheField>
    <cacheField name="Valor Glosa Aceptada" numFmtId="167">
      <sharedItems containsSemiMixedTypes="0" containsString="0" containsNumber="1" containsInteger="1" minValue="0" maxValue="251900"/>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Pagar" numFmtId="167">
      <sharedItems containsSemiMixedTypes="0" containsString="0" containsNumber="1" containsInteger="1" minValue="0" maxValue="8299595"/>
    </cacheField>
    <cacheField name="Por pagar SAP" numFmtId="167">
      <sharedItems containsSemiMixedTypes="0" containsString="0" containsNumber="1" containsInteger="1" minValue="0" maxValue="2436592"/>
    </cacheField>
    <cacheField name="P. abiertas doc" numFmtId="0">
      <sharedItems containsString="0" containsBlank="1" containsNumber="1" containsInteger="1" minValue="1222503870" maxValue="1222503871"/>
    </cacheField>
    <cacheField name="Valor compensacion SAP" numFmtId="167">
      <sharedItems containsSemiMixedTypes="0" containsString="0" containsNumber="1" containsInteger="1" minValue="0" maxValue="8299595"/>
    </cacheField>
    <cacheField name="Doc compensacion " numFmtId="0">
      <sharedItems containsString="0" containsBlank="1" containsNumber="1" containsInteger="1" minValue="2201539553" maxValue="4800064277"/>
    </cacheField>
    <cacheField name="Fecha de compensacion "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
  <r>
    <n v="800179870"/>
    <s v="HOSPITAL SAN ANDRES ESE"/>
    <m/>
    <n v="1055397"/>
    <s v="800179870_1055397"/>
    <d v="2022-03-26T00:00:00"/>
    <d v="2022-04-08T00:00:00"/>
    <d v="2024-05-02T07:00:00"/>
    <n v="4909802"/>
    <n v="1796598"/>
    <s v="EVENTO"/>
    <s v="TUMACO"/>
    <s v="Contributivo"/>
    <m/>
    <x v="0"/>
    <s v="Para respuesta prestador"/>
    <x v="0"/>
    <n v="4909802"/>
    <n v="0"/>
    <n v="1884300"/>
    <s v="pertinencia medica dr diego collazos SE OBJETA 10M002, CANTIDAD 4, POR LOS DAIS 21-22-23-24 DE MARZO DE 2022, TENIA ORDENES DE ESTUDIOS DE ENDOSCOPIA Y TOMOGRAFIA DE ABDOMEN PARA TOMA DE CONDUCTAS ADICIONALES DESDE EL DIA 20-03, SE EVIDENCIA LA REALIZACION DE LOS ESTUDIOS HASTA EL DIA 25 POSTERIORMENTE CON LA INFORMACION OBTENIDA EN LOS ESTUDIOS MENCIONADOS SE DA EGRESO AL PACIENTE. SE OBJETA 879420, NO SE EVIDENCIA LA INTERPRETACION DEL ESTUDIO POR PARTE DEL MEDICO SOLICITANTE, CON BASE A LO ANTEIROR NO APORTA AL MANEJO DEL PACIENTE."/>
    <n v="4909802"/>
    <n v="0"/>
    <n v="0"/>
    <n v="0"/>
    <n v="3025502"/>
    <n v="0"/>
    <m/>
    <n v="3025502"/>
    <n v="2201539553"/>
    <s v="20.08.2024"/>
    <d v="2024-08-30T00:00:00"/>
  </r>
  <r>
    <n v="800179870"/>
    <s v="HOSPITAL SAN ANDRES ESE"/>
    <m/>
    <n v="1062385"/>
    <s v="800179870_1062385"/>
    <d v="2022-05-16T00:00:00"/>
    <d v="2022-06-17T00:00:00"/>
    <d v="2024-06-04T07:00:00"/>
    <n v="6684550"/>
    <n v="6684550"/>
    <s v="EVENTO"/>
    <s v="TUMACO"/>
    <s v="Contributivo"/>
    <m/>
    <x v="1"/>
    <s v="Devuelta"/>
    <x v="0"/>
    <n v="0"/>
    <n v="6684550"/>
    <n v="0"/>
    <s v="AUTORIZACION_x000a_SE DEVUELVE FACTURA CON SOPORTES COMPLETOS AL VALIDAR LOS DATOS DE LA FACTURA EL SERVICIO DE TRANSPORTE NO CUENTA CON LA AUTORIZACION SOLICITARLA AL AREAENCARGDA CAPAUTORIZACIONES@EPSDELAGENTE.COM.CO PARA DARLE TRAMITE ALA FACTURA SUJETA APERTINCIA"/>
    <n v="0"/>
    <n v="0"/>
    <n v="0"/>
    <n v="0"/>
    <n v="0"/>
    <n v="0"/>
    <m/>
    <n v="0"/>
    <m/>
    <m/>
    <d v="2024-08-30T00:00:00"/>
  </r>
  <r>
    <n v="800179870"/>
    <s v="HOSPITAL SAN ANDRES ESE"/>
    <m/>
    <n v="1071754"/>
    <s v="800179870_1071754"/>
    <d v="2022-07-31T00:00:00"/>
    <d v="2022-08-18T00:00:00"/>
    <d v="2024-05-02T07:00:00"/>
    <n v="9381835"/>
    <n v="1082240"/>
    <s v="EVENTO"/>
    <s v="TUMACO"/>
    <s v="Contributivo"/>
    <m/>
    <x v="0"/>
    <s v="Para respuesta prestador"/>
    <x v="0"/>
    <n v="9381835"/>
    <n v="0"/>
    <n v="1082240"/>
    <s v=" pertinencia medica dr diego collazos SE OBJETA 10M002, CANTIDAD 4, POR LOS DIAS 25-26-27-28 DE JUNIO DE 2022, SE EVIDENCIA INOPORTUNIDAD EN PROCEDIMIENTO QUIRURGICO ORDENADO POR ORTOPEDISTA EN LOS DIAS MENCIONADOS, A A LA ESPERA DE AUTORIZACION Y POSTERIORMENTE A LA ESPERA DE MATERIAL DE OSTEOSINTESIS."/>
    <n v="9381835"/>
    <n v="0"/>
    <n v="0"/>
    <n v="0"/>
    <n v="8299595"/>
    <n v="0"/>
    <m/>
    <n v="8299595"/>
    <n v="2201539553"/>
    <s v="20.08.2024"/>
    <d v="2024-08-30T00:00:00"/>
  </r>
  <r>
    <n v="800179870"/>
    <s v="HOSPITAL SAN ANDRES ESE"/>
    <m/>
    <n v="1098884"/>
    <s v="800179870_1098884"/>
    <d v="2023-01-22T00:00:00"/>
    <d v="2023-02-14T00:00:00"/>
    <d v="2024-04-12T10:29:01"/>
    <n v="343603"/>
    <n v="343603"/>
    <s v="EVENTO"/>
    <s v="TUMACO"/>
    <s v="Contributivo"/>
    <m/>
    <x v="1"/>
    <s v="Devuelta"/>
    <x v="0"/>
    <n v="343603"/>
    <n v="343603"/>
    <n v="0"/>
    <s v="autorizacion_x000a_se sostiene devolucion al vlaidar los servicios no cuenta con la autorizacion de los servicios prestado se valida correos y capautorizaciones ,valida paciente no se encuentra activo .soliciatrla la autorizacion ala capautorizaciones@epsdela gente.com.co."/>
    <n v="343603"/>
    <n v="0"/>
    <n v="0"/>
    <n v="0"/>
    <n v="0"/>
    <n v="0"/>
    <m/>
    <n v="0"/>
    <m/>
    <m/>
    <d v="2024-08-30T00:00:00"/>
  </r>
  <r>
    <n v="800179870"/>
    <s v="HOSPITAL SAN ANDRES ESE"/>
    <m/>
    <n v="1118050"/>
    <s v="800179870_1118050"/>
    <d v="2023-06-29T00:00:00"/>
    <d v="2023-07-17T00:00:00"/>
    <d v="2024-05-02T07:00:00"/>
    <n v="1341947"/>
    <n v="1341947"/>
    <s v="EVENTO"/>
    <s v="TUMACO"/>
    <s v="Contributivo"/>
    <m/>
    <x v="1"/>
    <s v="Devuelta"/>
    <x v="0"/>
    <n v="0"/>
    <n v="1341947"/>
    <n v="0"/>
    <s v="autorizacion de internacion_x000a_Se sostiene devolucion al validar los datos dela factura no cuenta con al autorizacion de internacion,solicitarla al areaencargadacapautorizacioones@epsdelagente.com.co.radicar buzon ,sujeta apertinencia "/>
    <n v="0"/>
    <n v="0"/>
    <n v="0"/>
    <n v="0"/>
    <n v="0"/>
    <n v="0"/>
    <m/>
    <n v="0"/>
    <m/>
    <m/>
    <d v="2024-08-30T00:00:00"/>
  </r>
  <r>
    <n v="800179870"/>
    <s v="HOSPITAL SAN ANDRES ESE"/>
    <m/>
    <n v="1118756"/>
    <s v="800179870_1118756"/>
    <d v="2023-07-06T00:00:00"/>
    <d v="2023-08-14T00:00:00"/>
    <d v="2024-04-12T11:37:35"/>
    <n v="2436592"/>
    <n v="2436592"/>
    <s v="EVENTO"/>
    <s v="TUMACO"/>
    <s v="Contributivo"/>
    <m/>
    <x v="2"/>
    <s v="Finalizada"/>
    <x v="0"/>
    <n v="2436592"/>
    <n v="0"/>
    <n v="0"/>
    <m/>
    <n v="2436592"/>
    <n v="0"/>
    <n v="0"/>
    <n v="0"/>
    <n v="2436592"/>
    <n v="2436592"/>
    <n v="1222503871"/>
    <n v="0"/>
    <m/>
    <m/>
    <d v="2024-08-30T00:00:00"/>
  </r>
  <r>
    <n v="800179870"/>
    <s v="HOSPITAL SAN ANDRES ESE"/>
    <m/>
    <n v="1118617"/>
    <s v="800179870_1118617"/>
    <d v="2023-07-10T00:00:00"/>
    <d v="2023-08-14T00:00:00"/>
    <d v="2024-05-02T07:00:00"/>
    <n v="1992467"/>
    <n v="1992467"/>
    <s v="EVENTO"/>
    <s v="TUMACO"/>
    <s v="Contributivo"/>
    <m/>
    <x v="1"/>
    <s v="Devuelta"/>
    <x v="0"/>
    <n v="0"/>
    <n v="1992467"/>
    <n v="0"/>
    <s v="autorizacion intenacion_x000a_se sostiene devolucion al validar los datos dela factura no cuenta con la autorizacion de internacion , soliciatrla al area encargada,capautorizaciones@epsdelagente.com.co,y radicar buzon de autorizaciones,sujeta apertinencia"/>
    <n v="0"/>
    <n v="0"/>
    <n v="0"/>
    <n v="0"/>
    <n v="0"/>
    <n v="0"/>
    <m/>
    <n v="0"/>
    <m/>
    <m/>
    <d v="2024-08-30T00:00:00"/>
  </r>
  <r>
    <n v="800179870"/>
    <s v="HOSPITAL SAN ANDRES ESE"/>
    <m/>
    <n v="1124420"/>
    <s v="800179870_1124420"/>
    <d v="2023-08-20T00:00:00"/>
    <d v="2023-11-17T00:00:00"/>
    <d v="2024-05-02T07:00:00"/>
    <n v="4808984"/>
    <n v="4808984"/>
    <s v="EVENTO"/>
    <s v="TUMACO"/>
    <s v="Contributivo"/>
    <m/>
    <x v="1"/>
    <s v="Devuelta"/>
    <x v="0"/>
    <n v="0"/>
    <n v="4808984"/>
    <n v="0"/>
    <s v="se sostiene devolucion , se devuelve factura con soportes completos al validar losa datos la factura no cuenta con autorización de internación  y los procedimientos pendiente auditoria solicitar la autorización al área encargada ,capautorizaciones@epsdelagente.com.co, para darle tramite ala factura .radicar en el portal de autorizaciones,sujeta a pertinencia_x000a_"/>
    <n v="0"/>
    <n v="0"/>
    <n v="0"/>
    <n v="0"/>
    <n v="0"/>
    <n v="0"/>
    <m/>
    <n v="0"/>
    <m/>
    <m/>
    <d v="2024-08-30T00:00:00"/>
  </r>
  <r>
    <n v="800179870"/>
    <s v="HOSPITAL SAN ANDRES ESE"/>
    <m/>
    <n v="1134842"/>
    <s v="800179870_1134842"/>
    <d v="2023-11-11T00:00:00"/>
    <d v="2023-12-12T00:00:00"/>
    <d v="2024-04-12T11:49:25"/>
    <n v="1980418"/>
    <n v="1980418"/>
    <s v="EVENTO"/>
    <s v="TUMACO"/>
    <s v="Contributivo"/>
    <m/>
    <x v="3"/>
    <s v="Finalizada"/>
    <x v="0"/>
    <n v="1980418"/>
    <n v="0"/>
    <n v="0"/>
    <m/>
    <n v="1980418"/>
    <n v="251900"/>
    <n v="0"/>
    <n v="0"/>
    <n v="1728518"/>
    <n v="1728518"/>
    <n v="1222503870"/>
    <n v="0"/>
    <m/>
    <m/>
    <d v="2024-08-30T00:00:00"/>
  </r>
  <r>
    <n v="800179870"/>
    <s v="HOSPITAL SAN ANDRES ESE"/>
    <m/>
    <n v="1154550"/>
    <s v="800179870_1154550"/>
    <d v="2024-04-18T00:00:00"/>
    <d v="2024-05-08T00:00:00"/>
    <d v="2024-05-08T10:13:49"/>
    <n v="1853314"/>
    <n v="1853314"/>
    <s v="EVENTO"/>
    <s v="TUMACO"/>
    <s v="Contributivo"/>
    <m/>
    <x v="1"/>
    <s v="Devuelta"/>
    <x v="0"/>
    <n v="0"/>
    <n v="1853314"/>
    <n v="0"/>
    <s v="autorizacion_x000a_se devuelve factura con soportes completos al validar los datos dela factura no cuenta con la autorizacion de internacion ,solicitarla al area encargada capautorizaciones@epsdelagente.com.co y radicar buzon de autorizaciones, sujeta apertinencia"/>
    <n v="0"/>
    <n v="0"/>
    <n v="0"/>
    <n v="0"/>
    <n v="0"/>
    <n v="0"/>
    <m/>
    <n v="0"/>
    <m/>
    <m/>
    <d v="2024-08-30T00:00:00"/>
  </r>
  <r>
    <n v="800179870"/>
    <s v="HOSPITAL SAN ANDRES ESE"/>
    <m/>
    <n v="1154736"/>
    <s v="800179870_1154736"/>
    <d v="2024-04-18T00:00:00"/>
    <d v="2024-05-08T00:00:00"/>
    <d v="2024-05-08T10:16:51"/>
    <n v="3825983"/>
    <n v="3825983"/>
    <s v="EVENTO"/>
    <s v="TUMACO"/>
    <s v="Contributivo"/>
    <m/>
    <x v="1"/>
    <s v="Devuelta"/>
    <x v="0"/>
    <n v="0"/>
    <n v="3825983"/>
    <n v="0"/>
    <s v="autorizacion_x000a_Se deveulve fctura con soportes completos al validar los datos dela factura no cuenta con la autorizacion de urgencia , usuario suspendido, solicitar al areaencargadacapautorizaciones@epsdelagente.com.co, para darle tramite ala factura,sujeta apertinencia"/>
    <n v="0"/>
    <n v="0"/>
    <n v="0"/>
    <n v="0"/>
    <n v="0"/>
    <n v="0"/>
    <m/>
    <n v="0"/>
    <m/>
    <m/>
    <d v="2024-08-30T00:00:00"/>
  </r>
  <r>
    <n v="800179870"/>
    <s v="HOSPITAL SAN ANDRES ESE"/>
    <m/>
    <n v="1158425"/>
    <s v="800179870_1158425"/>
    <d v="2024-05-21T00:00:00"/>
    <d v="2024-06-12T00:00:00"/>
    <d v="2024-06-12T10:19:19"/>
    <n v="3404380"/>
    <n v="3404380"/>
    <s v="EVENTO"/>
    <s v="TUMACO"/>
    <s v="Contributivo"/>
    <m/>
    <x v="1"/>
    <s v="Devuelta"/>
    <x v="0"/>
    <n v="0"/>
    <n v="3404380"/>
    <n v="0"/>
    <s v="AUTORIZACION_x000a_SE DEVUELVE FACTURA CON SOPORTES AL VALIDAR LOS DATOS DELA FACTURA NOCUENTA CON LA AUTORIZACION DE INTERNACION SOLICITARLA AL AREA ENCARGADA CAPAUTORIZACIONES@EPSDELAGENTE.COM.CO ,PARA DARLE TRAMITE ALA FACTURA SUJETA A PERTIENCIA "/>
    <n v="0"/>
    <n v="0"/>
    <n v="0"/>
    <n v="0"/>
    <n v="0"/>
    <n v="0"/>
    <m/>
    <n v="0"/>
    <m/>
    <m/>
    <d v="2024-08-30T00:00:00"/>
  </r>
  <r>
    <n v="800179870"/>
    <s v="HOSPITAL SAN ANDRES ESE"/>
    <m/>
    <n v="1069381"/>
    <s v="800179870_1069381"/>
    <d v="2022-07-02T00:00:00"/>
    <d v="2022-08-18T00:00:00"/>
    <d v="2024-05-02T07:00:00"/>
    <n v="5003700"/>
    <n v="150000"/>
    <s v="EVENTO"/>
    <s v="TUMACO"/>
    <s v="Subsidiado"/>
    <m/>
    <x v="0"/>
    <s v="Para respuesta prestador"/>
    <x v="0"/>
    <n v="5003700"/>
    <n v="0"/>
    <n v="150000"/>
    <s v="pertinencia medica dr diego collazos SE OBJETA 890480, NO JUSTIFICADA, SE EVIDENCIA EN MANEJO POR MEDICINA INTERNA CON PAUTA ANTIBIOTICA, LA VALORACION DEL ORTOPEDISTA NO SE JUSTIFICA NO MODIFICA NI ADICIONA MANEJO AL PACIENTE SE OBJETA 890602, NO JUSTIFICADA, SE EVIDENCIA EN MANEJO POR MEDICINA INTERNA CON PAUTA ANTIBIOTICA, LA VALORACION DEL ORTOPEDISTA NO SE JUSTIFICA NO MODIFICA NI ADICIONA MANEJO AL PACIENTE"/>
    <n v="5003700"/>
    <n v="0"/>
    <n v="0"/>
    <n v="0"/>
    <n v="4853700"/>
    <n v="0"/>
    <m/>
    <n v="4853700"/>
    <n v="4800064277"/>
    <s v="11.07.2024"/>
    <d v="2024-08-30T00:00:00"/>
  </r>
  <r>
    <n v="800179870"/>
    <s v="HOSPITAL SAN ANDRES ESE"/>
    <m/>
    <n v="1101447"/>
    <s v="800179870_1101447"/>
    <d v="2023-02-09T00:00:00"/>
    <d v="2023-03-11T00:00:00"/>
    <d v="2024-05-02T07:00:00"/>
    <n v="3832154"/>
    <n v="3832154"/>
    <s v="EVENTO"/>
    <s v="TUMACO"/>
    <s v="Subsidiado"/>
    <m/>
    <x v="1"/>
    <s v="Devuelta"/>
    <x v="0"/>
    <n v="3832154"/>
    <n v="3832154"/>
    <n v="0"/>
    <s v="autorizacion de internacion_x000a_se sostiene devolucion al validar los datos dela factura ,no cuenta con la autorizacion de internacion , solicitarla al area encargada capautorizaciones@epsdelagente.com.co,radicar buzon de autorizaciones,sujeta apertinencia"/>
    <n v="3832154"/>
    <n v="0"/>
    <n v="0"/>
    <n v="0"/>
    <n v="0"/>
    <n v="0"/>
    <m/>
    <n v="0"/>
    <m/>
    <m/>
    <d v="2024-08-30T00:00:00"/>
  </r>
  <r>
    <n v="800179870"/>
    <s v="HOSPITAL SAN ANDRES ESE"/>
    <m/>
    <n v="1165185"/>
    <s v="800179870_1165185"/>
    <d v="2024-07-14T00:00:00"/>
    <d v="2024-08-08T00:00:00"/>
    <d v="2024-08-08T12:49:07"/>
    <n v="6959528"/>
    <n v="6959528"/>
    <s v="EVENTO"/>
    <s v="TUMACO"/>
    <s v="Subsidiado"/>
    <m/>
    <x v="1"/>
    <s v="Devuelta"/>
    <x v="0"/>
    <n v="0"/>
    <n v="6959528"/>
    <n v="0"/>
    <s v="autorizacion_x000a_se realiza devolucion al validar no cuenta con la autorizacion de internacion , no se evidencia el cierrre final del evento , radicar la factura con los soportes al area encargada capautorizaciones@epsdelagente.com.co,para realiza el cierre final y ,sujeta a pertinencia medica._x000a_"/>
    <n v="0"/>
    <n v="0"/>
    <n v="0"/>
    <n v="0"/>
    <n v="0"/>
    <n v="0"/>
    <m/>
    <n v="0"/>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8" firstHeaderRow="0" firstDataRow="1" firstDataCol="1"/>
  <pivotFields count="32">
    <pivotField showAll="0"/>
    <pivotField showAll="0"/>
    <pivotField showAll="0"/>
    <pivotField showAll="0"/>
    <pivotField showAll="0"/>
    <pivotField numFmtId="14" showAll="0"/>
    <pivotField numFmtId="14" showAll="0"/>
    <pivotField numFmtId="14" showAll="0"/>
    <pivotField numFmtId="167" showAll="0"/>
    <pivotField dataField="1" numFmtId="167" showAll="0"/>
    <pivotField showAll="0"/>
    <pivotField showAll="0"/>
    <pivotField showAll="0"/>
    <pivotField showAll="0"/>
    <pivotField axis="axisRow" dataField="1" showAll="0">
      <items count="5">
        <item x="1"/>
        <item x="2"/>
        <item x="3"/>
        <item x="0"/>
        <item t="default"/>
      </items>
    </pivotField>
    <pivotField showAll="0"/>
    <pivotField showAll="0">
      <items count="2">
        <item x="0"/>
        <item t="default"/>
      </items>
    </pivotField>
    <pivotField numFmtId="167" showAll="0"/>
    <pivotField numFmtId="167" showAll="0"/>
    <pivotField numFmtId="167" showAll="0"/>
    <pivotField showAll="0"/>
    <pivotField numFmtId="167" showAll="0"/>
    <pivotField dataField="1" numFmtId="167" showAll="0"/>
    <pivotField numFmtId="167" showAll="0"/>
    <pivotField numFmtId="167" showAll="0"/>
    <pivotField numFmtId="167" showAll="0"/>
    <pivotField numFmtId="167" showAll="0"/>
    <pivotField showAll="0"/>
    <pivotField numFmtId="167" showAll="0"/>
    <pivotField showAll="0"/>
    <pivotField showAll="0"/>
    <pivotField numFmtId="14" showAll="0"/>
  </pivotFields>
  <rowFields count="1">
    <field x="14"/>
  </rowFields>
  <rowItems count="5">
    <i>
      <x/>
    </i>
    <i>
      <x v="1"/>
    </i>
    <i>
      <x v="2"/>
    </i>
    <i>
      <x v="3"/>
    </i>
    <i t="grand">
      <x/>
    </i>
  </rowItems>
  <colFields count="1">
    <field x="-2"/>
  </colFields>
  <colItems count="3">
    <i>
      <x/>
    </i>
    <i i="1">
      <x v="1"/>
    </i>
    <i i="2">
      <x v="2"/>
    </i>
  </colItems>
  <dataFields count="3">
    <dataField name="Cant. Facturas " fld="14" subtotal="count" baseField="0" baseItem="0"/>
    <dataField name="Saldo IPS " fld="9" baseField="0" baseItem="0" numFmtId="167"/>
    <dataField name=" Valor Glosa Aceptada " fld="22" baseField="0" baseItem="0" numFmtId="167"/>
  </dataFields>
  <formats count="17">
    <format dxfId="16">
      <pivotArea outline="0" collapsedLevelsAreSubtotals="1" fieldPosition="0">
        <references count="1">
          <reference field="4294967294" count="2" selected="0">
            <x v="1"/>
            <x v="2"/>
          </reference>
        </references>
      </pivotArea>
    </format>
    <format dxfId="15">
      <pivotArea dataOnly="0" labelOnly="1" outline="0" fieldPosition="0">
        <references count="1">
          <reference field="4294967294" count="2">
            <x v="1"/>
            <x v="2"/>
          </reference>
        </references>
      </pivotArea>
    </format>
    <format dxfId="14">
      <pivotArea type="all" dataOnly="0" outline="0" fieldPosition="0"/>
    </format>
    <format dxfId="13">
      <pivotArea outline="0" collapsedLevelsAreSubtotals="1" fieldPosition="0"/>
    </format>
    <format dxfId="12">
      <pivotArea field="14" type="button" dataOnly="0" labelOnly="1" outline="0" axis="axisRow" fieldPosition="0"/>
    </format>
    <format dxfId="11">
      <pivotArea dataOnly="0" labelOnly="1" fieldPosition="0">
        <references count="1">
          <reference field="14" count="0"/>
        </references>
      </pivotArea>
    </format>
    <format dxfId="10">
      <pivotArea dataOnly="0" labelOnly="1" grandRow="1" outline="0" fieldPosition="0"/>
    </format>
    <format dxfId="9">
      <pivotArea dataOnly="0" labelOnly="1" outline="0" fieldPosition="0">
        <references count="1">
          <reference field="4294967294" count="3">
            <x v="0"/>
            <x v="1"/>
            <x v="2"/>
          </reference>
        </references>
      </pivotArea>
    </format>
    <format dxfId="8">
      <pivotArea outline="0" collapsedLevelsAreSubtotals="1" fieldPosition="0">
        <references count="1">
          <reference field="4294967294" count="2" selected="0">
            <x v="0"/>
            <x v="1"/>
          </reference>
        </references>
      </pivotArea>
    </format>
    <format dxfId="7">
      <pivotArea dataOnly="0" labelOnly="1" outline="0" fieldPosition="0">
        <references count="1">
          <reference field="4294967294" count="2">
            <x v="0"/>
            <x v="1"/>
          </reference>
        </references>
      </pivotArea>
    </format>
    <format dxfId="6">
      <pivotArea outline="0" collapsedLevelsAreSubtotals="1" fieldPosition="0">
        <references count="1">
          <reference field="4294967294" count="1" selected="0">
            <x v="0"/>
          </reference>
        </references>
      </pivotArea>
    </format>
    <format dxfId="5">
      <pivotArea field="14" type="button" dataOnly="0" labelOnly="1" outline="0" axis="axisRow" fieldPosition="0"/>
    </format>
    <format dxfId="4">
      <pivotArea dataOnly="0" labelOnly="1" fieldPosition="0">
        <references count="1">
          <reference field="14" count="0"/>
        </references>
      </pivotArea>
    </format>
    <format dxfId="3">
      <pivotArea dataOnly="0" labelOnly="1" grandRow="1" outline="0" fieldPosition="0"/>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A6" workbookViewId="0">
      <selection activeCell="B22" sqref="B22:B25"/>
    </sheetView>
  </sheetViews>
  <sheetFormatPr baseColWidth="10" defaultRowHeight="14.5" x14ac:dyDescent="0.35"/>
  <cols>
    <col min="1" max="1" width="19.54296875" bestFit="1" customWidth="1"/>
    <col min="2" max="2" width="13.453125" customWidth="1"/>
    <col min="3" max="3" width="4.7265625" customWidth="1"/>
    <col min="5" max="5" width="12.26953125" bestFit="1" customWidth="1"/>
  </cols>
  <sheetData>
    <row r="1" spans="1:5" ht="15" thickBot="1" x14ac:dyDescent="0.4">
      <c r="A1" s="9" t="s">
        <v>15</v>
      </c>
      <c r="B1" s="10" t="s">
        <v>16</v>
      </c>
      <c r="D1" s="9" t="s">
        <v>23</v>
      </c>
      <c r="E1" s="10" t="s">
        <v>16</v>
      </c>
    </row>
    <row r="2" spans="1:5" x14ac:dyDescent="0.35">
      <c r="A2" s="12" t="s">
        <v>17</v>
      </c>
      <c r="B2" s="13">
        <v>6959528</v>
      </c>
      <c r="D2" s="19">
        <v>2021</v>
      </c>
      <c r="E2" s="15"/>
    </row>
    <row r="3" spans="1:5" x14ac:dyDescent="0.35">
      <c r="A3" s="14" t="s">
        <v>18</v>
      </c>
      <c r="B3" s="15"/>
      <c r="D3" s="19">
        <v>2022</v>
      </c>
      <c r="E3" s="15">
        <v>9713388</v>
      </c>
    </row>
    <row r="4" spans="1:5" x14ac:dyDescent="0.35">
      <c r="A4" s="14" t="s">
        <v>19</v>
      </c>
      <c r="B4" s="15">
        <v>9083677</v>
      </c>
      <c r="D4" s="20">
        <v>2023</v>
      </c>
      <c r="E4" s="15">
        <v>16736165</v>
      </c>
    </row>
    <row r="5" spans="1:5" ht="15" thickBot="1" x14ac:dyDescent="0.4">
      <c r="A5" s="14" t="s">
        <v>20</v>
      </c>
      <c r="B5" s="15">
        <v>1980418</v>
      </c>
      <c r="D5" s="20">
        <v>2024</v>
      </c>
      <c r="E5" s="15">
        <v>16043205</v>
      </c>
    </row>
    <row r="6" spans="1:5" ht="15" thickBot="1" x14ac:dyDescent="0.4">
      <c r="A6" s="16" t="s">
        <v>21</v>
      </c>
      <c r="B6" s="15">
        <v>24469135</v>
      </c>
      <c r="D6" s="21" t="s">
        <v>16</v>
      </c>
      <c r="E6" s="18">
        <f t="shared" ref="E6" si="0">SUM(E2:E5)</f>
        <v>42492758</v>
      </c>
    </row>
    <row r="7" spans="1:5" ht="15" thickBot="1" x14ac:dyDescent="0.4">
      <c r="A7" s="17" t="s">
        <v>22</v>
      </c>
      <c r="B7" s="18">
        <f t="shared" ref="B7" si="1">SUM(B2:B6)</f>
        <v>42492758</v>
      </c>
    </row>
    <row r="8" spans="1:5" x14ac:dyDescent="0.35">
      <c r="A8" s="11"/>
      <c r="B8" s="2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7"/>
  <sheetViews>
    <sheetView workbookViewId="0">
      <pane ySplit="1" topLeftCell="A6" activePane="bottomLeft" state="frozen"/>
      <selection pane="bottomLeft" activeCell="D14" sqref="A14:F24"/>
    </sheetView>
  </sheetViews>
  <sheetFormatPr baseColWidth="10" defaultRowHeight="14.5" x14ac:dyDescent="0.35"/>
  <cols>
    <col min="2" max="2" width="21.7265625" customWidth="1"/>
  </cols>
  <sheetData>
    <row r="1" spans="1:12" s="4" customFormat="1" ht="24.5" thickBot="1" x14ac:dyDescent="0.4">
      <c r="A1" s="1" t="s">
        <v>6</v>
      </c>
      <c r="B1" s="1" t="s">
        <v>8</v>
      </c>
      <c r="C1" s="2" t="s">
        <v>0</v>
      </c>
      <c r="D1" s="3" t="s">
        <v>1</v>
      </c>
      <c r="E1" s="1" t="s">
        <v>2</v>
      </c>
      <c r="F1" s="2" t="s">
        <v>3</v>
      </c>
      <c r="G1" s="2" t="s">
        <v>4</v>
      </c>
      <c r="H1" s="44" t="s">
        <v>5</v>
      </c>
      <c r="I1" s="2" t="s">
        <v>7</v>
      </c>
      <c r="J1" s="3" t="s">
        <v>9</v>
      </c>
      <c r="K1" s="2" t="s">
        <v>10</v>
      </c>
      <c r="L1" s="2" t="s">
        <v>11</v>
      </c>
    </row>
    <row r="2" spans="1:12" x14ac:dyDescent="0.35">
      <c r="A2" s="25">
        <v>800179870</v>
      </c>
      <c r="B2" s="34" t="s">
        <v>12</v>
      </c>
      <c r="C2" s="35"/>
      <c r="D2" s="36">
        <v>1055397</v>
      </c>
      <c r="E2" s="37">
        <v>44646</v>
      </c>
      <c r="F2" s="38">
        <v>44659</v>
      </c>
      <c r="G2" s="39">
        <v>4909802</v>
      </c>
      <c r="H2" s="40">
        <v>1796598</v>
      </c>
      <c r="I2" s="41" t="s">
        <v>13</v>
      </c>
      <c r="J2" s="42" t="s">
        <v>14</v>
      </c>
      <c r="K2" s="43" t="s">
        <v>24</v>
      </c>
      <c r="L2" s="35"/>
    </row>
    <row r="3" spans="1:12" x14ac:dyDescent="0.35">
      <c r="A3" s="25">
        <v>800179870</v>
      </c>
      <c r="B3" s="5" t="s">
        <v>12</v>
      </c>
      <c r="C3" s="6"/>
      <c r="D3" s="28">
        <v>1062385</v>
      </c>
      <c r="E3" s="29">
        <v>44697</v>
      </c>
      <c r="F3" s="30">
        <v>44729</v>
      </c>
      <c r="G3" s="24">
        <v>6684550</v>
      </c>
      <c r="H3" s="33">
        <v>6684550</v>
      </c>
      <c r="I3" s="26" t="s">
        <v>13</v>
      </c>
      <c r="J3" s="7" t="s">
        <v>14</v>
      </c>
      <c r="K3" s="23" t="s">
        <v>24</v>
      </c>
      <c r="L3" s="6"/>
    </row>
    <row r="4" spans="1:12" x14ac:dyDescent="0.35">
      <c r="A4" s="25">
        <v>800179870</v>
      </c>
      <c r="B4" s="5" t="s">
        <v>12</v>
      </c>
      <c r="C4" s="6"/>
      <c r="D4" s="28">
        <v>1071754</v>
      </c>
      <c r="E4" s="29">
        <v>44773</v>
      </c>
      <c r="F4" s="30">
        <v>44791</v>
      </c>
      <c r="G4" s="24">
        <v>9381835</v>
      </c>
      <c r="H4" s="33">
        <v>1082240</v>
      </c>
      <c r="I4" s="26" t="s">
        <v>13</v>
      </c>
      <c r="J4" s="7" t="s">
        <v>14</v>
      </c>
      <c r="K4" s="23" t="s">
        <v>24</v>
      </c>
      <c r="L4" s="6"/>
    </row>
    <row r="5" spans="1:12" x14ac:dyDescent="0.35">
      <c r="A5" s="25">
        <v>800179870</v>
      </c>
      <c r="B5" s="5" t="s">
        <v>12</v>
      </c>
      <c r="C5" s="6"/>
      <c r="D5" s="28">
        <v>1098884</v>
      </c>
      <c r="E5" s="29">
        <v>44948</v>
      </c>
      <c r="F5" s="30">
        <v>44971</v>
      </c>
      <c r="G5" s="24">
        <v>343603</v>
      </c>
      <c r="H5" s="33">
        <v>343603</v>
      </c>
      <c r="I5" s="26" t="s">
        <v>13</v>
      </c>
      <c r="J5" s="7" t="s">
        <v>14</v>
      </c>
      <c r="K5" s="23" t="s">
        <v>24</v>
      </c>
      <c r="L5" s="6"/>
    </row>
    <row r="6" spans="1:12" x14ac:dyDescent="0.35">
      <c r="A6" s="25">
        <v>800179870</v>
      </c>
      <c r="B6" s="5" t="s">
        <v>12</v>
      </c>
      <c r="C6" s="6"/>
      <c r="D6" s="28">
        <v>1118050</v>
      </c>
      <c r="E6" s="29">
        <v>45106</v>
      </c>
      <c r="F6" s="30">
        <v>45124</v>
      </c>
      <c r="G6" s="24">
        <v>1341947</v>
      </c>
      <c r="H6" s="33">
        <v>1341947</v>
      </c>
      <c r="I6" s="26" t="s">
        <v>13</v>
      </c>
      <c r="J6" s="7" t="s">
        <v>14</v>
      </c>
      <c r="K6" s="23" t="s">
        <v>24</v>
      </c>
      <c r="L6" s="6"/>
    </row>
    <row r="7" spans="1:12" x14ac:dyDescent="0.35">
      <c r="A7" s="25">
        <v>800179870</v>
      </c>
      <c r="B7" s="5" t="s">
        <v>12</v>
      </c>
      <c r="C7" s="6"/>
      <c r="D7" s="28">
        <v>1118756</v>
      </c>
      <c r="E7" s="29">
        <v>45113</v>
      </c>
      <c r="F7" s="30">
        <v>45152</v>
      </c>
      <c r="G7" s="24">
        <v>2436592</v>
      </c>
      <c r="H7" s="33">
        <v>2436592</v>
      </c>
      <c r="I7" s="26" t="s">
        <v>13</v>
      </c>
      <c r="J7" s="7" t="s">
        <v>14</v>
      </c>
      <c r="K7" s="23" t="s">
        <v>24</v>
      </c>
      <c r="L7" s="6"/>
    </row>
    <row r="8" spans="1:12" x14ac:dyDescent="0.35">
      <c r="A8" s="25">
        <v>800179870</v>
      </c>
      <c r="B8" s="5" t="s">
        <v>12</v>
      </c>
      <c r="C8" s="6"/>
      <c r="D8" s="28">
        <v>1118617</v>
      </c>
      <c r="E8" s="29">
        <v>45117</v>
      </c>
      <c r="F8" s="30">
        <v>45152</v>
      </c>
      <c r="G8" s="24">
        <v>1992467</v>
      </c>
      <c r="H8" s="33">
        <v>1992467</v>
      </c>
      <c r="I8" s="26" t="s">
        <v>13</v>
      </c>
      <c r="J8" s="7" t="s">
        <v>14</v>
      </c>
      <c r="K8" s="23" t="s">
        <v>24</v>
      </c>
      <c r="L8" s="6"/>
    </row>
    <row r="9" spans="1:12" x14ac:dyDescent="0.35">
      <c r="A9" s="25">
        <v>800179870</v>
      </c>
      <c r="B9" s="5" t="s">
        <v>12</v>
      </c>
      <c r="C9" s="6"/>
      <c r="D9" s="28">
        <v>1124420</v>
      </c>
      <c r="E9" s="29">
        <v>45158</v>
      </c>
      <c r="F9" s="30">
        <v>45247</v>
      </c>
      <c r="G9" s="24">
        <v>4808984</v>
      </c>
      <c r="H9" s="33">
        <v>4808984</v>
      </c>
      <c r="I9" s="26" t="s">
        <v>13</v>
      </c>
      <c r="J9" s="7" t="s">
        <v>14</v>
      </c>
      <c r="K9" s="23" t="s">
        <v>24</v>
      </c>
      <c r="L9" s="6"/>
    </row>
    <row r="10" spans="1:12" x14ac:dyDescent="0.35">
      <c r="A10" s="25">
        <v>800179870</v>
      </c>
      <c r="B10" s="5" t="s">
        <v>12</v>
      </c>
      <c r="C10" s="6"/>
      <c r="D10" s="28">
        <v>1134842</v>
      </c>
      <c r="E10" s="29">
        <v>45241</v>
      </c>
      <c r="F10" s="30">
        <v>45272</v>
      </c>
      <c r="G10" s="24">
        <v>1980418</v>
      </c>
      <c r="H10" s="33">
        <v>1980418</v>
      </c>
      <c r="I10" s="26" t="s">
        <v>13</v>
      </c>
      <c r="J10" s="7" t="s">
        <v>14</v>
      </c>
      <c r="K10" s="23" t="s">
        <v>24</v>
      </c>
      <c r="L10" s="6"/>
    </row>
    <row r="11" spans="1:12" x14ac:dyDescent="0.35">
      <c r="A11" s="25">
        <v>800179870</v>
      </c>
      <c r="B11" s="5" t="s">
        <v>12</v>
      </c>
      <c r="C11" s="6"/>
      <c r="D11" s="28">
        <v>1154550</v>
      </c>
      <c r="E11" s="29">
        <v>45400</v>
      </c>
      <c r="F11" s="30">
        <v>45420</v>
      </c>
      <c r="G11" s="24">
        <v>1853314</v>
      </c>
      <c r="H11" s="33">
        <v>1853314</v>
      </c>
      <c r="I11" s="26" t="s">
        <v>13</v>
      </c>
      <c r="J11" s="7" t="s">
        <v>14</v>
      </c>
      <c r="K11" s="23" t="s">
        <v>24</v>
      </c>
      <c r="L11" s="6"/>
    </row>
    <row r="12" spans="1:12" x14ac:dyDescent="0.35">
      <c r="A12" s="25">
        <v>800179870</v>
      </c>
      <c r="B12" s="5" t="s">
        <v>12</v>
      </c>
      <c r="C12" s="6"/>
      <c r="D12" s="28">
        <v>1154736</v>
      </c>
      <c r="E12" s="29">
        <v>45400</v>
      </c>
      <c r="F12" s="30">
        <v>45420</v>
      </c>
      <c r="G12" s="24">
        <v>3825983</v>
      </c>
      <c r="H12" s="33">
        <v>3825983</v>
      </c>
      <c r="I12" s="26" t="s">
        <v>13</v>
      </c>
      <c r="J12" s="7" t="s">
        <v>14</v>
      </c>
      <c r="K12" s="23" t="s">
        <v>24</v>
      </c>
      <c r="L12" s="6"/>
    </row>
    <row r="13" spans="1:12" x14ac:dyDescent="0.35">
      <c r="A13" s="25">
        <v>800179870</v>
      </c>
      <c r="B13" s="5" t="s">
        <v>12</v>
      </c>
      <c r="C13" s="6"/>
      <c r="D13" s="28">
        <v>1158425</v>
      </c>
      <c r="E13" s="29">
        <v>45433</v>
      </c>
      <c r="F13" s="30">
        <v>45455</v>
      </c>
      <c r="G13" s="24">
        <v>3404380</v>
      </c>
      <c r="H13" s="33">
        <v>3404380</v>
      </c>
      <c r="I13" s="26" t="s">
        <v>13</v>
      </c>
      <c r="J13" s="7" t="s">
        <v>14</v>
      </c>
      <c r="K13" s="23" t="s">
        <v>24</v>
      </c>
      <c r="L13" s="6"/>
    </row>
    <row r="14" spans="1:12" x14ac:dyDescent="0.35">
      <c r="A14" s="25">
        <v>800179870</v>
      </c>
      <c r="B14" s="5" t="s">
        <v>12</v>
      </c>
      <c r="C14" s="6"/>
      <c r="D14" s="28">
        <v>1069381</v>
      </c>
      <c r="E14" s="29">
        <v>44744</v>
      </c>
      <c r="F14" s="30">
        <v>44791</v>
      </c>
      <c r="G14" s="24">
        <v>5003700</v>
      </c>
      <c r="H14" s="33">
        <v>150000</v>
      </c>
      <c r="I14" s="26" t="s">
        <v>13</v>
      </c>
      <c r="J14" s="7" t="s">
        <v>14</v>
      </c>
      <c r="K14" s="23" t="s">
        <v>25</v>
      </c>
      <c r="L14" s="6"/>
    </row>
    <row r="15" spans="1:12" x14ac:dyDescent="0.35">
      <c r="A15" s="25">
        <v>800179870</v>
      </c>
      <c r="B15" s="5" t="s">
        <v>12</v>
      </c>
      <c r="C15" s="6"/>
      <c r="D15" s="28">
        <v>1101447</v>
      </c>
      <c r="E15" s="29">
        <v>44966</v>
      </c>
      <c r="F15" s="30">
        <v>44996</v>
      </c>
      <c r="G15" s="24">
        <v>3832154</v>
      </c>
      <c r="H15" s="33">
        <v>3832154</v>
      </c>
      <c r="I15" s="26" t="s">
        <v>13</v>
      </c>
      <c r="J15" s="7" t="s">
        <v>14</v>
      </c>
      <c r="K15" s="23" t="s">
        <v>25</v>
      </c>
      <c r="L15" s="6"/>
    </row>
    <row r="16" spans="1:12" ht="15" thickBot="1" x14ac:dyDescent="0.4">
      <c r="A16" s="25">
        <v>800179870</v>
      </c>
      <c r="B16" s="5" t="s">
        <v>12</v>
      </c>
      <c r="C16" s="6"/>
      <c r="D16" s="28">
        <v>1165185</v>
      </c>
      <c r="E16" s="29">
        <v>45487</v>
      </c>
      <c r="F16" s="31">
        <v>45512</v>
      </c>
      <c r="G16" s="32">
        <v>6959528</v>
      </c>
      <c r="H16" s="33">
        <v>6959528</v>
      </c>
      <c r="I16" s="26" t="s">
        <v>13</v>
      </c>
      <c r="J16" s="7" t="s">
        <v>14</v>
      </c>
      <c r="K16" s="23" t="s">
        <v>25</v>
      </c>
      <c r="L16" s="6"/>
    </row>
    <row r="17" spans="1:12" ht="15" thickBot="1" x14ac:dyDescent="0.4">
      <c r="A17" s="154"/>
      <c r="B17" s="155"/>
      <c r="C17" s="155"/>
      <c r="D17" s="155"/>
      <c r="E17" s="155"/>
      <c r="F17" s="156"/>
      <c r="G17" s="8">
        <f>SUM(G2:G16)</f>
        <v>58759257</v>
      </c>
      <c r="H17" s="27">
        <f>SUM(H2:H16)</f>
        <v>42492758</v>
      </c>
      <c r="I17" s="154"/>
      <c r="J17" s="155"/>
      <c r="K17" s="155"/>
      <c r="L17" s="156"/>
    </row>
  </sheetData>
  <sortState ref="A2:L16">
    <sortCondition ref="K2:K16"/>
  </sortState>
  <mergeCells count="2">
    <mergeCell ref="A17:F17"/>
    <mergeCell ref="I17:L17"/>
  </mergeCells>
  <dataValidations count="1">
    <dataValidation type="whole" operator="greaterThan" allowBlank="1" showInputMessage="1" showErrorMessage="1" errorTitle="DATO ERRADO" error="El valor debe ser diferente de cero" sqref="G1:H1 G17:H17">
      <formula1>1</formula1>
      <formula2>0</formula2>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8"/>
  <sheetViews>
    <sheetView showGridLines="0" zoomScale="80" zoomScaleNormal="80" workbookViewId="0">
      <selection activeCell="B7" sqref="B7:C7"/>
    </sheetView>
  </sheetViews>
  <sheetFormatPr baseColWidth="10" defaultRowHeight="14.5" x14ac:dyDescent="0.35"/>
  <cols>
    <col min="1" max="1" width="70.453125" customWidth="1"/>
    <col min="2" max="2" width="13.26953125" bestFit="1" customWidth="1"/>
    <col min="3" max="3" width="11.7265625" style="68" bestFit="1" customWidth="1"/>
    <col min="4" max="4" width="21.81640625" style="68" bestFit="1" customWidth="1"/>
  </cols>
  <sheetData>
    <row r="2" spans="1:6" ht="15" thickBot="1" x14ac:dyDescent="0.4"/>
    <row r="3" spans="1:6" x14ac:dyDescent="0.35">
      <c r="A3" s="69" t="s">
        <v>83</v>
      </c>
      <c r="B3" s="75" t="s">
        <v>85</v>
      </c>
      <c r="C3" s="70" t="s">
        <v>87</v>
      </c>
      <c r="D3" s="70" t="s">
        <v>86</v>
      </c>
    </row>
    <row r="4" spans="1:6" x14ac:dyDescent="0.35">
      <c r="A4" s="71" t="s">
        <v>76</v>
      </c>
      <c r="B4" s="76">
        <v>10</v>
      </c>
      <c r="C4" s="72">
        <v>35046910</v>
      </c>
      <c r="D4" s="72">
        <v>0</v>
      </c>
    </row>
    <row r="5" spans="1:6" x14ac:dyDescent="0.35">
      <c r="A5" s="71" t="s">
        <v>78</v>
      </c>
      <c r="B5" s="76">
        <v>1</v>
      </c>
      <c r="C5" s="72">
        <v>2436592</v>
      </c>
      <c r="D5" s="72">
        <v>0</v>
      </c>
    </row>
    <row r="6" spans="1:6" x14ac:dyDescent="0.35">
      <c r="A6" s="71" t="s">
        <v>77</v>
      </c>
      <c r="B6" s="76">
        <v>1</v>
      </c>
      <c r="C6" s="72">
        <v>1980418</v>
      </c>
      <c r="D6" s="72">
        <v>251900</v>
      </c>
      <c r="E6">
        <f>GETPIVOTDATA("Saldo IPS ",$A$3,"Estado de Factura EPS Septiembre 28 ","FACTURA PENDIENTE EN PROGRAMACION DE PAGO - GLOSA ACEPTADA POR LA IPS")-GETPIVOTDATA(" Valor Glosa Aceptada ",$A$3,"Estado de Factura EPS Septiembre 28 ","FACTURA PENDIENTE EN PROGRAMACION DE PAGO - GLOSA ACEPTADA POR LA IPS")</f>
        <v>1728518</v>
      </c>
      <c r="F6">
        <f>GETPIVOTDATA("Saldo IPS ",$A$3,"Estado de Factura EPS Septiembre 28 ","FACTURA PENDIENTE EN PROGRAMACION DE PAGO ")+E6</f>
        <v>4165110</v>
      </c>
    </row>
    <row r="7" spans="1:6" x14ac:dyDescent="0.35">
      <c r="A7" s="71" t="s">
        <v>79</v>
      </c>
      <c r="B7" s="76">
        <v>3</v>
      </c>
      <c r="C7" s="72">
        <v>3028838</v>
      </c>
      <c r="D7" s="72">
        <v>0</v>
      </c>
    </row>
    <row r="8" spans="1:6" ht="15" thickBot="1" x14ac:dyDescent="0.4">
      <c r="A8" s="73" t="s">
        <v>84</v>
      </c>
      <c r="B8" s="77">
        <v>15</v>
      </c>
      <c r="C8" s="74">
        <v>42492758</v>
      </c>
      <c r="D8" s="74">
        <v>251900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7"/>
  <sheetViews>
    <sheetView showGridLines="0" zoomScale="80" zoomScaleNormal="80" workbookViewId="0">
      <selection activeCell="A5" sqref="A5"/>
    </sheetView>
  </sheetViews>
  <sheetFormatPr baseColWidth="10" defaultRowHeight="14.5" x14ac:dyDescent="0.35"/>
  <cols>
    <col min="1" max="1" width="11" style="46" bestFit="1" customWidth="1"/>
    <col min="2" max="2" width="24.08984375" style="46" customWidth="1"/>
    <col min="3" max="3" width="10.90625" style="46"/>
    <col min="4" max="4" width="11" style="46" bestFit="1" customWidth="1"/>
    <col min="5" max="5" width="18.54296875" style="46" bestFit="1" customWidth="1"/>
    <col min="6" max="7" width="11" style="46" bestFit="1" customWidth="1"/>
    <col min="8" max="8" width="11" style="46" customWidth="1"/>
    <col min="9" max="9" width="13.1796875" style="54" bestFit="1" customWidth="1"/>
    <col min="10" max="10" width="14.1796875" style="54" bestFit="1" customWidth="1"/>
    <col min="11" max="14" width="10.90625" style="46"/>
    <col min="15" max="15" width="24.54296875" style="46" customWidth="1"/>
    <col min="16" max="17" width="10.90625" style="46"/>
    <col min="18" max="20" width="13.1796875" style="46" bestFit="1" customWidth="1"/>
    <col min="21" max="21" width="13.1796875" style="46" customWidth="1"/>
    <col min="22" max="22" width="13.1796875" style="46" bestFit="1" customWidth="1"/>
    <col min="23" max="23" width="11.54296875" style="46" bestFit="1" customWidth="1"/>
    <col min="24" max="25" width="11" style="46" bestFit="1" customWidth="1"/>
    <col min="26" max="26" width="13.1796875" style="46" bestFit="1" customWidth="1"/>
    <col min="27" max="27" width="13.1796875" style="54" bestFit="1" customWidth="1"/>
    <col min="28" max="28" width="13.6328125" style="46" bestFit="1" customWidth="1"/>
    <col min="29" max="29" width="13.6328125" style="46" customWidth="1"/>
    <col min="30" max="30" width="15.26953125" style="46" customWidth="1"/>
    <col min="31" max="31" width="15.81640625" style="46" customWidth="1"/>
    <col min="32" max="16384" width="10.90625" style="46"/>
  </cols>
  <sheetData>
    <row r="1" spans="1:32" s="64" customFormat="1" x14ac:dyDescent="0.35">
      <c r="I1" s="65"/>
      <c r="J1" s="65">
        <f>SUBTOTAL(9,J3:J17)</f>
        <v>42492758</v>
      </c>
      <c r="R1" s="65">
        <f t="shared" ref="R1:AC1" si="0">SUBTOTAL(9,R3:R17)</f>
        <v>27888104</v>
      </c>
      <c r="S1" s="65">
        <f t="shared" si="0"/>
        <v>35046910</v>
      </c>
      <c r="T1" s="65">
        <f>SUBTOTAL(9,T3:T17)</f>
        <v>3116540</v>
      </c>
      <c r="U1" s="65"/>
      <c r="V1" s="65">
        <f t="shared" si="0"/>
        <v>27888104</v>
      </c>
      <c r="W1" s="65">
        <f t="shared" si="0"/>
        <v>251900</v>
      </c>
      <c r="X1" s="65">
        <f t="shared" si="0"/>
        <v>0</v>
      </c>
      <c r="Y1" s="65">
        <f t="shared" si="0"/>
        <v>0</v>
      </c>
      <c r="Z1" s="65">
        <f t="shared" si="0"/>
        <v>20343907</v>
      </c>
      <c r="AA1" s="65">
        <f t="shared" si="0"/>
        <v>4165110</v>
      </c>
      <c r="AC1" s="65">
        <f t="shared" si="0"/>
        <v>16178797</v>
      </c>
    </row>
    <row r="2" spans="1:32" s="51" customFormat="1" ht="43.5" x14ac:dyDescent="0.35">
      <c r="A2" s="50" t="s">
        <v>6</v>
      </c>
      <c r="B2" s="50" t="s">
        <v>8</v>
      </c>
      <c r="C2" s="50" t="s">
        <v>0</v>
      </c>
      <c r="D2" s="50" t="s">
        <v>1</v>
      </c>
      <c r="E2" s="58" t="s">
        <v>26</v>
      </c>
      <c r="F2" s="50" t="s">
        <v>2</v>
      </c>
      <c r="G2" s="50" t="s">
        <v>3</v>
      </c>
      <c r="H2" s="52" t="s">
        <v>27</v>
      </c>
      <c r="I2" s="55" t="s">
        <v>4</v>
      </c>
      <c r="J2" s="56" t="s">
        <v>5</v>
      </c>
      <c r="K2" s="50" t="s">
        <v>7</v>
      </c>
      <c r="L2" s="50" t="s">
        <v>9</v>
      </c>
      <c r="M2" s="50" t="s">
        <v>10</v>
      </c>
      <c r="N2" s="50" t="s">
        <v>11</v>
      </c>
      <c r="O2" s="53" t="s">
        <v>28</v>
      </c>
      <c r="P2" s="50" t="s">
        <v>29</v>
      </c>
      <c r="Q2" s="59" t="s">
        <v>48</v>
      </c>
      <c r="R2" s="60" t="s">
        <v>49</v>
      </c>
      <c r="S2" s="61" t="s">
        <v>50</v>
      </c>
      <c r="T2" s="61" t="s">
        <v>55</v>
      </c>
      <c r="U2" s="61" t="s">
        <v>57</v>
      </c>
      <c r="V2" s="60" t="s">
        <v>51</v>
      </c>
      <c r="W2" s="61" t="s">
        <v>52</v>
      </c>
      <c r="X2" s="61" t="s">
        <v>53</v>
      </c>
      <c r="Y2" s="61" t="s">
        <v>54</v>
      </c>
      <c r="Z2" s="60" t="s">
        <v>56</v>
      </c>
      <c r="AA2" s="62" t="s">
        <v>58</v>
      </c>
      <c r="AB2" s="53" t="s">
        <v>59</v>
      </c>
      <c r="AC2" s="63" t="s">
        <v>60</v>
      </c>
      <c r="AD2" s="63" t="s">
        <v>61</v>
      </c>
      <c r="AE2" s="63" t="s">
        <v>62</v>
      </c>
      <c r="AF2" s="50" t="s">
        <v>63</v>
      </c>
    </row>
    <row r="3" spans="1:32" x14ac:dyDescent="0.35">
      <c r="A3" s="47">
        <v>800179870</v>
      </c>
      <c r="B3" s="48" t="s">
        <v>12</v>
      </c>
      <c r="C3" s="45"/>
      <c r="D3" s="45">
        <v>1055397</v>
      </c>
      <c r="E3" s="45" t="s">
        <v>30</v>
      </c>
      <c r="F3" s="49">
        <v>44646</v>
      </c>
      <c r="G3" s="49">
        <v>44659</v>
      </c>
      <c r="H3" s="49">
        <v>45414.291666666664</v>
      </c>
      <c r="I3" s="57">
        <v>4909802</v>
      </c>
      <c r="J3" s="57">
        <v>1796598</v>
      </c>
      <c r="K3" s="47" t="s">
        <v>13</v>
      </c>
      <c r="L3" s="47" t="s">
        <v>14</v>
      </c>
      <c r="M3" s="45" t="s">
        <v>24</v>
      </c>
      <c r="N3" s="45"/>
      <c r="O3" s="45" t="s">
        <v>79</v>
      </c>
      <c r="P3" s="45" t="s">
        <v>45</v>
      </c>
      <c r="Q3" s="45" t="b">
        <v>0</v>
      </c>
      <c r="R3" s="57">
        <v>4909802</v>
      </c>
      <c r="S3" s="57">
        <v>0</v>
      </c>
      <c r="T3" s="57">
        <v>1884300</v>
      </c>
      <c r="U3" s="57" t="s">
        <v>80</v>
      </c>
      <c r="V3" s="57">
        <v>4909802</v>
      </c>
      <c r="W3" s="57">
        <v>0</v>
      </c>
      <c r="X3" s="57">
        <v>0</v>
      </c>
      <c r="Y3" s="57">
        <v>0</v>
      </c>
      <c r="Z3" s="57">
        <v>3025502</v>
      </c>
      <c r="AA3" s="57">
        <v>0</v>
      </c>
      <c r="AB3" s="45"/>
      <c r="AC3" s="57">
        <v>3025502</v>
      </c>
      <c r="AD3" s="45">
        <v>2201539553</v>
      </c>
      <c r="AE3" s="45" t="s">
        <v>64</v>
      </c>
      <c r="AF3" s="49">
        <v>45534</v>
      </c>
    </row>
    <row r="4" spans="1:32" x14ac:dyDescent="0.35">
      <c r="A4" s="47">
        <v>800179870</v>
      </c>
      <c r="B4" s="48" t="s">
        <v>12</v>
      </c>
      <c r="C4" s="45"/>
      <c r="D4" s="45">
        <v>1062385</v>
      </c>
      <c r="E4" s="45" t="s">
        <v>31</v>
      </c>
      <c r="F4" s="49">
        <v>44697</v>
      </c>
      <c r="G4" s="49">
        <v>44729</v>
      </c>
      <c r="H4" s="49">
        <v>45447.291666666664</v>
      </c>
      <c r="I4" s="57">
        <v>6684550</v>
      </c>
      <c r="J4" s="57">
        <v>6684550</v>
      </c>
      <c r="K4" s="47" t="s">
        <v>13</v>
      </c>
      <c r="L4" s="47" t="s">
        <v>14</v>
      </c>
      <c r="M4" s="45" t="s">
        <v>24</v>
      </c>
      <c r="N4" s="45"/>
      <c r="O4" s="45" t="s">
        <v>76</v>
      </c>
      <c r="P4" s="45" t="s">
        <v>46</v>
      </c>
      <c r="Q4" s="45" t="b">
        <v>0</v>
      </c>
      <c r="R4" s="57">
        <v>0</v>
      </c>
      <c r="S4" s="57">
        <v>6684550</v>
      </c>
      <c r="T4" s="57">
        <v>0</v>
      </c>
      <c r="U4" s="66" t="s">
        <v>66</v>
      </c>
      <c r="V4" s="57">
        <v>0</v>
      </c>
      <c r="W4" s="57">
        <v>0</v>
      </c>
      <c r="X4" s="57">
        <v>0</v>
      </c>
      <c r="Y4" s="57">
        <v>0</v>
      </c>
      <c r="Z4" s="57">
        <v>0</v>
      </c>
      <c r="AA4" s="57">
        <v>0</v>
      </c>
      <c r="AB4" s="45"/>
      <c r="AC4" s="57">
        <v>0</v>
      </c>
      <c r="AD4" s="45"/>
      <c r="AE4" s="45"/>
      <c r="AF4" s="49">
        <v>45534</v>
      </c>
    </row>
    <row r="5" spans="1:32" x14ac:dyDescent="0.35">
      <c r="A5" s="47">
        <v>800179870</v>
      </c>
      <c r="B5" s="48" t="s">
        <v>12</v>
      </c>
      <c r="C5" s="45"/>
      <c r="D5" s="45">
        <v>1071754</v>
      </c>
      <c r="E5" s="45" t="s">
        <v>32</v>
      </c>
      <c r="F5" s="49">
        <v>44773</v>
      </c>
      <c r="G5" s="49">
        <v>44791</v>
      </c>
      <c r="H5" s="49">
        <v>45414.291666666664</v>
      </c>
      <c r="I5" s="57">
        <v>9381835</v>
      </c>
      <c r="J5" s="57">
        <v>1082240</v>
      </c>
      <c r="K5" s="47" t="s">
        <v>13</v>
      </c>
      <c r="L5" s="47" t="s">
        <v>14</v>
      </c>
      <c r="M5" s="45" t="s">
        <v>24</v>
      </c>
      <c r="N5" s="45"/>
      <c r="O5" s="45" t="s">
        <v>79</v>
      </c>
      <c r="P5" s="45" t="s">
        <v>45</v>
      </c>
      <c r="Q5" s="45" t="b">
        <v>0</v>
      </c>
      <c r="R5" s="57">
        <v>9381835</v>
      </c>
      <c r="S5" s="57">
        <v>0</v>
      </c>
      <c r="T5" s="57">
        <v>1082240</v>
      </c>
      <c r="U5" s="57" t="s">
        <v>81</v>
      </c>
      <c r="V5" s="57">
        <v>9381835</v>
      </c>
      <c r="W5" s="57">
        <v>0</v>
      </c>
      <c r="X5" s="57">
        <v>0</v>
      </c>
      <c r="Y5" s="57">
        <v>0</v>
      </c>
      <c r="Z5" s="57">
        <v>8299595</v>
      </c>
      <c r="AA5" s="57">
        <v>0</v>
      </c>
      <c r="AB5" s="45"/>
      <c r="AC5" s="57">
        <v>8299595</v>
      </c>
      <c r="AD5" s="45">
        <v>2201539553</v>
      </c>
      <c r="AE5" s="45" t="s">
        <v>64</v>
      </c>
      <c r="AF5" s="49">
        <v>45534</v>
      </c>
    </row>
    <row r="6" spans="1:32" x14ac:dyDescent="0.35">
      <c r="A6" s="47">
        <v>800179870</v>
      </c>
      <c r="B6" s="48" t="s">
        <v>12</v>
      </c>
      <c r="C6" s="45"/>
      <c r="D6" s="45">
        <v>1098884</v>
      </c>
      <c r="E6" s="45" t="s">
        <v>33</v>
      </c>
      <c r="F6" s="49">
        <v>44948</v>
      </c>
      <c r="G6" s="49">
        <v>44971</v>
      </c>
      <c r="H6" s="49">
        <v>45394.436821493058</v>
      </c>
      <c r="I6" s="57">
        <v>343603</v>
      </c>
      <c r="J6" s="57">
        <v>343603</v>
      </c>
      <c r="K6" s="47" t="s">
        <v>13</v>
      </c>
      <c r="L6" s="47" t="s">
        <v>14</v>
      </c>
      <c r="M6" s="45" t="s">
        <v>24</v>
      </c>
      <c r="N6" s="45"/>
      <c r="O6" s="45" t="s">
        <v>76</v>
      </c>
      <c r="P6" s="45" t="s">
        <v>46</v>
      </c>
      <c r="Q6" s="45" t="b">
        <v>0</v>
      </c>
      <c r="R6" s="57">
        <v>343603</v>
      </c>
      <c r="S6" s="57">
        <v>343603</v>
      </c>
      <c r="T6" s="57">
        <v>0</v>
      </c>
      <c r="U6" s="66" t="s">
        <v>67</v>
      </c>
      <c r="V6" s="57">
        <v>343603</v>
      </c>
      <c r="W6" s="57">
        <v>0</v>
      </c>
      <c r="X6" s="57">
        <v>0</v>
      </c>
      <c r="Y6" s="57">
        <v>0</v>
      </c>
      <c r="Z6" s="57">
        <v>0</v>
      </c>
      <c r="AA6" s="57">
        <v>0</v>
      </c>
      <c r="AB6" s="45"/>
      <c r="AC6" s="57">
        <v>0</v>
      </c>
      <c r="AD6" s="45"/>
      <c r="AE6" s="45"/>
      <c r="AF6" s="49">
        <v>45534</v>
      </c>
    </row>
    <row r="7" spans="1:32" x14ac:dyDescent="0.35">
      <c r="A7" s="47">
        <v>800179870</v>
      </c>
      <c r="B7" s="48" t="s">
        <v>12</v>
      </c>
      <c r="C7" s="45"/>
      <c r="D7" s="45">
        <v>1118050</v>
      </c>
      <c r="E7" s="45" t="s">
        <v>34</v>
      </c>
      <c r="F7" s="49">
        <v>45106</v>
      </c>
      <c r="G7" s="49">
        <v>45124</v>
      </c>
      <c r="H7" s="49">
        <v>45414.291666666664</v>
      </c>
      <c r="I7" s="57">
        <v>1341947</v>
      </c>
      <c r="J7" s="57">
        <v>1341947</v>
      </c>
      <c r="K7" s="47" t="s">
        <v>13</v>
      </c>
      <c r="L7" s="47" t="s">
        <v>14</v>
      </c>
      <c r="M7" s="45" t="s">
        <v>24</v>
      </c>
      <c r="N7" s="45"/>
      <c r="O7" s="45" t="s">
        <v>76</v>
      </c>
      <c r="P7" s="45" t="s">
        <v>46</v>
      </c>
      <c r="Q7" s="45" t="b">
        <v>0</v>
      </c>
      <c r="R7" s="57">
        <v>0</v>
      </c>
      <c r="S7" s="57">
        <v>1341947</v>
      </c>
      <c r="T7" s="57">
        <v>0</v>
      </c>
      <c r="U7" s="67" t="s">
        <v>68</v>
      </c>
      <c r="V7" s="57">
        <v>0</v>
      </c>
      <c r="W7" s="57">
        <v>0</v>
      </c>
      <c r="X7" s="57">
        <v>0</v>
      </c>
      <c r="Y7" s="57">
        <v>0</v>
      </c>
      <c r="Z7" s="57">
        <v>0</v>
      </c>
      <c r="AA7" s="57">
        <v>0</v>
      </c>
      <c r="AB7" s="45"/>
      <c r="AC7" s="57">
        <v>0</v>
      </c>
      <c r="AD7" s="45"/>
      <c r="AE7" s="45"/>
      <c r="AF7" s="49">
        <v>45534</v>
      </c>
    </row>
    <row r="8" spans="1:32" x14ac:dyDescent="0.35">
      <c r="A8" s="47">
        <v>800179870</v>
      </c>
      <c r="B8" s="48" t="s">
        <v>12</v>
      </c>
      <c r="C8" s="45"/>
      <c r="D8" s="45">
        <v>1118756</v>
      </c>
      <c r="E8" s="45" t="s">
        <v>35</v>
      </c>
      <c r="F8" s="49">
        <v>45113</v>
      </c>
      <c r="G8" s="49">
        <v>45152</v>
      </c>
      <c r="H8" s="49">
        <v>45394.484429398151</v>
      </c>
      <c r="I8" s="57">
        <v>2436592</v>
      </c>
      <c r="J8" s="57">
        <v>2436592</v>
      </c>
      <c r="K8" s="47" t="s">
        <v>13</v>
      </c>
      <c r="L8" s="47" t="s">
        <v>14</v>
      </c>
      <c r="M8" s="45" t="s">
        <v>24</v>
      </c>
      <c r="N8" s="45"/>
      <c r="O8" s="45" t="s">
        <v>78</v>
      </c>
      <c r="P8" s="45" t="s">
        <v>47</v>
      </c>
      <c r="Q8" s="45" t="b">
        <v>0</v>
      </c>
      <c r="R8" s="57">
        <v>2436592</v>
      </c>
      <c r="S8" s="57">
        <v>0</v>
      </c>
      <c r="T8" s="57">
        <v>0</v>
      </c>
      <c r="U8" s="57"/>
      <c r="V8" s="57">
        <v>2436592</v>
      </c>
      <c r="W8" s="57">
        <v>0</v>
      </c>
      <c r="X8" s="57">
        <v>0</v>
      </c>
      <c r="Y8" s="57">
        <v>0</v>
      </c>
      <c r="Z8" s="57">
        <v>2436592</v>
      </c>
      <c r="AA8" s="57">
        <v>2436592</v>
      </c>
      <c r="AB8" s="45">
        <v>1222503871</v>
      </c>
      <c r="AC8" s="57">
        <v>0</v>
      </c>
      <c r="AD8" s="45"/>
      <c r="AE8" s="45"/>
      <c r="AF8" s="49">
        <v>45534</v>
      </c>
    </row>
    <row r="9" spans="1:32" x14ac:dyDescent="0.35">
      <c r="A9" s="47">
        <v>800179870</v>
      </c>
      <c r="B9" s="48" t="s">
        <v>12</v>
      </c>
      <c r="C9" s="45"/>
      <c r="D9" s="45">
        <v>1118617</v>
      </c>
      <c r="E9" s="45" t="s">
        <v>36</v>
      </c>
      <c r="F9" s="49">
        <v>45117</v>
      </c>
      <c r="G9" s="49">
        <v>45152</v>
      </c>
      <c r="H9" s="49">
        <v>45414.291666666664</v>
      </c>
      <c r="I9" s="57">
        <v>1992467</v>
      </c>
      <c r="J9" s="57">
        <v>1992467</v>
      </c>
      <c r="K9" s="47" t="s">
        <v>13</v>
      </c>
      <c r="L9" s="47" t="s">
        <v>14</v>
      </c>
      <c r="M9" s="45" t="s">
        <v>24</v>
      </c>
      <c r="N9" s="45"/>
      <c r="O9" s="45" t="s">
        <v>76</v>
      </c>
      <c r="P9" s="45" t="s">
        <v>46</v>
      </c>
      <c r="Q9" s="45" t="b">
        <v>0</v>
      </c>
      <c r="R9" s="57">
        <v>0</v>
      </c>
      <c r="S9" s="57">
        <v>1992467</v>
      </c>
      <c r="T9" s="57">
        <v>0</v>
      </c>
      <c r="U9" s="67" t="s">
        <v>69</v>
      </c>
      <c r="V9" s="57">
        <v>0</v>
      </c>
      <c r="W9" s="57">
        <v>0</v>
      </c>
      <c r="X9" s="57">
        <v>0</v>
      </c>
      <c r="Y9" s="57">
        <v>0</v>
      </c>
      <c r="Z9" s="57">
        <v>0</v>
      </c>
      <c r="AA9" s="57">
        <v>0</v>
      </c>
      <c r="AB9" s="45"/>
      <c r="AC9" s="57">
        <v>0</v>
      </c>
      <c r="AD9" s="45"/>
      <c r="AE9" s="45"/>
      <c r="AF9" s="49">
        <v>45534</v>
      </c>
    </row>
    <row r="10" spans="1:32" x14ac:dyDescent="0.35">
      <c r="A10" s="47">
        <v>800179870</v>
      </c>
      <c r="B10" s="48" t="s">
        <v>12</v>
      </c>
      <c r="C10" s="45"/>
      <c r="D10" s="45">
        <v>1124420</v>
      </c>
      <c r="E10" s="45" t="s">
        <v>37</v>
      </c>
      <c r="F10" s="49">
        <v>45158</v>
      </c>
      <c r="G10" s="49">
        <v>45247</v>
      </c>
      <c r="H10" s="49">
        <v>45414.291666666664</v>
      </c>
      <c r="I10" s="57">
        <v>4808984</v>
      </c>
      <c r="J10" s="57">
        <v>4808984</v>
      </c>
      <c r="K10" s="47" t="s">
        <v>13</v>
      </c>
      <c r="L10" s="47" t="s">
        <v>14</v>
      </c>
      <c r="M10" s="45" t="s">
        <v>24</v>
      </c>
      <c r="N10" s="45"/>
      <c r="O10" s="45" t="s">
        <v>76</v>
      </c>
      <c r="P10" s="45" t="s">
        <v>46</v>
      </c>
      <c r="Q10" s="45" t="b">
        <v>0</v>
      </c>
      <c r="R10" s="57">
        <v>0</v>
      </c>
      <c r="S10" s="57">
        <v>4808984</v>
      </c>
      <c r="T10" s="57">
        <v>0</v>
      </c>
      <c r="U10" s="66" t="s">
        <v>70</v>
      </c>
      <c r="V10" s="57">
        <v>0</v>
      </c>
      <c r="W10" s="57">
        <v>0</v>
      </c>
      <c r="X10" s="57">
        <v>0</v>
      </c>
      <c r="Y10" s="57">
        <v>0</v>
      </c>
      <c r="Z10" s="57">
        <v>0</v>
      </c>
      <c r="AA10" s="57">
        <v>0</v>
      </c>
      <c r="AB10" s="45"/>
      <c r="AC10" s="57">
        <v>0</v>
      </c>
      <c r="AD10" s="45"/>
      <c r="AE10" s="45"/>
      <c r="AF10" s="49">
        <v>45534</v>
      </c>
    </row>
    <row r="11" spans="1:32" x14ac:dyDescent="0.35">
      <c r="A11" s="47">
        <v>800179870</v>
      </c>
      <c r="B11" s="48" t="s">
        <v>12</v>
      </c>
      <c r="C11" s="45"/>
      <c r="D11" s="45">
        <v>1134842</v>
      </c>
      <c r="E11" s="45" t="s">
        <v>38</v>
      </c>
      <c r="F11" s="49">
        <v>45241</v>
      </c>
      <c r="G11" s="49">
        <v>45272</v>
      </c>
      <c r="H11" s="49">
        <v>45394.492655173613</v>
      </c>
      <c r="I11" s="57">
        <v>1980418</v>
      </c>
      <c r="J11" s="57">
        <v>1980418</v>
      </c>
      <c r="K11" s="47" t="s">
        <v>13</v>
      </c>
      <c r="L11" s="47" t="s">
        <v>14</v>
      </c>
      <c r="M11" s="45" t="s">
        <v>24</v>
      </c>
      <c r="N11" s="45"/>
      <c r="O11" s="45" t="s">
        <v>77</v>
      </c>
      <c r="P11" s="45" t="s">
        <v>47</v>
      </c>
      <c r="Q11" s="45" t="b">
        <v>0</v>
      </c>
      <c r="R11" s="57">
        <v>1980418</v>
      </c>
      <c r="S11" s="57">
        <v>0</v>
      </c>
      <c r="T11" s="57">
        <v>0</v>
      </c>
      <c r="U11" s="57"/>
      <c r="V11" s="57">
        <v>1980418</v>
      </c>
      <c r="W11" s="57">
        <v>251900</v>
      </c>
      <c r="X11" s="57">
        <v>0</v>
      </c>
      <c r="Y11" s="57">
        <v>0</v>
      </c>
      <c r="Z11" s="57">
        <v>1728518</v>
      </c>
      <c r="AA11" s="57">
        <v>1728518</v>
      </c>
      <c r="AB11" s="45">
        <v>1222503870</v>
      </c>
      <c r="AC11" s="57">
        <v>0</v>
      </c>
      <c r="AD11" s="45"/>
      <c r="AE11" s="45"/>
      <c r="AF11" s="49">
        <v>45534</v>
      </c>
    </row>
    <row r="12" spans="1:32" x14ac:dyDescent="0.35">
      <c r="A12" s="47">
        <v>800179870</v>
      </c>
      <c r="B12" s="48" t="s">
        <v>12</v>
      </c>
      <c r="C12" s="45"/>
      <c r="D12" s="45">
        <v>1154550</v>
      </c>
      <c r="E12" s="45" t="s">
        <v>39</v>
      </c>
      <c r="F12" s="49">
        <v>45400</v>
      </c>
      <c r="G12" s="49">
        <v>45420</v>
      </c>
      <c r="H12" s="49">
        <v>45420.426256446757</v>
      </c>
      <c r="I12" s="57">
        <v>1853314</v>
      </c>
      <c r="J12" s="57">
        <v>1853314</v>
      </c>
      <c r="K12" s="47" t="s">
        <v>13</v>
      </c>
      <c r="L12" s="47" t="s">
        <v>14</v>
      </c>
      <c r="M12" s="45" t="s">
        <v>24</v>
      </c>
      <c r="N12" s="45"/>
      <c r="O12" s="45" t="s">
        <v>76</v>
      </c>
      <c r="P12" s="45" t="s">
        <v>46</v>
      </c>
      <c r="Q12" s="45" t="b">
        <v>0</v>
      </c>
      <c r="R12" s="57">
        <v>0</v>
      </c>
      <c r="S12" s="57">
        <v>1853314</v>
      </c>
      <c r="T12" s="57">
        <v>0</v>
      </c>
      <c r="U12" s="66" t="s">
        <v>71</v>
      </c>
      <c r="V12" s="57">
        <v>0</v>
      </c>
      <c r="W12" s="57">
        <v>0</v>
      </c>
      <c r="X12" s="57">
        <v>0</v>
      </c>
      <c r="Y12" s="57">
        <v>0</v>
      </c>
      <c r="Z12" s="57">
        <v>0</v>
      </c>
      <c r="AA12" s="57">
        <v>0</v>
      </c>
      <c r="AB12" s="45"/>
      <c r="AC12" s="57">
        <v>0</v>
      </c>
      <c r="AD12" s="45"/>
      <c r="AE12" s="45"/>
      <c r="AF12" s="49">
        <v>45534</v>
      </c>
    </row>
    <row r="13" spans="1:32" x14ac:dyDescent="0.35">
      <c r="A13" s="47">
        <v>800179870</v>
      </c>
      <c r="B13" s="48" t="s">
        <v>12</v>
      </c>
      <c r="C13" s="45"/>
      <c r="D13" s="45">
        <v>1154736</v>
      </c>
      <c r="E13" s="45" t="s">
        <v>40</v>
      </c>
      <c r="F13" s="49">
        <v>45400</v>
      </c>
      <c r="G13" s="49">
        <v>45420</v>
      </c>
      <c r="H13" s="49">
        <v>45420.428364432868</v>
      </c>
      <c r="I13" s="57">
        <v>3825983</v>
      </c>
      <c r="J13" s="57">
        <v>3825983</v>
      </c>
      <c r="K13" s="47" t="s">
        <v>13</v>
      </c>
      <c r="L13" s="47" t="s">
        <v>14</v>
      </c>
      <c r="M13" s="45" t="s">
        <v>24</v>
      </c>
      <c r="N13" s="45"/>
      <c r="O13" s="45" t="s">
        <v>76</v>
      </c>
      <c r="P13" s="45" t="s">
        <v>46</v>
      </c>
      <c r="Q13" s="45" t="b">
        <v>0</v>
      </c>
      <c r="R13" s="57">
        <v>0</v>
      </c>
      <c r="S13" s="57">
        <v>3825983</v>
      </c>
      <c r="T13" s="57">
        <v>0</v>
      </c>
      <c r="U13" s="66" t="s">
        <v>72</v>
      </c>
      <c r="V13" s="57">
        <v>0</v>
      </c>
      <c r="W13" s="57">
        <v>0</v>
      </c>
      <c r="X13" s="57">
        <v>0</v>
      </c>
      <c r="Y13" s="57">
        <v>0</v>
      </c>
      <c r="Z13" s="57">
        <v>0</v>
      </c>
      <c r="AA13" s="57">
        <v>0</v>
      </c>
      <c r="AB13" s="45"/>
      <c r="AC13" s="57">
        <v>0</v>
      </c>
      <c r="AD13" s="45"/>
      <c r="AE13" s="45"/>
      <c r="AF13" s="49">
        <v>45534</v>
      </c>
    </row>
    <row r="14" spans="1:32" x14ac:dyDescent="0.35">
      <c r="A14" s="47">
        <v>800179870</v>
      </c>
      <c r="B14" s="48" t="s">
        <v>12</v>
      </c>
      <c r="C14" s="45"/>
      <c r="D14" s="45">
        <v>1158425</v>
      </c>
      <c r="E14" s="45" t="s">
        <v>41</v>
      </c>
      <c r="F14" s="49">
        <v>45433</v>
      </c>
      <c r="G14" s="49">
        <v>45455</v>
      </c>
      <c r="H14" s="49">
        <v>45455.430083217594</v>
      </c>
      <c r="I14" s="57">
        <v>3404380</v>
      </c>
      <c r="J14" s="57">
        <v>3404380</v>
      </c>
      <c r="K14" s="47" t="s">
        <v>13</v>
      </c>
      <c r="L14" s="47" t="s">
        <v>14</v>
      </c>
      <c r="M14" s="45" t="s">
        <v>24</v>
      </c>
      <c r="N14" s="45"/>
      <c r="O14" s="45" t="s">
        <v>76</v>
      </c>
      <c r="P14" s="45" t="s">
        <v>46</v>
      </c>
      <c r="Q14" s="45" t="b">
        <v>0</v>
      </c>
      <c r="R14" s="57">
        <v>0</v>
      </c>
      <c r="S14" s="57">
        <v>3404380</v>
      </c>
      <c r="T14" s="57">
        <v>0</v>
      </c>
      <c r="U14" s="67" t="s">
        <v>73</v>
      </c>
      <c r="V14" s="57">
        <v>0</v>
      </c>
      <c r="W14" s="57">
        <v>0</v>
      </c>
      <c r="X14" s="57">
        <v>0</v>
      </c>
      <c r="Y14" s="57">
        <v>0</v>
      </c>
      <c r="Z14" s="57">
        <v>0</v>
      </c>
      <c r="AA14" s="57">
        <v>0</v>
      </c>
      <c r="AB14" s="45"/>
      <c r="AC14" s="57">
        <v>0</v>
      </c>
      <c r="AD14" s="45"/>
      <c r="AE14" s="45"/>
      <c r="AF14" s="49">
        <v>45534</v>
      </c>
    </row>
    <row r="15" spans="1:32" x14ac:dyDescent="0.35">
      <c r="A15" s="47">
        <v>800179870</v>
      </c>
      <c r="B15" s="48" t="s">
        <v>12</v>
      </c>
      <c r="C15" s="45"/>
      <c r="D15" s="45">
        <v>1069381</v>
      </c>
      <c r="E15" s="45" t="s">
        <v>42</v>
      </c>
      <c r="F15" s="49">
        <v>44744</v>
      </c>
      <c r="G15" s="49">
        <v>44791</v>
      </c>
      <c r="H15" s="49">
        <v>45414.291666666664</v>
      </c>
      <c r="I15" s="57">
        <v>5003700</v>
      </c>
      <c r="J15" s="57">
        <v>150000</v>
      </c>
      <c r="K15" s="47" t="s">
        <v>13</v>
      </c>
      <c r="L15" s="47" t="s">
        <v>14</v>
      </c>
      <c r="M15" s="45" t="s">
        <v>25</v>
      </c>
      <c r="N15" s="45"/>
      <c r="O15" s="45" t="s">
        <v>79</v>
      </c>
      <c r="P15" s="45" t="s">
        <v>45</v>
      </c>
      <c r="Q15" s="45" t="b">
        <v>0</v>
      </c>
      <c r="R15" s="57">
        <v>5003700</v>
      </c>
      <c r="S15" s="57">
        <v>0</v>
      </c>
      <c r="T15" s="57">
        <v>150000</v>
      </c>
      <c r="U15" s="57" t="s">
        <v>82</v>
      </c>
      <c r="V15" s="57">
        <v>5003700</v>
      </c>
      <c r="W15" s="57">
        <v>0</v>
      </c>
      <c r="X15" s="57">
        <v>0</v>
      </c>
      <c r="Y15" s="57">
        <v>0</v>
      </c>
      <c r="Z15" s="57">
        <v>4853700</v>
      </c>
      <c r="AA15" s="57">
        <v>0</v>
      </c>
      <c r="AB15" s="45"/>
      <c r="AC15" s="57">
        <v>4853700</v>
      </c>
      <c r="AD15" s="45">
        <v>4800064277</v>
      </c>
      <c r="AE15" s="45" t="s">
        <v>65</v>
      </c>
      <c r="AF15" s="49">
        <v>45534</v>
      </c>
    </row>
    <row r="16" spans="1:32" x14ac:dyDescent="0.35">
      <c r="A16" s="47">
        <v>800179870</v>
      </c>
      <c r="B16" s="48" t="s">
        <v>12</v>
      </c>
      <c r="C16" s="45"/>
      <c r="D16" s="45">
        <v>1101447</v>
      </c>
      <c r="E16" s="45" t="s">
        <v>43</v>
      </c>
      <c r="F16" s="49">
        <v>44966</v>
      </c>
      <c r="G16" s="49">
        <v>44996</v>
      </c>
      <c r="H16" s="49">
        <v>45414.291666666664</v>
      </c>
      <c r="I16" s="57">
        <v>3832154</v>
      </c>
      <c r="J16" s="57">
        <v>3832154</v>
      </c>
      <c r="K16" s="47" t="s">
        <v>13</v>
      </c>
      <c r="L16" s="47" t="s">
        <v>14</v>
      </c>
      <c r="M16" s="45" t="s">
        <v>25</v>
      </c>
      <c r="N16" s="45"/>
      <c r="O16" s="45" t="s">
        <v>76</v>
      </c>
      <c r="P16" s="45" t="s">
        <v>46</v>
      </c>
      <c r="Q16" s="45" t="b">
        <v>0</v>
      </c>
      <c r="R16" s="57">
        <v>3832154</v>
      </c>
      <c r="S16" s="57">
        <v>3832154</v>
      </c>
      <c r="T16" s="57">
        <v>0</v>
      </c>
      <c r="U16" s="67" t="s">
        <v>74</v>
      </c>
      <c r="V16" s="57">
        <v>3832154</v>
      </c>
      <c r="W16" s="57">
        <v>0</v>
      </c>
      <c r="X16" s="57">
        <v>0</v>
      </c>
      <c r="Y16" s="57">
        <v>0</v>
      </c>
      <c r="Z16" s="57">
        <v>0</v>
      </c>
      <c r="AA16" s="57">
        <v>0</v>
      </c>
      <c r="AB16" s="45"/>
      <c r="AC16" s="57">
        <v>0</v>
      </c>
      <c r="AD16" s="45"/>
      <c r="AE16" s="45"/>
      <c r="AF16" s="49">
        <v>45534</v>
      </c>
    </row>
    <row r="17" spans="1:32" x14ac:dyDescent="0.35">
      <c r="A17" s="47">
        <v>800179870</v>
      </c>
      <c r="B17" s="48" t="s">
        <v>12</v>
      </c>
      <c r="C17" s="45"/>
      <c r="D17" s="45">
        <v>1165185</v>
      </c>
      <c r="E17" s="45" t="s">
        <v>44</v>
      </c>
      <c r="F17" s="49">
        <v>45487</v>
      </c>
      <c r="G17" s="49">
        <v>45512</v>
      </c>
      <c r="H17" s="49">
        <v>45512.534109641201</v>
      </c>
      <c r="I17" s="57">
        <v>6959528</v>
      </c>
      <c r="J17" s="57">
        <v>6959528</v>
      </c>
      <c r="K17" s="47" t="s">
        <v>13</v>
      </c>
      <c r="L17" s="47" t="s">
        <v>14</v>
      </c>
      <c r="M17" s="45" t="s">
        <v>25</v>
      </c>
      <c r="N17" s="45"/>
      <c r="O17" s="45" t="s">
        <v>76</v>
      </c>
      <c r="P17" s="45" t="s">
        <v>46</v>
      </c>
      <c r="Q17" s="45" t="b">
        <v>0</v>
      </c>
      <c r="R17" s="57">
        <v>0</v>
      </c>
      <c r="S17" s="57">
        <v>6959528</v>
      </c>
      <c r="T17" s="57">
        <v>0</v>
      </c>
      <c r="U17" s="66" t="s">
        <v>75</v>
      </c>
      <c r="V17" s="57">
        <v>0</v>
      </c>
      <c r="W17" s="57">
        <v>0</v>
      </c>
      <c r="X17" s="57">
        <v>0</v>
      </c>
      <c r="Y17" s="57">
        <v>0</v>
      </c>
      <c r="Z17" s="57">
        <v>0</v>
      </c>
      <c r="AA17" s="57">
        <v>0</v>
      </c>
      <c r="AB17" s="45"/>
      <c r="AC17" s="57">
        <v>0</v>
      </c>
      <c r="AD17" s="45"/>
      <c r="AE17" s="45"/>
      <c r="AF17" s="49">
        <v>45534</v>
      </c>
    </row>
  </sheetData>
  <dataValidations count="1">
    <dataValidation type="whole" operator="greaterThan" allowBlank="1" showInputMessage="1" showErrorMessage="1" errorTitle="DATO ERRADO" error="El valor debe ser diferente de cero" sqref="I2:J2">
      <formula1>1</formula1>
      <formula2>0</formula2>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E23" sqref="E23"/>
    </sheetView>
  </sheetViews>
  <sheetFormatPr baseColWidth="10" defaultRowHeight="12.5" x14ac:dyDescent="0.25"/>
  <cols>
    <col min="1" max="1" width="1" style="78" customWidth="1"/>
    <col min="2" max="2" width="7.81640625" style="78" customWidth="1"/>
    <col min="3" max="3" width="17.54296875" style="78" customWidth="1"/>
    <col min="4" max="4" width="11.54296875" style="78" customWidth="1"/>
    <col min="5" max="6" width="11.453125" style="78" customWidth="1"/>
    <col min="7" max="7" width="8.1796875" style="78" customWidth="1"/>
    <col min="8" max="8" width="20.81640625" style="78" customWidth="1"/>
    <col min="9" max="9" width="25.453125" style="78" customWidth="1"/>
    <col min="10" max="10" width="12.453125" style="78" customWidth="1"/>
    <col min="11" max="11" width="1.7265625" style="78" customWidth="1"/>
    <col min="12" max="12" width="8.7265625" style="78" customWidth="1"/>
    <col min="13" max="13" width="16.54296875" style="107" bestFit="1" customWidth="1"/>
    <col min="14" max="14" width="13.81640625" style="78" bestFit="1" customWidth="1"/>
    <col min="15" max="15" width="7.453125" style="78" bestFit="1" customWidth="1"/>
    <col min="16" max="16" width="13.26953125" style="78" bestFit="1" customWidth="1"/>
    <col min="17" max="225" width="10.90625" style="78"/>
    <col min="226" max="226" width="4.453125" style="78" customWidth="1"/>
    <col min="227" max="227" width="10.90625" style="78"/>
    <col min="228" max="228" width="17.54296875" style="78" customWidth="1"/>
    <col min="229" max="229" width="11.54296875" style="78" customWidth="1"/>
    <col min="230" max="233" width="10.90625" style="78"/>
    <col min="234" max="234" width="22.54296875" style="78" customWidth="1"/>
    <col min="235" max="235" width="14" style="78" customWidth="1"/>
    <col min="236" max="236" width="1.7265625" style="78" customWidth="1"/>
    <col min="237" max="481" width="10.90625" style="78"/>
    <col min="482" max="482" width="4.453125" style="78" customWidth="1"/>
    <col min="483" max="483" width="10.90625" style="78"/>
    <col min="484" max="484" width="17.54296875" style="78" customWidth="1"/>
    <col min="485" max="485" width="11.54296875" style="78" customWidth="1"/>
    <col min="486" max="489" width="10.90625" style="78"/>
    <col min="490" max="490" width="22.54296875" style="78" customWidth="1"/>
    <col min="491" max="491" width="14" style="78" customWidth="1"/>
    <col min="492" max="492" width="1.7265625" style="78" customWidth="1"/>
    <col min="493" max="737" width="10.90625" style="78"/>
    <col min="738" max="738" width="4.453125" style="78" customWidth="1"/>
    <col min="739" max="739" width="10.90625" style="78"/>
    <col min="740" max="740" width="17.54296875" style="78" customWidth="1"/>
    <col min="741" max="741" width="11.54296875" style="78" customWidth="1"/>
    <col min="742" max="745" width="10.90625" style="78"/>
    <col min="746" max="746" width="22.54296875" style="78" customWidth="1"/>
    <col min="747" max="747" width="14" style="78" customWidth="1"/>
    <col min="748" max="748" width="1.7265625" style="78" customWidth="1"/>
    <col min="749" max="993" width="10.90625" style="78"/>
    <col min="994" max="994" width="4.453125" style="78" customWidth="1"/>
    <col min="995" max="995" width="10.90625" style="78"/>
    <col min="996" max="996" width="17.54296875" style="78" customWidth="1"/>
    <col min="997" max="997" width="11.54296875" style="78" customWidth="1"/>
    <col min="998" max="1001" width="10.90625" style="78"/>
    <col min="1002" max="1002" width="22.54296875" style="78" customWidth="1"/>
    <col min="1003" max="1003" width="14" style="78" customWidth="1"/>
    <col min="1004" max="1004" width="1.7265625" style="78" customWidth="1"/>
    <col min="1005" max="1249" width="10.90625" style="78"/>
    <col min="1250" max="1250" width="4.453125" style="78" customWidth="1"/>
    <col min="1251" max="1251" width="10.90625" style="78"/>
    <col min="1252" max="1252" width="17.54296875" style="78" customWidth="1"/>
    <col min="1253" max="1253" width="11.54296875" style="78" customWidth="1"/>
    <col min="1254" max="1257" width="10.90625" style="78"/>
    <col min="1258" max="1258" width="22.54296875" style="78" customWidth="1"/>
    <col min="1259" max="1259" width="14" style="78" customWidth="1"/>
    <col min="1260" max="1260" width="1.7265625" style="78" customWidth="1"/>
    <col min="1261" max="1505" width="10.90625" style="78"/>
    <col min="1506" max="1506" width="4.453125" style="78" customWidth="1"/>
    <col min="1507" max="1507" width="10.90625" style="78"/>
    <col min="1508" max="1508" width="17.54296875" style="78" customWidth="1"/>
    <col min="1509" max="1509" width="11.54296875" style="78" customWidth="1"/>
    <col min="1510" max="1513" width="10.90625" style="78"/>
    <col min="1514" max="1514" width="22.54296875" style="78" customWidth="1"/>
    <col min="1515" max="1515" width="14" style="78" customWidth="1"/>
    <col min="1516" max="1516" width="1.7265625" style="78" customWidth="1"/>
    <col min="1517" max="1761" width="10.90625" style="78"/>
    <col min="1762" max="1762" width="4.453125" style="78" customWidth="1"/>
    <col min="1763" max="1763" width="10.90625" style="78"/>
    <col min="1764" max="1764" width="17.54296875" style="78" customWidth="1"/>
    <col min="1765" max="1765" width="11.54296875" style="78" customWidth="1"/>
    <col min="1766" max="1769" width="10.90625" style="78"/>
    <col min="1770" max="1770" width="22.54296875" style="78" customWidth="1"/>
    <col min="1771" max="1771" width="14" style="78" customWidth="1"/>
    <col min="1772" max="1772" width="1.7265625" style="78" customWidth="1"/>
    <col min="1773" max="2017" width="10.90625" style="78"/>
    <col min="2018" max="2018" width="4.453125" style="78" customWidth="1"/>
    <col min="2019" max="2019" width="10.90625" style="78"/>
    <col min="2020" max="2020" width="17.54296875" style="78" customWidth="1"/>
    <col min="2021" max="2021" width="11.54296875" style="78" customWidth="1"/>
    <col min="2022" max="2025" width="10.90625" style="78"/>
    <col min="2026" max="2026" width="22.54296875" style="78" customWidth="1"/>
    <col min="2027" max="2027" width="14" style="78" customWidth="1"/>
    <col min="2028" max="2028" width="1.7265625" style="78" customWidth="1"/>
    <col min="2029" max="2273" width="10.90625" style="78"/>
    <col min="2274" max="2274" width="4.453125" style="78" customWidth="1"/>
    <col min="2275" max="2275" width="10.90625" style="78"/>
    <col min="2276" max="2276" width="17.54296875" style="78" customWidth="1"/>
    <col min="2277" max="2277" width="11.54296875" style="78" customWidth="1"/>
    <col min="2278" max="2281" width="10.90625" style="78"/>
    <col min="2282" max="2282" width="22.54296875" style="78" customWidth="1"/>
    <col min="2283" max="2283" width="14" style="78" customWidth="1"/>
    <col min="2284" max="2284" width="1.7265625" style="78" customWidth="1"/>
    <col min="2285" max="2529" width="10.90625" style="78"/>
    <col min="2530" max="2530" width="4.453125" style="78" customWidth="1"/>
    <col min="2531" max="2531" width="10.90625" style="78"/>
    <col min="2532" max="2532" width="17.54296875" style="78" customWidth="1"/>
    <col min="2533" max="2533" width="11.54296875" style="78" customWidth="1"/>
    <col min="2534" max="2537" width="10.90625" style="78"/>
    <col min="2538" max="2538" width="22.54296875" style="78" customWidth="1"/>
    <col min="2539" max="2539" width="14" style="78" customWidth="1"/>
    <col min="2540" max="2540" width="1.7265625" style="78" customWidth="1"/>
    <col min="2541" max="2785" width="10.90625" style="78"/>
    <col min="2786" max="2786" width="4.453125" style="78" customWidth="1"/>
    <col min="2787" max="2787" width="10.90625" style="78"/>
    <col min="2788" max="2788" width="17.54296875" style="78" customWidth="1"/>
    <col min="2789" max="2789" width="11.54296875" style="78" customWidth="1"/>
    <col min="2790" max="2793" width="10.90625" style="78"/>
    <col min="2794" max="2794" width="22.54296875" style="78" customWidth="1"/>
    <col min="2795" max="2795" width="14" style="78" customWidth="1"/>
    <col min="2796" max="2796" width="1.7265625" style="78" customWidth="1"/>
    <col min="2797" max="3041" width="10.90625" style="78"/>
    <col min="3042" max="3042" width="4.453125" style="78" customWidth="1"/>
    <col min="3043" max="3043" width="10.90625" style="78"/>
    <col min="3044" max="3044" width="17.54296875" style="78" customWidth="1"/>
    <col min="3045" max="3045" width="11.54296875" style="78" customWidth="1"/>
    <col min="3046" max="3049" width="10.90625" style="78"/>
    <col min="3050" max="3050" width="22.54296875" style="78" customWidth="1"/>
    <col min="3051" max="3051" width="14" style="78" customWidth="1"/>
    <col min="3052" max="3052" width="1.7265625" style="78" customWidth="1"/>
    <col min="3053" max="3297" width="10.90625" style="78"/>
    <col min="3298" max="3298" width="4.453125" style="78" customWidth="1"/>
    <col min="3299" max="3299" width="10.90625" style="78"/>
    <col min="3300" max="3300" width="17.54296875" style="78" customWidth="1"/>
    <col min="3301" max="3301" width="11.54296875" style="78" customWidth="1"/>
    <col min="3302" max="3305" width="10.90625" style="78"/>
    <col min="3306" max="3306" width="22.54296875" style="78" customWidth="1"/>
    <col min="3307" max="3307" width="14" style="78" customWidth="1"/>
    <col min="3308" max="3308" width="1.7265625" style="78" customWidth="1"/>
    <col min="3309" max="3553" width="10.90625" style="78"/>
    <col min="3554" max="3554" width="4.453125" style="78" customWidth="1"/>
    <col min="3555" max="3555" width="10.90625" style="78"/>
    <col min="3556" max="3556" width="17.54296875" style="78" customWidth="1"/>
    <col min="3557" max="3557" width="11.54296875" style="78" customWidth="1"/>
    <col min="3558" max="3561" width="10.90625" style="78"/>
    <col min="3562" max="3562" width="22.54296875" style="78" customWidth="1"/>
    <col min="3563" max="3563" width="14" style="78" customWidth="1"/>
    <col min="3564" max="3564" width="1.7265625" style="78" customWidth="1"/>
    <col min="3565" max="3809" width="10.90625" style="78"/>
    <col min="3810" max="3810" width="4.453125" style="78" customWidth="1"/>
    <col min="3811" max="3811" width="10.90625" style="78"/>
    <col min="3812" max="3812" width="17.54296875" style="78" customWidth="1"/>
    <col min="3813" max="3813" width="11.54296875" style="78" customWidth="1"/>
    <col min="3814" max="3817" width="10.90625" style="78"/>
    <col min="3818" max="3818" width="22.54296875" style="78" customWidth="1"/>
    <col min="3819" max="3819" width="14" style="78" customWidth="1"/>
    <col min="3820" max="3820" width="1.7265625" style="78" customWidth="1"/>
    <col min="3821" max="4065" width="10.90625" style="78"/>
    <col min="4066" max="4066" width="4.453125" style="78" customWidth="1"/>
    <col min="4067" max="4067" width="10.90625" style="78"/>
    <col min="4068" max="4068" width="17.54296875" style="78" customWidth="1"/>
    <col min="4069" max="4069" width="11.54296875" style="78" customWidth="1"/>
    <col min="4070" max="4073" width="10.90625" style="78"/>
    <col min="4074" max="4074" width="22.54296875" style="78" customWidth="1"/>
    <col min="4075" max="4075" width="14" style="78" customWidth="1"/>
    <col min="4076" max="4076" width="1.7265625" style="78" customWidth="1"/>
    <col min="4077" max="4321" width="10.90625" style="78"/>
    <col min="4322" max="4322" width="4.453125" style="78" customWidth="1"/>
    <col min="4323" max="4323" width="10.90625" style="78"/>
    <col min="4324" max="4324" width="17.54296875" style="78" customWidth="1"/>
    <col min="4325" max="4325" width="11.54296875" style="78" customWidth="1"/>
    <col min="4326" max="4329" width="10.90625" style="78"/>
    <col min="4330" max="4330" width="22.54296875" style="78" customWidth="1"/>
    <col min="4331" max="4331" width="14" style="78" customWidth="1"/>
    <col min="4332" max="4332" width="1.7265625" style="78" customWidth="1"/>
    <col min="4333" max="4577" width="10.90625" style="78"/>
    <col min="4578" max="4578" width="4.453125" style="78" customWidth="1"/>
    <col min="4579" max="4579" width="10.90625" style="78"/>
    <col min="4580" max="4580" width="17.54296875" style="78" customWidth="1"/>
    <col min="4581" max="4581" width="11.54296875" style="78" customWidth="1"/>
    <col min="4582" max="4585" width="10.90625" style="78"/>
    <col min="4586" max="4586" width="22.54296875" style="78" customWidth="1"/>
    <col min="4587" max="4587" width="14" style="78" customWidth="1"/>
    <col min="4588" max="4588" width="1.7265625" style="78" customWidth="1"/>
    <col min="4589" max="4833" width="10.90625" style="78"/>
    <col min="4834" max="4834" width="4.453125" style="78" customWidth="1"/>
    <col min="4835" max="4835" width="10.90625" style="78"/>
    <col min="4836" max="4836" width="17.54296875" style="78" customWidth="1"/>
    <col min="4837" max="4837" width="11.54296875" style="78" customWidth="1"/>
    <col min="4838" max="4841" width="10.90625" style="78"/>
    <col min="4842" max="4842" width="22.54296875" style="78" customWidth="1"/>
    <col min="4843" max="4843" width="14" style="78" customWidth="1"/>
    <col min="4844" max="4844" width="1.7265625" style="78" customWidth="1"/>
    <col min="4845" max="5089" width="10.90625" style="78"/>
    <col min="5090" max="5090" width="4.453125" style="78" customWidth="1"/>
    <col min="5091" max="5091" width="10.90625" style="78"/>
    <col min="5092" max="5092" width="17.54296875" style="78" customWidth="1"/>
    <col min="5093" max="5093" width="11.54296875" style="78" customWidth="1"/>
    <col min="5094" max="5097" width="10.90625" style="78"/>
    <col min="5098" max="5098" width="22.54296875" style="78" customWidth="1"/>
    <col min="5099" max="5099" width="14" style="78" customWidth="1"/>
    <col min="5100" max="5100" width="1.7265625" style="78" customWidth="1"/>
    <col min="5101" max="5345" width="10.90625" style="78"/>
    <col min="5346" max="5346" width="4.453125" style="78" customWidth="1"/>
    <col min="5347" max="5347" width="10.90625" style="78"/>
    <col min="5348" max="5348" width="17.54296875" style="78" customWidth="1"/>
    <col min="5349" max="5349" width="11.54296875" style="78" customWidth="1"/>
    <col min="5350" max="5353" width="10.90625" style="78"/>
    <col min="5354" max="5354" width="22.54296875" style="78" customWidth="1"/>
    <col min="5355" max="5355" width="14" style="78" customWidth="1"/>
    <col min="5356" max="5356" width="1.7265625" style="78" customWidth="1"/>
    <col min="5357" max="5601" width="10.90625" style="78"/>
    <col min="5602" max="5602" width="4.453125" style="78" customWidth="1"/>
    <col min="5603" max="5603" width="10.90625" style="78"/>
    <col min="5604" max="5604" width="17.54296875" style="78" customWidth="1"/>
    <col min="5605" max="5605" width="11.54296875" style="78" customWidth="1"/>
    <col min="5606" max="5609" width="10.90625" style="78"/>
    <col min="5610" max="5610" width="22.54296875" style="78" customWidth="1"/>
    <col min="5611" max="5611" width="14" style="78" customWidth="1"/>
    <col min="5612" max="5612" width="1.7265625" style="78" customWidth="1"/>
    <col min="5613" max="5857" width="10.90625" style="78"/>
    <col min="5858" max="5858" width="4.453125" style="78" customWidth="1"/>
    <col min="5859" max="5859" width="10.90625" style="78"/>
    <col min="5860" max="5860" width="17.54296875" style="78" customWidth="1"/>
    <col min="5861" max="5861" width="11.54296875" style="78" customWidth="1"/>
    <col min="5862" max="5865" width="10.90625" style="78"/>
    <col min="5866" max="5866" width="22.54296875" style="78" customWidth="1"/>
    <col min="5867" max="5867" width="14" style="78" customWidth="1"/>
    <col min="5868" max="5868" width="1.7265625" style="78" customWidth="1"/>
    <col min="5869" max="6113" width="10.90625" style="78"/>
    <col min="6114" max="6114" width="4.453125" style="78" customWidth="1"/>
    <col min="6115" max="6115" width="10.90625" style="78"/>
    <col min="6116" max="6116" width="17.54296875" style="78" customWidth="1"/>
    <col min="6117" max="6117" width="11.54296875" style="78" customWidth="1"/>
    <col min="6118" max="6121" width="10.90625" style="78"/>
    <col min="6122" max="6122" width="22.54296875" style="78" customWidth="1"/>
    <col min="6123" max="6123" width="14" style="78" customWidth="1"/>
    <col min="6124" max="6124" width="1.7265625" style="78" customWidth="1"/>
    <col min="6125" max="6369" width="10.90625" style="78"/>
    <col min="6370" max="6370" width="4.453125" style="78" customWidth="1"/>
    <col min="6371" max="6371" width="10.90625" style="78"/>
    <col min="6372" max="6372" width="17.54296875" style="78" customWidth="1"/>
    <col min="6373" max="6373" width="11.54296875" style="78" customWidth="1"/>
    <col min="6374" max="6377" width="10.90625" style="78"/>
    <col min="6378" max="6378" width="22.54296875" style="78" customWidth="1"/>
    <col min="6379" max="6379" width="14" style="78" customWidth="1"/>
    <col min="6380" max="6380" width="1.7265625" style="78" customWidth="1"/>
    <col min="6381" max="6625" width="10.90625" style="78"/>
    <col min="6626" max="6626" width="4.453125" style="78" customWidth="1"/>
    <col min="6627" max="6627" width="10.90625" style="78"/>
    <col min="6628" max="6628" width="17.54296875" style="78" customWidth="1"/>
    <col min="6629" max="6629" width="11.54296875" style="78" customWidth="1"/>
    <col min="6630" max="6633" width="10.90625" style="78"/>
    <col min="6634" max="6634" width="22.54296875" style="78" customWidth="1"/>
    <col min="6635" max="6635" width="14" style="78" customWidth="1"/>
    <col min="6636" max="6636" width="1.7265625" style="78" customWidth="1"/>
    <col min="6637" max="6881" width="10.90625" style="78"/>
    <col min="6882" max="6882" width="4.453125" style="78" customWidth="1"/>
    <col min="6883" max="6883" width="10.90625" style="78"/>
    <col min="6884" max="6884" width="17.54296875" style="78" customWidth="1"/>
    <col min="6885" max="6885" width="11.54296875" style="78" customWidth="1"/>
    <col min="6886" max="6889" width="10.90625" style="78"/>
    <col min="6890" max="6890" width="22.54296875" style="78" customWidth="1"/>
    <col min="6891" max="6891" width="14" style="78" customWidth="1"/>
    <col min="6892" max="6892" width="1.7265625" style="78" customWidth="1"/>
    <col min="6893" max="7137" width="10.90625" style="78"/>
    <col min="7138" max="7138" width="4.453125" style="78" customWidth="1"/>
    <col min="7139" max="7139" width="10.90625" style="78"/>
    <col min="7140" max="7140" width="17.54296875" style="78" customWidth="1"/>
    <col min="7141" max="7141" width="11.54296875" style="78" customWidth="1"/>
    <col min="7142" max="7145" width="10.90625" style="78"/>
    <col min="7146" max="7146" width="22.54296875" style="78" customWidth="1"/>
    <col min="7147" max="7147" width="14" style="78" customWidth="1"/>
    <col min="7148" max="7148" width="1.7265625" style="78" customWidth="1"/>
    <col min="7149" max="7393" width="10.90625" style="78"/>
    <col min="7394" max="7394" width="4.453125" style="78" customWidth="1"/>
    <col min="7395" max="7395" width="10.90625" style="78"/>
    <col min="7396" max="7396" width="17.54296875" style="78" customWidth="1"/>
    <col min="7397" max="7397" width="11.54296875" style="78" customWidth="1"/>
    <col min="7398" max="7401" width="10.90625" style="78"/>
    <col min="7402" max="7402" width="22.54296875" style="78" customWidth="1"/>
    <col min="7403" max="7403" width="14" style="78" customWidth="1"/>
    <col min="7404" max="7404" width="1.7265625" style="78" customWidth="1"/>
    <col min="7405" max="7649" width="10.90625" style="78"/>
    <col min="7650" max="7650" width="4.453125" style="78" customWidth="1"/>
    <col min="7651" max="7651" width="10.90625" style="78"/>
    <col min="7652" max="7652" width="17.54296875" style="78" customWidth="1"/>
    <col min="7653" max="7653" width="11.54296875" style="78" customWidth="1"/>
    <col min="7654" max="7657" width="10.90625" style="78"/>
    <col min="7658" max="7658" width="22.54296875" style="78" customWidth="1"/>
    <col min="7659" max="7659" width="14" style="78" customWidth="1"/>
    <col min="7660" max="7660" width="1.7265625" style="78" customWidth="1"/>
    <col min="7661" max="7905" width="10.90625" style="78"/>
    <col min="7906" max="7906" width="4.453125" style="78" customWidth="1"/>
    <col min="7907" max="7907" width="10.90625" style="78"/>
    <col min="7908" max="7908" width="17.54296875" style="78" customWidth="1"/>
    <col min="7909" max="7909" width="11.54296875" style="78" customWidth="1"/>
    <col min="7910" max="7913" width="10.90625" style="78"/>
    <col min="7914" max="7914" width="22.54296875" style="78" customWidth="1"/>
    <col min="7915" max="7915" width="14" style="78" customWidth="1"/>
    <col min="7916" max="7916" width="1.7265625" style="78" customWidth="1"/>
    <col min="7917" max="8161" width="10.90625" style="78"/>
    <col min="8162" max="8162" width="4.453125" style="78" customWidth="1"/>
    <col min="8163" max="8163" width="10.90625" style="78"/>
    <col min="8164" max="8164" width="17.54296875" style="78" customWidth="1"/>
    <col min="8165" max="8165" width="11.54296875" style="78" customWidth="1"/>
    <col min="8166" max="8169" width="10.90625" style="78"/>
    <col min="8170" max="8170" width="22.54296875" style="78" customWidth="1"/>
    <col min="8171" max="8171" width="14" style="78" customWidth="1"/>
    <col min="8172" max="8172" width="1.7265625" style="78" customWidth="1"/>
    <col min="8173" max="8417" width="10.90625" style="78"/>
    <col min="8418" max="8418" width="4.453125" style="78" customWidth="1"/>
    <col min="8419" max="8419" width="10.90625" style="78"/>
    <col min="8420" max="8420" width="17.54296875" style="78" customWidth="1"/>
    <col min="8421" max="8421" width="11.54296875" style="78" customWidth="1"/>
    <col min="8422" max="8425" width="10.90625" style="78"/>
    <col min="8426" max="8426" width="22.54296875" style="78" customWidth="1"/>
    <col min="8427" max="8427" width="14" style="78" customWidth="1"/>
    <col min="8428" max="8428" width="1.7265625" style="78" customWidth="1"/>
    <col min="8429" max="8673" width="10.90625" style="78"/>
    <col min="8674" max="8674" width="4.453125" style="78" customWidth="1"/>
    <col min="8675" max="8675" width="10.90625" style="78"/>
    <col min="8676" max="8676" width="17.54296875" style="78" customWidth="1"/>
    <col min="8677" max="8677" width="11.54296875" style="78" customWidth="1"/>
    <col min="8678" max="8681" width="10.90625" style="78"/>
    <col min="8682" max="8682" width="22.54296875" style="78" customWidth="1"/>
    <col min="8683" max="8683" width="14" style="78" customWidth="1"/>
    <col min="8684" max="8684" width="1.7265625" style="78" customWidth="1"/>
    <col min="8685" max="8929" width="10.90625" style="78"/>
    <col min="8930" max="8930" width="4.453125" style="78" customWidth="1"/>
    <col min="8931" max="8931" width="10.90625" style="78"/>
    <col min="8932" max="8932" width="17.54296875" style="78" customWidth="1"/>
    <col min="8933" max="8933" width="11.54296875" style="78" customWidth="1"/>
    <col min="8934" max="8937" width="10.90625" style="78"/>
    <col min="8938" max="8938" width="22.54296875" style="78" customWidth="1"/>
    <col min="8939" max="8939" width="14" style="78" customWidth="1"/>
    <col min="8940" max="8940" width="1.7265625" style="78" customWidth="1"/>
    <col min="8941" max="9185" width="10.90625" style="78"/>
    <col min="9186" max="9186" width="4.453125" style="78" customWidth="1"/>
    <col min="9187" max="9187" width="10.90625" style="78"/>
    <col min="9188" max="9188" width="17.54296875" style="78" customWidth="1"/>
    <col min="9189" max="9189" width="11.54296875" style="78" customWidth="1"/>
    <col min="9190" max="9193" width="10.90625" style="78"/>
    <col min="9194" max="9194" width="22.54296875" style="78" customWidth="1"/>
    <col min="9195" max="9195" width="14" style="78" customWidth="1"/>
    <col min="9196" max="9196" width="1.7265625" style="78" customWidth="1"/>
    <col min="9197" max="9441" width="10.90625" style="78"/>
    <col min="9442" max="9442" width="4.453125" style="78" customWidth="1"/>
    <col min="9443" max="9443" width="10.90625" style="78"/>
    <col min="9444" max="9444" width="17.54296875" style="78" customWidth="1"/>
    <col min="9445" max="9445" width="11.54296875" style="78" customWidth="1"/>
    <col min="9446" max="9449" width="10.90625" style="78"/>
    <col min="9450" max="9450" width="22.54296875" style="78" customWidth="1"/>
    <col min="9451" max="9451" width="14" style="78" customWidth="1"/>
    <col min="9452" max="9452" width="1.7265625" style="78" customWidth="1"/>
    <col min="9453" max="9697" width="10.90625" style="78"/>
    <col min="9698" max="9698" width="4.453125" style="78" customWidth="1"/>
    <col min="9699" max="9699" width="10.90625" style="78"/>
    <col min="9700" max="9700" width="17.54296875" style="78" customWidth="1"/>
    <col min="9701" max="9701" width="11.54296875" style="78" customWidth="1"/>
    <col min="9702" max="9705" width="10.90625" style="78"/>
    <col min="9706" max="9706" width="22.54296875" style="78" customWidth="1"/>
    <col min="9707" max="9707" width="14" style="78" customWidth="1"/>
    <col min="9708" max="9708" width="1.7265625" style="78" customWidth="1"/>
    <col min="9709" max="9953" width="10.90625" style="78"/>
    <col min="9954" max="9954" width="4.453125" style="78" customWidth="1"/>
    <col min="9955" max="9955" width="10.90625" style="78"/>
    <col min="9956" max="9956" width="17.54296875" style="78" customWidth="1"/>
    <col min="9957" max="9957" width="11.54296875" style="78" customWidth="1"/>
    <col min="9958" max="9961" width="10.90625" style="78"/>
    <col min="9962" max="9962" width="22.54296875" style="78" customWidth="1"/>
    <col min="9963" max="9963" width="14" style="78" customWidth="1"/>
    <col min="9964" max="9964" width="1.7265625" style="78" customWidth="1"/>
    <col min="9965" max="10209" width="10.90625" style="78"/>
    <col min="10210" max="10210" width="4.453125" style="78" customWidth="1"/>
    <col min="10211" max="10211" width="10.90625" style="78"/>
    <col min="10212" max="10212" width="17.54296875" style="78" customWidth="1"/>
    <col min="10213" max="10213" width="11.54296875" style="78" customWidth="1"/>
    <col min="10214" max="10217" width="10.90625" style="78"/>
    <col min="10218" max="10218" width="22.54296875" style="78" customWidth="1"/>
    <col min="10219" max="10219" width="14" style="78" customWidth="1"/>
    <col min="10220" max="10220" width="1.7265625" style="78" customWidth="1"/>
    <col min="10221" max="10465" width="10.90625" style="78"/>
    <col min="10466" max="10466" width="4.453125" style="78" customWidth="1"/>
    <col min="10467" max="10467" width="10.90625" style="78"/>
    <col min="10468" max="10468" width="17.54296875" style="78" customWidth="1"/>
    <col min="10469" max="10469" width="11.54296875" style="78" customWidth="1"/>
    <col min="10470" max="10473" width="10.90625" style="78"/>
    <col min="10474" max="10474" width="22.54296875" style="78" customWidth="1"/>
    <col min="10475" max="10475" width="14" style="78" customWidth="1"/>
    <col min="10476" max="10476" width="1.7265625" style="78" customWidth="1"/>
    <col min="10477" max="10721" width="10.90625" style="78"/>
    <col min="10722" max="10722" width="4.453125" style="78" customWidth="1"/>
    <col min="10723" max="10723" width="10.90625" style="78"/>
    <col min="10724" max="10724" width="17.54296875" style="78" customWidth="1"/>
    <col min="10725" max="10725" width="11.54296875" style="78" customWidth="1"/>
    <col min="10726" max="10729" width="10.90625" style="78"/>
    <col min="10730" max="10730" width="22.54296875" style="78" customWidth="1"/>
    <col min="10731" max="10731" width="14" style="78" customWidth="1"/>
    <col min="10732" max="10732" width="1.7265625" style="78" customWidth="1"/>
    <col min="10733" max="10977" width="10.90625" style="78"/>
    <col min="10978" max="10978" width="4.453125" style="78" customWidth="1"/>
    <col min="10979" max="10979" width="10.90625" style="78"/>
    <col min="10980" max="10980" width="17.54296875" style="78" customWidth="1"/>
    <col min="10981" max="10981" width="11.54296875" style="78" customWidth="1"/>
    <col min="10982" max="10985" width="10.90625" style="78"/>
    <col min="10986" max="10986" width="22.54296875" style="78" customWidth="1"/>
    <col min="10987" max="10987" width="14" style="78" customWidth="1"/>
    <col min="10988" max="10988" width="1.7265625" style="78" customWidth="1"/>
    <col min="10989" max="11233" width="10.90625" style="78"/>
    <col min="11234" max="11234" width="4.453125" style="78" customWidth="1"/>
    <col min="11235" max="11235" width="10.90625" style="78"/>
    <col min="11236" max="11236" width="17.54296875" style="78" customWidth="1"/>
    <col min="11237" max="11237" width="11.54296875" style="78" customWidth="1"/>
    <col min="11238" max="11241" width="10.90625" style="78"/>
    <col min="11242" max="11242" width="22.54296875" style="78" customWidth="1"/>
    <col min="11243" max="11243" width="14" style="78" customWidth="1"/>
    <col min="11244" max="11244" width="1.7265625" style="78" customWidth="1"/>
    <col min="11245" max="11489" width="10.90625" style="78"/>
    <col min="11490" max="11490" width="4.453125" style="78" customWidth="1"/>
    <col min="11491" max="11491" width="10.90625" style="78"/>
    <col min="11492" max="11492" width="17.54296875" style="78" customWidth="1"/>
    <col min="11493" max="11493" width="11.54296875" style="78" customWidth="1"/>
    <col min="11494" max="11497" width="10.90625" style="78"/>
    <col min="11498" max="11498" width="22.54296875" style="78" customWidth="1"/>
    <col min="11499" max="11499" width="14" style="78" customWidth="1"/>
    <col min="11500" max="11500" width="1.7265625" style="78" customWidth="1"/>
    <col min="11501" max="11745" width="10.90625" style="78"/>
    <col min="11746" max="11746" width="4.453125" style="78" customWidth="1"/>
    <col min="11747" max="11747" width="10.90625" style="78"/>
    <col min="11748" max="11748" width="17.54296875" style="78" customWidth="1"/>
    <col min="11749" max="11749" width="11.54296875" style="78" customWidth="1"/>
    <col min="11750" max="11753" width="10.90625" style="78"/>
    <col min="11754" max="11754" width="22.54296875" style="78" customWidth="1"/>
    <col min="11755" max="11755" width="14" style="78" customWidth="1"/>
    <col min="11756" max="11756" width="1.7265625" style="78" customWidth="1"/>
    <col min="11757" max="12001" width="10.90625" style="78"/>
    <col min="12002" max="12002" width="4.453125" style="78" customWidth="1"/>
    <col min="12003" max="12003" width="10.90625" style="78"/>
    <col min="12004" max="12004" width="17.54296875" style="78" customWidth="1"/>
    <col min="12005" max="12005" width="11.54296875" style="78" customWidth="1"/>
    <col min="12006" max="12009" width="10.90625" style="78"/>
    <col min="12010" max="12010" width="22.54296875" style="78" customWidth="1"/>
    <col min="12011" max="12011" width="14" style="78" customWidth="1"/>
    <col min="12012" max="12012" width="1.7265625" style="78" customWidth="1"/>
    <col min="12013" max="12257" width="10.90625" style="78"/>
    <col min="12258" max="12258" width="4.453125" style="78" customWidth="1"/>
    <col min="12259" max="12259" width="10.90625" style="78"/>
    <col min="12260" max="12260" width="17.54296875" style="78" customWidth="1"/>
    <col min="12261" max="12261" width="11.54296875" style="78" customWidth="1"/>
    <col min="12262" max="12265" width="10.90625" style="78"/>
    <col min="12266" max="12266" width="22.54296875" style="78" customWidth="1"/>
    <col min="12267" max="12267" width="14" style="78" customWidth="1"/>
    <col min="12268" max="12268" width="1.7265625" style="78" customWidth="1"/>
    <col min="12269" max="12513" width="10.90625" style="78"/>
    <col min="12514" max="12514" width="4.453125" style="78" customWidth="1"/>
    <col min="12515" max="12515" width="10.90625" style="78"/>
    <col min="12516" max="12516" width="17.54296875" style="78" customWidth="1"/>
    <col min="12517" max="12517" width="11.54296875" style="78" customWidth="1"/>
    <col min="12518" max="12521" width="10.90625" style="78"/>
    <col min="12522" max="12522" width="22.54296875" style="78" customWidth="1"/>
    <col min="12523" max="12523" width="14" style="78" customWidth="1"/>
    <col min="12524" max="12524" width="1.7265625" style="78" customWidth="1"/>
    <col min="12525" max="12769" width="10.90625" style="78"/>
    <col min="12770" max="12770" width="4.453125" style="78" customWidth="1"/>
    <col min="12771" max="12771" width="10.90625" style="78"/>
    <col min="12772" max="12772" width="17.54296875" style="78" customWidth="1"/>
    <col min="12773" max="12773" width="11.54296875" style="78" customWidth="1"/>
    <col min="12774" max="12777" width="10.90625" style="78"/>
    <col min="12778" max="12778" width="22.54296875" style="78" customWidth="1"/>
    <col min="12779" max="12779" width="14" style="78" customWidth="1"/>
    <col min="12780" max="12780" width="1.7265625" style="78" customWidth="1"/>
    <col min="12781" max="13025" width="10.90625" style="78"/>
    <col min="13026" max="13026" width="4.453125" style="78" customWidth="1"/>
    <col min="13027" max="13027" width="10.90625" style="78"/>
    <col min="13028" max="13028" width="17.54296875" style="78" customWidth="1"/>
    <col min="13029" max="13029" width="11.54296875" style="78" customWidth="1"/>
    <col min="13030" max="13033" width="10.90625" style="78"/>
    <col min="13034" max="13034" width="22.54296875" style="78" customWidth="1"/>
    <col min="13035" max="13035" width="14" style="78" customWidth="1"/>
    <col min="13036" max="13036" width="1.7265625" style="78" customWidth="1"/>
    <col min="13037" max="13281" width="10.90625" style="78"/>
    <col min="13282" max="13282" width="4.453125" style="78" customWidth="1"/>
    <col min="13283" max="13283" width="10.90625" style="78"/>
    <col min="13284" max="13284" width="17.54296875" style="78" customWidth="1"/>
    <col min="13285" max="13285" width="11.54296875" style="78" customWidth="1"/>
    <col min="13286" max="13289" width="10.90625" style="78"/>
    <col min="13290" max="13290" width="22.54296875" style="78" customWidth="1"/>
    <col min="13291" max="13291" width="14" style="78" customWidth="1"/>
    <col min="13292" max="13292" width="1.7265625" style="78" customWidth="1"/>
    <col min="13293" max="13537" width="10.90625" style="78"/>
    <col min="13538" max="13538" width="4.453125" style="78" customWidth="1"/>
    <col min="13539" max="13539" width="10.90625" style="78"/>
    <col min="13540" max="13540" width="17.54296875" style="78" customWidth="1"/>
    <col min="13541" max="13541" width="11.54296875" style="78" customWidth="1"/>
    <col min="13542" max="13545" width="10.90625" style="78"/>
    <col min="13546" max="13546" width="22.54296875" style="78" customWidth="1"/>
    <col min="13547" max="13547" width="14" style="78" customWidth="1"/>
    <col min="13548" max="13548" width="1.7265625" style="78" customWidth="1"/>
    <col min="13549" max="13793" width="10.90625" style="78"/>
    <col min="13794" max="13794" width="4.453125" style="78" customWidth="1"/>
    <col min="13795" max="13795" width="10.90625" style="78"/>
    <col min="13796" max="13796" width="17.54296875" style="78" customWidth="1"/>
    <col min="13797" max="13797" width="11.54296875" style="78" customWidth="1"/>
    <col min="13798" max="13801" width="10.90625" style="78"/>
    <col min="13802" max="13802" width="22.54296875" style="78" customWidth="1"/>
    <col min="13803" max="13803" width="14" style="78" customWidth="1"/>
    <col min="13804" max="13804" width="1.7265625" style="78" customWidth="1"/>
    <col min="13805" max="14049" width="10.90625" style="78"/>
    <col min="14050" max="14050" width="4.453125" style="78" customWidth="1"/>
    <col min="14051" max="14051" width="10.90625" style="78"/>
    <col min="14052" max="14052" width="17.54296875" style="78" customWidth="1"/>
    <col min="14053" max="14053" width="11.54296875" style="78" customWidth="1"/>
    <col min="14054" max="14057" width="10.90625" style="78"/>
    <col min="14058" max="14058" width="22.54296875" style="78" customWidth="1"/>
    <col min="14059" max="14059" width="14" style="78" customWidth="1"/>
    <col min="14060" max="14060" width="1.7265625" style="78" customWidth="1"/>
    <col min="14061" max="14305" width="10.90625" style="78"/>
    <col min="14306" max="14306" width="4.453125" style="78" customWidth="1"/>
    <col min="14307" max="14307" width="10.90625" style="78"/>
    <col min="14308" max="14308" width="17.54296875" style="78" customWidth="1"/>
    <col min="14309" max="14309" width="11.54296875" style="78" customWidth="1"/>
    <col min="14310" max="14313" width="10.90625" style="78"/>
    <col min="14314" max="14314" width="22.54296875" style="78" customWidth="1"/>
    <col min="14315" max="14315" width="14" style="78" customWidth="1"/>
    <col min="14316" max="14316" width="1.7265625" style="78" customWidth="1"/>
    <col min="14317" max="14561" width="10.90625" style="78"/>
    <col min="14562" max="14562" width="4.453125" style="78" customWidth="1"/>
    <col min="14563" max="14563" width="10.90625" style="78"/>
    <col min="14564" max="14564" width="17.54296875" style="78" customWidth="1"/>
    <col min="14565" max="14565" width="11.54296875" style="78" customWidth="1"/>
    <col min="14566" max="14569" width="10.90625" style="78"/>
    <col min="14570" max="14570" width="22.54296875" style="78" customWidth="1"/>
    <col min="14571" max="14571" width="14" style="78" customWidth="1"/>
    <col min="14572" max="14572" width="1.7265625" style="78" customWidth="1"/>
    <col min="14573" max="14817" width="10.90625" style="78"/>
    <col min="14818" max="14818" width="4.453125" style="78" customWidth="1"/>
    <col min="14819" max="14819" width="10.90625" style="78"/>
    <col min="14820" max="14820" width="17.54296875" style="78" customWidth="1"/>
    <col min="14821" max="14821" width="11.54296875" style="78" customWidth="1"/>
    <col min="14822" max="14825" width="10.90625" style="78"/>
    <col min="14826" max="14826" width="22.54296875" style="78" customWidth="1"/>
    <col min="14827" max="14827" width="14" style="78" customWidth="1"/>
    <col min="14828" max="14828" width="1.7265625" style="78" customWidth="1"/>
    <col min="14829" max="15073" width="10.90625" style="78"/>
    <col min="15074" max="15074" width="4.453125" style="78" customWidth="1"/>
    <col min="15075" max="15075" width="10.90625" style="78"/>
    <col min="15076" max="15076" width="17.54296875" style="78" customWidth="1"/>
    <col min="15077" max="15077" width="11.54296875" style="78" customWidth="1"/>
    <col min="15078" max="15081" width="10.90625" style="78"/>
    <col min="15082" max="15082" width="22.54296875" style="78" customWidth="1"/>
    <col min="15083" max="15083" width="14" style="78" customWidth="1"/>
    <col min="15084" max="15084" width="1.7265625" style="78" customWidth="1"/>
    <col min="15085" max="15329" width="10.90625" style="78"/>
    <col min="15330" max="15330" width="4.453125" style="78" customWidth="1"/>
    <col min="15331" max="15331" width="10.90625" style="78"/>
    <col min="15332" max="15332" width="17.54296875" style="78" customWidth="1"/>
    <col min="15333" max="15333" width="11.54296875" style="78" customWidth="1"/>
    <col min="15334" max="15337" width="10.90625" style="78"/>
    <col min="15338" max="15338" width="22.54296875" style="78" customWidth="1"/>
    <col min="15339" max="15339" width="14" style="78" customWidth="1"/>
    <col min="15340" max="15340" width="1.7265625" style="78" customWidth="1"/>
    <col min="15341" max="15585" width="10.90625" style="78"/>
    <col min="15586" max="15586" width="4.453125" style="78" customWidth="1"/>
    <col min="15587" max="15587" width="10.90625" style="78"/>
    <col min="15588" max="15588" width="17.54296875" style="78" customWidth="1"/>
    <col min="15589" max="15589" width="11.54296875" style="78" customWidth="1"/>
    <col min="15590" max="15593" width="10.90625" style="78"/>
    <col min="15594" max="15594" width="22.54296875" style="78" customWidth="1"/>
    <col min="15595" max="15595" width="14" style="78" customWidth="1"/>
    <col min="15596" max="15596" width="1.7265625" style="78" customWidth="1"/>
    <col min="15597" max="15841" width="10.90625" style="78"/>
    <col min="15842" max="15842" width="4.453125" style="78" customWidth="1"/>
    <col min="15843" max="15843" width="10.90625" style="78"/>
    <col min="15844" max="15844" width="17.54296875" style="78" customWidth="1"/>
    <col min="15845" max="15845" width="11.54296875" style="78" customWidth="1"/>
    <col min="15846" max="15849" width="10.90625" style="78"/>
    <col min="15850" max="15850" width="22.54296875" style="78" customWidth="1"/>
    <col min="15851" max="15851" width="14" style="78" customWidth="1"/>
    <col min="15852" max="15852" width="1.7265625" style="78" customWidth="1"/>
    <col min="15853" max="16097" width="10.90625" style="78"/>
    <col min="16098" max="16098" width="4.453125" style="78" customWidth="1"/>
    <col min="16099" max="16099" width="10.90625" style="78"/>
    <col min="16100" max="16100" width="17.54296875" style="78" customWidth="1"/>
    <col min="16101" max="16101" width="11.54296875" style="78" customWidth="1"/>
    <col min="16102" max="16105" width="10.90625" style="78"/>
    <col min="16106" max="16106" width="22.54296875" style="78" customWidth="1"/>
    <col min="16107" max="16107" width="14" style="78" customWidth="1"/>
    <col min="16108" max="16108" width="1.7265625" style="78" customWidth="1"/>
    <col min="16109" max="16384" width="10.90625" style="78"/>
  </cols>
  <sheetData>
    <row r="1" spans="2:10" ht="6" customHeight="1" thickBot="1" x14ac:dyDescent="0.3"/>
    <row r="2" spans="2:10" ht="19.5" customHeight="1" x14ac:dyDescent="0.25">
      <c r="B2" s="79"/>
      <c r="C2" s="80"/>
      <c r="D2" s="81" t="s">
        <v>88</v>
      </c>
      <c r="E2" s="82"/>
      <c r="F2" s="82"/>
      <c r="G2" s="82"/>
      <c r="H2" s="82"/>
      <c r="I2" s="83"/>
      <c r="J2" s="84" t="s">
        <v>89</v>
      </c>
    </row>
    <row r="3" spans="2:10" ht="4.5" customHeight="1" thickBot="1" x14ac:dyDescent="0.3">
      <c r="B3" s="85"/>
      <c r="C3" s="86"/>
      <c r="D3" s="87"/>
      <c r="E3" s="88"/>
      <c r="F3" s="88"/>
      <c r="G3" s="88"/>
      <c r="H3" s="88"/>
      <c r="I3" s="89"/>
      <c r="J3" s="90"/>
    </row>
    <row r="4" spans="2:10" ht="13" x14ac:dyDescent="0.25">
      <c r="B4" s="85"/>
      <c r="C4" s="86"/>
      <c r="D4" s="81" t="s">
        <v>90</v>
      </c>
      <c r="E4" s="82"/>
      <c r="F4" s="82"/>
      <c r="G4" s="82"/>
      <c r="H4" s="82"/>
      <c r="I4" s="83"/>
      <c r="J4" s="84" t="s">
        <v>91</v>
      </c>
    </row>
    <row r="5" spans="2:10" ht="5.25" customHeight="1" x14ac:dyDescent="0.25">
      <c r="B5" s="85"/>
      <c r="C5" s="86"/>
      <c r="D5" s="91"/>
      <c r="E5" s="92"/>
      <c r="F5" s="92"/>
      <c r="G5" s="92"/>
      <c r="H5" s="92"/>
      <c r="I5" s="93"/>
      <c r="J5" s="94"/>
    </row>
    <row r="6" spans="2:10" ht="4.5" customHeight="1" thickBot="1" x14ac:dyDescent="0.3">
      <c r="B6" s="95"/>
      <c r="C6" s="96"/>
      <c r="D6" s="87"/>
      <c r="E6" s="88"/>
      <c r="F6" s="88"/>
      <c r="G6" s="88"/>
      <c r="H6" s="88"/>
      <c r="I6" s="89"/>
      <c r="J6" s="90"/>
    </row>
    <row r="7" spans="2:10" ht="6" customHeight="1" x14ac:dyDescent="0.25">
      <c r="B7" s="97"/>
      <c r="J7" s="98"/>
    </row>
    <row r="8" spans="2:10" ht="9" customHeight="1" x14ac:dyDescent="0.25">
      <c r="B8" s="97"/>
      <c r="J8" s="98"/>
    </row>
    <row r="9" spans="2:10" ht="13" x14ac:dyDescent="0.3">
      <c r="B9" s="97"/>
      <c r="C9" s="99" t="s">
        <v>127</v>
      </c>
      <c r="E9" s="100"/>
      <c r="H9" s="101"/>
      <c r="J9" s="98"/>
    </row>
    <row r="10" spans="2:10" ht="8.25" customHeight="1" x14ac:dyDescent="0.25">
      <c r="B10" s="97"/>
      <c r="J10" s="98"/>
    </row>
    <row r="11" spans="2:10" ht="13" x14ac:dyDescent="0.3">
      <c r="B11" s="97"/>
      <c r="C11" s="99" t="s">
        <v>125</v>
      </c>
      <c r="J11" s="98"/>
    </row>
    <row r="12" spans="2:10" ht="13" x14ac:dyDescent="0.3">
      <c r="B12" s="97"/>
      <c r="C12" s="99" t="s">
        <v>126</v>
      </c>
      <c r="J12" s="98"/>
    </row>
    <row r="13" spans="2:10" x14ac:dyDescent="0.25">
      <c r="B13" s="97"/>
      <c r="J13" s="98"/>
    </row>
    <row r="14" spans="2:10" x14ac:dyDescent="0.25">
      <c r="B14" s="97"/>
      <c r="C14" s="78" t="s">
        <v>130</v>
      </c>
      <c r="G14" s="102"/>
      <c r="H14" s="102"/>
      <c r="I14" s="102"/>
      <c r="J14" s="98"/>
    </row>
    <row r="15" spans="2:10" ht="9" customHeight="1" x14ac:dyDescent="0.25">
      <c r="B15" s="97"/>
      <c r="C15" s="103"/>
      <c r="G15" s="102"/>
      <c r="H15" s="102"/>
      <c r="I15" s="102"/>
      <c r="J15" s="98"/>
    </row>
    <row r="16" spans="2:10" ht="13" x14ac:dyDescent="0.3">
      <c r="B16" s="97"/>
      <c r="C16" s="78" t="s">
        <v>128</v>
      </c>
      <c r="D16" s="100"/>
      <c r="G16" s="102"/>
      <c r="H16" s="104" t="s">
        <v>92</v>
      </c>
      <c r="I16" s="104" t="s">
        <v>93</v>
      </c>
      <c r="J16" s="98"/>
    </row>
    <row r="17" spans="2:14" ht="13" x14ac:dyDescent="0.3">
      <c r="B17" s="97"/>
      <c r="C17" s="99" t="s">
        <v>94</v>
      </c>
      <c r="D17" s="99"/>
      <c r="E17" s="99"/>
      <c r="F17" s="99"/>
      <c r="G17" s="102"/>
      <c r="H17" s="105">
        <v>15</v>
      </c>
      <c r="I17" s="106">
        <v>42492758</v>
      </c>
      <c r="J17" s="98"/>
    </row>
    <row r="18" spans="2:14" x14ac:dyDescent="0.25">
      <c r="B18" s="97"/>
      <c r="C18" s="78" t="s">
        <v>95</v>
      </c>
      <c r="G18" s="102"/>
      <c r="H18" s="108">
        <v>0</v>
      </c>
      <c r="I18" s="109">
        <v>0</v>
      </c>
      <c r="J18" s="98"/>
    </row>
    <row r="19" spans="2:14" x14ac:dyDescent="0.25">
      <c r="B19" s="97"/>
      <c r="C19" s="78" t="s">
        <v>96</v>
      </c>
      <c r="G19" s="102"/>
      <c r="H19" s="108">
        <v>10</v>
      </c>
      <c r="I19" s="109">
        <v>35046910</v>
      </c>
      <c r="J19" s="98"/>
    </row>
    <row r="20" spans="2:14" x14ac:dyDescent="0.25">
      <c r="B20" s="97"/>
      <c r="C20" s="78" t="s">
        <v>97</v>
      </c>
      <c r="H20" s="110">
        <v>0</v>
      </c>
      <c r="I20" s="111">
        <v>0</v>
      </c>
      <c r="J20" s="98"/>
    </row>
    <row r="21" spans="2:14" x14ac:dyDescent="0.25">
      <c r="B21" s="97"/>
      <c r="C21" s="78" t="s">
        <v>98</v>
      </c>
      <c r="H21" s="110">
        <v>0</v>
      </c>
      <c r="I21" s="111">
        <v>251900</v>
      </c>
      <c r="J21" s="98"/>
      <c r="N21" s="112"/>
    </row>
    <row r="22" spans="2:14" ht="13" thickBot="1" x14ac:dyDescent="0.3">
      <c r="B22" s="97"/>
      <c r="C22" s="78" t="s">
        <v>99</v>
      </c>
      <c r="H22" s="113">
        <v>3</v>
      </c>
      <c r="I22" s="114">
        <v>3028838</v>
      </c>
      <c r="J22" s="98"/>
    </row>
    <row r="23" spans="2:14" ht="13" x14ac:dyDescent="0.3">
      <c r="B23" s="97"/>
      <c r="C23" s="99" t="s">
        <v>100</v>
      </c>
      <c r="D23" s="99"/>
      <c r="E23" s="99"/>
      <c r="F23" s="99"/>
      <c r="H23" s="115">
        <f>H18+H19+H20+H21+H22</f>
        <v>13</v>
      </c>
      <c r="I23" s="116">
        <f>I18+I19+I20+I21+I22</f>
        <v>38327648</v>
      </c>
      <c r="J23" s="98"/>
    </row>
    <row r="24" spans="2:14" x14ac:dyDescent="0.25">
      <c r="B24" s="97"/>
      <c r="C24" s="78" t="s">
        <v>101</v>
      </c>
      <c r="H24" s="110">
        <v>2</v>
      </c>
      <c r="I24" s="111">
        <v>4165110</v>
      </c>
      <c r="J24" s="98"/>
    </row>
    <row r="25" spans="2:14" ht="13" thickBot="1" x14ac:dyDescent="0.3">
      <c r="B25" s="97"/>
      <c r="C25" s="78" t="s">
        <v>102</v>
      </c>
      <c r="H25" s="113">
        <v>0</v>
      </c>
      <c r="I25" s="114">
        <v>0</v>
      </c>
      <c r="J25" s="98"/>
    </row>
    <row r="26" spans="2:14" ht="13" x14ac:dyDescent="0.3">
      <c r="B26" s="97"/>
      <c r="C26" s="99" t="s">
        <v>103</v>
      </c>
      <c r="D26" s="99"/>
      <c r="E26" s="99"/>
      <c r="F26" s="99"/>
      <c r="H26" s="115">
        <f>H24+H25</f>
        <v>2</v>
      </c>
      <c r="I26" s="116">
        <f>I24+I25</f>
        <v>4165110</v>
      </c>
      <c r="J26" s="98"/>
    </row>
    <row r="27" spans="2:14" ht="13.5" thickBot="1" x14ac:dyDescent="0.35">
      <c r="B27" s="97"/>
      <c r="C27" s="102" t="s">
        <v>104</v>
      </c>
      <c r="D27" s="117"/>
      <c r="E27" s="117"/>
      <c r="F27" s="117"/>
      <c r="G27" s="102"/>
      <c r="H27" s="118">
        <v>0</v>
      </c>
      <c r="I27" s="119">
        <v>0</v>
      </c>
      <c r="J27" s="120"/>
    </row>
    <row r="28" spans="2:14" ht="13" x14ac:dyDescent="0.3">
      <c r="B28" s="97"/>
      <c r="C28" s="117" t="s">
        <v>105</v>
      </c>
      <c r="D28" s="117"/>
      <c r="E28" s="117"/>
      <c r="F28" s="117"/>
      <c r="G28" s="102"/>
      <c r="H28" s="121">
        <f>H27</f>
        <v>0</v>
      </c>
      <c r="I28" s="109">
        <f>I27</f>
        <v>0</v>
      </c>
      <c r="J28" s="120"/>
    </row>
    <row r="29" spans="2:14" ht="13" x14ac:dyDescent="0.3">
      <c r="B29" s="97"/>
      <c r="C29" s="117"/>
      <c r="D29" s="117"/>
      <c r="E29" s="117"/>
      <c r="F29" s="117"/>
      <c r="G29" s="102"/>
      <c r="H29" s="108"/>
      <c r="I29" s="106"/>
      <c r="J29" s="120"/>
    </row>
    <row r="30" spans="2:14" ht="13.5" thickBot="1" x14ac:dyDescent="0.35">
      <c r="B30" s="97"/>
      <c r="C30" s="117" t="s">
        <v>106</v>
      </c>
      <c r="D30" s="117"/>
      <c r="E30" s="102"/>
      <c r="F30" s="102"/>
      <c r="G30" s="102"/>
      <c r="H30" s="122"/>
      <c r="I30" s="123"/>
      <c r="J30" s="120"/>
    </row>
    <row r="31" spans="2:14" ht="13.5" thickTop="1" x14ac:dyDescent="0.3">
      <c r="B31" s="97"/>
      <c r="C31" s="117"/>
      <c r="D31" s="117"/>
      <c r="E31" s="102"/>
      <c r="F31" s="102"/>
      <c r="G31" s="102"/>
      <c r="H31" s="109">
        <f>H23+H26+H28</f>
        <v>15</v>
      </c>
      <c r="I31" s="109">
        <f>I23+I26+I28</f>
        <v>42492758</v>
      </c>
      <c r="J31" s="120"/>
    </row>
    <row r="32" spans="2:14" ht="9.75" customHeight="1" x14ac:dyDescent="0.25">
      <c r="B32" s="97"/>
      <c r="C32" s="102"/>
      <c r="D32" s="102"/>
      <c r="E32" s="102"/>
      <c r="F32" s="102"/>
      <c r="G32" s="124"/>
      <c r="H32" s="125"/>
      <c r="I32" s="126"/>
      <c r="J32" s="120"/>
    </row>
    <row r="33" spans="2:10" ht="9.75" customHeight="1" x14ac:dyDescent="0.25">
      <c r="B33" s="97"/>
      <c r="C33" s="102"/>
      <c r="D33" s="102"/>
      <c r="E33" s="102"/>
      <c r="F33" s="102"/>
      <c r="G33" s="124"/>
      <c r="H33" s="125"/>
      <c r="I33" s="126"/>
      <c r="J33" s="120"/>
    </row>
    <row r="34" spans="2:10" ht="9.75" customHeight="1" x14ac:dyDescent="0.25">
      <c r="B34" s="97"/>
      <c r="C34" s="102"/>
      <c r="D34" s="102"/>
      <c r="E34" s="102"/>
      <c r="F34" s="102"/>
      <c r="G34" s="124"/>
      <c r="H34" s="125"/>
      <c r="I34" s="126"/>
      <c r="J34" s="120"/>
    </row>
    <row r="35" spans="2:10" ht="9.75" customHeight="1" x14ac:dyDescent="0.25">
      <c r="B35" s="97"/>
      <c r="C35" s="102"/>
      <c r="D35" s="102"/>
      <c r="E35" s="102"/>
      <c r="F35" s="102"/>
      <c r="G35" s="124"/>
      <c r="H35" s="125"/>
      <c r="I35" s="126"/>
      <c r="J35" s="120"/>
    </row>
    <row r="36" spans="2:10" ht="9.75" customHeight="1" x14ac:dyDescent="0.25">
      <c r="B36" s="97"/>
      <c r="C36" s="102"/>
      <c r="D36" s="102"/>
      <c r="E36" s="102"/>
      <c r="F36" s="102"/>
      <c r="G36" s="124"/>
      <c r="H36" s="125"/>
      <c r="I36" s="126"/>
      <c r="J36" s="120"/>
    </row>
    <row r="37" spans="2:10" ht="13.5" thickBot="1" x14ac:dyDescent="0.35">
      <c r="B37" s="97"/>
      <c r="C37" s="127"/>
      <c r="D37" s="128"/>
      <c r="E37" s="102"/>
      <c r="F37" s="102"/>
      <c r="G37" s="102"/>
      <c r="H37" s="129"/>
      <c r="I37" s="130"/>
      <c r="J37" s="120"/>
    </row>
    <row r="38" spans="2:10" ht="13" x14ac:dyDescent="0.3">
      <c r="B38" s="97"/>
      <c r="C38" s="117" t="s">
        <v>107</v>
      </c>
      <c r="D38" s="124"/>
      <c r="E38" s="102"/>
      <c r="F38" s="102"/>
      <c r="G38" s="102"/>
      <c r="H38" s="131" t="s">
        <v>108</v>
      </c>
      <c r="I38" s="124"/>
      <c r="J38" s="120"/>
    </row>
    <row r="39" spans="2:10" ht="13" x14ac:dyDescent="0.3">
      <c r="B39" s="97"/>
      <c r="C39" s="117" t="s">
        <v>129</v>
      </c>
      <c r="D39" s="102"/>
      <c r="E39" s="102"/>
      <c r="F39" s="102"/>
      <c r="G39" s="102"/>
      <c r="H39" s="117" t="s">
        <v>109</v>
      </c>
      <c r="I39" s="124"/>
      <c r="J39" s="120"/>
    </row>
    <row r="40" spans="2:10" ht="13" x14ac:dyDescent="0.3">
      <c r="B40" s="97"/>
      <c r="C40" s="102"/>
      <c r="D40" s="102"/>
      <c r="E40" s="102"/>
      <c r="F40" s="102"/>
      <c r="G40" s="102"/>
      <c r="H40" s="117" t="s">
        <v>110</v>
      </c>
      <c r="I40" s="124"/>
      <c r="J40" s="120"/>
    </row>
    <row r="41" spans="2:10" ht="13" x14ac:dyDescent="0.3">
      <c r="B41" s="97"/>
      <c r="C41" s="102"/>
      <c r="D41" s="102"/>
      <c r="E41" s="102"/>
      <c r="F41" s="102"/>
      <c r="G41" s="117"/>
      <c r="H41" s="124"/>
      <c r="I41" s="124"/>
      <c r="J41" s="120"/>
    </row>
    <row r="42" spans="2:10" x14ac:dyDescent="0.25">
      <c r="B42" s="97"/>
      <c r="C42" s="157" t="s">
        <v>111</v>
      </c>
      <c r="D42" s="157"/>
      <c r="E42" s="157"/>
      <c r="F42" s="157"/>
      <c r="G42" s="157"/>
      <c r="H42" s="157"/>
      <c r="I42" s="157"/>
      <c r="J42" s="120"/>
    </row>
    <row r="43" spans="2:10" x14ac:dyDescent="0.25">
      <c r="B43" s="97"/>
      <c r="C43" s="157"/>
      <c r="D43" s="157"/>
      <c r="E43" s="157"/>
      <c r="F43" s="157"/>
      <c r="G43" s="157"/>
      <c r="H43" s="157"/>
      <c r="I43" s="157"/>
      <c r="J43" s="120"/>
    </row>
    <row r="44" spans="2:10" ht="7.5" customHeight="1" thickBot="1" x14ac:dyDescent="0.3">
      <c r="B44" s="132"/>
      <c r="C44" s="133"/>
      <c r="D44" s="133"/>
      <c r="E44" s="133"/>
      <c r="F44" s="133"/>
      <c r="G44" s="134"/>
      <c r="H44" s="134"/>
      <c r="I44" s="134"/>
      <c r="J44" s="135"/>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1.54296875" bestFit="1" customWidth="1"/>
    <col min="9" max="9" width="25.81640625" customWidth="1"/>
  </cols>
  <sheetData>
    <row r="1" spans="1:9" ht="15" thickBot="1" x14ac:dyDescent="0.4">
      <c r="A1" s="158"/>
      <c r="B1" s="159"/>
      <c r="C1" s="162" t="s">
        <v>112</v>
      </c>
      <c r="D1" s="163"/>
      <c r="E1" s="163"/>
      <c r="F1" s="163"/>
      <c r="G1" s="163"/>
      <c r="H1" s="164"/>
      <c r="I1" s="136" t="s">
        <v>89</v>
      </c>
    </row>
    <row r="2" spans="1:9" ht="53.5" customHeight="1" thickBot="1" x14ac:dyDescent="0.4">
      <c r="A2" s="160"/>
      <c r="B2" s="161"/>
      <c r="C2" s="165" t="s">
        <v>113</v>
      </c>
      <c r="D2" s="166"/>
      <c r="E2" s="166"/>
      <c r="F2" s="166"/>
      <c r="G2" s="166"/>
      <c r="H2" s="167"/>
      <c r="I2" s="137" t="s">
        <v>114</v>
      </c>
    </row>
    <row r="3" spans="1:9" x14ac:dyDescent="0.35">
      <c r="A3" s="138"/>
      <c r="B3" s="102"/>
      <c r="C3" s="102"/>
      <c r="D3" s="102"/>
      <c r="E3" s="102"/>
      <c r="F3" s="102"/>
      <c r="G3" s="102"/>
      <c r="H3" s="102"/>
      <c r="I3" s="120"/>
    </row>
    <row r="4" spans="1:9" x14ac:dyDescent="0.35">
      <c r="A4" s="138"/>
      <c r="B4" s="102"/>
      <c r="C4" s="102"/>
      <c r="D4" s="102"/>
      <c r="E4" s="102"/>
      <c r="F4" s="102"/>
      <c r="G4" s="102"/>
      <c r="H4" s="102"/>
      <c r="I4" s="120"/>
    </row>
    <row r="5" spans="1:9" x14ac:dyDescent="0.35">
      <c r="A5" s="138"/>
      <c r="B5" s="99" t="s">
        <v>127</v>
      </c>
      <c r="C5" s="139"/>
      <c r="D5" s="140"/>
      <c r="E5" s="102"/>
      <c r="F5" s="102"/>
      <c r="G5" s="102"/>
      <c r="H5" s="102"/>
      <c r="I5" s="120"/>
    </row>
    <row r="6" spans="1:9" x14ac:dyDescent="0.35">
      <c r="A6" s="138"/>
      <c r="B6" s="78"/>
      <c r="C6" s="102"/>
      <c r="D6" s="102"/>
      <c r="E6" s="102"/>
      <c r="F6" s="102"/>
      <c r="G6" s="102"/>
      <c r="H6" s="102"/>
      <c r="I6" s="120"/>
    </row>
    <row r="7" spans="1:9" x14ac:dyDescent="0.35">
      <c r="A7" s="138"/>
      <c r="B7" s="99" t="s">
        <v>125</v>
      </c>
      <c r="C7" s="102"/>
      <c r="D7" s="102"/>
      <c r="E7" s="102"/>
      <c r="F7" s="102"/>
      <c r="G7" s="102"/>
      <c r="H7" s="102"/>
      <c r="I7" s="120"/>
    </row>
    <row r="8" spans="1:9" x14ac:dyDescent="0.35">
      <c r="A8" s="138"/>
      <c r="B8" s="99" t="s">
        <v>126</v>
      </c>
      <c r="C8" s="102"/>
      <c r="D8" s="102"/>
      <c r="E8" s="102"/>
      <c r="F8" s="102"/>
      <c r="G8" s="102"/>
      <c r="H8" s="102"/>
      <c r="I8" s="120"/>
    </row>
    <row r="9" spans="1:9" x14ac:dyDescent="0.35">
      <c r="A9" s="138"/>
      <c r="B9" s="102"/>
      <c r="C9" s="102"/>
      <c r="D9" s="102"/>
      <c r="E9" s="102"/>
      <c r="F9" s="102"/>
      <c r="G9" s="102"/>
      <c r="H9" s="102"/>
      <c r="I9" s="120"/>
    </row>
    <row r="10" spans="1:9" x14ac:dyDescent="0.35">
      <c r="A10" s="138"/>
      <c r="B10" s="102" t="s">
        <v>115</v>
      </c>
      <c r="C10" s="102"/>
      <c r="D10" s="102"/>
      <c r="E10" s="102"/>
      <c r="F10" s="102"/>
      <c r="G10" s="102"/>
      <c r="H10" s="102"/>
      <c r="I10" s="120"/>
    </row>
    <row r="11" spans="1:9" x14ac:dyDescent="0.35">
      <c r="A11" s="138"/>
      <c r="B11" s="141"/>
      <c r="C11" s="102"/>
      <c r="D11" s="102"/>
      <c r="E11" s="102"/>
      <c r="F11" s="102"/>
      <c r="G11" s="102"/>
      <c r="H11" s="102"/>
      <c r="I11" s="120"/>
    </row>
    <row r="12" spans="1:9" x14ac:dyDescent="0.35">
      <c r="A12" s="138"/>
      <c r="B12" s="78" t="s">
        <v>128</v>
      </c>
      <c r="C12" s="140"/>
      <c r="D12" s="102"/>
      <c r="E12" s="102"/>
      <c r="F12" s="102"/>
      <c r="G12" s="104" t="s">
        <v>116</v>
      </c>
      <c r="H12" s="104" t="s">
        <v>117</v>
      </c>
      <c r="I12" s="120"/>
    </row>
    <row r="13" spans="1:9" x14ac:dyDescent="0.35">
      <c r="A13" s="138"/>
      <c r="B13" s="117" t="s">
        <v>94</v>
      </c>
      <c r="C13" s="117"/>
      <c r="D13" s="117"/>
      <c r="E13" s="117"/>
      <c r="F13" s="102"/>
      <c r="G13" s="142">
        <f>G19</f>
        <v>13</v>
      </c>
      <c r="H13" s="143">
        <f>H19</f>
        <v>38327648</v>
      </c>
      <c r="I13" s="120"/>
    </row>
    <row r="14" spans="1:9" x14ac:dyDescent="0.35">
      <c r="A14" s="138"/>
      <c r="B14" s="102" t="s">
        <v>95</v>
      </c>
      <c r="C14" s="102"/>
      <c r="D14" s="102"/>
      <c r="E14" s="102"/>
      <c r="F14" s="102"/>
      <c r="G14" s="144">
        <v>10</v>
      </c>
      <c r="H14" s="145">
        <v>35046910</v>
      </c>
      <c r="I14" s="120"/>
    </row>
    <row r="15" spans="1:9" x14ac:dyDescent="0.35">
      <c r="A15" s="138"/>
      <c r="B15" s="102" t="s">
        <v>96</v>
      </c>
      <c r="C15" s="102"/>
      <c r="D15" s="102"/>
      <c r="E15" s="102"/>
      <c r="F15" s="102"/>
      <c r="G15" s="144">
        <v>0</v>
      </c>
      <c r="H15" s="145">
        <v>0</v>
      </c>
      <c r="I15" s="120"/>
    </row>
    <row r="16" spans="1:9" x14ac:dyDescent="0.35">
      <c r="A16" s="138"/>
      <c r="B16" s="102" t="s">
        <v>97</v>
      </c>
      <c r="C16" s="102"/>
      <c r="D16" s="102"/>
      <c r="E16" s="102"/>
      <c r="F16" s="102"/>
      <c r="G16" s="144">
        <v>0</v>
      </c>
      <c r="H16" s="145">
        <v>251900</v>
      </c>
      <c r="I16" s="120"/>
    </row>
    <row r="17" spans="1:9" x14ac:dyDescent="0.35">
      <c r="A17" s="138"/>
      <c r="B17" s="102" t="s">
        <v>98</v>
      </c>
      <c r="C17" s="102"/>
      <c r="D17" s="102"/>
      <c r="E17" s="102"/>
      <c r="F17" s="102"/>
      <c r="G17" s="144">
        <v>3</v>
      </c>
      <c r="H17" s="145">
        <v>3028838</v>
      </c>
      <c r="I17" s="120"/>
    </row>
    <row r="18" spans="1:9" x14ac:dyDescent="0.35">
      <c r="A18" s="138"/>
      <c r="B18" s="102" t="s">
        <v>118</v>
      </c>
      <c r="C18" s="102"/>
      <c r="D18" s="102"/>
      <c r="E18" s="102"/>
      <c r="F18" s="102"/>
      <c r="G18" s="146">
        <v>0</v>
      </c>
      <c r="H18" s="147">
        <v>0</v>
      </c>
      <c r="I18" s="120"/>
    </row>
    <row r="19" spans="1:9" x14ac:dyDescent="0.35">
      <c r="A19" s="138"/>
      <c r="B19" s="117" t="s">
        <v>119</v>
      </c>
      <c r="C19" s="117"/>
      <c r="D19" s="117"/>
      <c r="E19" s="117"/>
      <c r="F19" s="102"/>
      <c r="G19" s="144">
        <f>SUM(G14:G18)</f>
        <v>13</v>
      </c>
      <c r="H19" s="143">
        <f>(H14+H15+H16+H17+H18)</f>
        <v>38327648</v>
      </c>
      <c r="I19" s="120"/>
    </row>
    <row r="20" spans="1:9" ht="15" thickBot="1" x14ac:dyDescent="0.4">
      <c r="A20" s="138"/>
      <c r="B20" s="117"/>
      <c r="C20" s="117"/>
      <c r="D20" s="102"/>
      <c r="E20" s="102"/>
      <c r="F20" s="102"/>
      <c r="G20" s="148"/>
      <c r="H20" s="149"/>
      <c r="I20" s="120"/>
    </row>
    <row r="21" spans="1:9" ht="15" thickTop="1" x14ac:dyDescent="0.35">
      <c r="A21" s="138"/>
      <c r="B21" s="117"/>
      <c r="C21" s="117"/>
      <c r="D21" s="102"/>
      <c r="E21" s="102"/>
      <c r="F21" s="102"/>
      <c r="G21" s="124"/>
      <c r="H21" s="150"/>
      <c r="I21" s="120"/>
    </row>
    <row r="22" spans="1:9" x14ac:dyDescent="0.35">
      <c r="A22" s="138"/>
      <c r="B22" s="102"/>
      <c r="C22" s="102"/>
      <c r="D22" s="102"/>
      <c r="E22" s="102"/>
      <c r="F22" s="124"/>
      <c r="G22" s="124"/>
      <c r="H22" s="124"/>
      <c r="I22" s="120"/>
    </row>
    <row r="23" spans="1:9" ht="15" thickBot="1" x14ac:dyDescent="0.4">
      <c r="A23" s="138"/>
      <c r="B23" s="128"/>
      <c r="C23" s="128"/>
      <c r="D23" s="102"/>
      <c r="E23" s="102"/>
      <c r="F23" s="128"/>
      <c r="G23" s="128"/>
      <c r="H23" s="124"/>
      <c r="I23" s="120"/>
    </row>
    <row r="24" spans="1:9" x14ac:dyDescent="0.35">
      <c r="A24" s="138"/>
      <c r="B24" s="124" t="s">
        <v>120</v>
      </c>
      <c r="C24" s="124"/>
      <c r="D24" s="102"/>
      <c r="E24" s="102"/>
      <c r="F24" s="124"/>
      <c r="G24" s="124"/>
      <c r="H24" s="124"/>
      <c r="I24" s="120"/>
    </row>
    <row r="25" spans="1:9" x14ac:dyDescent="0.35">
      <c r="A25" s="138"/>
      <c r="B25" s="124" t="s">
        <v>121</v>
      </c>
      <c r="C25" s="124"/>
      <c r="D25" s="102"/>
      <c r="E25" s="102"/>
      <c r="F25" s="124" t="s">
        <v>122</v>
      </c>
      <c r="G25" s="124"/>
      <c r="H25" s="124"/>
      <c r="I25" s="120"/>
    </row>
    <row r="26" spans="1:9" x14ac:dyDescent="0.35">
      <c r="A26" s="138"/>
      <c r="B26" s="124" t="s">
        <v>129</v>
      </c>
      <c r="C26" s="124"/>
      <c r="D26" s="102"/>
      <c r="E26" s="102"/>
      <c r="F26" s="124" t="s">
        <v>123</v>
      </c>
      <c r="G26" s="124"/>
      <c r="H26" s="124"/>
      <c r="I26" s="120"/>
    </row>
    <row r="27" spans="1:9" x14ac:dyDescent="0.35">
      <c r="A27" s="138"/>
      <c r="B27" s="124"/>
      <c r="C27" s="124"/>
      <c r="D27" s="102"/>
      <c r="E27" s="102"/>
      <c r="F27" s="124"/>
      <c r="G27" s="124"/>
      <c r="H27" s="124"/>
      <c r="I27" s="120"/>
    </row>
    <row r="28" spans="1:9" ht="18.5" customHeight="1" x14ac:dyDescent="0.35">
      <c r="A28" s="138"/>
      <c r="B28" s="168" t="s">
        <v>124</v>
      </c>
      <c r="C28" s="168"/>
      <c r="D28" s="168"/>
      <c r="E28" s="168"/>
      <c r="F28" s="168"/>
      <c r="G28" s="168"/>
      <c r="H28" s="168"/>
      <c r="I28" s="120"/>
    </row>
    <row r="29" spans="1:9" ht="15" thickBot="1" x14ac:dyDescent="0.4">
      <c r="A29" s="151"/>
      <c r="B29" s="152"/>
      <c r="C29" s="152"/>
      <c r="D29" s="152"/>
      <c r="E29" s="152"/>
      <c r="F29" s="128"/>
      <c r="G29" s="128"/>
      <c r="H29" s="128"/>
      <c r="I29" s="15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SINTESIS</vt: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2024-10-04T15:47:15Z</cp:lastPrinted>
  <dcterms:created xsi:type="dcterms:W3CDTF">2022-06-01T14:39:12Z</dcterms:created>
  <dcterms:modified xsi:type="dcterms:W3CDTF">2024-10-04T15:56:57Z</dcterms:modified>
</cp:coreProperties>
</file>