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pivotTables/pivotTable1.xml" ContentType="application/vnd.openxmlformats-officedocument.spreadsheetml.pivotTable+xml"/>
  <Override PartName="/xl/comments2.xml" ContentType="application/vnd.openxmlformats-officedocument.spreadsheetml.comment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nilo\Areas\CxPSalud\CARTERA\CARTERAS REVISADAS\REVISIÓN CARTERAS AÑO 2024\9. SEPTIEMBRE\NIT 800058016 ESE METROSALUD\"/>
    </mc:Choice>
  </mc:AlternateContent>
  <bookViews>
    <workbookView xWindow="0" yWindow="0" windowWidth="19200" windowHeight="7020" activeTab="3"/>
  </bookViews>
  <sheets>
    <sheet name="INFO IPS" sheetId="1" r:id="rId1"/>
    <sheet name="TD" sheetId="3" r:id="rId2"/>
    <sheet name="ESTADO DE CADA FACTURA" sheetId="2" r:id="rId3"/>
    <sheet name="FOR-CSA-018 " sheetId="4" r:id="rId4"/>
    <sheet name="FOR CSA 004" sheetId="5" r:id="rId5"/>
  </sheets>
  <definedNames>
    <definedName name="_xlnm._FilterDatabase" localSheetId="2" hidden="1">'ESTADO DE CADA FACTURA'!$A$2:$AA$23</definedName>
  </definedNames>
  <calcPr calcId="152511"/>
  <pivotCaches>
    <pivotCache cacheId="75" r:id="rId6"/>
  </pivotCache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9" i="5" l="1"/>
  <c r="H13" i="5" s="1"/>
  <c r="G19" i="5"/>
  <c r="G13" i="5" s="1"/>
  <c r="I28" i="4"/>
  <c r="H28" i="4"/>
  <c r="I26" i="4"/>
  <c r="H26" i="4"/>
  <c r="I23" i="4"/>
  <c r="I31" i="4" s="1"/>
  <c r="H23" i="4"/>
  <c r="H31" i="4" s="1"/>
  <c r="Y1" i="2" l="1"/>
  <c r="X1" i="2"/>
  <c r="W1" i="2"/>
  <c r="V1" i="2"/>
  <c r="T1" i="2"/>
  <c r="S1" i="2"/>
  <c r="K1" i="2" l="1"/>
  <c r="E3" i="2"/>
  <c r="E4" i="2"/>
  <c r="E5" i="2"/>
  <c r="E6" i="2"/>
  <c r="E7" i="2"/>
  <c r="E8" i="2"/>
  <c r="E9" i="2"/>
  <c r="E10" i="2"/>
  <c r="E11" i="2"/>
  <c r="E12" i="2"/>
  <c r="E13" i="2"/>
  <c r="E14" i="2"/>
  <c r="E15" i="2"/>
  <c r="E16" i="2"/>
  <c r="E17" i="2"/>
  <c r="E18" i="2"/>
  <c r="E19" i="2"/>
  <c r="E20" i="2"/>
  <c r="E21" i="2"/>
  <c r="E22" i="2"/>
  <c r="E23" i="2"/>
</calcChain>
</file>

<file path=xl/comments1.xml><?xml version="1.0" encoding="utf-8"?>
<comments xmlns="http://schemas.openxmlformats.org/spreadsheetml/2006/main">
  <authors>
    <author>Juan Camilo Paez Ramirez</author>
  </authors>
  <commentList>
    <comment ref="A1" authorId="0" shapeId="0">
      <text>
        <r>
          <rPr>
            <b/>
            <sz val="9"/>
            <color indexed="81"/>
            <rFont val="Tahoma"/>
            <family val="2"/>
          </rPr>
          <t>Juan Camilo Paez Ramirez:</t>
        </r>
        <r>
          <rPr>
            <sz val="9"/>
            <color indexed="81"/>
            <rFont val="Tahoma"/>
            <family val="2"/>
          </rPr>
          <t xml:space="preserve">
NIT IPS SIN DIGITO DE VERIFICACION
</t>
        </r>
      </text>
    </comment>
    <comment ref="B1" authorId="0" shapeId="0">
      <text>
        <r>
          <rPr>
            <b/>
            <sz val="9"/>
            <color indexed="81"/>
            <rFont val="Tahoma"/>
            <family val="2"/>
          </rPr>
          <t>Juan Camilo Paez Ramirez:</t>
        </r>
        <r>
          <rPr>
            <sz val="9"/>
            <color indexed="81"/>
            <rFont val="Tahoma"/>
            <family val="2"/>
          </rPr>
          <t xml:space="preserve">
NOMBRE DE LA IPS</t>
        </r>
      </text>
    </comment>
    <comment ref="C1" authorId="0" shapeId="0">
      <text>
        <r>
          <rPr>
            <b/>
            <sz val="9"/>
            <color indexed="81"/>
            <rFont val="Tahoma"/>
            <family val="2"/>
          </rPr>
          <t>Juan Camilo Paez Ramirez:
ALFA NUMERICO SI APLICA</t>
        </r>
      </text>
    </comment>
    <comment ref="D1" authorId="0" shapeId="0">
      <text>
        <r>
          <rPr>
            <b/>
            <sz val="9"/>
            <color indexed="81"/>
            <rFont val="Tahoma"/>
            <family val="2"/>
          </rPr>
          <t>Juan Camilo Paez Ramirez:</t>
        </r>
        <r>
          <rPr>
            <sz val="9"/>
            <color indexed="81"/>
            <rFont val="Tahoma"/>
            <family val="2"/>
          </rPr>
          <t xml:space="preserve">
NUMERO DE FACTURA FISCAL
</t>
        </r>
      </text>
    </comment>
    <comment ref="E1" authorId="0" shapeId="0">
      <text>
        <r>
          <rPr>
            <b/>
            <sz val="9"/>
            <color indexed="81"/>
            <rFont val="Tahoma"/>
            <family val="2"/>
          </rPr>
          <t>Juan Camilo Paez Ramirez:</t>
        </r>
        <r>
          <rPr>
            <sz val="9"/>
            <color indexed="81"/>
            <rFont val="Tahoma"/>
            <family val="2"/>
          </rPr>
          <t xml:space="preserve">
FECHA DE LA FACTURA
</t>
        </r>
      </text>
    </comment>
    <comment ref="F1" authorId="0" shapeId="0">
      <text>
        <r>
          <rPr>
            <b/>
            <sz val="9"/>
            <color indexed="81"/>
            <rFont val="Tahoma"/>
            <family val="2"/>
          </rPr>
          <t>Juan Camilo Paez Ramirez:</t>
        </r>
        <r>
          <rPr>
            <sz val="9"/>
            <color indexed="81"/>
            <rFont val="Tahoma"/>
            <family val="2"/>
          </rPr>
          <t xml:space="preserve">
FECHA DE RADICADO SI TIENE</t>
        </r>
      </text>
    </comment>
  </commentList>
</comments>
</file>

<file path=xl/comments2.xml><?xml version="1.0" encoding="utf-8"?>
<comments xmlns="http://schemas.openxmlformats.org/spreadsheetml/2006/main">
  <authors>
    <author>Juan Camilo Paez Ramirez</author>
  </authors>
  <commentList>
    <comment ref="A2" authorId="0" shapeId="0">
      <text>
        <r>
          <rPr>
            <b/>
            <sz val="9"/>
            <color indexed="81"/>
            <rFont val="Tahoma"/>
            <family val="2"/>
          </rPr>
          <t>Juan Camilo Paez Ramirez:</t>
        </r>
        <r>
          <rPr>
            <sz val="9"/>
            <color indexed="81"/>
            <rFont val="Tahoma"/>
            <family val="2"/>
          </rPr>
          <t xml:space="preserve">
NIT IPS SIN DIGITO DE VERIFICACION
</t>
        </r>
      </text>
    </comment>
    <comment ref="B2" authorId="0" shapeId="0">
      <text>
        <r>
          <rPr>
            <b/>
            <sz val="9"/>
            <color indexed="81"/>
            <rFont val="Tahoma"/>
            <family val="2"/>
          </rPr>
          <t>Juan Camilo Paez Ramirez:</t>
        </r>
        <r>
          <rPr>
            <sz val="9"/>
            <color indexed="81"/>
            <rFont val="Tahoma"/>
            <family val="2"/>
          </rPr>
          <t xml:space="preserve">
NOMBRE DE LA IPS</t>
        </r>
      </text>
    </comment>
    <comment ref="C2" authorId="0" shapeId="0">
      <text>
        <r>
          <rPr>
            <b/>
            <sz val="9"/>
            <color indexed="81"/>
            <rFont val="Tahoma"/>
            <family val="2"/>
          </rPr>
          <t>Juan Camilo Paez Ramirez:
ALFA NUMERICO SI APLICA</t>
        </r>
      </text>
    </comment>
    <comment ref="D2" authorId="0" shapeId="0">
      <text>
        <r>
          <rPr>
            <b/>
            <sz val="9"/>
            <color indexed="81"/>
            <rFont val="Tahoma"/>
            <family val="2"/>
          </rPr>
          <t>Juan Camilo Paez Ramirez:</t>
        </r>
        <r>
          <rPr>
            <sz val="9"/>
            <color indexed="81"/>
            <rFont val="Tahoma"/>
            <family val="2"/>
          </rPr>
          <t xml:space="preserve">
NUMERO DE FACTURA FISCAL
</t>
        </r>
      </text>
    </comment>
    <comment ref="G2" authorId="0" shapeId="0">
      <text>
        <r>
          <rPr>
            <b/>
            <sz val="9"/>
            <color indexed="81"/>
            <rFont val="Tahoma"/>
            <family val="2"/>
          </rPr>
          <t>Juan Camilo Paez Ramirez:</t>
        </r>
        <r>
          <rPr>
            <sz val="9"/>
            <color indexed="81"/>
            <rFont val="Tahoma"/>
            <family val="2"/>
          </rPr>
          <t xml:space="preserve">
FECHA DE LA FACTURA
</t>
        </r>
      </text>
    </comment>
    <comment ref="H2" authorId="0" shapeId="0">
      <text>
        <r>
          <rPr>
            <b/>
            <sz val="9"/>
            <color indexed="81"/>
            <rFont val="Tahoma"/>
            <family val="2"/>
          </rPr>
          <t>Juan Camilo Paez Ramirez:</t>
        </r>
        <r>
          <rPr>
            <sz val="9"/>
            <color indexed="81"/>
            <rFont val="Tahoma"/>
            <family val="2"/>
          </rPr>
          <t xml:space="preserve">
FECHA DE RADICADO SI TIENE</t>
        </r>
      </text>
    </comment>
  </commentList>
</comments>
</file>

<file path=xl/sharedStrings.xml><?xml version="1.0" encoding="utf-8"?>
<sst xmlns="http://schemas.openxmlformats.org/spreadsheetml/2006/main" count="443" uniqueCount="130">
  <si>
    <t>Prefijo Factura</t>
  </si>
  <si>
    <t>Numero Factura</t>
  </si>
  <si>
    <t>IPS Fecha factura</t>
  </si>
  <si>
    <t>IPS Fecha radicado</t>
  </si>
  <si>
    <t>IPS Valor Factura</t>
  </si>
  <si>
    <t>IPS Saldo Factura</t>
  </si>
  <si>
    <t>NIT IPS</t>
  </si>
  <si>
    <t>Tipo de Contrato</t>
  </si>
  <si>
    <t>Nombre IPS</t>
  </si>
  <si>
    <t>Sede / Ciudad</t>
  </si>
  <si>
    <t>Tipo de Prestación</t>
  </si>
  <si>
    <t>Numero de Contrato</t>
  </si>
  <si>
    <t>R202</t>
  </si>
  <si>
    <t>F207</t>
  </si>
  <si>
    <t>F206</t>
  </si>
  <si>
    <t>F227</t>
  </si>
  <si>
    <t>F286</t>
  </si>
  <si>
    <t>R213</t>
  </si>
  <si>
    <t>F213</t>
  </si>
  <si>
    <t>F215</t>
  </si>
  <si>
    <t>F208</t>
  </si>
  <si>
    <t>F225</t>
  </si>
  <si>
    <t>F202</t>
  </si>
  <si>
    <t>F203</t>
  </si>
  <si>
    <t>F256</t>
  </si>
  <si>
    <t>F218</t>
  </si>
  <si>
    <t>VACUNACION</t>
  </si>
  <si>
    <t>URGENCIA</t>
  </si>
  <si>
    <t>HOSPITALIZACION</t>
  </si>
  <si>
    <t>AMBULANCIA</t>
  </si>
  <si>
    <t>CIRUGUA</t>
  </si>
  <si>
    <t>ESE METROSALUD</t>
  </si>
  <si>
    <t>EVENTO</t>
  </si>
  <si>
    <t>MEDELLIN</t>
  </si>
  <si>
    <t>N/A</t>
  </si>
  <si>
    <t>Alf+Fac</t>
  </si>
  <si>
    <t>Llave</t>
  </si>
  <si>
    <t>800058016_R202618</t>
  </si>
  <si>
    <t>800058016_F20724051</t>
  </si>
  <si>
    <t>800058016_F20621306</t>
  </si>
  <si>
    <t>800058016_F22728148</t>
  </si>
  <si>
    <t>800058016_F28663079</t>
  </si>
  <si>
    <t>800058016_R213728</t>
  </si>
  <si>
    <t>800058016_R213729</t>
  </si>
  <si>
    <t>800058016_R213730</t>
  </si>
  <si>
    <t>800058016_R213731</t>
  </si>
  <si>
    <t>800058016_F213137356</t>
  </si>
  <si>
    <t>800058016_F22729512</t>
  </si>
  <si>
    <t>800058016_F21555853</t>
  </si>
  <si>
    <t>800058016_F2084527</t>
  </si>
  <si>
    <t>800058016_F2258502</t>
  </si>
  <si>
    <t>800058016_F202168362</t>
  </si>
  <si>
    <t>800058016_F202168363</t>
  </si>
  <si>
    <t>800058016_F213151107</t>
  </si>
  <si>
    <t>800058016_F2036181</t>
  </si>
  <si>
    <t>800058016_F25659510</t>
  </si>
  <si>
    <t>800058016_F21875749</t>
  </si>
  <si>
    <t>800058016_F21875754</t>
  </si>
  <si>
    <t xml:space="preserve">Fecha de radicacion EPS </t>
  </si>
  <si>
    <t>Estado de Factura EPS Septiembre 30</t>
  </si>
  <si>
    <t>Boxalud</t>
  </si>
  <si>
    <t>Devuelta</t>
  </si>
  <si>
    <t>Finalizada</t>
  </si>
  <si>
    <t>Valor Total Bruto</t>
  </si>
  <si>
    <t>Valor Devolucion</t>
  </si>
  <si>
    <t>Valor Radicado</t>
  </si>
  <si>
    <t>Valor Glosa Aceptada</t>
  </si>
  <si>
    <t>Valor Pagar</t>
  </si>
  <si>
    <t>Observacion objeccion</t>
  </si>
  <si>
    <t>Por pagar SAP</t>
  </si>
  <si>
    <t>P. abiertas doc</t>
  </si>
  <si>
    <t>Estado de Factura EPS Agosto 23</t>
  </si>
  <si>
    <t>FACTURA DEVUELTA</t>
  </si>
  <si>
    <t>FACTURA PENDIENTE EN PROGRAMACION DE PAGO</t>
  </si>
  <si>
    <t>FACTURA NO RADICADA</t>
  </si>
  <si>
    <t>Fecha de corte</t>
  </si>
  <si>
    <t>AUT: SE REALIZA DEVOLUCIÓN DE FACTURA CON SOPORTES COMPLETOS, FACTURA NO CUENTA CON AUTORIZACIÓN PARA LOS SERVICIOS FACTURADOS, FAVOR COMUNICARSE CON EL ÁREA 
ENCARGADA, SOLICITARLA A LA CAP, CORREO ELECTRÓNICO: autorizacionescap@epsdelagente.com.co</t>
  </si>
  <si>
    <t>MIGRACION: AUTO. SE DEVIUELVE LA FACTURA POR QUE NO ENVIARON AUTO. PARA ESTE SERVICIO  ANGELA CAMPAZ</t>
  </si>
  <si>
    <t>MIGRACION: AUT: SE DEVUELVE FACTURA HOSPITALARIA NO CUENTA CON AUTORIZACION POR ESTANCIA FAVOR SOLICITAR AL CORREO CAPAUTORIZACIONE S@EPSDELAGENTE.COM.CO , PARA DAR TRAMITE EL COGIDO ALFANUMER ICO NO ES VALIDO PARA FACTURAR.JENNIFER REBOLLEDO</t>
  </si>
  <si>
    <t>AUT/soportes/    Se devuelve factura:
  1) No se evidencia autorización de servicios cargada en los RIPS.
2)  No se evidencia detallado de cargos con sus respectivos valores de los servíos prestados al usuario.
3) si se realizo un  traslado en ambulancia,  la hoja de dicho  traslado  no se evidencia  a dónde se traslado el paciente.
4) no se evidencia una epicrisis i hc  completa de los servicios prestados al usuario   /  JAM</t>
  </si>
  <si>
    <t>AUT: SE REALIZA DEVOLUCIÓN DE FACTURA CON SOPORTES COMPLETOS, FACTURA NO CUENTA CON AUTORIZACIÓN PARA LOS SERVICIOS FACTURADOS, FAVOR COMUNICARSE CON EL ÁREA ENCARGADA, SOLICITARLA A LA capautorizaciones@epsdelagente.com.co</t>
  </si>
  <si>
    <t>Soportes Incompletos/AUT/     SE DEVUELVE FACTURA NO ADJUNTAN HISTORIA CLINICA COMPLETA, EPICRISIS CON NOTAS DE ENFERMERIA, NO ESPOSIBLE ADELANTAR AUDITORIA INTEGRAL DE LA FACTURA, UNA VEZ SUBSANADA CAUSAL DE OBJECION LA FACTURA ES SUJETA A NUEVA AUDITORIA.  Dr. Diego Fernando Collazos.
AUT/ Se devuelve factura servicios  Hospitalarios del 8 al 24 de abril  2023  NO autorizado; NO cuenta con   Autorización final favor solicitarla a los correos:
capautorizaciones@epsdelagente.com.co
autorizacionescap@epsdelagente.com.co
No se evidencia autorización final cargada en los RIPS       /JAM</t>
  </si>
  <si>
    <t>AUT/ Se devuelve factura servicios  Hospitalarios del  9 al 17  de  Octubre  2023  NO autorizado; NO cuenta con   Autorización final favor solicitarla a los correos:
capautorizaciones@epsdelagente.com.co
autorizacionescap@epsdelagente.com.co
No se evidencia autorización final cargada en los RIPS       /JAM</t>
  </si>
  <si>
    <t>Etiquetas de fila</t>
  </si>
  <si>
    <t>Total general</t>
  </si>
  <si>
    <t xml:space="preserve">Cant. Facturas </t>
  </si>
  <si>
    <t xml:space="preserve"> </t>
  </si>
  <si>
    <t xml:space="preserve">Saldo IPS </t>
  </si>
  <si>
    <t>FOR-CSA-018</t>
  </si>
  <si>
    <t>HOJA 1 DE 1</t>
  </si>
  <si>
    <t>RESUMEN DE CARTERA REVISADA POR LA EPS</t>
  </si>
  <si>
    <t>VERSION 2</t>
  </si>
  <si>
    <t>CANTIDAD FACTURAS</t>
  </si>
  <si>
    <t>VALOR</t>
  </si>
  <si>
    <t xml:space="preserve">VALOR PRESENTADO POR LA ENTIDAD </t>
  </si>
  <si>
    <t>FACTURA YA CANCELADA</t>
  </si>
  <si>
    <t xml:space="preserve">FACTURA DEVUELTA </t>
  </si>
  <si>
    <t>FACTURA NO RADICADA POR LA ENTIDAD</t>
  </si>
  <si>
    <t>FACTURA-GLOSA-DEVOLUCION ACEPTADA POR LA IPS ( $ )</t>
  </si>
  <si>
    <t>FACTURA GLOSA POR CONCILIAR ($)</t>
  </si>
  <si>
    <t>SUB TOTAL CARTERA SUSTENTADA A LA IPS</t>
  </si>
  <si>
    <t>FACTURACION PENDIENTE PROGRAMACION DE PAGO</t>
  </si>
  <si>
    <t>FACTURA EN PROCESO INTERNO</t>
  </si>
  <si>
    <t>SUB TOTAL  CARTERA EN PROCESO POR LA EPS</t>
  </si>
  <si>
    <t>FACTURACIÓN COVID</t>
  </si>
  <si>
    <t>SUB TOTAL  FACTURACIÓN COVID</t>
  </si>
  <si>
    <t>TOTAL CARTERA REVISADA</t>
  </si>
  <si>
    <t>Cartera - Cuentas Salud</t>
  </si>
  <si>
    <t>Paola Andrea Jiménez Prado</t>
  </si>
  <si>
    <t>EPS Comfenalco Valle.</t>
  </si>
  <si>
    <t>DOCUMENTO VALIDO COMO SOPORTE DE ACEPTACION A EL ESTADO DE CARTERA CONCILIADO ENTRE LAS PARTES</t>
  </si>
  <si>
    <t>Señores: ESE METROSALUD</t>
  </si>
  <si>
    <t>NIT: 800058016</t>
  </si>
  <si>
    <t>Santiago de Cali, Septiembre 30 del 2024</t>
  </si>
  <si>
    <t>Con Corte al dia: 30/08/2024</t>
  </si>
  <si>
    <t>Adriana del Pilar Celis</t>
  </si>
  <si>
    <t>Auxiliar administrativo</t>
  </si>
  <si>
    <t>A continuacion me permito remitir nuestra respuesta al estado de cartera presentado en la fecha:</t>
  </si>
  <si>
    <t>FOR-CSA-004</t>
  </si>
  <si>
    <t>RESUMEN DE CARTERA REVISADA POR LA EPS REPORTADA EN LA CIRCULAR 030</t>
  </si>
  <si>
    <t>VERSION 1</t>
  </si>
  <si>
    <t>A continuacion me permito remitir nuestra respuesta al estado de cartera reportada en la Circular 030 con corte a</t>
  </si>
  <si>
    <t>Cant Fact</t>
  </si>
  <si>
    <t>Valor</t>
  </si>
  <si>
    <t>GLOSA POR CONCILIAR</t>
  </si>
  <si>
    <t>TOTAL CARTERA REVISADA CIRCULAR 030</t>
  </si>
  <si>
    <t>Firma</t>
  </si>
  <si>
    <t xml:space="preserve">Paola Andrea Jiménez </t>
  </si>
  <si>
    <t>Auxiliar conciliacion al prestador - Cartera - Cuentas Salud EPS</t>
  </si>
  <si>
    <t>Nota: Documento válido como soporte de aceptación a el estado de cartera conciliado y reportado en Circular 030</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</si>
</sst>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44" formatCode="_-&quot;$&quot;\ * #,##0.00_-;\-&quot;$&quot;\ * #,##0.00_-;_-&quot;$&quot;\ * &quot;-&quot;??_-;_-@_-"/>
    <numFmt numFmtId="43" formatCode="_-* #,##0.00_-;\-* #,##0.00_-;_-* &quot;-&quot;??_-;_-@_-"/>
    <numFmt numFmtId="165" formatCode="_-* #,##0_-;\-* #,##0_-;_-* &quot;-&quot;??_-;_-@_-"/>
    <numFmt numFmtId="166" formatCode="_-* #,##0.00\ _€_-;\-* #,##0.00\ _€_-;_-* &quot;-&quot;??\ _€_-;_-@_-"/>
    <numFmt numFmtId="167" formatCode="_-* #,##0\ _€_-;\-* #,##0\ _€_-;_-* &quot;-&quot;??\ _€_-;_-@_-"/>
    <numFmt numFmtId="168" formatCode="[$-240A]d&quot; de &quot;mmmm&quot; de &quot;yyyy;@"/>
    <numFmt numFmtId="169" formatCode="_-&quot;$&quot;\ * #,##0_-;\-&quot;$&quot;\ * #,##0_-;_-&quot;$&quot;\ * &quot;-&quot;??_-;_-@_-"/>
    <numFmt numFmtId="170" formatCode="&quot;$&quot;\ #,##0;[Red]&quot;$&quot;\ #,##0"/>
    <numFmt numFmtId="171" formatCode="[$$-240A]\ #,##0;\-[$$-240A]\ #,##0"/>
  </numFmts>
  <fonts count="13" x14ac:knownFonts="1">
    <font>
      <sz val="11"/>
      <color theme="1"/>
      <name val="Calibri"/>
      <family val="2"/>
      <scheme val="minor"/>
    </font>
    <font>
      <b/>
      <sz val="11"/>
      <color theme="1"/>
      <name val="Calibri"/>
      <family val="2"/>
      <scheme val="minor"/>
    </font>
    <font>
      <sz val="9"/>
      <color indexed="81"/>
      <name val="Tahoma"/>
      <family val="2"/>
    </font>
    <font>
      <b/>
      <sz val="9"/>
      <color indexed="81"/>
      <name val="Tahoma"/>
      <family val="2"/>
    </font>
    <font>
      <b/>
      <sz val="11"/>
      <color theme="0" tint="-0.499984740745262"/>
      <name val="Calibri"/>
      <family val="2"/>
      <scheme val="minor"/>
    </font>
    <font>
      <sz val="11"/>
      <color theme="1"/>
      <name val="Calibri"/>
      <family val="2"/>
      <scheme val="minor"/>
    </font>
    <font>
      <sz val="11"/>
      <color theme="0" tint="-0.499984740745262"/>
      <name val="Calibri"/>
      <family val="2"/>
      <scheme val="minor"/>
    </font>
    <font>
      <b/>
      <sz val="11"/>
      <name val="Calibri"/>
      <family val="2"/>
    </font>
    <font>
      <sz val="10"/>
      <name val="Arial"/>
      <family val="2"/>
    </font>
    <font>
      <sz val="10"/>
      <color indexed="8"/>
      <name val="Arial"/>
      <family val="2"/>
    </font>
    <font>
      <b/>
      <sz val="10"/>
      <color indexed="8"/>
      <name val="Arial"/>
      <family val="2"/>
    </font>
    <font>
      <b/>
      <sz val="10"/>
      <name val="Arial"/>
      <family val="2"/>
    </font>
    <font>
      <b/>
      <sz val="9"/>
      <name val="Arial"/>
      <family val="2"/>
    </font>
  </fonts>
  <fills count="8">
    <fill>
      <patternFill patternType="none"/>
    </fill>
    <fill>
      <patternFill patternType="gray125"/>
    </fill>
    <fill>
      <patternFill patternType="solid">
        <fgColor theme="0"/>
        <bgColor indexed="64"/>
      </patternFill>
    </fill>
    <fill>
      <patternFill patternType="solid">
        <fgColor theme="7" tint="0.79998168889431442"/>
        <bgColor indexed="64"/>
      </patternFill>
    </fill>
    <fill>
      <patternFill patternType="solid">
        <fgColor theme="4" tint="0.79998168889431442"/>
        <bgColor indexed="64"/>
      </patternFill>
    </fill>
    <fill>
      <patternFill patternType="solid">
        <fgColor theme="9" tint="0.79998168889431442"/>
        <bgColor indexed="64"/>
      </patternFill>
    </fill>
    <fill>
      <patternFill patternType="solid">
        <fgColor theme="9"/>
        <bgColor indexed="64"/>
      </patternFill>
    </fill>
    <fill>
      <patternFill patternType="solid">
        <fgColor theme="0" tint="-0.249977111117893"/>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right/>
      <top/>
      <bottom style="thin">
        <color auto="1"/>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medium">
        <color indexed="64"/>
      </right>
      <top style="medium">
        <color indexed="64"/>
      </top>
      <bottom style="medium">
        <color indexed="64"/>
      </bottom>
      <diagonal/>
    </border>
    <border>
      <left/>
      <right/>
      <top/>
      <bottom style="double">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s>
  <cellStyleXfs count="5">
    <xf numFmtId="0" fontId="0" fillId="0" borderId="0"/>
    <xf numFmtId="43" fontId="5" fillId="0" borderId="0" applyFont="0" applyFill="0" applyBorder="0" applyAlignment="0" applyProtection="0"/>
    <xf numFmtId="44" fontId="5" fillId="0" borderId="0" applyFont="0" applyFill="0" applyBorder="0" applyAlignment="0" applyProtection="0"/>
    <xf numFmtId="0" fontId="8" fillId="0" borderId="0"/>
    <xf numFmtId="166" fontId="5" fillId="0" borderId="0" applyFont="0" applyFill="0" applyBorder="0" applyAlignment="0" applyProtection="0"/>
  </cellStyleXfs>
  <cellXfs count="121">
    <xf numFmtId="0" fontId="0" fillId="0" borderId="0" xfId="0"/>
    <xf numFmtId="0" fontId="0" fillId="0" borderId="1" xfId="0" applyBorder="1"/>
    <xf numFmtId="0" fontId="1" fillId="0" borderId="1" xfId="0" applyFont="1" applyBorder="1" applyAlignment="1">
      <alignment horizontal="center" vertical="center" wrapText="1"/>
    </xf>
    <xf numFmtId="0" fontId="1" fillId="0" borderId="0" xfId="0" applyFont="1" applyAlignment="1">
      <alignment horizontal="center" vertical="center" wrapText="1"/>
    </xf>
    <xf numFmtId="0" fontId="1" fillId="2" borderId="1" xfId="0" applyFont="1" applyFill="1" applyBorder="1" applyAlignment="1">
      <alignment horizontal="center"/>
    </xf>
    <xf numFmtId="0" fontId="4" fillId="2" borderId="1" xfId="0" applyFont="1" applyFill="1" applyBorder="1" applyAlignment="1">
      <alignment horizontal="center" wrapText="1"/>
    </xf>
    <xf numFmtId="14" fontId="0" fillId="0" borderId="1" xfId="0" applyNumberFormat="1" applyBorder="1"/>
    <xf numFmtId="4" fontId="0" fillId="0" borderId="1" xfId="0" applyNumberFormat="1" applyBorder="1"/>
    <xf numFmtId="0" fontId="0" fillId="2" borderId="1" xfId="0" applyFont="1" applyFill="1" applyBorder="1" applyAlignment="1">
      <alignment horizontal="center"/>
    </xf>
    <xf numFmtId="0" fontId="6" fillId="2" borderId="1" xfId="0" applyFont="1" applyFill="1" applyBorder="1" applyAlignment="1">
      <alignment horizontal="center" wrapText="1"/>
    </xf>
    <xf numFmtId="0" fontId="0" fillId="0" borderId="1" xfId="0" applyFont="1" applyBorder="1"/>
    <xf numFmtId="14" fontId="0" fillId="0" borderId="1" xfId="0" applyNumberFormat="1" applyFont="1" applyBorder="1"/>
    <xf numFmtId="4" fontId="0" fillId="0" borderId="1" xfId="0" applyNumberFormat="1" applyFont="1" applyBorder="1"/>
    <xf numFmtId="0" fontId="0" fillId="0" borderId="0" xfId="0" applyFont="1"/>
    <xf numFmtId="0" fontId="1" fillId="3" borderId="1" xfId="0" applyFont="1" applyFill="1" applyBorder="1" applyAlignment="1">
      <alignment horizontal="center" vertical="center" wrapText="1"/>
    </xf>
    <xf numFmtId="0" fontId="1" fillId="4" borderId="1" xfId="0" applyFont="1" applyFill="1" applyBorder="1" applyAlignment="1">
      <alignment horizontal="center" vertical="center" wrapText="1"/>
    </xf>
    <xf numFmtId="0" fontId="1" fillId="6" borderId="1" xfId="0" applyFont="1" applyFill="1" applyBorder="1" applyAlignment="1">
      <alignment horizontal="center" vertical="center" wrapText="1"/>
    </xf>
    <xf numFmtId="165" fontId="0" fillId="0" borderId="0" xfId="1" applyNumberFormat="1" applyFont="1"/>
    <xf numFmtId="165" fontId="1" fillId="5" borderId="1" xfId="1" applyNumberFormat="1" applyFont="1" applyFill="1" applyBorder="1" applyAlignment="1">
      <alignment horizontal="center" vertical="center" wrapText="1"/>
    </xf>
    <xf numFmtId="165" fontId="0" fillId="0" borderId="1" xfId="1" applyNumberFormat="1" applyFont="1" applyBorder="1"/>
    <xf numFmtId="165" fontId="1" fillId="0" borderId="0" xfId="1" applyNumberFormat="1" applyFont="1"/>
    <xf numFmtId="165" fontId="7" fillId="0" borderId="1" xfId="1" applyNumberFormat="1" applyFont="1" applyBorder="1" applyAlignment="1">
      <alignment horizontal="center" vertical="center" wrapText="1"/>
    </xf>
    <xf numFmtId="165" fontId="7" fillId="7" borderId="1" xfId="1" applyNumberFormat="1" applyFont="1" applyFill="1" applyBorder="1" applyAlignment="1">
      <alignment horizontal="center" vertical="center" wrapText="1"/>
    </xf>
    <xf numFmtId="0" fontId="1" fillId="0" borderId="1" xfId="0" applyFont="1" applyFill="1" applyBorder="1" applyAlignment="1">
      <alignment horizontal="center" vertical="center" wrapText="1"/>
    </xf>
    <xf numFmtId="165" fontId="1" fillId="6" borderId="1" xfId="1" applyNumberFormat="1" applyFont="1" applyFill="1" applyBorder="1" applyAlignment="1">
      <alignment horizontal="center" vertical="center" wrapText="1"/>
    </xf>
    <xf numFmtId="165" fontId="7" fillId="0" borderId="1" xfId="1" applyNumberFormat="1" applyFont="1" applyFill="1" applyBorder="1" applyAlignment="1">
      <alignment horizontal="center" vertical="center" wrapText="1"/>
    </xf>
    <xf numFmtId="165" fontId="0" fillId="0" borderId="1" xfId="1" applyNumberFormat="1" applyFont="1" applyBorder="1" applyAlignment="1">
      <alignment wrapText="1"/>
    </xf>
    <xf numFmtId="165" fontId="0" fillId="0" borderId="1" xfId="1" applyNumberFormat="1" applyFont="1" applyBorder="1" applyAlignment="1"/>
    <xf numFmtId="165" fontId="0" fillId="0" borderId="8" xfId="1" applyNumberFormat="1" applyFont="1" applyBorder="1"/>
    <xf numFmtId="0" fontId="0" fillId="0" borderId="13" xfId="0" applyBorder="1" applyAlignment="1">
      <alignment horizontal="left"/>
    </xf>
    <xf numFmtId="0" fontId="0" fillId="0" borderId="3" xfId="0" pivotButton="1" applyBorder="1"/>
    <xf numFmtId="165" fontId="0" fillId="0" borderId="15" xfId="1" applyNumberFormat="1" applyFont="1" applyBorder="1"/>
    <xf numFmtId="0" fontId="0" fillId="0" borderId="3" xfId="0" applyBorder="1" applyAlignment="1">
      <alignment horizontal="left"/>
    </xf>
    <xf numFmtId="0" fontId="9" fillId="0" borderId="0" xfId="3" applyFont="1"/>
    <xf numFmtId="0" fontId="9" fillId="0" borderId="4" xfId="3" applyFont="1" applyBorder="1" applyAlignment="1">
      <alignment horizontal="centerContinuous"/>
    </xf>
    <xf numFmtId="0" fontId="9" fillId="0" borderId="6" xfId="3" applyFont="1" applyBorder="1" applyAlignment="1">
      <alignment horizontal="centerContinuous"/>
    </xf>
    <xf numFmtId="0" fontId="10" fillId="0" borderId="4" xfId="3" applyFont="1" applyBorder="1" applyAlignment="1">
      <alignment horizontal="centerContinuous" vertical="center"/>
    </xf>
    <xf numFmtId="0" fontId="10" fillId="0" borderId="5" xfId="3" applyFont="1" applyBorder="1" applyAlignment="1">
      <alignment horizontal="centerContinuous" vertical="center"/>
    </xf>
    <xf numFmtId="0" fontId="10" fillId="0" borderId="6" xfId="3" applyFont="1" applyBorder="1" applyAlignment="1">
      <alignment horizontal="centerContinuous" vertical="center"/>
    </xf>
    <xf numFmtId="0" fontId="10" fillId="0" borderId="12" xfId="3" applyFont="1" applyBorder="1" applyAlignment="1">
      <alignment horizontal="centerContinuous" vertical="center"/>
    </xf>
    <xf numFmtId="0" fontId="9" fillId="0" borderId="7" xfId="3" applyFont="1" applyBorder="1" applyAlignment="1">
      <alignment horizontal="centerContinuous"/>
    </xf>
    <xf numFmtId="0" fontId="9" fillId="0" borderId="8" xfId="3" applyFont="1" applyBorder="1" applyAlignment="1">
      <alignment horizontal="centerContinuous"/>
    </xf>
    <xf numFmtId="0" fontId="10" fillId="0" borderId="9" xfId="3" applyFont="1" applyBorder="1" applyAlignment="1">
      <alignment horizontal="centerContinuous" vertical="center"/>
    </xf>
    <xf numFmtId="0" fontId="10" fillId="0" borderId="10" xfId="3" applyFont="1" applyBorder="1" applyAlignment="1">
      <alignment horizontal="centerContinuous" vertical="center"/>
    </xf>
    <xf numFmtId="0" fontId="10" fillId="0" borderId="11" xfId="3" applyFont="1" applyBorder="1" applyAlignment="1">
      <alignment horizontal="centerContinuous" vertical="center"/>
    </xf>
    <xf numFmtId="0" fontId="10" fillId="0" borderId="14" xfId="3" applyFont="1" applyBorder="1" applyAlignment="1">
      <alignment horizontal="centerContinuous" vertical="center"/>
    </xf>
    <xf numFmtId="0" fontId="10" fillId="0" borderId="7" xfId="3" applyFont="1" applyBorder="1" applyAlignment="1">
      <alignment horizontal="centerContinuous" vertical="center"/>
    </xf>
    <xf numFmtId="0" fontId="10" fillId="0" borderId="0" xfId="3" applyFont="1" applyAlignment="1">
      <alignment horizontal="centerContinuous" vertical="center"/>
    </xf>
    <xf numFmtId="0" fontId="10" fillId="0" borderId="8" xfId="3" applyFont="1" applyBorder="1" applyAlignment="1">
      <alignment horizontal="centerContinuous" vertical="center"/>
    </xf>
    <xf numFmtId="0" fontId="10" fillId="0" borderId="13" xfId="3" applyFont="1" applyBorder="1" applyAlignment="1">
      <alignment horizontal="centerContinuous" vertical="center"/>
    </xf>
    <xf numFmtId="0" fontId="9" fillId="0" borderId="9" xfId="3" applyFont="1" applyBorder="1" applyAlignment="1">
      <alignment horizontal="centerContinuous"/>
    </xf>
    <xf numFmtId="0" fontId="9" fillId="0" borderId="11" xfId="3" applyFont="1" applyBorder="1" applyAlignment="1">
      <alignment horizontal="centerContinuous"/>
    </xf>
    <xf numFmtId="0" fontId="9" fillId="0" borderId="7" xfId="3" applyFont="1" applyBorder="1"/>
    <xf numFmtId="0" fontId="9" fillId="0" borderId="8" xfId="3" applyFont="1" applyBorder="1"/>
    <xf numFmtId="0" fontId="10" fillId="0" borderId="0" xfId="3" applyFont="1"/>
    <xf numFmtId="14" fontId="9" fillId="0" borderId="0" xfId="3" applyNumberFormat="1" applyFont="1"/>
    <xf numFmtId="168" fontId="9" fillId="0" borderId="0" xfId="3" applyNumberFormat="1" applyFont="1"/>
    <xf numFmtId="0" fontId="8" fillId="0" borderId="0" xfId="3" applyFont="1"/>
    <xf numFmtId="14" fontId="9" fillId="0" borderId="0" xfId="3" applyNumberFormat="1" applyFont="1" applyAlignment="1">
      <alignment horizontal="left"/>
    </xf>
    <xf numFmtId="0" fontId="11" fillId="0" borderId="0" xfId="3" applyFont="1" applyAlignment="1">
      <alignment horizontal="center"/>
    </xf>
    <xf numFmtId="167" fontId="11" fillId="0" borderId="0" xfId="4" applyNumberFormat="1" applyFont="1" applyAlignment="1">
      <alignment horizontal="center"/>
    </xf>
    <xf numFmtId="169" fontId="11" fillId="0" borderId="0" xfId="2" applyNumberFormat="1" applyFont="1" applyAlignment="1">
      <alignment horizontal="right"/>
    </xf>
    <xf numFmtId="169" fontId="9" fillId="0" borderId="0" xfId="2" applyNumberFormat="1" applyFont="1"/>
    <xf numFmtId="167" fontId="8" fillId="0" borderId="0" xfId="4" applyNumberFormat="1" applyFont="1" applyAlignment="1">
      <alignment horizontal="center"/>
    </xf>
    <xf numFmtId="169" fontId="8" fillId="0" borderId="0" xfId="2" applyNumberFormat="1" applyFont="1" applyAlignment="1">
      <alignment horizontal="right"/>
    </xf>
    <xf numFmtId="167" fontId="9" fillId="0" borderId="0" xfId="4" applyNumberFormat="1" applyFont="1" applyAlignment="1">
      <alignment horizontal="center"/>
    </xf>
    <xf numFmtId="169" fontId="9" fillId="0" borderId="0" xfId="2" applyNumberFormat="1" applyFont="1" applyAlignment="1">
      <alignment horizontal="right"/>
    </xf>
    <xf numFmtId="169" fontId="9" fillId="0" borderId="0" xfId="3" applyNumberFormat="1" applyFont="1"/>
    <xf numFmtId="167" fontId="9" fillId="0" borderId="10" xfId="4" applyNumberFormat="1" applyFont="1" applyBorder="1" applyAlignment="1">
      <alignment horizontal="center"/>
    </xf>
    <xf numFmtId="169" fontId="9" fillId="0" borderId="10" xfId="2" applyNumberFormat="1" applyFont="1" applyBorder="1" applyAlignment="1">
      <alignment horizontal="right"/>
    </xf>
    <xf numFmtId="167" fontId="10" fillId="0" borderId="0" xfId="2" applyNumberFormat="1" applyFont="1" applyAlignment="1">
      <alignment horizontal="right"/>
    </xf>
    <xf numFmtId="169" fontId="10" fillId="0" borderId="0" xfId="2" applyNumberFormat="1" applyFont="1" applyAlignment="1">
      <alignment horizontal="right"/>
    </xf>
    <xf numFmtId="0" fontId="11" fillId="0" borderId="0" xfId="3" applyFont="1"/>
    <xf numFmtId="167" fontId="8" fillId="0" borderId="10" xfId="4" applyNumberFormat="1" applyFont="1" applyBorder="1" applyAlignment="1">
      <alignment horizontal="center"/>
    </xf>
    <xf numFmtId="169" fontId="8" fillId="0" borderId="10" xfId="2" applyNumberFormat="1" applyFont="1" applyBorder="1" applyAlignment="1">
      <alignment horizontal="right"/>
    </xf>
    <xf numFmtId="0" fontId="8" fillId="0" borderId="8" xfId="3" applyFont="1" applyBorder="1"/>
    <xf numFmtId="167" fontId="8" fillId="0" borderId="0" xfId="2" applyNumberFormat="1" applyFont="1" applyAlignment="1">
      <alignment horizontal="right"/>
    </xf>
    <xf numFmtId="167" fontId="11" fillId="0" borderId="16" xfId="4" applyNumberFormat="1" applyFont="1" applyBorder="1" applyAlignment="1">
      <alignment horizontal="center"/>
    </xf>
    <xf numFmtId="169" fontId="11" fillId="0" borderId="16" xfId="2" applyNumberFormat="1" applyFont="1" applyBorder="1" applyAlignment="1">
      <alignment horizontal="right"/>
    </xf>
    <xf numFmtId="170" fontId="8" fillId="0" borderId="0" xfId="3" applyNumberFormat="1" applyFont="1"/>
    <xf numFmtId="166" fontId="8" fillId="0" borderId="0" xfId="4" applyFont="1"/>
    <xf numFmtId="169" fontId="8" fillId="0" borderId="0" xfId="2" applyNumberFormat="1" applyFont="1"/>
    <xf numFmtId="170" fontId="11" fillId="0" borderId="10" xfId="3" applyNumberFormat="1" applyFont="1" applyBorder="1"/>
    <xf numFmtId="170" fontId="8" fillId="0" borderId="10" xfId="3" applyNumberFormat="1" applyFont="1" applyBorder="1"/>
    <xf numFmtId="166" fontId="11" fillId="0" borderId="10" xfId="4" applyFont="1" applyBorder="1"/>
    <xf numFmtId="169" fontId="8" fillId="0" borderId="10" xfId="2" applyNumberFormat="1" applyFont="1" applyBorder="1"/>
    <xf numFmtId="170" fontId="11" fillId="0" borderId="0" xfId="3" applyNumberFormat="1" applyFont="1"/>
    <xf numFmtId="0" fontId="12" fillId="0" borderId="0" xfId="3" applyFont="1" applyAlignment="1">
      <alignment horizontal="center" vertical="center" wrapText="1"/>
    </xf>
    <xf numFmtId="0" fontId="9" fillId="0" borderId="9" xfId="3" applyFont="1" applyBorder="1"/>
    <xf numFmtId="0" fontId="9" fillId="0" borderId="10" xfId="3" applyFont="1" applyBorder="1"/>
    <xf numFmtId="170" fontId="9" fillId="0" borderId="10" xfId="3" applyNumberFormat="1" applyFont="1" applyBorder="1"/>
    <xf numFmtId="0" fontId="9" fillId="0" borderId="11" xfId="3" applyFont="1" applyBorder="1"/>
    <xf numFmtId="0" fontId="8" fillId="0" borderId="4" xfId="3" applyFont="1" applyBorder="1" applyAlignment="1">
      <alignment horizontal="center"/>
    </xf>
    <xf numFmtId="0" fontId="8" fillId="0" borderId="6" xfId="3" applyFont="1" applyBorder="1" applyAlignment="1">
      <alignment horizontal="center"/>
    </xf>
    <xf numFmtId="0" fontId="11" fillId="0" borderId="4" xfId="3" applyFont="1" applyBorder="1" applyAlignment="1">
      <alignment horizontal="center" vertical="center"/>
    </xf>
    <xf numFmtId="0" fontId="11" fillId="0" borderId="5" xfId="3" applyFont="1" applyBorder="1" applyAlignment="1">
      <alignment horizontal="center" vertical="center"/>
    </xf>
    <xf numFmtId="0" fontId="11" fillId="0" borderId="6" xfId="3" applyFont="1" applyBorder="1" applyAlignment="1">
      <alignment horizontal="center" vertical="center"/>
    </xf>
    <xf numFmtId="0" fontId="11" fillId="0" borderId="12" xfId="3" applyFont="1" applyBorder="1" applyAlignment="1">
      <alignment horizontal="center" vertical="center"/>
    </xf>
    <xf numFmtId="0" fontId="8" fillId="0" borderId="9" xfId="3" applyFont="1" applyBorder="1" applyAlignment="1">
      <alignment horizontal="center"/>
    </xf>
    <xf numFmtId="0" fontId="8" fillId="0" borderId="11" xfId="3" applyFont="1" applyBorder="1" applyAlignment="1">
      <alignment horizontal="center"/>
    </xf>
    <xf numFmtId="0" fontId="11" fillId="0" borderId="17" xfId="3" applyFont="1" applyBorder="1" applyAlignment="1">
      <alignment horizontal="center" vertical="center" wrapText="1"/>
    </xf>
    <xf numFmtId="0" fontId="11" fillId="0" borderId="18" xfId="3" applyFont="1" applyBorder="1" applyAlignment="1">
      <alignment horizontal="center" vertical="center" wrapText="1"/>
    </xf>
    <xf numFmtId="0" fontId="11" fillId="0" borderId="15" xfId="3" applyFont="1" applyBorder="1" applyAlignment="1">
      <alignment horizontal="center" vertical="center" wrapText="1"/>
    </xf>
    <xf numFmtId="0" fontId="11" fillId="0" borderId="3" xfId="3" applyFont="1" applyBorder="1" applyAlignment="1">
      <alignment horizontal="center" vertical="center"/>
    </xf>
    <xf numFmtId="0" fontId="8" fillId="0" borderId="7" xfId="3" applyFont="1" applyBorder="1"/>
    <xf numFmtId="168" fontId="8" fillId="0" borderId="0" xfId="3" applyNumberFormat="1" applyFont="1"/>
    <xf numFmtId="14" fontId="8" fillId="0" borderId="0" xfId="3" applyNumberFormat="1" applyFont="1"/>
    <xf numFmtId="14" fontId="8" fillId="0" borderId="0" xfId="3" applyNumberFormat="1" applyFont="1" applyAlignment="1">
      <alignment horizontal="left"/>
    </xf>
    <xf numFmtId="165" fontId="11" fillId="0" borderId="0" xfId="1" applyNumberFormat="1" applyFont="1"/>
    <xf numFmtId="171" fontId="11" fillId="0" borderId="0" xfId="1" applyNumberFormat="1" applyFont="1" applyAlignment="1">
      <alignment horizontal="right"/>
    </xf>
    <xf numFmtId="165" fontId="8" fillId="0" borderId="0" xfId="1" applyNumberFormat="1" applyFont="1" applyAlignment="1">
      <alignment horizontal="center"/>
    </xf>
    <xf numFmtId="171" fontId="8" fillId="0" borderId="0" xfId="1" applyNumberFormat="1" applyFont="1" applyAlignment="1">
      <alignment horizontal="right"/>
    </xf>
    <xf numFmtId="165" fontId="8" fillId="0" borderId="2" xfId="1" applyNumberFormat="1" applyFont="1" applyBorder="1" applyAlignment="1">
      <alignment horizontal="center"/>
    </xf>
    <xf numFmtId="171" fontId="8" fillId="0" borderId="2" xfId="1" applyNumberFormat="1" applyFont="1" applyBorder="1" applyAlignment="1">
      <alignment horizontal="right"/>
    </xf>
    <xf numFmtId="165" fontId="8" fillId="0" borderId="16" xfId="1" applyNumberFormat="1" applyFont="1" applyBorder="1" applyAlignment="1">
      <alignment horizontal="center"/>
    </xf>
    <xf numFmtId="171" fontId="8" fillId="0" borderId="16" xfId="1" applyNumberFormat="1" applyFont="1" applyBorder="1" applyAlignment="1">
      <alignment horizontal="right"/>
    </xf>
    <xf numFmtId="170" fontId="8" fillId="0" borderId="0" xfId="3" applyNumberFormat="1" applyFont="1" applyAlignment="1">
      <alignment horizontal="right"/>
    </xf>
    <xf numFmtId="0" fontId="12" fillId="0" borderId="0" xfId="0" applyFont="1" applyAlignment="1">
      <alignment horizontal="center" vertical="center" wrapText="1"/>
    </xf>
    <xf numFmtId="0" fontId="8" fillId="0" borderId="9" xfId="3" applyFont="1" applyBorder="1"/>
    <xf numFmtId="0" fontId="8" fillId="0" borderId="10" xfId="3" applyFont="1" applyBorder="1"/>
    <xf numFmtId="0" fontId="8" fillId="0" borderId="11" xfId="3" applyFont="1" applyBorder="1"/>
  </cellXfs>
  <cellStyles count="5">
    <cellStyle name="Millares" xfId="1" builtinId="3"/>
    <cellStyle name="Millares 2" xfId="4"/>
    <cellStyle name="Moneda" xfId="2" builtinId="4"/>
    <cellStyle name="Normal" xfId="0" builtinId="0"/>
    <cellStyle name="Normal 2 2" xfId="3"/>
  </cellStyles>
  <dxfs count="19">
    <dxf>
      <border>
        <top style="medium">
          <color indexed="64"/>
        </top>
      </border>
    </dxf>
    <dxf>
      <border>
        <top style="medium">
          <color indexed="64"/>
        </top>
      </border>
    </dxf>
    <dxf>
      <border>
        <bottom style="medium">
          <color indexed="64"/>
        </bottom>
      </border>
    </dxf>
    <dxf>
      <border>
        <bottom style="medium">
          <color indexed="64"/>
        </bottom>
      </border>
    </dxf>
    <dxf>
      <border>
        <right style="medium">
          <color indexed="64"/>
        </right>
      </border>
    </dxf>
    <dxf>
      <border>
        <right style="medium">
          <color indexed="64"/>
        </right>
      </border>
    </dxf>
    <dxf>
      <border>
        <right style="medium">
          <color indexed="64"/>
        </right>
      </border>
    </dxf>
    <dxf>
      <border>
        <right style="medium">
          <color indexed="64"/>
        </right>
      </border>
    </dxf>
    <dxf>
      <border>
        <right style="medium">
          <color indexed="64"/>
        </right>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numFmt numFmtId="165" formatCode="_-* #,##0_-;\-* #,##0_-;_-* &quot;-&quot;??_-;_-@_-"/>
    </dxf>
    <dxf>
      <numFmt numFmtId="165" formatCode="_-* #,##0_-;\-* #,##0_-;_-* &quot;-&quot;??_-;_-@_-"/>
    </dxf>
    <dxf>
      <numFmt numFmtId="165" formatCode="_-* #,##0_-;\-* #,##0_-;_-* &quot;-&quot;??_-;_-@_-"/>
    </dxf>
    <dxf>
      <numFmt numFmtId="165" formatCode="_-* #,##0_-;\-* #,##0_-;_-* &quot;-&quot;??_-;_-@_-"/>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pivotCacheDefinition" Target="pivotCache/pivotCacheDefinition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1</xdr:col>
      <xdr:colOff>91016</xdr:colOff>
      <xdr:row>1</xdr:row>
      <xdr:rowOff>7406</xdr:rowOff>
    </xdr:from>
    <xdr:ext cx="1442509" cy="535519"/>
    <xdr:pic>
      <xdr:nvPicPr>
        <xdr:cNvPr id="2" name="Imagen 2" descr="Nombre de la empresa&#10;&#10;Descripción generada automáticamente con confianza baja">
          <a:extLst>
            <a:ext uri="{FF2B5EF4-FFF2-40B4-BE49-F238E27FC236}">
              <a16:creationId xmlns:a16="http://schemas.microsoft.com/office/drawing/2014/main" xmlns="" id="{00000000-0008-0000-03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60866" y="83606"/>
          <a:ext cx="1442509" cy="53551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twoCellAnchor editAs="oneCell">
    <xdr:from>
      <xdr:col>7</xdr:col>
      <xdr:colOff>41275</xdr:colOff>
      <xdr:row>33</xdr:row>
      <xdr:rowOff>111126</xdr:rowOff>
    </xdr:from>
    <xdr:to>
      <xdr:col>8</xdr:col>
      <xdr:colOff>948540</xdr:colOff>
      <xdr:row>36</xdr:row>
      <xdr:rowOff>90139</xdr:rowOff>
    </xdr:to>
    <xdr:pic>
      <xdr:nvPicPr>
        <xdr:cNvPr id="3" name="Imagen 2"/>
        <xdr:cNvPicPr>
          <a:picLocks noChangeAspect="1"/>
        </xdr:cNvPicPr>
      </xdr:nvPicPr>
      <xdr:blipFill>
        <a:blip xmlns:r="http://schemas.openxmlformats.org/officeDocument/2006/relationships" r:embed="rId2"/>
        <a:stretch>
          <a:fillRect/>
        </a:stretch>
      </xdr:blipFill>
      <xdr:spPr>
        <a:xfrm>
          <a:off x="4860925" y="4867276"/>
          <a:ext cx="2361415" cy="340963"/>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12700</xdr:colOff>
      <xdr:row>0</xdr:row>
      <xdr:rowOff>92074</xdr:rowOff>
    </xdr:from>
    <xdr:to>
      <xdr:col>1</xdr:col>
      <xdr:colOff>685038</xdr:colOff>
      <xdr:row>1</xdr:row>
      <xdr:rowOff>663574</xdr:rowOff>
    </xdr:to>
    <xdr:pic>
      <xdr:nvPicPr>
        <xdr:cNvPr id="2" name="Imagen 2" descr="Nombre de la empresa&#10;&#10;Descripción generada automáticamente con confianza baja">
          <a:extLst>
            <a:ext uri="{FF2B5EF4-FFF2-40B4-BE49-F238E27FC236}">
              <a16:creationId xmlns:a16="http://schemas.microsoft.com/office/drawing/2014/main" xmlns="" id="{00000000-0008-0000-00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700" y="92074"/>
          <a:ext cx="1434338" cy="762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23813</xdr:colOff>
      <xdr:row>21</xdr:row>
      <xdr:rowOff>55562</xdr:rowOff>
    </xdr:from>
    <xdr:to>
      <xdr:col>7</xdr:col>
      <xdr:colOff>525356</xdr:colOff>
      <xdr:row>22</xdr:row>
      <xdr:rowOff>161576</xdr:rowOff>
    </xdr:to>
    <xdr:pic>
      <xdr:nvPicPr>
        <xdr:cNvPr id="3" name="Imagen 2"/>
        <xdr:cNvPicPr>
          <a:picLocks noChangeAspect="1"/>
        </xdr:cNvPicPr>
      </xdr:nvPicPr>
      <xdr:blipFill>
        <a:blip xmlns:r="http://schemas.openxmlformats.org/officeDocument/2006/relationships" r:embed="rId2"/>
        <a:stretch>
          <a:fillRect/>
        </a:stretch>
      </xdr:blipFill>
      <xdr:spPr>
        <a:xfrm>
          <a:off x="3833813" y="4437062"/>
          <a:ext cx="2025543" cy="290164"/>
        </a:xfrm>
        <a:prstGeom prst="rect">
          <a:avLst/>
        </a:prstGeom>
      </xdr:spPr>
    </xdr:pic>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Paola Andrea Jimenez Prado" refreshedDate="45566.440073611113" createdVersion="5" refreshedVersion="5" minRefreshableVersion="3" recordCount="21">
  <cacheSource type="worksheet">
    <worksheetSource ref="A2:AA23" sheet="ESTADO DE CADA FACTURA"/>
  </cacheSource>
  <cacheFields count="27">
    <cacheField name="NIT IPS" numFmtId="0">
      <sharedItems containsSemiMixedTypes="0" containsString="0" containsNumber="1" containsInteger="1" minValue="800058016" maxValue="800058016"/>
    </cacheField>
    <cacheField name="Nombre IPS" numFmtId="0">
      <sharedItems/>
    </cacheField>
    <cacheField name="Prefijo Factura" numFmtId="0">
      <sharedItems/>
    </cacheField>
    <cacheField name="Numero Factura" numFmtId="0">
      <sharedItems containsSemiMixedTypes="0" containsString="0" containsNumber="1" containsInteger="1" minValue="618" maxValue="168363"/>
    </cacheField>
    <cacheField name="Alf+Fac" numFmtId="0">
      <sharedItems/>
    </cacheField>
    <cacheField name="Llave" numFmtId="0">
      <sharedItems/>
    </cacheField>
    <cacheField name="IPS Fecha factura" numFmtId="14">
      <sharedItems containsSemiMixedTypes="0" containsNonDate="0" containsDate="1" containsString="0" minDate="2023-03-09T00:00:00" maxDate="2024-08-10T00:00:00"/>
    </cacheField>
    <cacheField name="IPS Fecha radicado" numFmtId="14">
      <sharedItems containsNonDate="0" containsDate="1" containsString="0" containsBlank="1" minDate="2023-05-27T00:00:00" maxDate="2024-08-16T00:00:00"/>
    </cacheField>
    <cacheField name="Fecha de radicacion EPS " numFmtId="14">
      <sharedItems containsDate="1" containsMixedTypes="1" minDate="2023-05-22T00:00:00" maxDate="2024-09-10T14:24:40"/>
    </cacheField>
    <cacheField name="IPS Valor Factura" numFmtId="4">
      <sharedItems containsSemiMixedTypes="0" containsString="0" containsNumber="1" containsInteger="1" minValue="6700" maxValue="8042169"/>
    </cacheField>
    <cacheField name="IPS Saldo Factura" numFmtId="165">
      <sharedItems containsSemiMixedTypes="0" containsString="0" containsNumber="1" containsInteger="1" minValue="6700" maxValue="8042169"/>
    </cacheField>
    <cacheField name="Tipo de Contrato" numFmtId="0">
      <sharedItems/>
    </cacheField>
    <cacheField name="Sede / Ciudad" numFmtId="0">
      <sharedItems/>
    </cacheField>
    <cacheField name="Tipo de Prestación" numFmtId="0">
      <sharedItems/>
    </cacheField>
    <cacheField name="Numero de Contrato" numFmtId="0">
      <sharedItems/>
    </cacheField>
    <cacheField name="Estado de Factura EPS Septiembre 30" numFmtId="0">
      <sharedItems count="3">
        <s v="FACTURA DEVUELTA"/>
        <s v="FACTURA PENDIENTE EN PROGRAMACION DE PAGO"/>
        <s v="FACTURA NO RADICADA"/>
      </sharedItems>
    </cacheField>
    <cacheField name="Boxalud" numFmtId="0">
      <sharedItems/>
    </cacheField>
    <cacheField name="Estado de Factura EPS Agosto 23" numFmtId="0">
      <sharedItems/>
    </cacheField>
    <cacheField name="Valor Total Bruto" numFmtId="165">
      <sharedItems containsSemiMixedTypes="0" containsString="0" containsNumber="1" containsInteger="1" minValue="0" maxValue="3857723"/>
    </cacheField>
    <cacheField name="Valor Devolucion" numFmtId="165">
      <sharedItems containsSemiMixedTypes="0" containsString="0" containsNumber="1" containsInteger="1" minValue="0" maxValue="8042169"/>
    </cacheField>
    <cacheField name="Observacion objeccion" numFmtId="165">
      <sharedItems containsBlank="1" longText="1"/>
    </cacheField>
    <cacheField name="Valor Radicado" numFmtId="165">
      <sharedItems containsSemiMixedTypes="0" containsString="0" containsNumber="1" containsInteger="1" minValue="0" maxValue="3857723"/>
    </cacheField>
    <cacheField name="Valor Glosa Aceptada" numFmtId="165">
      <sharedItems containsSemiMixedTypes="0" containsString="0" containsNumber="1" containsInteger="1" minValue="0" maxValue="0"/>
    </cacheField>
    <cacheField name="Valor Pagar" numFmtId="165">
      <sharedItems containsSemiMixedTypes="0" containsString="0" containsNumber="1" containsInteger="1" minValue="0" maxValue="3857723"/>
    </cacheField>
    <cacheField name="Por pagar SAP" numFmtId="165">
      <sharedItems containsSemiMixedTypes="0" containsString="0" containsNumber="1" containsInteger="1" minValue="0" maxValue="3857723"/>
    </cacheField>
    <cacheField name="P. abiertas doc" numFmtId="0">
      <sharedItems containsString="0" containsBlank="1" containsNumber="1" containsInteger="1" minValue="1222460987" maxValue="1222509414"/>
    </cacheField>
    <cacheField name="Fecha de corte" numFmtId="14">
      <sharedItems containsSemiMixedTypes="0" containsNonDate="0" containsDate="1" containsString="0" minDate="2024-08-30T00:00:00" maxDate="2024-08-31T00:00:00"/>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count="21">
  <r>
    <n v="800058016"/>
    <s v="ESE METROSALUD"/>
    <s v="R202"/>
    <n v="618"/>
    <s v="R202618"/>
    <s v="800058016_R202618"/>
    <d v="2023-03-09T00:00:00"/>
    <d v="2024-03-22T00:00:00"/>
    <d v="2024-05-02T07:00:00"/>
    <n v="225300"/>
    <n v="225300"/>
    <s v="EVENTO"/>
    <s v="MEDELLIN"/>
    <s v="URGENCIA"/>
    <s v="N/A"/>
    <x v="0"/>
    <s v="Devuelta"/>
    <s v="FACTURA DEVUELTA"/>
    <n v="0"/>
    <n v="225300"/>
    <s v="AUT: SE REALIZA DEVOLUCIÓN DE FACTURA CON SOPORTES COMPLETOS, FACTURA NO CUENTA CON AUTORIZACIÓN PARA LOS SERVICIOS FACTURADOS, FAVOR COMUNICARSE CON EL ÁREA _x000a_ENCARGADA, SOLICITARLA A LA CAP, CORREO ELECTRÓNICO: autorizacionescap@epsdelagente.com.co"/>
    <n v="0"/>
    <n v="0"/>
    <n v="0"/>
    <n v="0"/>
    <m/>
    <d v="2024-08-30T00:00:00"/>
  </r>
  <r>
    <n v="800058016"/>
    <s v="ESE METROSALUD"/>
    <s v="F207"/>
    <n v="24051"/>
    <s v="F20724051"/>
    <s v="800058016_F20724051"/>
    <d v="2023-04-12T00:00:00"/>
    <d v="2023-06-21T00:00:00"/>
    <d v="2023-06-21T00:00:00"/>
    <n v="73400"/>
    <n v="73400"/>
    <s v="EVENTO"/>
    <s v="MEDELLIN"/>
    <s v="URGENCIA"/>
    <s v="N/A"/>
    <x v="0"/>
    <s v="Devuelta"/>
    <s v="FACTURA DEVUELTA"/>
    <n v="73400"/>
    <n v="73400"/>
    <s v="MIGRACION: AUTO. SE DEVIUELVE LA FACTURA POR QUE NO ENVIARON AUTO. PARA ESTE SERVICIO  ANGELA CAMPAZ"/>
    <n v="73400"/>
    <n v="0"/>
    <n v="0"/>
    <n v="0"/>
    <m/>
    <d v="2024-08-30T00:00:00"/>
  </r>
  <r>
    <n v="800058016"/>
    <s v="ESE METROSALUD"/>
    <s v="F206"/>
    <n v="21306"/>
    <s v="F20621306"/>
    <s v="800058016_F20621306"/>
    <d v="2023-05-12T00:00:00"/>
    <d v="2023-05-27T00:00:00"/>
    <d v="2023-05-22T00:00:00"/>
    <n v="622147"/>
    <n v="622147"/>
    <s v="EVENTO"/>
    <s v="MEDELLIN"/>
    <s v="HOSPITALIZACION"/>
    <s v="N/A"/>
    <x v="0"/>
    <s v="Devuelta"/>
    <s v="FACTURA DEVUELTA"/>
    <n v="622147"/>
    <n v="622147"/>
    <s v="MIGRACION: AUT: SE DEVUELVE FACTURA HOSPITALARIA NO CUENTA CON AUTORIZACION POR ESTANCIA FAVOR SOLICITAR AL CORREO CAPAUTORIZACIONE S@EPSDELAGENTE.COM.CO , PARA DAR TRAMITE EL COGIDO ALFANUMER ICO NO ES VALIDO PARA FACTURAR.JENNIFER REBOLLEDO"/>
    <n v="622147"/>
    <n v="0"/>
    <n v="0"/>
    <n v="0"/>
    <m/>
    <d v="2024-08-30T00:00:00"/>
  </r>
  <r>
    <n v="800058016"/>
    <s v="ESE METROSALUD"/>
    <s v="F227"/>
    <n v="28148"/>
    <s v="F22728148"/>
    <s v="800058016_F22728148"/>
    <d v="2024-02-15T00:00:00"/>
    <d v="2024-05-11T00:00:00"/>
    <d v="2024-05-14T07:00:00"/>
    <n v="98800"/>
    <n v="98800"/>
    <s v="EVENTO"/>
    <s v="MEDELLIN"/>
    <s v="URGENCIA"/>
    <s v="N/A"/>
    <x v="1"/>
    <s v="Finalizada"/>
    <s v="FACTURA PENDIENTE EN PROGRAMACION DE PAGO"/>
    <n v="98800"/>
    <n v="0"/>
    <m/>
    <n v="98800"/>
    <n v="0"/>
    <n v="98800"/>
    <n v="98800"/>
    <n v="1222464796"/>
    <d v="2024-08-30T00:00:00"/>
  </r>
  <r>
    <n v="800058016"/>
    <s v="ESE METROSALUD"/>
    <s v="F286"/>
    <n v="63079"/>
    <s v="F28663079"/>
    <s v="800058016_F28663079"/>
    <d v="2024-02-27T00:00:00"/>
    <d v="2024-04-19T00:00:00"/>
    <d v="2024-09-02T07:00:00"/>
    <n v="636300"/>
    <n v="636300"/>
    <s v="EVENTO"/>
    <s v="MEDELLIN"/>
    <s v="AMBULANCIA"/>
    <s v="N/A"/>
    <x v="0"/>
    <s v="Devuelta"/>
    <s v="FACTURA NO RADICADA"/>
    <n v="0"/>
    <n v="636300"/>
    <s v="AUT/soportes/    Se devuelve factura:_x000a_  1) No se evidencia autorización de servicios cargada en los RIPS._x000a_2)  No se evidencia detallado de cargos con sus respectivos valores de los servíos prestados al usuario._x000a_3) si se realizo un  traslado en ambulancia,  la hoja de dicho  traslado  no se evidencia  a dónde se traslado el paciente._x000a_4) no se evidencia una epicrisis i hc  completa de los servicios prestados al usuario   /  JAM"/>
    <n v="0"/>
    <n v="0"/>
    <n v="0"/>
    <n v="0"/>
    <m/>
    <d v="2024-08-30T00:00:00"/>
  </r>
  <r>
    <n v="800058016"/>
    <s v="ESE METROSALUD"/>
    <s v="R213"/>
    <n v="728"/>
    <s v="R213728"/>
    <s v="800058016_R213728"/>
    <d v="2024-03-13T00:00:00"/>
    <d v="2024-04-03T00:00:00"/>
    <d v="2024-03-14T15:28:02"/>
    <n v="604700"/>
    <n v="604700"/>
    <s v="EVENTO"/>
    <s v="MEDELLIN"/>
    <s v="URGENCIA"/>
    <s v="N/A"/>
    <x v="0"/>
    <s v="Devuelta"/>
    <s v="FACTURA DEVUELTA"/>
    <n v="0"/>
    <n v="604700"/>
    <s v="AUT: SE REALIZA DEVOLUCIÓN DE FACTURA CON SOPORTES COMPLETOS, FACTURA NO CUENTA CON AUTORIZACIÓN PARA LOS SERVICIOS FACTURADOS, FAVOR COMUNICARSE CON EL ÁREA ENCARGADA, SOLICITARLA A LA capautorizaciones@epsdelagente.com.co"/>
    <n v="0"/>
    <n v="0"/>
    <n v="0"/>
    <n v="0"/>
    <m/>
    <d v="2024-08-30T00:00:00"/>
  </r>
  <r>
    <n v="800058016"/>
    <s v="ESE METROSALUD"/>
    <s v="R213"/>
    <n v="729"/>
    <s v="R213729"/>
    <s v="800058016_R213729"/>
    <d v="2024-03-13T00:00:00"/>
    <d v="2024-04-03T00:00:00"/>
    <d v="2024-03-14T15:34:58"/>
    <n v="248000"/>
    <n v="248000"/>
    <s v="EVENTO"/>
    <s v="MEDELLIN"/>
    <s v="URGENCIA"/>
    <s v="N/A"/>
    <x v="0"/>
    <s v="Devuelta"/>
    <s v="FACTURA DEVUELTA"/>
    <n v="0"/>
    <n v="248000"/>
    <s v="AUT: SE REALIZA DEVOLUCIÓN DE FACTURA CON SOPORTES COMPLETOS, FACTURA NO CUENTA CON AUTORIZACIÓN PARA LOS SERVICIOS FACTURADOS, FAVOR COMUNICARSE CON EL ÁREA ENCARGADA, SOLICITARLA A LA capautorizaciones@epsdelagente.com.co"/>
    <n v="0"/>
    <n v="0"/>
    <n v="0"/>
    <n v="0"/>
    <m/>
    <d v="2024-08-30T00:00:00"/>
  </r>
  <r>
    <n v="800058016"/>
    <s v="ESE METROSALUD"/>
    <s v="R213"/>
    <n v="730"/>
    <s v="R213730"/>
    <s v="800058016_R213730"/>
    <d v="2024-03-13T00:00:00"/>
    <d v="2024-04-03T00:00:00"/>
    <d v="2024-03-14T15:44:44"/>
    <n v="77700"/>
    <n v="77700"/>
    <s v="EVENTO"/>
    <s v="MEDELLIN"/>
    <s v="URGENCIA"/>
    <s v="N/A"/>
    <x v="0"/>
    <s v="Devuelta"/>
    <s v="FACTURA DEVUELTA"/>
    <n v="0"/>
    <n v="77700"/>
    <s v="AUT: SE REALIZA DEVOLUCIÓN DE FACTURA CON SOPORTES COMPLETOS, FACTURA NO CUENTA CON AUTORIZACIÓN PARA LOS SERVICIOS FACTURADOS, FAVOR COMUNICARSE CON EL ÁREA ENCARGADA, SOLICITARLA A LA capautorizaciones@epsdelagente.com.co"/>
    <n v="0"/>
    <n v="0"/>
    <n v="0"/>
    <n v="0"/>
    <m/>
    <d v="2024-08-30T00:00:00"/>
  </r>
  <r>
    <n v="800058016"/>
    <s v="ESE METROSALUD"/>
    <s v="R213"/>
    <n v="731"/>
    <s v="R213731"/>
    <s v="800058016_R213731"/>
    <d v="2024-03-14T00:00:00"/>
    <d v="2024-04-03T00:00:00"/>
    <d v="2024-03-15T09:59:40"/>
    <n v="70100"/>
    <n v="70100"/>
    <s v="EVENTO"/>
    <s v="MEDELLIN"/>
    <s v="URGENCIA"/>
    <s v="N/A"/>
    <x v="0"/>
    <s v="Devuelta"/>
    <s v="FACTURA DEVUELTA"/>
    <n v="0"/>
    <n v="70100"/>
    <s v="AUT: SE REALIZA DEVOLUCIÓN DE FACTURA CON SOPORTES COMPLETOS, FACTURA NO CUENTA CON AUTORIZACIÓN PARA LOS SERVICIOS FACTURADOS, FAVOR COMUNICARSE CON EL ÁREA ENCARGADA, SOLICITARLA A LA capautorizaciones@epsdelagente.com.co"/>
    <n v="0"/>
    <n v="0"/>
    <n v="0"/>
    <n v="0"/>
    <m/>
    <d v="2024-08-30T00:00:00"/>
  </r>
  <r>
    <n v="800058016"/>
    <s v="ESE METROSALUD"/>
    <s v="F213"/>
    <n v="137356"/>
    <s v="F213137356"/>
    <s v="800058016_F213137356"/>
    <d v="2024-03-15T00:00:00"/>
    <d v="2024-04-03T00:00:00"/>
    <d v="2024-03-15T10:59:57"/>
    <n v="73600"/>
    <n v="73600"/>
    <s v="EVENTO"/>
    <s v="MEDELLIN"/>
    <s v="URGENCIA"/>
    <s v="N/A"/>
    <x v="0"/>
    <s v="Devuelta"/>
    <s v="FACTURA DEVUELTA"/>
    <n v="0"/>
    <n v="73600"/>
    <s v="AUT: SE REALIZA DEVOLUCIÓN DE FACTURA CON SOPORTES COMPLETOS, FACTURA NO CUENTA CON AUTORIZACIÓN PARA LOS SERVICIOS FACTURADOS, FAVOR COMUNICARSE CON EL ÁREA ENCARGADA, SOLICITARLA A LA capautorizaciones@epsdelagente.com.co"/>
    <n v="0"/>
    <n v="0"/>
    <n v="0"/>
    <n v="0"/>
    <m/>
    <d v="2024-08-30T00:00:00"/>
  </r>
  <r>
    <n v="800058016"/>
    <s v="ESE METROSALUD"/>
    <s v="F227"/>
    <n v="29512"/>
    <s v="F22729512"/>
    <s v="800058016_F22729512"/>
    <d v="2024-04-03T00:00:00"/>
    <d v="2024-05-17T00:00:00"/>
    <d v="2024-06-04T07:00:00"/>
    <n v="89000"/>
    <n v="89000"/>
    <s v="EVENTO"/>
    <s v="MEDELLIN"/>
    <s v="URGENCIA"/>
    <s v="N/A"/>
    <x v="1"/>
    <s v="Finalizada"/>
    <s v="FACTURA PENDIENTE EN PROGRAMACION DE PAGO"/>
    <n v="89000"/>
    <n v="0"/>
    <m/>
    <n v="89000"/>
    <n v="0"/>
    <n v="89000"/>
    <n v="89000"/>
    <n v="1222469098"/>
    <d v="2024-08-30T00:00:00"/>
  </r>
  <r>
    <n v="800058016"/>
    <s v="ESE METROSALUD"/>
    <s v="F215"/>
    <n v="55853"/>
    <s v="F21555853"/>
    <s v="800058016_F21555853"/>
    <d v="2024-04-11T00:00:00"/>
    <d v="2024-05-08T00:00:00"/>
    <d v="2024-05-08T11:39:23"/>
    <n v="81400"/>
    <n v="81400"/>
    <s v="EVENTO"/>
    <s v="MEDELLIN"/>
    <s v="URGENCIA"/>
    <s v="N/A"/>
    <x v="1"/>
    <s v="Finalizada"/>
    <s v="FACTURA PENDIENTE EN PROGRAMACION DE PAGO"/>
    <n v="81400"/>
    <n v="0"/>
    <m/>
    <n v="81400"/>
    <n v="0"/>
    <n v="81400"/>
    <n v="81400"/>
    <n v="1222460987"/>
    <d v="2024-08-30T00:00:00"/>
  </r>
  <r>
    <n v="800058016"/>
    <s v="ESE METROSALUD"/>
    <s v="F208"/>
    <n v="4527"/>
    <s v="F2084527"/>
    <s v="800058016_F2084527"/>
    <d v="2024-05-14T00:00:00"/>
    <d v="2024-05-14T00:00:00"/>
    <d v="2024-06-04T07:00:00"/>
    <n v="20100"/>
    <n v="20100"/>
    <s v="EVENTO"/>
    <s v="MEDELLIN"/>
    <s v="VACUNACION"/>
    <s v="N/A"/>
    <x v="1"/>
    <s v="Finalizada"/>
    <s v="FACTURA PENDIENTE EN PROGRAMACION DE PAGO"/>
    <n v="20100"/>
    <n v="0"/>
    <m/>
    <n v="20100"/>
    <n v="0"/>
    <n v="20100"/>
    <n v="20100"/>
    <n v="1222473590"/>
    <d v="2024-08-30T00:00:00"/>
  </r>
  <r>
    <n v="800058016"/>
    <s v="ESE METROSALUD"/>
    <s v="F225"/>
    <n v="8502"/>
    <s v="F2258502"/>
    <s v="800058016_F2258502"/>
    <d v="2024-06-28T00:00:00"/>
    <m/>
    <e v="#N/A"/>
    <n v="6700"/>
    <n v="6700"/>
    <s v="EVENTO"/>
    <s v="MEDELLIN"/>
    <s v="VACUNACION"/>
    <s v="N/A"/>
    <x v="2"/>
    <e v="#N/A"/>
    <s v="FACTURA NO RADICADA"/>
    <n v="0"/>
    <n v="0"/>
    <m/>
    <n v="0"/>
    <n v="0"/>
    <n v="0"/>
    <n v="0"/>
    <m/>
    <d v="2024-08-30T00:00:00"/>
  </r>
  <r>
    <n v="800058016"/>
    <s v="ESE METROSALUD"/>
    <s v="F202"/>
    <n v="168362"/>
    <s v="F202168362"/>
    <s v="800058016_F202168362"/>
    <d v="2024-07-24T00:00:00"/>
    <m/>
    <d v="2024-09-05T17:31:33"/>
    <n v="8042169"/>
    <n v="8042169"/>
    <s v="EVENTO"/>
    <s v="MEDELLIN"/>
    <s v="HOSPITALIZACION"/>
    <s v="N/A"/>
    <x v="0"/>
    <s v="Devuelta"/>
    <s v="FACTURA NO RADICADA"/>
    <n v="0"/>
    <n v="8042169"/>
    <s v="Soportes Incompletos/AUT/     SE DEVUELVE FACTURA NO ADJUNTAN HISTORIA CLINICA COMPLETA, EPICRISIS CON NOTAS DE ENFERMERIA, NO ESPOSIBLE ADELANTAR AUDITORIA INTEGRAL DE LA FACTURA, UNA VEZ SUBSANADA CAUSAL DE OBJECION LA FACTURA ES SUJETA A NUEVA AUDITORIA.  Dr. Diego Fernando Collazos._x000a_AUT/ Se devuelve factura servicios  Hospitalarios del 8 al 24 de abril  2023  NO autorizado; NO cuenta con   Autorización final favor solicitarla a los correos:_x000a_capautorizaciones@epsdelagente.com.co_x000a_autorizacionescap@epsdelagente.com.co_x000a_No se evidencia autorización final cargada en los RIPS       /JAM"/>
    <n v="0"/>
    <n v="0"/>
    <n v="0"/>
    <n v="0"/>
    <m/>
    <d v="2024-08-30T00:00:00"/>
  </r>
  <r>
    <n v="800058016"/>
    <s v="ESE METROSALUD"/>
    <s v="F202"/>
    <n v="168363"/>
    <s v="F202168363"/>
    <s v="800058016_F202168363"/>
    <d v="2024-07-24T00:00:00"/>
    <m/>
    <d v="2024-09-10T14:24:40"/>
    <n v="3989767"/>
    <n v="3989767"/>
    <s v="EVENTO"/>
    <s v="MEDELLIN"/>
    <s v="HOSPITALIZACION"/>
    <s v="N/A"/>
    <x v="0"/>
    <s v="Devuelta"/>
    <s v="FACTURA NO RADICADA"/>
    <n v="0"/>
    <n v="3989767"/>
    <s v="AUT/ Se devuelve factura servicios  Hospitalarios del  9 al 17  de  Octubre  2023  NO autorizado; NO cuenta con   Autorización final favor solicitarla a los correos:_x000a_capautorizaciones@epsdelagente.com.co_x000a_autorizacionescap@epsdelagente.com.co_x000a_No se evidencia autorización final cargada en los RIPS       /JAM"/>
    <n v="0"/>
    <n v="0"/>
    <n v="0"/>
    <n v="0"/>
    <m/>
    <d v="2024-08-30T00:00:00"/>
  </r>
  <r>
    <n v="800058016"/>
    <s v="ESE METROSALUD"/>
    <s v="F213"/>
    <n v="151107"/>
    <s v="F213151107"/>
    <s v="800058016_F213151107"/>
    <d v="2024-07-25T00:00:00"/>
    <d v="2024-08-02T00:00:00"/>
    <d v="2024-08-02T11:45:50"/>
    <n v="3857723"/>
    <n v="3857723"/>
    <s v="EVENTO"/>
    <s v="MEDELLIN"/>
    <s v="CIRUGUA"/>
    <s v="N/A"/>
    <x v="1"/>
    <s v="Finalizada"/>
    <s v="FACTURA PENDIENTE EN PROGRAMACION DE PAGO"/>
    <n v="3857723"/>
    <n v="0"/>
    <m/>
    <n v="3857723"/>
    <n v="0"/>
    <n v="3857723"/>
    <n v="3857723"/>
    <n v="1222498366"/>
    <d v="2024-08-30T00:00:00"/>
  </r>
  <r>
    <n v="800058016"/>
    <s v="ESE METROSALUD"/>
    <s v="F203"/>
    <n v="6181"/>
    <s v="F2036181"/>
    <s v="800058016_F2036181"/>
    <d v="2024-07-30T00:00:00"/>
    <m/>
    <e v="#N/A"/>
    <n v="26800"/>
    <n v="26800"/>
    <s v="EVENTO"/>
    <s v="MEDELLIN"/>
    <s v="VACUNACION"/>
    <s v="N/A"/>
    <x v="2"/>
    <e v="#N/A"/>
    <s v="FACTURA NO RADICADA"/>
    <n v="0"/>
    <n v="0"/>
    <m/>
    <n v="0"/>
    <n v="0"/>
    <n v="0"/>
    <n v="0"/>
    <m/>
    <d v="2024-08-30T00:00:00"/>
  </r>
  <r>
    <n v="800058016"/>
    <s v="ESE METROSALUD"/>
    <s v="F256"/>
    <n v="59510"/>
    <s v="F25659510"/>
    <s v="800058016_F25659510"/>
    <d v="2024-08-07T00:00:00"/>
    <d v="2024-08-15T00:00:00"/>
    <d v="2024-08-15T14:41:24"/>
    <n v="289980"/>
    <n v="289980"/>
    <s v="EVENTO"/>
    <s v="MEDELLIN"/>
    <s v="URGENCIA"/>
    <s v="N/A"/>
    <x v="1"/>
    <s v="Finalizada"/>
    <e v="#N/A"/>
    <n v="289980"/>
    <n v="0"/>
    <m/>
    <n v="289980"/>
    <n v="0"/>
    <n v="289980"/>
    <n v="0"/>
    <m/>
    <d v="2024-08-30T00:00:00"/>
  </r>
  <r>
    <n v="800058016"/>
    <s v="ESE METROSALUD"/>
    <s v="F218"/>
    <n v="75749"/>
    <s v="F21875749"/>
    <s v="800058016_F21875749"/>
    <d v="2024-08-09T00:00:00"/>
    <d v="2024-08-13T00:00:00"/>
    <d v="2024-08-12T07:38:35"/>
    <n v="429150"/>
    <n v="429150"/>
    <s v="EVENTO"/>
    <s v="MEDELLIN"/>
    <s v="URGENCIA"/>
    <s v="N/A"/>
    <x v="1"/>
    <s v="Finalizada"/>
    <e v="#N/A"/>
    <n v="429150"/>
    <n v="0"/>
    <m/>
    <n v="429150"/>
    <n v="0"/>
    <n v="429150"/>
    <n v="429150"/>
    <n v="1222509414"/>
    <d v="2024-08-30T00:00:00"/>
  </r>
  <r>
    <n v="800058016"/>
    <s v="ESE METROSALUD"/>
    <s v="F218"/>
    <n v="75754"/>
    <s v="F21875754"/>
    <s v="800058016_F21875754"/>
    <d v="2024-08-09T00:00:00"/>
    <d v="2024-08-13T00:00:00"/>
    <d v="2024-08-12T07:55:46"/>
    <n v="96700"/>
    <n v="96700"/>
    <s v="EVENTO"/>
    <s v="MEDELLIN"/>
    <s v="URGENCIA"/>
    <s v="N/A"/>
    <x v="1"/>
    <s v="Finalizada"/>
    <e v="#N/A"/>
    <n v="96700"/>
    <n v="0"/>
    <m/>
    <n v="96700"/>
    <n v="0"/>
    <n v="96700"/>
    <n v="96700"/>
    <n v="1222498879"/>
    <d v="2024-08-30T00:00:00"/>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Tabla dinámica2" cacheId="75" applyNumberFormats="0" applyBorderFormats="0" applyFontFormats="0" applyPatternFormats="0" applyAlignmentFormats="0" applyWidthHeightFormats="1" dataCaption="Valores" updatedVersion="5" minRefreshableVersion="3" useAutoFormatting="1" itemPrintTitles="1" createdVersion="5" indent="0" outline="1" outlineData="1" multipleFieldFilters="0">
  <location ref="A3:C7" firstHeaderRow="0" firstDataRow="1" firstDataCol="1"/>
  <pivotFields count="27">
    <pivotField showAll="0"/>
    <pivotField showAll="0"/>
    <pivotField showAll="0"/>
    <pivotField showAll="0"/>
    <pivotField showAll="0"/>
    <pivotField showAll="0"/>
    <pivotField numFmtId="14" showAll="0"/>
    <pivotField showAll="0"/>
    <pivotField showAll="0"/>
    <pivotField numFmtId="4" showAll="0"/>
    <pivotField dataField="1" numFmtId="165" showAll="0"/>
    <pivotField showAll="0"/>
    <pivotField showAll="0"/>
    <pivotField showAll="0"/>
    <pivotField showAll="0"/>
    <pivotField axis="axisRow" dataField="1" showAll="0">
      <items count="4">
        <item x="0"/>
        <item x="2"/>
        <item x="1"/>
        <item t="default"/>
      </items>
    </pivotField>
    <pivotField showAll="0"/>
    <pivotField showAll="0"/>
    <pivotField numFmtId="165" showAll="0"/>
    <pivotField numFmtId="165" showAll="0"/>
    <pivotField showAll="0"/>
    <pivotField numFmtId="165" showAll="0"/>
    <pivotField numFmtId="165" showAll="0"/>
    <pivotField numFmtId="165" showAll="0"/>
    <pivotField numFmtId="165" showAll="0"/>
    <pivotField showAll="0"/>
    <pivotField numFmtId="14" showAll="0"/>
  </pivotFields>
  <rowFields count="1">
    <field x="15"/>
  </rowFields>
  <rowItems count="4">
    <i>
      <x/>
    </i>
    <i>
      <x v="1"/>
    </i>
    <i>
      <x v="2"/>
    </i>
    <i t="grand">
      <x/>
    </i>
  </rowItems>
  <colFields count="1">
    <field x="-2"/>
  </colFields>
  <colItems count="2">
    <i>
      <x/>
    </i>
    <i i="1">
      <x v="1"/>
    </i>
  </colItems>
  <dataFields count="2">
    <dataField name="Cant. Facturas " fld="15" subtotal="count" baseField="0" baseItem="0" numFmtId="165"/>
    <dataField name="Saldo IPS " fld="10" baseField="0" baseItem="0" numFmtId="165"/>
  </dataFields>
  <formats count="19">
    <format dxfId="18">
      <pivotArea outline="0" collapsedLevelsAreSubtotals="1" fieldPosition="0">
        <references count="1">
          <reference field="4294967294" count="1" selected="0">
            <x v="1"/>
          </reference>
        </references>
      </pivotArea>
    </format>
    <format dxfId="17">
      <pivotArea dataOnly="0" labelOnly="1" outline="0" fieldPosition="0">
        <references count="1">
          <reference field="4294967294" count="1">
            <x v="1"/>
          </reference>
        </references>
      </pivotArea>
    </format>
    <format dxfId="16">
      <pivotArea outline="0" collapsedLevelsAreSubtotals="1" fieldPosition="0">
        <references count="1">
          <reference field="4294967294" count="1" selected="0">
            <x v="0"/>
          </reference>
        </references>
      </pivotArea>
    </format>
    <format dxfId="15">
      <pivotArea dataOnly="0" labelOnly="1" outline="0" fieldPosition="0">
        <references count="1">
          <reference field="4294967294" count="1">
            <x v="0"/>
          </reference>
        </references>
      </pivotArea>
    </format>
    <format dxfId="14">
      <pivotArea type="all" dataOnly="0" outline="0" fieldPosition="0"/>
    </format>
    <format dxfId="13">
      <pivotArea outline="0" collapsedLevelsAreSubtotals="1" fieldPosition="0"/>
    </format>
    <format dxfId="12">
      <pivotArea field="15" type="button" dataOnly="0" labelOnly="1" outline="0" axis="axisRow" fieldPosition="0"/>
    </format>
    <format dxfId="11">
      <pivotArea dataOnly="0" labelOnly="1" fieldPosition="0">
        <references count="1">
          <reference field="15" count="0"/>
        </references>
      </pivotArea>
    </format>
    <format dxfId="10">
      <pivotArea dataOnly="0" labelOnly="1" grandRow="1" outline="0" fieldPosition="0"/>
    </format>
    <format dxfId="9">
      <pivotArea dataOnly="0" labelOnly="1" outline="0" fieldPosition="0">
        <references count="1">
          <reference field="4294967294" count="2">
            <x v="0"/>
            <x v="1"/>
          </reference>
        </references>
      </pivotArea>
    </format>
    <format dxfId="8">
      <pivotArea outline="0" collapsedLevelsAreSubtotals="1" fieldPosition="0">
        <references count="1">
          <reference field="4294967294" count="1" selected="0">
            <x v="0"/>
          </reference>
        </references>
      </pivotArea>
    </format>
    <format dxfId="7">
      <pivotArea dataOnly="0" labelOnly="1" outline="0" fieldPosition="0">
        <references count="1">
          <reference field="4294967294" count="1">
            <x v="0"/>
          </reference>
        </references>
      </pivotArea>
    </format>
    <format dxfId="6">
      <pivotArea field="15" type="button" dataOnly="0" labelOnly="1" outline="0" axis="axisRow" fieldPosition="0"/>
    </format>
    <format dxfId="5">
      <pivotArea dataOnly="0" labelOnly="1" fieldPosition="0">
        <references count="1">
          <reference field="15" count="0"/>
        </references>
      </pivotArea>
    </format>
    <format dxfId="4">
      <pivotArea dataOnly="0" labelOnly="1" grandRow="1" outline="0" fieldPosition="0"/>
    </format>
    <format dxfId="3">
      <pivotArea field="15" type="button" dataOnly="0" labelOnly="1" outline="0" axis="axisRow" fieldPosition="0"/>
    </format>
    <format dxfId="2">
      <pivotArea dataOnly="0" labelOnly="1" outline="0" fieldPosition="0">
        <references count="1">
          <reference field="4294967294" count="2">
            <x v="0"/>
            <x v="1"/>
          </reference>
        </references>
      </pivotArea>
    </format>
    <format dxfId="1">
      <pivotArea grandRow="1" outline="0" collapsedLevelsAreSubtotals="1" fieldPosition="0"/>
    </format>
    <format dxfId="0">
      <pivotArea dataOnly="0" labelOnly="1" grandRow="1" outline="0" fieldPosition="0"/>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22"/>
  <sheetViews>
    <sheetView showGridLines="0" zoomScale="120" zoomScaleNormal="120" workbookViewId="0">
      <selection activeCell="B10" sqref="B10"/>
    </sheetView>
  </sheetViews>
  <sheetFormatPr baseColWidth="10" defaultRowHeight="14.5" x14ac:dyDescent="0.35"/>
  <cols>
    <col min="2" max="2" width="9.54296875" customWidth="1"/>
    <col min="3" max="3" width="9" customWidth="1"/>
    <col min="4" max="4" width="8.81640625" customWidth="1"/>
    <col min="5" max="5" width="11.26953125" bestFit="1" customWidth="1"/>
    <col min="6" max="6" width="14.7265625" customWidth="1"/>
    <col min="7" max="8" width="12.26953125" bestFit="1" customWidth="1"/>
    <col min="9" max="9" width="15.7265625" bestFit="1" customWidth="1"/>
    <col min="10" max="10" width="11.453125" customWidth="1"/>
    <col min="11" max="11" width="18.7265625" customWidth="1"/>
  </cols>
  <sheetData>
    <row r="1" spans="1:12" s="3" customFormat="1" ht="29" x14ac:dyDescent="0.35">
      <c r="A1" s="2" t="s">
        <v>6</v>
      </c>
      <c r="B1" s="2" t="s">
        <v>8</v>
      </c>
      <c r="C1" s="2" t="s">
        <v>0</v>
      </c>
      <c r="D1" s="2" t="s">
        <v>1</v>
      </c>
      <c r="E1" s="2" t="s">
        <v>2</v>
      </c>
      <c r="F1" s="2" t="s">
        <v>3</v>
      </c>
      <c r="G1" s="2" t="s">
        <v>4</v>
      </c>
      <c r="H1" s="2" t="s">
        <v>5</v>
      </c>
      <c r="I1" s="2" t="s">
        <v>7</v>
      </c>
      <c r="J1" s="2" t="s">
        <v>9</v>
      </c>
      <c r="K1" s="2" t="s">
        <v>10</v>
      </c>
      <c r="L1" s="2" t="s">
        <v>11</v>
      </c>
    </row>
    <row r="2" spans="1:12" x14ac:dyDescent="0.35">
      <c r="A2" s="1">
        <v>800058016</v>
      </c>
      <c r="B2" s="1" t="s">
        <v>31</v>
      </c>
      <c r="C2" s="1" t="s">
        <v>12</v>
      </c>
      <c r="D2" s="1">
        <v>618</v>
      </c>
      <c r="E2" s="6">
        <v>44994</v>
      </c>
      <c r="F2" s="6">
        <v>45373</v>
      </c>
      <c r="G2" s="7">
        <v>225300</v>
      </c>
      <c r="H2" s="7">
        <v>225300</v>
      </c>
      <c r="I2" s="5" t="s">
        <v>32</v>
      </c>
      <c r="J2" s="4" t="s">
        <v>33</v>
      </c>
      <c r="K2" s="5" t="s">
        <v>27</v>
      </c>
      <c r="L2" s="4" t="s">
        <v>34</v>
      </c>
    </row>
    <row r="3" spans="1:12" x14ac:dyDescent="0.35">
      <c r="A3" s="1">
        <v>800058016</v>
      </c>
      <c r="B3" s="1" t="s">
        <v>31</v>
      </c>
      <c r="C3" s="1" t="s">
        <v>13</v>
      </c>
      <c r="D3" s="1">
        <v>24051</v>
      </c>
      <c r="E3" s="6">
        <v>45028</v>
      </c>
      <c r="F3" s="6">
        <v>45098</v>
      </c>
      <c r="G3" s="7">
        <v>73400</v>
      </c>
      <c r="H3" s="7">
        <v>73400</v>
      </c>
      <c r="I3" s="5" t="s">
        <v>32</v>
      </c>
      <c r="J3" s="4" t="s">
        <v>33</v>
      </c>
      <c r="K3" s="5" t="s">
        <v>27</v>
      </c>
      <c r="L3" s="4" t="s">
        <v>34</v>
      </c>
    </row>
    <row r="4" spans="1:12" x14ac:dyDescent="0.35">
      <c r="A4" s="1">
        <v>800058016</v>
      </c>
      <c r="B4" s="1" t="s">
        <v>31</v>
      </c>
      <c r="C4" s="1" t="s">
        <v>14</v>
      </c>
      <c r="D4" s="1">
        <v>21306</v>
      </c>
      <c r="E4" s="6">
        <v>45058</v>
      </c>
      <c r="F4" s="6">
        <v>45073</v>
      </c>
      <c r="G4" s="7">
        <v>622147</v>
      </c>
      <c r="H4" s="7">
        <v>622147</v>
      </c>
      <c r="I4" s="5" t="s">
        <v>32</v>
      </c>
      <c r="J4" s="4" t="s">
        <v>33</v>
      </c>
      <c r="K4" s="5" t="s">
        <v>28</v>
      </c>
      <c r="L4" s="4" t="s">
        <v>34</v>
      </c>
    </row>
    <row r="5" spans="1:12" x14ac:dyDescent="0.35">
      <c r="A5" s="1">
        <v>800058016</v>
      </c>
      <c r="B5" s="1" t="s">
        <v>31</v>
      </c>
      <c r="C5" s="1" t="s">
        <v>15</v>
      </c>
      <c r="D5" s="1">
        <v>28148</v>
      </c>
      <c r="E5" s="6">
        <v>45337</v>
      </c>
      <c r="F5" s="6">
        <v>45423</v>
      </c>
      <c r="G5" s="7">
        <v>98800</v>
      </c>
      <c r="H5" s="7">
        <v>98800</v>
      </c>
      <c r="I5" s="5" t="s">
        <v>32</v>
      </c>
      <c r="J5" s="4" t="s">
        <v>33</v>
      </c>
      <c r="K5" s="5" t="s">
        <v>27</v>
      </c>
      <c r="L5" s="4" t="s">
        <v>34</v>
      </c>
    </row>
    <row r="6" spans="1:12" x14ac:dyDescent="0.35">
      <c r="A6" s="1">
        <v>800058016</v>
      </c>
      <c r="B6" s="1" t="s">
        <v>31</v>
      </c>
      <c r="C6" s="1" t="s">
        <v>16</v>
      </c>
      <c r="D6" s="1">
        <v>63079</v>
      </c>
      <c r="E6" s="6">
        <v>45349</v>
      </c>
      <c r="F6" s="6">
        <v>45401</v>
      </c>
      <c r="G6" s="7">
        <v>636300</v>
      </c>
      <c r="H6" s="7">
        <v>636300</v>
      </c>
      <c r="I6" s="5" t="s">
        <v>32</v>
      </c>
      <c r="J6" s="4" t="s">
        <v>33</v>
      </c>
      <c r="K6" s="5" t="s">
        <v>29</v>
      </c>
      <c r="L6" s="4" t="s">
        <v>34</v>
      </c>
    </row>
    <row r="7" spans="1:12" x14ac:dyDescent="0.35">
      <c r="A7" s="1">
        <v>800058016</v>
      </c>
      <c r="B7" s="1" t="s">
        <v>31</v>
      </c>
      <c r="C7" s="1" t="s">
        <v>17</v>
      </c>
      <c r="D7" s="1">
        <v>728</v>
      </c>
      <c r="E7" s="6">
        <v>45364</v>
      </c>
      <c r="F7" s="6">
        <v>45385</v>
      </c>
      <c r="G7" s="7">
        <v>604700</v>
      </c>
      <c r="H7" s="7">
        <v>604700</v>
      </c>
      <c r="I7" s="5" t="s">
        <v>32</v>
      </c>
      <c r="J7" s="4" t="s">
        <v>33</v>
      </c>
      <c r="K7" s="5" t="s">
        <v>27</v>
      </c>
      <c r="L7" s="4" t="s">
        <v>34</v>
      </c>
    </row>
    <row r="8" spans="1:12" x14ac:dyDescent="0.35">
      <c r="A8" s="1">
        <v>800058016</v>
      </c>
      <c r="B8" s="1" t="s">
        <v>31</v>
      </c>
      <c r="C8" s="1" t="s">
        <v>17</v>
      </c>
      <c r="D8" s="1">
        <v>729</v>
      </c>
      <c r="E8" s="6">
        <v>45364</v>
      </c>
      <c r="F8" s="6">
        <v>45385</v>
      </c>
      <c r="G8" s="7">
        <v>248000</v>
      </c>
      <c r="H8" s="7">
        <v>248000</v>
      </c>
      <c r="I8" s="5" t="s">
        <v>32</v>
      </c>
      <c r="J8" s="4" t="s">
        <v>33</v>
      </c>
      <c r="K8" s="5" t="s">
        <v>27</v>
      </c>
      <c r="L8" s="4" t="s">
        <v>34</v>
      </c>
    </row>
    <row r="9" spans="1:12" x14ac:dyDescent="0.35">
      <c r="A9" s="1">
        <v>800058016</v>
      </c>
      <c r="B9" s="1" t="s">
        <v>31</v>
      </c>
      <c r="C9" s="1" t="s">
        <v>17</v>
      </c>
      <c r="D9" s="1">
        <v>730</v>
      </c>
      <c r="E9" s="6">
        <v>45364</v>
      </c>
      <c r="F9" s="6">
        <v>45385</v>
      </c>
      <c r="G9" s="7">
        <v>77700</v>
      </c>
      <c r="H9" s="7">
        <v>77700</v>
      </c>
      <c r="I9" s="5" t="s">
        <v>32</v>
      </c>
      <c r="J9" s="4" t="s">
        <v>33</v>
      </c>
      <c r="K9" s="5" t="s">
        <v>27</v>
      </c>
      <c r="L9" s="4" t="s">
        <v>34</v>
      </c>
    </row>
    <row r="10" spans="1:12" x14ac:dyDescent="0.35">
      <c r="A10" s="1">
        <v>800058016</v>
      </c>
      <c r="B10" s="1" t="s">
        <v>31</v>
      </c>
      <c r="C10" s="1" t="s">
        <v>17</v>
      </c>
      <c r="D10" s="1">
        <v>731</v>
      </c>
      <c r="E10" s="6">
        <v>45365</v>
      </c>
      <c r="F10" s="6">
        <v>45385</v>
      </c>
      <c r="G10" s="7">
        <v>70100</v>
      </c>
      <c r="H10" s="7">
        <v>70100</v>
      </c>
      <c r="I10" s="5" t="s">
        <v>32</v>
      </c>
      <c r="J10" s="4" t="s">
        <v>33</v>
      </c>
      <c r="K10" s="5" t="s">
        <v>27</v>
      </c>
      <c r="L10" s="4" t="s">
        <v>34</v>
      </c>
    </row>
    <row r="11" spans="1:12" x14ac:dyDescent="0.35">
      <c r="A11" s="1">
        <v>800058016</v>
      </c>
      <c r="B11" s="1" t="s">
        <v>31</v>
      </c>
      <c r="C11" s="1" t="s">
        <v>18</v>
      </c>
      <c r="D11" s="1">
        <v>137356</v>
      </c>
      <c r="E11" s="6">
        <v>45366</v>
      </c>
      <c r="F11" s="6">
        <v>45385</v>
      </c>
      <c r="G11" s="7">
        <v>73600</v>
      </c>
      <c r="H11" s="7">
        <v>73600</v>
      </c>
      <c r="I11" s="5" t="s">
        <v>32</v>
      </c>
      <c r="J11" s="4" t="s">
        <v>33</v>
      </c>
      <c r="K11" s="5" t="s">
        <v>27</v>
      </c>
      <c r="L11" s="4" t="s">
        <v>34</v>
      </c>
    </row>
    <row r="12" spans="1:12" x14ac:dyDescent="0.35">
      <c r="A12" s="1">
        <v>800058016</v>
      </c>
      <c r="B12" s="1" t="s">
        <v>31</v>
      </c>
      <c r="C12" s="1" t="s">
        <v>15</v>
      </c>
      <c r="D12" s="1">
        <v>29512</v>
      </c>
      <c r="E12" s="6">
        <v>45385</v>
      </c>
      <c r="F12" s="6">
        <v>45429</v>
      </c>
      <c r="G12" s="7">
        <v>89000</v>
      </c>
      <c r="H12" s="7">
        <v>89000</v>
      </c>
      <c r="I12" s="5" t="s">
        <v>32</v>
      </c>
      <c r="J12" s="4" t="s">
        <v>33</v>
      </c>
      <c r="K12" s="5" t="s">
        <v>27</v>
      </c>
      <c r="L12" s="4" t="s">
        <v>34</v>
      </c>
    </row>
    <row r="13" spans="1:12" x14ac:dyDescent="0.35">
      <c r="A13" s="1">
        <v>800058016</v>
      </c>
      <c r="B13" s="1" t="s">
        <v>31</v>
      </c>
      <c r="C13" s="1" t="s">
        <v>19</v>
      </c>
      <c r="D13" s="1">
        <v>55853</v>
      </c>
      <c r="E13" s="6">
        <v>45393</v>
      </c>
      <c r="F13" s="6">
        <v>45420</v>
      </c>
      <c r="G13" s="7">
        <v>81400</v>
      </c>
      <c r="H13" s="7">
        <v>81400</v>
      </c>
      <c r="I13" s="5" t="s">
        <v>32</v>
      </c>
      <c r="J13" s="4" t="s">
        <v>33</v>
      </c>
      <c r="K13" s="5" t="s">
        <v>27</v>
      </c>
      <c r="L13" s="4" t="s">
        <v>34</v>
      </c>
    </row>
    <row r="14" spans="1:12" x14ac:dyDescent="0.35">
      <c r="A14" s="1">
        <v>800058016</v>
      </c>
      <c r="B14" s="1" t="s">
        <v>31</v>
      </c>
      <c r="C14" s="1" t="s">
        <v>20</v>
      </c>
      <c r="D14" s="1">
        <v>4527</v>
      </c>
      <c r="E14" s="6">
        <v>45426</v>
      </c>
      <c r="F14" s="6">
        <v>45426</v>
      </c>
      <c r="G14" s="7">
        <v>20100</v>
      </c>
      <c r="H14" s="7">
        <v>20100</v>
      </c>
      <c r="I14" s="5" t="s">
        <v>32</v>
      </c>
      <c r="J14" s="4" t="s">
        <v>33</v>
      </c>
      <c r="K14" s="5" t="s">
        <v>26</v>
      </c>
      <c r="L14" s="4" t="s">
        <v>34</v>
      </c>
    </row>
    <row r="15" spans="1:12" x14ac:dyDescent="0.35">
      <c r="A15" s="1">
        <v>800058016</v>
      </c>
      <c r="B15" s="1" t="s">
        <v>31</v>
      </c>
      <c r="C15" s="1" t="s">
        <v>21</v>
      </c>
      <c r="D15" s="1">
        <v>8502</v>
      </c>
      <c r="E15" s="6">
        <v>45471</v>
      </c>
      <c r="F15" s="6"/>
      <c r="G15" s="7">
        <v>6700</v>
      </c>
      <c r="H15" s="7">
        <v>6700</v>
      </c>
      <c r="I15" s="5" t="s">
        <v>32</v>
      </c>
      <c r="J15" s="4" t="s">
        <v>33</v>
      </c>
      <c r="K15" s="5" t="s">
        <v>26</v>
      </c>
      <c r="L15" s="4" t="s">
        <v>34</v>
      </c>
    </row>
    <row r="16" spans="1:12" x14ac:dyDescent="0.35">
      <c r="A16" s="1">
        <v>800058016</v>
      </c>
      <c r="B16" s="1" t="s">
        <v>31</v>
      </c>
      <c r="C16" s="1" t="s">
        <v>22</v>
      </c>
      <c r="D16" s="1">
        <v>168362</v>
      </c>
      <c r="E16" s="6">
        <v>45497</v>
      </c>
      <c r="F16" s="6"/>
      <c r="G16" s="7">
        <v>8042169</v>
      </c>
      <c r="H16" s="7">
        <v>8042169</v>
      </c>
      <c r="I16" s="5" t="s">
        <v>32</v>
      </c>
      <c r="J16" s="4" t="s">
        <v>33</v>
      </c>
      <c r="K16" s="5" t="s">
        <v>28</v>
      </c>
      <c r="L16" s="4" t="s">
        <v>34</v>
      </c>
    </row>
    <row r="17" spans="1:12" x14ac:dyDescent="0.35">
      <c r="A17" s="1">
        <v>800058016</v>
      </c>
      <c r="B17" s="1" t="s">
        <v>31</v>
      </c>
      <c r="C17" s="1" t="s">
        <v>22</v>
      </c>
      <c r="D17" s="1">
        <v>168363</v>
      </c>
      <c r="E17" s="6">
        <v>45497</v>
      </c>
      <c r="F17" s="6"/>
      <c r="G17" s="7">
        <v>3989767</v>
      </c>
      <c r="H17" s="7">
        <v>3989767</v>
      </c>
      <c r="I17" s="5" t="s">
        <v>32</v>
      </c>
      <c r="J17" s="4" t="s">
        <v>33</v>
      </c>
      <c r="K17" s="5" t="s">
        <v>28</v>
      </c>
      <c r="L17" s="4" t="s">
        <v>34</v>
      </c>
    </row>
    <row r="18" spans="1:12" x14ac:dyDescent="0.35">
      <c r="A18" s="1">
        <v>800058016</v>
      </c>
      <c r="B18" s="1" t="s">
        <v>31</v>
      </c>
      <c r="C18" s="1" t="s">
        <v>18</v>
      </c>
      <c r="D18" s="1">
        <v>151107</v>
      </c>
      <c r="E18" s="6">
        <v>45498</v>
      </c>
      <c r="F18" s="6">
        <v>45506</v>
      </c>
      <c r="G18" s="7">
        <v>3857723</v>
      </c>
      <c r="H18" s="7">
        <v>3857723</v>
      </c>
      <c r="I18" s="5" t="s">
        <v>32</v>
      </c>
      <c r="J18" s="4" t="s">
        <v>33</v>
      </c>
      <c r="K18" s="5" t="s">
        <v>30</v>
      </c>
      <c r="L18" s="4" t="s">
        <v>34</v>
      </c>
    </row>
    <row r="19" spans="1:12" x14ac:dyDescent="0.35">
      <c r="A19" s="1">
        <v>800058016</v>
      </c>
      <c r="B19" s="1" t="s">
        <v>31</v>
      </c>
      <c r="C19" s="1" t="s">
        <v>23</v>
      </c>
      <c r="D19" s="1">
        <v>6181</v>
      </c>
      <c r="E19" s="6">
        <v>45503</v>
      </c>
      <c r="F19" s="6"/>
      <c r="G19" s="7">
        <v>26800</v>
      </c>
      <c r="H19" s="7">
        <v>26800</v>
      </c>
      <c r="I19" s="5" t="s">
        <v>32</v>
      </c>
      <c r="J19" s="4" t="s">
        <v>33</v>
      </c>
      <c r="K19" s="5" t="s">
        <v>26</v>
      </c>
      <c r="L19" s="4" t="s">
        <v>34</v>
      </c>
    </row>
    <row r="20" spans="1:12" x14ac:dyDescent="0.35">
      <c r="A20" s="1">
        <v>800058016</v>
      </c>
      <c r="B20" s="1" t="s">
        <v>31</v>
      </c>
      <c r="C20" s="1" t="s">
        <v>24</v>
      </c>
      <c r="D20" s="1">
        <v>59510</v>
      </c>
      <c r="E20" s="6">
        <v>45511</v>
      </c>
      <c r="F20" s="6">
        <v>45519</v>
      </c>
      <c r="G20" s="7">
        <v>289980</v>
      </c>
      <c r="H20" s="7">
        <v>289980</v>
      </c>
      <c r="I20" s="5" t="s">
        <v>32</v>
      </c>
      <c r="J20" s="4" t="s">
        <v>33</v>
      </c>
      <c r="K20" s="5" t="s">
        <v>27</v>
      </c>
      <c r="L20" s="4" t="s">
        <v>34</v>
      </c>
    </row>
    <row r="21" spans="1:12" x14ac:dyDescent="0.35">
      <c r="A21" s="1">
        <v>800058016</v>
      </c>
      <c r="B21" s="1" t="s">
        <v>31</v>
      </c>
      <c r="C21" s="1" t="s">
        <v>25</v>
      </c>
      <c r="D21" s="1">
        <v>75749</v>
      </c>
      <c r="E21" s="6">
        <v>45513</v>
      </c>
      <c r="F21" s="6">
        <v>45517</v>
      </c>
      <c r="G21" s="7">
        <v>429150</v>
      </c>
      <c r="H21" s="7">
        <v>429150</v>
      </c>
      <c r="I21" s="5" t="s">
        <v>32</v>
      </c>
      <c r="J21" s="4" t="s">
        <v>33</v>
      </c>
      <c r="K21" s="5" t="s">
        <v>27</v>
      </c>
      <c r="L21" s="4" t="s">
        <v>34</v>
      </c>
    </row>
    <row r="22" spans="1:12" x14ac:dyDescent="0.35">
      <c r="A22" s="1">
        <v>800058016</v>
      </c>
      <c r="B22" s="1" t="s">
        <v>31</v>
      </c>
      <c r="C22" s="1" t="s">
        <v>25</v>
      </c>
      <c r="D22" s="1">
        <v>75754</v>
      </c>
      <c r="E22" s="6">
        <v>45513</v>
      </c>
      <c r="F22" s="6">
        <v>45517</v>
      </c>
      <c r="G22" s="7">
        <v>96700</v>
      </c>
      <c r="H22" s="7">
        <v>96700</v>
      </c>
      <c r="I22" s="5" t="s">
        <v>32</v>
      </c>
      <c r="J22" s="4" t="s">
        <v>33</v>
      </c>
      <c r="K22" s="5" t="s">
        <v>27</v>
      </c>
      <c r="L22" s="4" t="s">
        <v>34</v>
      </c>
    </row>
  </sheetData>
  <dataValidations count="1">
    <dataValidation type="whole" operator="greaterThan" allowBlank="1" showInputMessage="1" showErrorMessage="1" errorTitle="DATO ERRADO" error="El valor debe ser diferente de cero" sqref="G1:H1048576">
      <formula1>1</formula1>
    </dataValidation>
  </dataValidations>
  <pageMargins left="0.7" right="0.7" top="0.75" bottom="0.75" header="0.3" footer="0.3"/>
  <pageSetup paperSize="9" orientation="portrait"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C8"/>
  <sheetViews>
    <sheetView showGridLines="0" zoomScale="80" zoomScaleNormal="80" workbookViewId="0">
      <selection activeCell="B6" sqref="B6:C6"/>
    </sheetView>
  </sheetViews>
  <sheetFormatPr baseColWidth="10" defaultRowHeight="14.5" x14ac:dyDescent="0.35"/>
  <cols>
    <col min="1" max="1" width="44.26953125" bestFit="1" customWidth="1"/>
    <col min="2" max="2" width="13.26953125" style="17" bestFit="1" customWidth="1"/>
    <col min="3" max="3" width="13.7265625" style="17" bestFit="1" customWidth="1"/>
  </cols>
  <sheetData>
    <row r="2" spans="1:3" ht="15" thickBot="1" x14ac:dyDescent="0.4"/>
    <row r="3" spans="1:3" ht="15" thickBot="1" x14ac:dyDescent="0.4">
      <c r="A3" s="30" t="s">
        <v>83</v>
      </c>
      <c r="B3" s="31" t="s">
        <v>85</v>
      </c>
      <c r="C3" s="31" t="s">
        <v>87</v>
      </c>
    </row>
    <row r="4" spans="1:3" x14ac:dyDescent="0.35">
      <c r="A4" s="29" t="s">
        <v>72</v>
      </c>
      <c r="B4" s="28">
        <v>11</v>
      </c>
      <c r="C4" s="28">
        <v>14663183</v>
      </c>
    </row>
    <row r="5" spans="1:3" x14ac:dyDescent="0.35">
      <c r="A5" s="29" t="s">
        <v>74</v>
      </c>
      <c r="B5" s="28">
        <v>2</v>
      </c>
      <c r="C5" s="28">
        <v>33500</v>
      </c>
    </row>
    <row r="6" spans="1:3" ht="15" thickBot="1" x14ac:dyDescent="0.4">
      <c r="A6" s="29" t="s">
        <v>73</v>
      </c>
      <c r="B6" s="28">
        <v>8</v>
      </c>
      <c r="C6" s="28">
        <v>4962853</v>
      </c>
    </row>
    <row r="7" spans="1:3" ht="15" thickBot="1" x14ac:dyDescent="0.4">
      <c r="A7" s="32" t="s">
        <v>84</v>
      </c>
      <c r="B7" s="31">
        <v>21</v>
      </c>
      <c r="C7" s="31">
        <v>19659536</v>
      </c>
    </row>
    <row r="8" spans="1:3" x14ac:dyDescent="0.35">
      <c r="B8" s="17" t="s">
        <v>86</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A23"/>
  <sheetViews>
    <sheetView showGridLines="0" topLeftCell="M1" zoomScale="80" zoomScaleNormal="80" workbookViewId="0">
      <selection activeCell="AA2" sqref="AA2"/>
    </sheetView>
  </sheetViews>
  <sheetFormatPr baseColWidth="10" defaultRowHeight="14.5" x14ac:dyDescent="0.35"/>
  <cols>
    <col min="1" max="1" width="10.90625" style="13"/>
    <col min="2" max="2" width="16.26953125" style="13" bestFit="1" customWidth="1"/>
    <col min="3" max="3" width="9" style="13" customWidth="1"/>
    <col min="4" max="5" width="8.81640625" style="13" customWidth="1"/>
    <col min="6" max="6" width="21.453125" style="13" bestFit="1" customWidth="1"/>
    <col min="7" max="7" width="11.26953125" style="13" bestFit="1" customWidth="1"/>
    <col min="8" max="8" width="12.81640625" style="13" customWidth="1"/>
    <col min="9" max="9" width="14.7265625" style="13" customWidth="1"/>
    <col min="10" max="10" width="12.26953125" style="13" bestFit="1" customWidth="1"/>
    <col min="11" max="11" width="14.1796875" style="17" bestFit="1" customWidth="1"/>
    <col min="12" max="12" width="12.54296875" style="13" customWidth="1"/>
    <col min="13" max="13" width="11.453125" style="13" customWidth="1"/>
    <col min="14" max="14" width="18.7265625" style="13" customWidth="1"/>
    <col min="15" max="15" width="10.90625" style="13"/>
    <col min="16" max="16" width="17.26953125" style="13" customWidth="1"/>
    <col min="17" max="17" width="10.90625" style="13"/>
    <col min="18" max="18" width="16.7265625" style="13" customWidth="1"/>
    <col min="19" max="19" width="13.1796875" style="13" bestFit="1" customWidth="1"/>
    <col min="20" max="20" width="11.54296875" style="13" bestFit="1" customWidth="1"/>
    <col min="21" max="21" width="13.7265625" style="13" customWidth="1"/>
    <col min="22" max="22" width="13.1796875" style="13" bestFit="1" customWidth="1"/>
    <col min="23" max="23" width="11" style="13" bestFit="1" customWidth="1"/>
    <col min="24" max="25" width="13.1796875" style="13" bestFit="1" customWidth="1"/>
    <col min="26" max="26" width="13.6328125" style="13" bestFit="1" customWidth="1"/>
    <col min="27" max="16384" width="10.90625" style="13"/>
  </cols>
  <sheetData>
    <row r="1" spans="1:27" x14ac:dyDescent="0.35">
      <c r="K1" s="20">
        <f>SUBTOTAL(9,K3:K23)</f>
        <v>19659536</v>
      </c>
      <c r="S1" s="20">
        <f t="shared" ref="S1:Y1" si="0">SUBTOTAL(9,S3:S23)</f>
        <v>5658400</v>
      </c>
      <c r="T1" s="20">
        <f t="shared" si="0"/>
        <v>14663183</v>
      </c>
      <c r="U1" s="20"/>
      <c r="V1" s="20">
        <f t="shared" si="0"/>
        <v>5658400</v>
      </c>
      <c r="W1" s="20">
        <f t="shared" si="0"/>
        <v>0</v>
      </c>
      <c r="X1" s="20">
        <f t="shared" si="0"/>
        <v>4962853</v>
      </c>
      <c r="Y1" s="20">
        <f t="shared" si="0"/>
        <v>4672873</v>
      </c>
    </row>
    <row r="2" spans="1:27" s="3" customFormat="1" ht="43.5" x14ac:dyDescent="0.35">
      <c r="A2" s="2" t="s">
        <v>6</v>
      </c>
      <c r="B2" s="2" t="s">
        <v>8</v>
      </c>
      <c r="C2" s="2" t="s">
        <v>0</v>
      </c>
      <c r="D2" s="2" t="s">
        <v>1</v>
      </c>
      <c r="E2" s="2" t="s">
        <v>35</v>
      </c>
      <c r="F2" s="14" t="s">
        <v>36</v>
      </c>
      <c r="G2" s="2" t="s">
        <v>2</v>
      </c>
      <c r="H2" s="2" t="s">
        <v>3</v>
      </c>
      <c r="I2" s="15" t="s">
        <v>58</v>
      </c>
      <c r="J2" s="2" t="s">
        <v>4</v>
      </c>
      <c r="K2" s="18" t="s">
        <v>5</v>
      </c>
      <c r="L2" s="2" t="s">
        <v>7</v>
      </c>
      <c r="M2" s="2" t="s">
        <v>9</v>
      </c>
      <c r="N2" s="2" t="s">
        <v>10</v>
      </c>
      <c r="O2" s="2" t="s">
        <v>11</v>
      </c>
      <c r="P2" s="16" t="s">
        <v>59</v>
      </c>
      <c r="Q2" s="2" t="s">
        <v>60</v>
      </c>
      <c r="R2" s="23" t="s">
        <v>71</v>
      </c>
      <c r="S2" s="21" t="s">
        <v>63</v>
      </c>
      <c r="T2" s="22" t="s">
        <v>64</v>
      </c>
      <c r="U2" s="22" t="s">
        <v>68</v>
      </c>
      <c r="V2" s="21" t="s">
        <v>65</v>
      </c>
      <c r="W2" s="21" t="s">
        <v>66</v>
      </c>
      <c r="X2" s="21" t="s">
        <v>67</v>
      </c>
      <c r="Y2" s="24" t="s">
        <v>69</v>
      </c>
      <c r="Z2" s="16" t="s">
        <v>70</v>
      </c>
      <c r="AA2" s="25" t="s">
        <v>75</v>
      </c>
    </row>
    <row r="3" spans="1:27" x14ac:dyDescent="0.35">
      <c r="A3" s="10">
        <v>800058016</v>
      </c>
      <c r="B3" s="10" t="s">
        <v>31</v>
      </c>
      <c r="C3" s="10" t="s">
        <v>12</v>
      </c>
      <c r="D3" s="10">
        <v>618</v>
      </c>
      <c r="E3" s="10" t="str">
        <f>CONCATENATE(C3,D3)</f>
        <v>R202618</v>
      </c>
      <c r="F3" s="10" t="s">
        <v>37</v>
      </c>
      <c r="G3" s="11">
        <v>44994</v>
      </c>
      <c r="H3" s="11">
        <v>45373</v>
      </c>
      <c r="I3" s="11">
        <v>45414.291666666664</v>
      </c>
      <c r="J3" s="12">
        <v>225300</v>
      </c>
      <c r="K3" s="19">
        <v>225300</v>
      </c>
      <c r="L3" s="5" t="s">
        <v>32</v>
      </c>
      <c r="M3" s="8" t="s">
        <v>33</v>
      </c>
      <c r="N3" s="9" t="s">
        <v>27</v>
      </c>
      <c r="O3" s="8" t="s">
        <v>34</v>
      </c>
      <c r="P3" s="10" t="s">
        <v>72</v>
      </c>
      <c r="Q3" s="10" t="s">
        <v>61</v>
      </c>
      <c r="R3" s="10" t="s">
        <v>72</v>
      </c>
      <c r="S3" s="19">
        <v>0</v>
      </c>
      <c r="T3" s="19">
        <v>225300</v>
      </c>
      <c r="U3" s="27" t="s">
        <v>76</v>
      </c>
      <c r="V3" s="19">
        <v>0</v>
      </c>
      <c r="W3" s="19">
        <v>0</v>
      </c>
      <c r="X3" s="19">
        <v>0</v>
      </c>
      <c r="Y3" s="19">
        <v>0</v>
      </c>
      <c r="Z3" s="10"/>
      <c r="AA3" s="11">
        <v>45534</v>
      </c>
    </row>
    <row r="4" spans="1:27" x14ac:dyDescent="0.35">
      <c r="A4" s="10">
        <v>800058016</v>
      </c>
      <c r="B4" s="10" t="s">
        <v>31</v>
      </c>
      <c r="C4" s="10" t="s">
        <v>13</v>
      </c>
      <c r="D4" s="10">
        <v>24051</v>
      </c>
      <c r="E4" s="10" t="str">
        <f t="shared" ref="E4:E23" si="1">CONCATENATE(C4,D4)</f>
        <v>F20724051</v>
      </c>
      <c r="F4" s="10" t="s">
        <v>38</v>
      </c>
      <c r="G4" s="11">
        <v>45028</v>
      </c>
      <c r="H4" s="11">
        <v>45098</v>
      </c>
      <c r="I4" s="11">
        <v>45098</v>
      </c>
      <c r="J4" s="12">
        <v>73400</v>
      </c>
      <c r="K4" s="19">
        <v>73400</v>
      </c>
      <c r="L4" s="5" t="s">
        <v>32</v>
      </c>
      <c r="M4" s="8" t="s">
        <v>33</v>
      </c>
      <c r="N4" s="9" t="s">
        <v>27</v>
      </c>
      <c r="O4" s="8" t="s">
        <v>34</v>
      </c>
      <c r="P4" s="10" t="s">
        <v>72</v>
      </c>
      <c r="Q4" s="10" t="s">
        <v>61</v>
      </c>
      <c r="R4" s="10" t="s">
        <v>72</v>
      </c>
      <c r="S4" s="19">
        <v>73400</v>
      </c>
      <c r="T4" s="19">
        <v>73400</v>
      </c>
      <c r="U4" s="19" t="s">
        <v>77</v>
      </c>
      <c r="V4" s="19">
        <v>73400</v>
      </c>
      <c r="W4" s="19">
        <v>0</v>
      </c>
      <c r="X4" s="19">
        <v>0</v>
      </c>
      <c r="Y4" s="19">
        <v>0</v>
      </c>
      <c r="Z4" s="10"/>
      <c r="AA4" s="11">
        <v>45534</v>
      </c>
    </row>
    <row r="5" spans="1:27" x14ac:dyDescent="0.35">
      <c r="A5" s="10">
        <v>800058016</v>
      </c>
      <c r="B5" s="10" t="s">
        <v>31</v>
      </c>
      <c r="C5" s="10" t="s">
        <v>14</v>
      </c>
      <c r="D5" s="10">
        <v>21306</v>
      </c>
      <c r="E5" s="10" t="str">
        <f t="shared" si="1"/>
        <v>F20621306</v>
      </c>
      <c r="F5" s="10" t="s">
        <v>39</v>
      </c>
      <c r="G5" s="11">
        <v>45058</v>
      </c>
      <c r="H5" s="11">
        <v>45073</v>
      </c>
      <c r="I5" s="11">
        <v>45068</v>
      </c>
      <c r="J5" s="12">
        <v>622147</v>
      </c>
      <c r="K5" s="19">
        <v>622147</v>
      </c>
      <c r="L5" s="5" t="s">
        <v>32</v>
      </c>
      <c r="M5" s="8" t="s">
        <v>33</v>
      </c>
      <c r="N5" s="9" t="s">
        <v>28</v>
      </c>
      <c r="O5" s="8" t="s">
        <v>34</v>
      </c>
      <c r="P5" s="10" t="s">
        <v>72</v>
      </c>
      <c r="Q5" s="10" t="s">
        <v>61</v>
      </c>
      <c r="R5" s="10" t="s">
        <v>72</v>
      </c>
      <c r="S5" s="19">
        <v>622147</v>
      </c>
      <c r="T5" s="19">
        <v>622147</v>
      </c>
      <c r="U5" s="19" t="s">
        <v>78</v>
      </c>
      <c r="V5" s="19">
        <v>622147</v>
      </c>
      <c r="W5" s="19">
        <v>0</v>
      </c>
      <c r="X5" s="19">
        <v>0</v>
      </c>
      <c r="Y5" s="19">
        <v>0</v>
      </c>
      <c r="Z5" s="10"/>
      <c r="AA5" s="11">
        <v>45534</v>
      </c>
    </row>
    <row r="6" spans="1:27" x14ac:dyDescent="0.35">
      <c r="A6" s="10">
        <v>800058016</v>
      </c>
      <c r="B6" s="10" t="s">
        <v>31</v>
      </c>
      <c r="C6" s="10" t="s">
        <v>15</v>
      </c>
      <c r="D6" s="10">
        <v>28148</v>
      </c>
      <c r="E6" s="10" t="str">
        <f t="shared" si="1"/>
        <v>F22728148</v>
      </c>
      <c r="F6" s="10" t="s">
        <v>40</v>
      </c>
      <c r="G6" s="11">
        <v>45337</v>
      </c>
      <c r="H6" s="11">
        <v>45423</v>
      </c>
      <c r="I6" s="11">
        <v>45426.291666666664</v>
      </c>
      <c r="J6" s="12">
        <v>98800</v>
      </c>
      <c r="K6" s="19">
        <v>98800</v>
      </c>
      <c r="L6" s="5" t="s">
        <v>32</v>
      </c>
      <c r="M6" s="8" t="s">
        <v>33</v>
      </c>
      <c r="N6" s="9" t="s">
        <v>27</v>
      </c>
      <c r="O6" s="8" t="s">
        <v>34</v>
      </c>
      <c r="P6" s="10" t="s">
        <v>73</v>
      </c>
      <c r="Q6" s="10" t="s">
        <v>62</v>
      </c>
      <c r="R6" s="10" t="s">
        <v>73</v>
      </c>
      <c r="S6" s="19">
        <v>98800</v>
      </c>
      <c r="T6" s="19">
        <v>0</v>
      </c>
      <c r="U6" s="19"/>
      <c r="V6" s="19">
        <v>98800</v>
      </c>
      <c r="W6" s="19">
        <v>0</v>
      </c>
      <c r="X6" s="19">
        <v>98800</v>
      </c>
      <c r="Y6" s="19">
        <v>98800</v>
      </c>
      <c r="Z6" s="10">
        <v>1222464796</v>
      </c>
      <c r="AA6" s="11">
        <v>45534</v>
      </c>
    </row>
    <row r="7" spans="1:27" x14ac:dyDescent="0.35">
      <c r="A7" s="10">
        <v>800058016</v>
      </c>
      <c r="B7" s="10" t="s">
        <v>31</v>
      </c>
      <c r="C7" s="10" t="s">
        <v>16</v>
      </c>
      <c r="D7" s="10">
        <v>63079</v>
      </c>
      <c r="E7" s="10" t="str">
        <f t="shared" si="1"/>
        <v>F28663079</v>
      </c>
      <c r="F7" s="10" t="s">
        <v>41</v>
      </c>
      <c r="G7" s="11">
        <v>45349</v>
      </c>
      <c r="H7" s="11">
        <v>45401</v>
      </c>
      <c r="I7" s="11">
        <v>45537.291666666664</v>
      </c>
      <c r="J7" s="12">
        <v>636300</v>
      </c>
      <c r="K7" s="19">
        <v>636300</v>
      </c>
      <c r="L7" s="5" t="s">
        <v>32</v>
      </c>
      <c r="M7" s="8" t="s">
        <v>33</v>
      </c>
      <c r="N7" s="9" t="s">
        <v>29</v>
      </c>
      <c r="O7" s="8" t="s">
        <v>34</v>
      </c>
      <c r="P7" s="10" t="s">
        <v>72</v>
      </c>
      <c r="Q7" s="10" t="s">
        <v>61</v>
      </c>
      <c r="R7" s="10" t="s">
        <v>74</v>
      </c>
      <c r="S7" s="19">
        <v>0</v>
      </c>
      <c r="T7" s="19">
        <v>636300</v>
      </c>
      <c r="U7" s="26" t="s">
        <v>79</v>
      </c>
      <c r="V7" s="19">
        <v>0</v>
      </c>
      <c r="W7" s="19">
        <v>0</v>
      </c>
      <c r="X7" s="19">
        <v>0</v>
      </c>
      <c r="Y7" s="19">
        <v>0</v>
      </c>
      <c r="Z7" s="10"/>
      <c r="AA7" s="11">
        <v>45534</v>
      </c>
    </row>
    <row r="8" spans="1:27" x14ac:dyDescent="0.35">
      <c r="A8" s="10">
        <v>800058016</v>
      </c>
      <c r="B8" s="10" t="s">
        <v>31</v>
      </c>
      <c r="C8" s="10" t="s">
        <v>17</v>
      </c>
      <c r="D8" s="10">
        <v>728</v>
      </c>
      <c r="E8" s="10" t="str">
        <f t="shared" si="1"/>
        <v>R213728</v>
      </c>
      <c r="F8" s="10" t="s">
        <v>42</v>
      </c>
      <c r="G8" s="11">
        <v>45364</v>
      </c>
      <c r="H8" s="11">
        <v>45385</v>
      </c>
      <c r="I8" s="11">
        <v>45365.644470335646</v>
      </c>
      <c r="J8" s="12">
        <v>604700</v>
      </c>
      <c r="K8" s="19">
        <v>604700</v>
      </c>
      <c r="L8" s="5" t="s">
        <v>32</v>
      </c>
      <c r="M8" s="8" t="s">
        <v>33</v>
      </c>
      <c r="N8" s="9" t="s">
        <v>27</v>
      </c>
      <c r="O8" s="8" t="s">
        <v>34</v>
      </c>
      <c r="P8" s="10" t="s">
        <v>72</v>
      </c>
      <c r="Q8" s="10" t="s">
        <v>61</v>
      </c>
      <c r="R8" s="10" t="s">
        <v>72</v>
      </c>
      <c r="S8" s="19">
        <v>0</v>
      </c>
      <c r="T8" s="19">
        <v>604700</v>
      </c>
      <c r="U8" s="19" t="s">
        <v>80</v>
      </c>
      <c r="V8" s="19">
        <v>0</v>
      </c>
      <c r="W8" s="19">
        <v>0</v>
      </c>
      <c r="X8" s="19">
        <v>0</v>
      </c>
      <c r="Y8" s="19">
        <v>0</v>
      </c>
      <c r="Z8" s="10"/>
      <c r="AA8" s="11">
        <v>45534</v>
      </c>
    </row>
    <row r="9" spans="1:27" x14ac:dyDescent="0.35">
      <c r="A9" s="10">
        <v>800058016</v>
      </c>
      <c r="B9" s="10" t="s">
        <v>31</v>
      </c>
      <c r="C9" s="10" t="s">
        <v>17</v>
      </c>
      <c r="D9" s="10">
        <v>729</v>
      </c>
      <c r="E9" s="10" t="str">
        <f t="shared" si="1"/>
        <v>R213729</v>
      </c>
      <c r="F9" s="10" t="s">
        <v>43</v>
      </c>
      <c r="G9" s="11">
        <v>45364</v>
      </c>
      <c r="H9" s="11">
        <v>45385</v>
      </c>
      <c r="I9" s="11">
        <v>45365.649277199074</v>
      </c>
      <c r="J9" s="12">
        <v>248000</v>
      </c>
      <c r="K9" s="19">
        <v>248000</v>
      </c>
      <c r="L9" s="5" t="s">
        <v>32</v>
      </c>
      <c r="M9" s="8" t="s">
        <v>33</v>
      </c>
      <c r="N9" s="9" t="s">
        <v>27</v>
      </c>
      <c r="O9" s="8" t="s">
        <v>34</v>
      </c>
      <c r="P9" s="10" t="s">
        <v>72</v>
      </c>
      <c r="Q9" s="10" t="s">
        <v>61</v>
      </c>
      <c r="R9" s="10" t="s">
        <v>72</v>
      </c>
      <c r="S9" s="19">
        <v>0</v>
      </c>
      <c r="T9" s="19">
        <v>248000</v>
      </c>
      <c r="U9" s="19" t="s">
        <v>80</v>
      </c>
      <c r="V9" s="19">
        <v>0</v>
      </c>
      <c r="W9" s="19">
        <v>0</v>
      </c>
      <c r="X9" s="19">
        <v>0</v>
      </c>
      <c r="Y9" s="19">
        <v>0</v>
      </c>
      <c r="Z9" s="10"/>
      <c r="AA9" s="11">
        <v>45534</v>
      </c>
    </row>
    <row r="10" spans="1:27" x14ac:dyDescent="0.35">
      <c r="A10" s="10">
        <v>800058016</v>
      </c>
      <c r="B10" s="10" t="s">
        <v>31</v>
      </c>
      <c r="C10" s="10" t="s">
        <v>17</v>
      </c>
      <c r="D10" s="10">
        <v>730</v>
      </c>
      <c r="E10" s="10" t="str">
        <f t="shared" si="1"/>
        <v>R213730</v>
      </c>
      <c r="F10" s="10" t="s">
        <v>44</v>
      </c>
      <c r="G10" s="11">
        <v>45364</v>
      </c>
      <c r="H10" s="11">
        <v>45385</v>
      </c>
      <c r="I10" s="11">
        <v>45365.656060729169</v>
      </c>
      <c r="J10" s="12">
        <v>77700</v>
      </c>
      <c r="K10" s="19">
        <v>77700</v>
      </c>
      <c r="L10" s="5" t="s">
        <v>32</v>
      </c>
      <c r="M10" s="8" t="s">
        <v>33</v>
      </c>
      <c r="N10" s="9" t="s">
        <v>27</v>
      </c>
      <c r="O10" s="8" t="s">
        <v>34</v>
      </c>
      <c r="P10" s="10" t="s">
        <v>72</v>
      </c>
      <c r="Q10" s="10" t="s">
        <v>61</v>
      </c>
      <c r="R10" s="10" t="s">
        <v>72</v>
      </c>
      <c r="S10" s="19">
        <v>0</v>
      </c>
      <c r="T10" s="19">
        <v>77700</v>
      </c>
      <c r="U10" s="19" t="s">
        <v>80</v>
      </c>
      <c r="V10" s="19">
        <v>0</v>
      </c>
      <c r="W10" s="19">
        <v>0</v>
      </c>
      <c r="X10" s="19">
        <v>0</v>
      </c>
      <c r="Y10" s="19">
        <v>0</v>
      </c>
      <c r="Z10" s="10"/>
      <c r="AA10" s="11">
        <v>45534</v>
      </c>
    </row>
    <row r="11" spans="1:27" x14ac:dyDescent="0.35">
      <c r="A11" s="10">
        <v>800058016</v>
      </c>
      <c r="B11" s="10" t="s">
        <v>31</v>
      </c>
      <c r="C11" s="10" t="s">
        <v>17</v>
      </c>
      <c r="D11" s="10">
        <v>731</v>
      </c>
      <c r="E11" s="10" t="str">
        <f t="shared" si="1"/>
        <v>R213731</v>
      </c>
      <c r="F11" s="10" t="s">
        <v>45</v>
      </c>
      <c r="G11" s="11">
        <v>45365</v>
      </c>
      <c r="H11" s="11">
        <v>45385</v>
      </c>
      <c r="I11" s="11">
        <v>45366.416431446756</v>
      </c>
      <c r="J11" s="12">
        <v>70100</v>
      </c>
      <c r="K11" s="19">
        <v>70100</v>
      </c>
      <c r="L11" s="5" t="s">
        <v>32</v>
      </c>
      <c r="M11" s="8" t="s">
        <v>33</v>
      </c>
      <c r="N11" s="9" t="s">
        <v>27</v>
      </c>
      <c r="O11" s="8" t="s">
        <v>34</v>
      </c>
      <c r="P11" s="10" t="s">
        <v>72</v>
      </c>
      <c r="Q11" s="10" t="s">
        <v>61</v>
      </c>
      <c r="R11" s="10" t="s">
        <v>72</v>
      </c>
      <c r="S11" s="19">
        <v>0</v>
      </c>
      <c r="T11" s="19">
        <v>70100</v>
      </c>
      <c r="U11" s="19" t="s">
        <v>80</v>
      </c>
      <c r="V11" s="19">
        <v>0</v>
      </c>
      <c r="W11" s="19">
        <v>0</v>
      </c>
      <c r="X11" s="19">
        <v>0</v>
      </c>
      <c r="Y11" s="19">
        <v>0</v>
      </c>
      <c r="Z11" s="10"/>
      <c r="AA11" s="11">
        <v>45534</v>
      </c>
    </row>
    <row r="12" spans="1:27" x14ac:dyDescent="0.35">
      <c r="A12" s="10">
        <v>800058016</v>
      </c>
      <c r="B12" s="10" t="s">
        <v>31</v>
      </c>
      <c r="C12" s="10" t="s">
        <v>18</v>
      </c>
      <c r="D12" s="10">
        <v>137356</v>
      </c>
      <c r="E12" s="10" t="str">
        <f t="shared" si="1"/>
        <v>F213137356</v>
      </c>
      <c r="F12" s="10" t="s">
        <v>46</v>
      </c>
      <c r="G12" s="11">
        <v>45366</v>
      </c>
      <c r="H12" s="11">
        <v>45385</v>
      </c>
      <c r="I12" s="11">
        <v>45366.458294097225</v>
      </c>
      <c r="J12" s="12">
        <v>73600</v>
      </c>
      <c r="K12" s="19">
        <v>73600</v>
      </c>
      <c r="L12" s="5" t="s">
        <v>32</v>
      </c>
      <c r="M12" s="8" t="s">
        <v>33</v>
      </c>
      <c r="N12" s="9" t="s">
        <v>27</v>
      </c>
      <c r="O12" s="8" t="s">
        <v>34</v>
      </c>
      <c r="P12" s="10" t="s">
        <v>72</v>
      </c>
      <c r="Q12" s="10" t="s">
        <v>61</v>
      </c>
      <c r="R12" s="10" t="s">
        <v>72</v>
      </c>
      <c r="S12" s="19">
        <v>0</v>
      </c>
      <c r="T12" s="19">
        <v>73600</v>
      </c>
      <c r="U12" s="19" t="s">
        <v>80</v>
      </c>
      <c r="V12" s="19">
        <v>0</v>
      </c>
      <c r="W12" s="19">
        <v>0</v>
      </c>
      <c r="X12" s="19">
        <v>0</v>
      </c>
      <c r="Y12" s="19">
        <v>0</v>
      </c>
      <c r="Z12" s="10"/>
      <c r="AA12" s="11">
        <v>45534</v>
      </c>
    </row>
    <row r="13" spans="1:27" x14ac:dyDescent="0.35">
      <c r="A13" s="10">
        <v>800058016</v>
      </c>
      <c r="B13" s="10" t="s">
        <v>31</v>
      </c>
      <c r="C13" s="10" t="s">
        <v>15</v>
      </c>
      <c r="D13" s="10">
        <v>29512</v>
      </c>
      <c r="E13" s="10" t="str">
        <f t="shared" si="1"/>
        <v>F22729512</v>
      </c>
      <c r="F13" s="10" t="s">
        <v>47</v>
      </c>
      <c r="G13" s="11">
        <v>45385</v>
      </c>
      <c r="H13" s="11">
        <v>45429</v>
      </c>
      <c r="I13" s="11">
        <v>45447.291666666664</v>
      </c>
      <c r="J13" s="12">
        <v>89000</v>
      </c>
      <c r="K13" s="19">
        <v>89000</v>
      </c>
      <c r="L13" s="5" t="s">
        <v>32</v>
      </c>
      <c r="M13" s="8" t="s">
        <v>33</v>
      </c>
      <c r="N13" s="9" t="s">
        <v>27</v>
      </c>
      <c r="O13" s="8" t="s">
        <v>34</v>
      </c>
      <c r="P13" s="10" t="s">
        <v>73</v>
      </c>
      <c r="Q13" s="10" t="s">
        <v>62</v>
      </c>
      <c r="R13" s="10" t="s">
        <v>73</v>
      </c>
      <c r="S13" s="19">
        <v>89000</v>
      </c>
      <c r="T13" s="19">
        <v>0</v>
      </c>
      <c r="U13" s="19"/>
      <c r="V13" s="19">
        <v>89000</v>
      </c>
      <c r="W13" s="19">
        <v>0</v>
      </c>
      <c r="X13" s="19">
        <v>89000</v>
      </c>
      <c r="Y13" s="19">
        <v>89000</v>
      </c>
      <c r="Z13" s="10">
        <v>1222469098</v>
      </c>
      <c r="AA13" s="11">
        <v>45534</v>
      </c>
    </row>
    <row r="14" spans="1:27" x14ac:dyDescent="0.35">
      <c r="A14" s="10">
        <v>800058016</v>
      </c>
      <c r="B14" s="10" t="s">
        <v>31</v>
      </c>
      <c r="C14" s="10" t="s">
        <v>19</v>
      </c>
      <c r="D14" s="10">
        <v>55853</v>
      </c>
      <c r="E14" s="10" t="str">
        <f t="shared" si="1"/>
        <v>F21555853</v>
      </c>
      <c r="F14" s="10" t="s">
        <v>48</v>
      </c>
      <c r="G14" s="11">
        <v>45393</v>
      </c>
      <c r="H14" s="11">
        <v>45420</v>
      </c>
      <c r="I14" s="11">
        <v>45420.485677430559</v>
      </c>
      <c r="J14" s="12">
        <v>81400</v>
      </c>
      <c r="K14" s="19">
        <v>81400</v>
      </c>
      <c r="L14" s="5" t="s">
        <v>32</v>
      </c>
      <c r="M14" s="8" t="s">
        <v>33</v>
      </c>
      <c r="N14" s="9" t="s">
        <v>27</v>
      </c>
      <c r="O14" s="8" t="s">
        <v>34</v>
      </c>
      <c r="P14" s="10" t="s">
        <v>73</v>
      </c>
      <c r="Q14" s="10" t="s">
        <v>62</v>
      </c>
      <c r="R14" s="10" t="s">
        <v>73</v>
      </c>
      <c r="S14" s="19">
        <v>81400</v>
      </c>
      <c r="T14" s="19">
        <v>0</v>
      </c>
      <c r="U14" s="19"/>
      <c r="V14" s="19">
        <v>81400</v>
      </c>
      <c r="W14" s="19">
        <v>0</v>
      </c>
      <c r="X14" s="19">
        <v>81400</v>
      </c>
      <c r="Y14" s="19">
        <v>81400</v>
      </c>
      <c r="Z14" s="10">
        <v>1222460987</v>
      </c>
      <c r="AA14" s="11">
        <v>45534</v>
      </c>
    </row>
    <row r="15" spans="1:27" x14ac:dyDescent="0.35">
      <c r="A15" s="10">
        <v>800058016</v>
      </c>
      <c r="B15" s="10" t="s">
        <v>31</v>
      </c>
      <c r="C15" s="10" t="s">
        <v>20</v>
      </c>
      <c r="D15" s="10">
        <v>4527</v>
      </c>
      <c r="E15" s="10" t="str">
        <f t="shared" si="1"/>
        <v>F2084527</v>
      </c>
      <c r="F15" s="10" t="s">
        <v>49</v>
      </c>
      <c r="G15" s="11">
        <v>45426</v>
      </c>
      <c r="H15" s="11">
        <v>45426</v>
      </c>
      <c r="I15" s="11">
        <v>45447.291666666664</v>
      </c>
      <c r="J15" s="12">
        <v>20100</v>
      </c>
      <c r="K15" s="19">
        <v>20100</v>
      </c>
      <c r="L15" s="5" t="s">
        <v>32</v>
      </c>
      <c r="M15" s="8" t="s">
        <v>33</v>
      </c>
      <c r="N15" s="9" t="s">
        <v>26</v>
      </c>
      <c r="O15" s="8" t="s">
        <v>34</v>
      </c>
      <c r="P15" s="10" t="s">
        <v>73</v>
      </c>
      <c r="Q15" s="10" t="s">
        <v>62</v>
      </c>
      <c r="R15" s="10" t="s">
        <v>73</v>
      </c>
      <c r="S15" s="19">
        <v>20100</v>
      </c>
      <c r="T15" s="19">
        <v>0</v>
      </c>
      <c r="U15" s="19"/>
      <c r="V15" s="19">
        <v>20100</v>
      </c>
      <c r="W15" s="19">
        <v>0</v>
      </c>
      <c r="X15" s="19">
        <v>20100</v>
      </c>
      <c r="Y15" s="19">
        <v>20100</v>
      </c>
      <c r="Z15" s="10">
        <v>1222473590</v>
      </c>
      <c r="AA15" s="11">
        <v>45534</v>
      </c>
    </row>
    <row r="16" spans="1:27" x14ac:dyDescent="0.35">
      <c r="A16" s="10">
        <v>800058016</v>
      </c>
      <c r="B16" s="10" t="s">
        <v>31</v>
      </c>
      <c r="C16" s="10" t="s">
        <v>21</v>
      </c>
      <c r="D16" s="10">
        <v>8502</v>
      </c>
      <c r="E16" s="10" t="str">
        <f t="shared" si="1"/>
        <v>F2258502</v>
      </c>
      <c r="F16" s="10" t="s">
        <v>50</v>
      </c>
      <c r="G16" s="11">
        <v>45471</v>
      </c>
      <c r="H16" s="11"/>
      <c r="I16" s="11" t="e">
        <v>#N/A</v>
      </c>
      <c r="J16" s="12">
        <v>6700</v>
      </c>
      <c r="K16" s="19">
        <v>6700</v>
      </c>
      <c r="L16" s="5" t="s">
        <v>32</v>
      </c>
      <c r="M16" s="8" t="s">
        <v>33</v>
      </c>
      <c r="N16" s="9" t="s">
        <v>26</v>
      </c>
      <c r="O16" s="8" t="s">
        <v>34</v>
      </c>
      <c r="P16" s="10" t="s">
        <v>74</v>
      </c>
      <c r="Q16" s="10" t="e">
        <v>#N/A</v>
      </c>
      <c r="R16" s="10" t="s">
        <v>74</v>
      </c>
      <c r="S16" s="19">
        <v>0</v>
      </c>
      <c r="T16" s="19">
        <v>0</v>
      </c>
      <c r="U16" s="19"/>
      <c r="V16" s="19">
        <v>0</v>
      </c>
      <c r="W16" s="19">
        <v>0</v>
      </c>
      <c r="X16" s="19">
        <v>0</v>
      </c>
      <c r="Y16" s="19">
        <v>0</v>
      </c>
      <c r="Z16" s="10"/>
      <c r="AA16" s="11">
        <v>45534</v>
      </c>
    </row>
    <row r="17" spans="1:27" x14ac:dyDescent="0.35">
      <c r="A17" s="10">
        <v>800058016</v>
      </c>
      <c r="B17" s="10" t="s">
        <v>31</v>
      </c>
      <c r="C17" s="10" t="s">
        <v>22</v>
      </c>
      <c r="D17" s="10">
        <v>168362</v>
      </c>
      <c r="E17" s="10" t="str">
        <f t="shared" si="1"/>
        <v>F202168362</v>
      </c>
      <c r="F17" s="10" t="s">
        <v>51</v>
      </c>
      <c r="G17" s="11">
        <v>45497</v>
      </c>
      <c r="H17" s="11"/>
      <c r="I17" s="11">
        <v>45540.730237928241</v>
      </c>
      <c r="J17" s="12">
        <v>8042169</v>
      </c>
      <c r="K17" s="19">
        <v>8042169</v>
      </c>
      <c r="L17" s="5" t="s">
        <v>32</v>
      </c>
      <c r="M17" s="8" t="s">
        <v>33</v>
      </c>
      <c r="N17" s="9" t="s">
        <v>28</v>
      </c>
      <c r="O17" s="8" t="s">
        <v>34</v>
      </c>
      <c r="P17" s="10" t="s">
        <v>72</v>
      </c>
      <c r="Q17" s="10" t="s">
        <v>61</v>
      </c>
      <c r="R17" s="10" t="s">
        <v>74</v>
      </c>
      <c r="S17" s="19">
        <v>0</v>
      </c>
      <c r="T17" s="19">
        <v>8042169</v>
      </c>
      <c r="U17" s="26" t="s">
        <v>81</v>
      </c>
      <c r="V17" s="19">
        <v>0</v>
      </c>
      <c r="W17" s="19">
        <v>0</v>
      </c>
      <c r="X17" s="19">
        <v>0</v>
      </c>
      <c r="Y17" s="19">
        <v>0</v>
      </c>
      <c r="Z17" s="10"/>
      <c r="AA17" s="11">
        <v>45534</v>
      </c>
    </row>
    <row r="18" spans="1:27" x14ac:dyDescent="0.35">
      <c r="A18" s="10">
        <v>800058016</v>
      </c>
      <c r="B18" s="10" t="s">
        <v>31</v>
      </c>
      <c r="C18" s="10" t="s">
        <v>22</v>
      </c>
      <c r="D18" s="10">
        <v>168363</v>
      </c>
      <c r="E18" s="10" t="str">
        <f t="shared" si="1"/>
        <v>F202168363</v>
      </c>
      <c r="F18" s="10" t="s">
        <v>52</v>
      </c>
      <c r="G18" s="11">
        <v>45497</v>
      </c>
      <c r="H18" s="11"/>
      <c r="I18" s="11">
        <v>45545.60046559028</v>
      </c>
      <c r="J18" s="12">
        <v>3989767</v>
      </c>
      <c r="K18" s="19">
        <v>3989767</v>
      </c>
      <c r="L18" s="5" t="s">
        <v>32</v>
      </c>
      <c r="M18" s="8" t="s">
        <v>33</v>
      </c>
      <c r="N18" s="9" t="s">
        <v>28</v>
      </c>
      <c r="O18" s="8" t="s">
        <v>34</v>
      </c>
      <c r="P18" s="10" t="s">
        <v>72</v>
      </c>
      <c r="Q18" s="10" t="s">
        <v>61</v>
      </c>
      <c r="R18" s="10" t="s">
        <v>74</v>
      </c>
      <c r="S18" s="19">
        <v>0</v>
      </c>
      <c r="T18" s="19">
        <v>3989767</v>
      </c>
      <c r="U18" s="26" t="s">
        <v>82</v>
      </c>
      <c r="V18" s="19">
        <v>0</v>
      </c>
      <c r="W18" s="19">
        <v>0</v>
      </c>
      <c r="X18" s="19">
        <v>0</v>
      </c>
      <c r="Y18" s="19">
        <v>0</v>
      </c>
      <c r="Z18" s="10"/>
      <c r="AA18" s="11">
        <v>45534</v>
      </c>
    </row>
    <row r="19" spans="1:27" x14ac:dyDescent="0.35">
      <c r="A19" s="10">
        <v>800058016</v>
      </c>
      <c r="B19" s="10" t="s">
        <v>31</v>
      </c>
      <c r="C19" s="10" t="s">
        <v>18</v>
      </c>
      <c r="D19" s="10">
        <v>151107</v>
      </c>
      <c r="E19" s="10" t="str">
        <f t="shared" si="1"/>
        <v>F213151107</v>
      </c>
      <c r="F19" s="10" t="s">
        <v>53</v>
      </c>
      <c r="G19" s="11">
        <v>45498</v>
      </c>
      <c r="H19" s="11">
        <v>45506</v>
      </c>
      <c r="I19" s="11">
        <v>45506.490161608795</v>
      </c>
      <c r="J19" s="12">
        <v>3857723</v>
      </c>
      <c r="K19" s="19">
        <v>3857723</v>
      </c>
      <c r="L19" s="5" t="s">
        <v>32</v>
      </c>
      <c r="M19" s="8" t="s">
        <v>33</v>
      </c>
      <c r="N19" s="9" t="s">
        <v>30</v>
      </c>
      <c r="O19" s="8" t="s">
        <v>34</v>
      </c>
      <c r="P19" s="10" t="s">
        <v>73</v>
      </c>
      <c r="Q19" s="10" t="s">
        <v>62</v>
      </c>
      <c r="R19" s="10" t="s">
        <v>73</v>
      </c>
      <c r="S19" s="19">
        <v>3857723</v>
      </c>
      <c r="T19" s="19">
        <v>0</v>
      </c>
      <c r="U19" s="19"/>
      <c r="V19" s="19">
        <v>3857723</v>
      </c>
      <c r="W19" s="19">
        <v>0</v>
      </c>
      <c r="X19" s="19">
        <v>3857723</v>
      </c>
      <c r="Y19" s="19">
        <v>3857723</v>
      </c>
      <c r="Z19" s="10">
        <v>1222498366</v>
      </c>
      <c r="AA19" s="11">
        <v>45534</v>
      </c>
    </row>
    <row r="20" spans="1:27" x14ac:dyDescent="0.35">
      <c r="A20" s="10">
        <v>800058016</v>
      </c>
      <c r="B20" s="10" t="s">
        <v>31</v>
      </c>
      <c r="C20" s="10" t="s">
        <v>23</v>
      </c>
      <c r="D20" s="10">
        <v>6181</v>
      </c>
      <c r="E20" s="10" t="str">
        <f t="shared" si="1"/>
        <v>F2036181</v>
      </c>
      <c r="F20" s="10" t="s">
        <v>54</v>
      </c>
      <c r="G20" s="11">
        <v>45503</v>
      </c>
      <c r="H20" s="11"/>
      <c r="I20" s="11" t="e">
        <v>#N/A</v>
      </c>
      <c r="J20" s="12">
        <v>26800</v>
      </c>
      <c r="K20" s="19">
        <v>26800</v>
      </c>
      <c r="L20" s="5" t="s">
        <v>32</v>
      </c>
      <c r="M20" s="8" t="s">
        <v>33</v>
      </c>
      <c r="N20" s="9" t="s">
        <v>26</v>
      </c>
      <c r="O20" s="8" t="s">
        <v>34</v>
      </c>
      <c r="P20" s="10" t="s">
        <v>74</v>
      </c>
      <c r="Q20" s="10" t="e">
        <v>#N/A</v>
      </c>
      <c r="R20" s="10" t="s">
        <v>74</v>
      </c>
      <c r="S20" s="19">
        <v>0</v>
      </c>
      <c r="T20" s="19">
        <v>0</v>
      </c>
      <c r="U20" s="19"/>
      <c r="V20" s="19">
        <v>0</v>
      </c>
      <c r="W20" s="19">
        <v>0</v>
      </c>
      <c r="X20" s="19">
        <v>0</v>
      </c>
      <c r="Y20" s="19">
        <v>0</v>
      </c>
      <c r="Z20" s="10"/>
      <c r="AA20" s="11">
        <v>45534</v>
      </c>
    </row>
    <row r="21" spans="1:27" x14ac:dyDescent="0.35">
      <c r="A21" s="10">
        <v>800058016</v>
      </c>
      <c r="B21" s="10" t="s">
        <v>31</v>
      </c>
      <c r="C21" s="10" t="s">
        <v>24</v>
      </c>
      <c r="D21" s="10">
        <v>59510</v>
      </c>
      <c r="E21" s="10" t="str">
        <f t="shared" si="1"/>
        <v>F25659510</v>
      </c>
      <c r="F21" s="10" t="s">
        <v>55</v>
      </c>
      <c r="G21" s="11">
        <v>45511</v>
      </c>
      <c r="H21" s="11">
        <v>45519</v>
      </c>
      <c r="I21" s="11">
        <v>45519.61208121528</v>
      </c>
      <c r="J21" s="12">
        <v>289980</v>
      </c>
      <c r="K21" s="19">
        <v>289980</v>
      </c>
      <c r="L21" s="5" t="s">
        <v>32</v>
      </c>
      <c r="M21" s="8" t="s">
        <v>33</v>
      </c>
      <c r="N21" s="9" t="s">
        <v>27</v>
      </c>
      <c r="O21" s="8" t="s">
        <v>34</v>
      </c>
      <c r="P21" s="10" t="s">
        <v>73</v>
      </c>
      <c r="Q21" s="10" t="s">
        <v>62</v>
      </c>
      <c r="R21" s="10" t="e">
        <v>#N/A</v>
      </c>
      <c r="S21" s="19">
        <v>289980</v>
      </c>
      <c r="T21" s="19">
        <v>0</v>
      </c>
      <c r="U21" s="19"/>
      <c r="V21" s="19">
        <v>289980</v>
      </c>
      <c r="W21" s="19">
        <v>0</v>
      </c>
      <c r="X21" s="19">
        <v>289980</v>
      </c>
      <c r="Y21" s="19">
        <v>0</v>
      </c>
      <c r="Z21" s="10"/>
      <c r="AA21" s="11">
        <v>45534</v>
      </c>
    </row>
    <row r="22" spans="1:27" x14ac:dyDescent="0.35">
      <c r="A22" s="10">
        <v>800058016</v>
      </c>
      <c r="B22" s="10" t="s">
        <v>31</v>
      </c>
      <c r="C22" s="10" t="s">
        <v>25</v>
      </c>
      <c r="D22" s="10">
        <v>75749</v>
      </c>
      <c r="E22" s="10" t="str">
        <f t="shared" si="1"/>
        <v>F21875749</v>
      </c>
      <c r="F22" s="10" t="s">
        <v>56</v>
      </c>
      <c r="G22" s="11">
        <v>45513</v>
      </c>
      <c r="H22" s="11">
        <v>45517</v>
      </c>
      <c r="I22" s="11">
        <v>45516.318455821762</v>
      </c>
      <c r="J22" s="12">
        <v>429150</v>
      </c>
      <c r="K22" s="19">
        <v>429150</v>
      </c>
      <c r="L22" s="5" t="s">
        <v>32</v>
      </c>
      <c r="M22" s="8" t="s">
        <v>33</v>
      </c>
      <c r="N22" s="9" t="s">
        <v>27</v>
      </c>
      <c r="O22" s="8" t="s">
        <v>34</v>
      </c>
      <c r="P22" s="10" t="s">
        <v>73</v>
      </c>
      <c r="Q22" s="10" t="s">
        <v>62</v>
      </c>
      <c r="R22" s="10" t="e">
        <v>#N/A</v>
      </c>
      <c r="S22" s="19">
        <v>429150</v>
      </c>
      <c r="T22" s="19">
        <v>0</v>
      </c>
      <c r="U22" s="19"/>
      <c r="V22" s="19">
        <v>429150</v>
      </c>
      <c r="W22" s="19">
        <v>0</v>
      </c>
      <c r="X22" s="19">
        <v>429150</v>
      </c>
      <c r="Y22" s="19">
        <v>429150</v>
      </c>
      <c r="Z22" s="10">
        <v>1222509414</v>
      </c>
      <c r="AA22" s="11">
        <v>45534</v>
      </c>
    </row>
    <row r="23" spans="1:27" x14ac:dyDescent="0.35">
      <c r="A23" s="10">
        <v>800058016</v>
      </c>
      <c r="B23" s="10" t="s">
        <v>31</v>
      </c>
      <c r="C23" s="10" t="s">
        <v>25</v>
      </c>
      <c r="D23" s="10">
        <v>75754</v>
      </c>
      <c r="E23" s="10" t="str">
        <f t="shared" si="1"/>
        <v>F21875754</v>
      </c>
      <c r="F23" s="10" t="s">
        <v>57</v>
      </c>
      <c r="G23" s="11">
        <v>45513</v>
      </c>
      <c r="H23" s="11">
        <v>45517</v>
      </c>
      <c r="I23" s="11">
        <v>45516.330389965275</v>
      </c>
      <c r="J23" s="12">
        <v>96700</v>
      </c>
      <c r="K23" s="19">
        <v>96700</v>
      </c>
      <c r="L23" s="5" t="s">
        <v>32</v>
      </c>
      <c r="M23" s="8" t="s">
        <v>33</v>
      </c>
      <c r="N23" s="9" t="s">
        <v>27</v>
      </c>
      <c r="O23" s="8" t="s">
        <v>34</v>
      </c>
      <c r="P23" s="10" t="s">
        <v>73</v>
      </c>
      <c r="Q23" s="10" t="s">
        <v>62</v>
      </c>
      <c r="R23" s="10" t="e">
        <v>#N/A</v>
      </c>
      <c r="S23" s="19">
        <v>96700</v>
      </c>
      <c r="T23" s="19">
        <v>0</v>
      </c>
      <c r="U23" s="19"/>
      <c r="V23" s="19">
        <v>96700</v>
      </c>
      <c r="W23" s="19">
        <v>0</v>
      </c>
      <c r="X23" s="19">
        <v>96700</v>
      </c>
      <c r="Y23" s="19">
        <v>96700</v>
      </c>
      <c r="Z23" s="10">
        <v>1222498879</v>
      </c>
      <c r="AA23" s="11">
        <v>45534</v>
      </c>
    </row>
  </sheetData>
  <dataValidations count="1">
    <dataValidation type="whole" operator="greaterThan" allowBlank="1" showInputMessage="1" showErrorMessage="1" errorTitle="DATO ERRADO" error="El valor debe ser diferente de cero" sqref="J1:K1048576 S1:Y1 T3 T7:T12 T17:T18">
      <formula1>1</formula1>
    </dataValidation>
  </dataValidations>
  <pageMargins left="0.7" right="0.7" top="0.75" bottom="0.75" header="0.3" footer="0.3"/>
  <pageSetup paperSize="9" orientation="portrait"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N44"/>
  <sheetViews>
    <sheetView showGridLines="0" tabSelected="1" zoomScale="80" zoomScaleNormal="80" workbookViewId="0">
      <selection activeCell="M19" sqref="M19"/>
    </sheetView>
  </sheetViews>
  <sheetFormatPr baseColWidth="10" defaultRowHeight="12.5" x14ac:dyDescent="0.25"/>
  <cols>
    <col min="1" max="1" width="1" style="33" customWidth="1"/>
    <col min="2" max="2" width="7.81640625" style="33" customWidth="1"/>
    <col min="3" max="3" width="17.54296875" style="33" customWidth="1"/>
    <col min="4" max="4" width="11.54296875" style="33" customWidth="1"/>
    <col min="5" max="6" width="11.453125" style="33" customWidth="1"/>
    <col min="7" max="7" width="8.1796875" style="33" customWidth="1"/>
    <col min="8" max="8" width="20.81640625" style="33" customWidth="1"/>
    <col min="9" max="9" width="25.453125" style="33" customWidth="1"/>
    <col min="10" max="10" width="12.453125" style="33" customWidth="1"/>
    <col min="11" max="11" width="1.7265625" style="33" customWidth="1"/>
    <col min="12" max="12" width="8.7265625" style="33" customWidth="1"/>
    <col min="13" max="13" width="16.54296875" style="62" bestFit="1" customWidth="1"/>
    <col min="14" max="14" width="13.81640625" style="33" bestFit="1" customWidth="1"/>
    <col min="15" max="15" width="7.453125" style="33" bestFit="1" customWidth="1"/>
    <col min="16" max="16" width="13.26953125" style="33" bestFit="1" customWidth="1"/>
    <col min="17" max="225" width="10.90625" style="33"/>
    <col min="226" max="226" width="4.453125" style="33" customWidth="1"/>
    <col min="227" max="227" width="10.90625" style="33"/>
    <col min="228" max="228" width="17.54296875" style="33" customWidth="1"/>
    <col min="229" max="229" width="11.54296875" style="33" customWidth="1"/>
    <col min="230" max="233" width="10.90625" style="33"/>
    <col min="234" max="234" width="22.54296875" style="33" customWidth="1"/>
    <col min="235" max="235" width="14" style="33" customWidth="1"/>
    <col min="236" max="236" width="1.7265625" style="33" customWidth="1"/>
    <col min="237" max="481" width="10.90625" style="33"/>
    <col min="482" max="482" width="4.453125" style="33" customWidth="1"/>
    <col min="483" max="483" width="10.90625" style="33"/>
    <col min="484" max="484" width="17.54296875" style="33" customWidth="1"/>
    <col min="485" max="485" width="11.54296875" style="33" customWidth="1"/>
    <col min="486" max="489" width="10.90625" style="33"/>
    <col min="490" max="490" width="22.54296875" style="33" customWidth="1"/>
    <col min="491" max="491" width="14" style="33" customWidth="1"/>
    <col min="492" max="492" width="1.7265625" style="33" customWidth="1"/>
    <col min="493" max="737" width="10.90625" style="33"/>
    <col min="738" max="738" width="4.453125" style="33" customWidth="1"/>
    <col min="739" max="739" width="10.90625" style="33"/>
    <col min="740" max="740" width="17.54296875" style="33" customWidth="1"/>
    <col min="741" max="741" width="11.54296875" style="33" customWidth="1"/>
    <col min="742" max="745" width="10.90625" style="33"/>
    <col min="746" max="746" width="22.54296875" style="33" customWidth="1"/>
    <col min="747" max="747" width="14" style="33" customWidth="1"/>
    <col min="748" max="748" width="1.7265625" style="33" customWidth="1"/>
    <col min="749" max="993" width="10.90625" style="33"/>
    <col min="994" max="994" width="4.453125" style="33" customWidth="1"/>
    <col min="995" max="995" width="10.90625" style="33"/>
    <col min="996" max="996" width="17.54296875" style="33" customWidth="1"/>
    <col min="997" max="997" width="11.54296875" style="33" customWidth="1"/>
    <col min="998" max="1001" width="10.90625" style="33"/>
    <col min="1002" max="1002" width="22.54296875" style="33" customWidth="1"/>
    <col min="1003" max="1003" width="14" style="33" customWidth="1"/>
    <col min="1004" max="1004" width="1.7265625" style="33" customWidth="1"/>
    <col min="1005" max="1249" width="10.90625" style="33"/>
    <col min="1250" max="1250" width="4.453125" style="33" customWidth="1"/>
    <col min="1251" max="1251" width="10.90625" style="33"/>
    <col min="1252" max="1252" width="17.54296875" style="33" customWidth="1"/>
    <col min="1253" max="1253" width="11.54296875" style="33" customWidth="1"/>
    <col min="1254" max="1257" width="10.90625" style="33"/>
    <col min="1258" max="1258" width="22.54296875" style="33" customWidth="1"/>
    <col min="1259" max="1259" width="14" style="33" customWidth="1"/>
    <col min="1260" max="1260" width="1.7265625" style="33" customWidth="1"/>
    <col min="1261" max="1505" width="10.90625" style="33"/>
    <col min="1506" max="1506" width="4.453125" style="33" customWidth="1"/>
    <col min="1507" max="1507" width="10.90625" style="33"/>
    <col min="1508" max="1508" width="17.54296875" style="33" customWidth="1"/>
    <col min="1509" max="1509" width="11.54296875" style="33" customWidth="1"/>
    <col min="1510" max="1513" width="10.90625" style="33"/>
    <col min="1514" max="1514" width="22.54296875" style="33" customWidth="1"/>
    <col min="1515" max="1515" width="14" style="33" customWidth="1"/>
    <col min="1516" max="1516" width="1.7265625" style="33" customWidth="1"/>
    <col min="1517" max="1761" width="10.90625" style="33"/>
    <col min="1762" max="1762" width="4.453125" style="33" customWidth="1"/>
    <col min="1763" max="1763" width="10.90625" style="33"/>
    <col min="1764" max="1764" width="17.54296875" style="33" customWidth="1"/>
    <col min="1765" max="1765" width="11.54296875" style="33" customWidth="1"/>
    <col min="1766" max="1769" width="10.90625" style="33"/>
    <col min="1770" max="1770" width="22.54296875" style="33" customWidth="1"/>
    <col min="1771" max="1771" width="14" style="33" customWidth="1"/>
    <col min="1772" max="1772" width="1.7265625" style="33" customWidth="1"/>
    <col min="1773" max="2017" width="10.90625" style="33"/>
    <col min="2018" max="2018" width="4.453125" style="33" customWidth="1"/>
    <col min="2019" max="2019" width="10.90625" style="33"/>
    <col min="2020" max="2020" width="17.54296875" style="33" customWidth="1"/>
    <col min="2021" max="2021" width="11.54296875" style="33" customWidth="1"/>
    <col min="2022" max="2025" width="10.90625" style="33"/>
    <col min="2026" max="2026" width="22.54296875" style="33" customWidth="1"/>
    <col min="2027" max="2027" width="14" style="33" customWidth="1"/>
    <col min="2028" max="2028" width="1.7265625" style="33" customWidth="1"/>
    <col min="2029" max="2273" width="10.90625" style="33"/>
    <col min="2274" max="2274" width="4.453125" style="33" customWidth="1"/>
    <col min="2275" max="2275" width="10.90625" style="33"/>
    <col min="2276" max="2276" width="17.54296875" style="33" customWidth="1"/>
    <col min="2277" max="2277" width="11.54296875" style="33" customWidth="1"/>
    <col min="2278" max="2281" width="10.90625" style="33"/>
    <col min="2282" max="2282" width="22.54296875" style="33" customWidth="1"/>
    <col min="2283" max="2283" width="14" style="33" customWidth="1"/>
    <col min="2284" max="2284" width="1.7265625" style="33" customWidth="1"/>
    <col min="2285" max="2529" width="10.90625" style="33"/>
    <col min="2530" max="2530" width="4.453125" style="33" customWidth="1"/>
    <col min="2531" max="2531" width="10.90625" style="33"/>
    <col min="2532" max="2532" width="17.54296875" style="33" customWidth="1"/>
    <col min="2533" max="2533" width="11.54296875" style="33" customWidth="1"/>
    <col min="2534" max="2537" width="10.90625" style="33"/>
    <col min="2538" max="2538" width="22.54296875" style="33" customWidth="1"/>
    <col min="2539" max="2539" width="14" style="33" customWidth="1"/>
    <col min="2540" max="2540" width="1.7265625" style="33" customWidth="1"/>
    <col min="2541" max="2785" width="10.90625" style="33"/>
    <col min="2786" max="2786" width="4.453125" style="33" customWidth="1"/>
    <col min="2787" max="2787" width="10.90625" style="33"/>
    <col min="2788" max="2788" width="17.54296875" style="33" customWidth="1"/>
    <col min="2789" max="2789" width="11.54296875" style="33" customWidth="1"/>
    <col min="2790" max="2793" width="10.90625" style="33"/>
    <col min="2794" max="2794" width="22.54296875" style="33" customWidth="1"/>
    <col min="2795" max="2795" width="14" style="33" customWidth="1"/>
    <col min="2796" max="2796" width="1.7265625" style="33" customWidth="1"/>
    <col min="2797" max="3041" width="10.90625" style="33"/>
    <col min="3042" max="3042" width="4.453125" style="33" customWidth="1"/>
    <col min="3043" max="3043" width="10.90625" style="33"/>
    <col min="3044" max="3044" width="17.54296875" style="33" customWidth="1"/>
    <col min="3045" max="3045" width="11.54296875" style="33" customWidth="1"/>
    <col min="3046" max="3049" width="10.90625" style="33"/>
    <col min="3050" max="3050" width="22.54296875" style="33" customWidth="1"/>
    <col min="3051" max="3051" width="14" style="33" customWidth="1"/>
    <col min="3052" max="3052" width="1.7265625" style="33" customWidth="1"/>
    <col min="3053" max="3297" width="10.90625" style="33"/>
    <col min="3298" max="3298" width="4.453125" style="33" customWidth="1"/>
    <col min="3299" max="3299" width="10.90625" style="33"/>
    <col min="3300" max="3300" width="17.54296875" style="33" customWidth="1"/>
    <col min="3301" max="3301" width="11.54296875" style="33" customWidth="1"/>
    <col min="3302" max="3305" width="10.90625" style="33"/>
    <col min="3306" max="3306" width="22.54296875" style="33" customWidth="1"/>
    <col min="3307" max="3307" width="14" style="33" customWidth="1"/>
    <col min="3308" max="3308" width="1.7265625" style="33" customWidth="1"/>
    <col min="3309" max="3553" width="10.90625" style="33"/>
    <col min="3554" max="3554" width="4.453125" style="33" customWidth="1"/>
    <col min="3555" max="3555" width="10.90625" style="33"/>
    <col min="3556" max="3556" width="17.54296875" style="33" customWidth="1"/>
    <col min="3557" max="3557" width="11.54296875" style="33" customWidth="1"/>
    <col min="3558" max="3561" width="10.90625" style="33"/>
    <col min="3562" max="3562" width="22.54296875" style="33" customWidth="1"/>
    <col min="3563" max="3563" width="14" style="33" customWidth="1"/>
    <col min="3564" max="3564" width="1.7265625" style="33" customWidth="1"/>
    <col min="3565" max="3809" width="10.90625" style="33"/>
    <col min="3810" max="3810" width="4.453125" style="33" customWidth="1"/>
    <col min="3811" max="3811" width="10.90625" style="33"/>
    <col min="3812" max="3812" width="17.54296875" style="33" customWidth="1"/>
    <col min="3813" max="3813" width="11.54296875" style="33" customWidth="1"/>
    <col min="3814" max="3817" width="10.90625" style="33"/>
    <col min="3818" max="3818" width="22.54296875" style="33" customWidth="1"/>
    <col min="3819" max="3819" width="14" style="33" customWidth="1"/>
    <col min="3820" max="3820" width="1.7265625" style="33" customWidth="1"/>
    <col min="3821" max="4065" width="10.90625" style="33"/>
    <col min="4066" max="4066" width="4.453125" style="33" customWidth="1"/>
    <col min="4067" max="4067" width="10.90625" style="33"/>
    <col min="4068" max="4068" width="17.54296875" style="33" customWidth="1"/>
    <col min="4069" max="4069" width="11.54296875" style="33" customWidth="1"/>
    <col min="4070" max="4073" width="10.90625" style="33"/>
    <col min="4074" max="4074" width="22.54296875" style="33" customWidth="1"/>
    <col min="4075" max="4075" width="14" style="33" customWidth="1"/>
    <col min="4076" max="4076" width="1.7265625" style="33" customWidth="1"/>
    <col min="4077" max="4321" width="10.90625" style="33"/>
    <col min="4322" max="4322" width="4.453125" style="33" customWidth="1"/>
    <col min="4323" max="4323" width="10.90625" style="33"/>
    <col min="4324" max="4324" width="17.54296875" style="33" customWidth="1"/>
    <col min="4325" max="4325" width="11.54296875" style="33" customWidth="1"/>
    <col min="4326" max="4329" width="10.90625" style="33"/>
    <col min="4330" max="4330" width="22.54296875" style="33" customWidth="1"/>
    <col min="4331" max="4331" width="14" style="33" customWidth="1"/>
    <col min="4332" max="4332" width="1.7265625" style="33" customWidth="1"/>
    <col min="4333" max="4577" width="10.90625" style="33"/>
    <col min="4578" max="4578" width="4.453125" style="33" customWidth="1"/>
    <col min="4579" max="4579" width="10.90625" style="33"/>
    <col min="4580" max="4580" width="17.54296875" style="33" customWidth="1"/>
    <col min="4581" max="4581" width="11.54296875" style="33" customWidth="1"/>
    <col min="4582" max="4585" width="10.90625" style="33"/>
    <col min="4586" max="4586" width="22.54296875" style="33" customWidth="1"/>
    <col min="4587" max="4587" width="14" style="33" customWidth="1"/>
    <col min="4588" max="4588" width="1.7265625" style="33" customWidth="1"/>
    <col min="4589" max="4833" width="10.90625" style="33"/>
    <col min="4834" max="4834" width="4.453125" style="33" customWidth="1"/>
    <col min="4835" max="4835" width="10.90625" style="33"/>
    <col min="4836" max="4836" width="17.54296875" style="33" customWidth="1"/>
    <col min="4837" max="4837" width="11.54296875" style="33" customWidth="1"/>
    <col min="4838" max="4841" width="10.90625" style="33"/>
    <col min="4842" max="4842" width="22.54296875" style="33" customWidth="1"/>
    <col min="4843" max="4843" width="14" style="33" customWidth="1"/>
    <col min="4844" max="4844" width="1.7265625" style="33" customWidth="1"/>
    <col min="4845" max="5089" width="10.90625" style="33"/>
    <col min="5090" max="5090" width="4.453125" style="33" customWidth="1"/>
    <col min="5091" max="5091" width="10.90625" style="33"/>
    <col min="5092" max="5092" width="17.54296875" style="33" customWidth="1"/>
    <col min="5093" max="5093" width="11.54296875" style="33" customWidth="1"/>
    <col min="5094" max="5097" width="10.90625" style="33"/>
    <col min="5098" max="5098" width="22.54296875" style="33" customWidth="1"/>
    <col min="5099" max="5099" width="14" style="33" customWidth="1"/>
    <col min="5100" max="5100" width="1.7265625" style="33" customWidth="1"/>
    <col min="5101" max="5345" width="10.90625" style="33"/>
    <col min="5346" max="5346" width="4.453125" style="33" customWidth="1"/>
    <col min="5347" max="5347" width="10.90625" style="33"/>
    <col min="5348" max="5348" width="17.54296875" style="33" customWidth="1"/>
    <col min="5349" max="5349" width="11.54296875" style="33" customWidth="1"/>
    <col min="5350" max="5353" width="10.90625" style="33"/>
    <col min="5354" max="5354" width="22.54296875" style="33" customWidth="1"/>
    <col min="5355" max="5355" width="14" style="33" customWidth="1"/>
    <col min="5356" max="5356" width="1.7265625" style="33" customWidth="1"/>
    <col min="5357" max="5601" width="10.90625" style="33"/>
    <col min="5602" max="5602" width="4.453125" style="33" customWidth="1"/>
    <col min="5603" max="5603" width="10.90625" style="33"/>
    <col min="5604" max="5604" width="17.54296875" style="33" customWidth="1"/>
    <col min="5605" max="5605" width="11.54296875" style="33" customWidth="1"/>
    <col min="5606" max="5609" width="10.90625" style="33"/>
    <col min="5610" max="5610" width="22.54296875" style="33" customWidth="1"/>
    <col min="5611" max="5611" width="14" style="33" customWidth="1"/>
    <col min="5612" max="5612" width="1.7265625" style="33" customWidth="1"/>
    <col min="5613" max="5857" width="10.90625" style="33"/>
    <col min="5858" max="5858" width="4.453125" style="33" customWidth="1"/>
    <col min="5859" max="5859" width="10.90625" style="33"/>
    <col min="5860" max="5860" width="17.54296875" style="33" customWidth="1"/>
    <col min="5861" max="5861" width="11.54296875" style="33" customWidth="1"/>
    <col min="5862" max="5865" width="10.90625" style="33"/>
    <col min="5866" max="5866" width="22.54296875" style="33" customWidth="1"/>
    <col min="5867" max="5867" width="14" style="33" customWidth="1"/>
    <col min="5868" max="5868" width="1.7265625" style="33" customWidth="1"/>
    <col min="5869" max="6113" width="10.90625" style="33"/>
    <col min="6114" max="6114" width="4.453125" style="33" customWidth="1"/>
    <col min="6115" max="6115" width="10.90625" style="33"/>
    <col min="6116" max="6116" width="17.54296875" style="33" customWidth="1"/>
    <col min="6117" max="6117" width="11.54296875" style="33" customWidth="1"/>
    <col min="6118" max="6121" width="10.90625" style="33"/>
    <col min="6122" max="6122" width="22.54296875" style="33" customWidth="1"/>
    <col min="6123" max="6123" width="14" style="33" customWidth="1"/>
    <col min="6124" max="6124" width="1.7265625" style="33" customWidth="1"/>
    <col min="6125" max="6369" width="10.90625" style="33"/>
    <col min="6370" max="6370" width="4.453125" style="33" customWidth="1"/>
    <col min="6371" max="6371" width="10.90625" style="33"/>
    <col min="6372" max="6372" width="17.54296875" style="33" customWidth="1"/>
    <col min="6373" max="6373" width="11.54296875" style="33" customWidth="1"/>
    <col min="6374" max="6377" width="10.90625" style="33"/>
    <col min="6378" max="6378" width="22.54296875" style="33" customWidth="1"/>
    <col min="6379" max="6379" width="14" style="33" customWidth="1"/>
    <col min="6380" max="6380" width="1.7265625" style="33" customWidth="1"/>
    <col min="6381" max="6625" width="10.90625" style="33"/>
    <col min="6626" max="6626" width="4.453125" style="33" customWidth="1"/>
    <col min="6627" max="6627" width="10.90625" style="33"/>
    <col min="6628" max="6628" width="17.54296875" style="33" customWidth="1"/>
    <col min="6629" max="6629" width="11.54296875" style="33" customWidth="1"/>
    <col min="6630" max="6633" width="10.90625" style="33"/>
    <col min="6634" max="6634" width="22.54296875" style="33" customWidth="1"/>
    <col min="6635" max="6635" width="14" style="33" customWidth="1"/>
    <col min="6636" max="6636" width="1.7265625" style="33" customWidth="1"/>
    <col min="6637" max="6881" width="10.90625" style="33"/>
    <col min="6882" max="6882" width="4.453125" style="33" customWidth="1"/>
    <col min="6883" max="6883" width="10.90625" style="33"/>
    <col min="6884" max="6884" width="17.54296875" style="33" customWidth="1"/>
    <col min="6885" max="6885" width="11.54296875" style="33" customWidth="1"/>
    <col min="6886" max="6889" width="10.90625" style="33"/>
    <col min="6890" max="6890" width="22.54296875" style="33" customWidth="1"/>
    <col min="6891" max="6891" width="14" style="33" customWidth="1"/>
    <col min="6892" max="6892" width="1.7265625" style="33" customWidth="1"/>
    <col min="6893" max="7137" width="10.90625" style="33"/>
    <col min="7138" max="7138" width="4.453125" style="33" customWidth="1"/>
    <col min="7139" max="7139" width="10.90625" style="33"/>
    <col min="7140" max="7140" width="17.54296875" style="33" customWidth="1"/>
    <col min="7141" max="7141" width="11.54296875" style="33" customWidth="1"/>
    <col min="7142" max="7145" width="10.90625" style="33"/>
    <col min="7146" max="7146" width="22.54296875" style="33" customWidth="1"/>
    <col min="7147" max="7147" width="14" style="33" customWidth="1"/>
    <col min="7148" max="7148" width="1.7265625" style="33" customWidth="1"/>
    <col min="7149" max="7393" width="10.90625" style="33"/>
    <col min="7394" max="7394" width="4.453125" style="33" customWidth="1"/>
    <col min="7395" max="7395" width="10.90625" style="33"/>
    <col min="7396" max="7396" width="17.54296875" style="33" customWidth="1"/>
    <col min="7397" max="7397" width="11.54296875" style="33" customWidth="1"/>
    <col min="7398" max="7401" width="10.90625" style="33"/>
    <col min="7402" max="7402" width="22.54296875" style="33" customWidth="1"/>
    <col min="7403" max="7403" width="14" style="33" customWidth="1"/>
    <col min="7404" max="7404" width="1.7265625" style="33" customWidth="1"/>
    <col min="7405" max="7649" width="10.90625" style="33"/>
    <col min="7650" max="7650" width="4.453125" style="33" customWidth="1"/>
    <col min="7651" max="7651" width="10.90625" style="33"/>
    <col min="7652" max="7652" width="17.54296875" style="33" customWidth="1"/>
    <col min="7653" max="7653" width="11.54296875" style="33" customWidth="1"/>
    <col min="7654" max="7657" width="10.90625" style="33"/>
    <col min="7658" max="7658" width="22.54296875" style="33" customWidth="1"/>
    <col min="7659" max="7659" width="14" style="33" customWidth="1"/>
    <col min="7660" max="7660" width="1.7265625" style="33" customWidth="1"/>
    <col min="7661" max="7905" width="10.90625" style="33"/>
    <col min="7906" max="7906" width="4.453125" style="33" customWidth="1"/>
    <col min="7907" max="7907" width="10.90625" style="33"/>
    <col min="7908" max="7908" width="17.54296875" style="33" customWidth="1"/>
    <col min="7909" max="7909" width="11.54296875" style="33" customWidth="1"/>
    <col min="7910" max="7913" width="10.90625" style="33"/>
    <col min="7914" max="7914" width="22.54296875" style="33" customWidth="1"/>
    <col min="7915" max="7915" width="14" style="33" customWidth="1"/>
    <col min="7916" max="7916" width="1.7265625" style="33" customWidth="1"/>
    <col min="7917" max="8161" width="10.90625" style="33"/>
    <col min="8162" max="8162" width="4.453125" style="33" customWidth="1"/>
    <col min="8163" max="8163" width="10.90625" style="33"/>
    <col min="8164" max="8164" width="17.54296875" style="33" customWidth="1"/>
    <col min="8165" max="8165" width="11.54296875" style="33" customWidth="1"/>
    <col min="8166" max="8169" width="10.90625" style="33"/>
    <col min="8170" max="8170" width="22.54296875" style="33" customWidth="1"/>
    <col min="8171" max="8171" width="14" style="33" customWidth="1"/>
    <col min="8172" max="8172" width="1.7265625" style="33" customWidth="1"/>
    <col min="8173" max="8417" width="10.90625" style="33"/>
    <col min="8418" max="8418" width="4.453125" style="33" customWidth="1"/>
    <col min="8419" max="8419" width="10.90625" style="33"/>
    <col min="8420" max="8420" width="17.54296875" style="33" customWidth="1"/>
    <col min="8421" max="8421" width="11.54296875" style="33" customWidth="1"/>
    <col min="8422" max="8425" width="10.90625" style="33"/>
    <col min="8426" max="8426" width="22.54296875" style="33" customWidth="1"/>
    <col min="8427" max="8427" width="14" style="33" customWidth="1"/>
    <col min="8428" max="8428" width="1.7265625" style="33" customWidth="1"/>
    <col min="8429" max="8673" width="10.90625" style="33"/>
    <col min="8674" max="8674" width="4.453125" style="33" customWidth="1"/>
    <col min="8675" max="8675" width="10.90625" style="33"/>
    <col min="8676" max="8676" width="17.54296875" style="33" customWidth="1"/>
    <col min="8677" max="8677" width="11.54296875" style="33" customWidth="1"/>
    <col min="8678" max="8681" width="10.90625" style="33"/>
    <col min="8682" max="8682" width="22.54296875" style="33" customWidth="1"/>
    <col min="8683" max="8683" width="14" style="33" customWidth="1"/>
    <col min="8684" max="8684" width="1.7265625" style="33" customWidth="1"/>
    <col min="8685" max="8929" width="10.90625" style="33"/>
    <col min="8930" max="8930" width="4.453125" style="33" customWidth="1"/>
    <col min="8931" max="8931" width="10.90625" style="33"/>
    <col min="8932" max="8932" width="17.54296875" style="33" customWidth="1"/>
    <col min="8933" max="8933" width="11.54296875" style="33" customWidth="1"/>
    <col min="8934" max="8937" width="10.90625" style="33"/>
    <col min="8938" max="8938" width="22.54296875" style="33" customWidth="1"/>
    <col min="8939" max="8939" width="14" style="33" customWidth="1"/>
    <col min="8940" max="8940" width="1.7265625" style="33" customWidth="1"/>
    <col min="8941" max="9185" width="10.90625" style="33"/>
    <col min="9186" max="9186" width="4.453125" style="33" customWidth="1"/>
    <col min="9187" max="9187" width="10.90625" style="33"/>
    <col min="9188" max="9188" width="17.54296875" style="33" customWidth="1"/>
    <col min="9189" max="9189" width="11.54296875" style="33" customWidth="1"/>
    <col min="9190" max="9193" width="10.90625" style="33"/>
    <col min="9194" max="9194" width="22.54296875" style="33" customWidth="1"/>
    <col min="9195" max="9195" width="14" style="33" customWidth="1"/>
    <col min="9196" max="9196" width="1.7265625" style="33" customWidth="1"/>
    <col min="9197" max="9441" width="10.90625" style="33"/>
    <col min="9442" max="9442" width="4.453125" style="33" customWidth="1"/>
    <col min="9443" max="9443" width="10.90625" style="33"/>
    <col min="9444" max="9444" width="17.54296875" style="33" customWidth="1"/>
    <col min="9445" max="9445" width="11.54296875" style="33" customWidth="1"/>
    <col min="9446" max="9449" width="10.90625" style="33"/>
    <col min="9450" max="9450" width="22.54296875" style="33" customWidth="1"/>
    <col min="9451" max="9451" width="14" style="33" customWidth="1"/>
    <col min="9452" max="9452" width="1.7265625" style="33" customWidth="1"/>
    <col min="9453" max="9697" width="10.90625" style="33"/>
    <col min="9698" max="9698" width="4.453125" style="33" customWidth="1"/>
    <col min="9699" max="9699" width="10.90625" style="33"/>
    <col min="9700" max="9700" width="17.54296875" style="33" customWidth="1"/>
    <col min="9701" max="9701" width="11.54296875" style="33" customWidth="1"/>
    <col min="9702" max="9705" width="10.90625" style="33"/>
    <col min="9706" max="9706" width="22.54296875" style="33" customWidth="1"/>
    <col min="9707" max="9707" width="14" style="33" customWidth="1"/>
    <col min="9708" max="9708" width="1.7265625" style="33" customWidth="1"/>
    <col min="9709" max="9953" width="10.90625" style="33"/>
    <col min="9954" max="9954" width="4.453125" style="33" customWidth="1"/>
    <col min="9955" max="9955" width="10.90625" style="33"/>
    <col min="9956" max="9956" width="17.54296875" style="33" customWidth="1"/>
    <col min="9957" max="9957" width="11.54296875" style="33" customWidth="1"/>
    <col min="9958" max="9961" width="10.90625" style="33"/>
    <col min="9962" max="9962" width="22.54296875" style="33" customWidth="1"/>
    <col min="9963" max="9963" width="14" style="33" customWidth="1"/>
    <col min="9964" max="9964" width="1.7265625" style="33" customWidth="1"/>
    <col min="9965" max="10209" width="10.90625" style="33"/>
    <col min="10210" max="10210" width="4.453125" style="33" customWidth="1"/>
    <col min="10211" max="10211" width="10.90625" style="33"/>
    <col min="10212" max="10212" width="17.54296875" style="33" customWidth="1"/>
    <col min="10213" max="10213" width="11.54296875" style="33" customWidth="1"/>
    <col min="10214" max="10217" width="10.90625" style="33"/>
    <col min="10218" max="10218" width="22.54296875" style="33" customWidth="1"/>
    <col min="10219" max="10219" width="14" style="33" customWidth="1"/>
    <col min="10220" max="10220" width="1.7265625" style="33" customWidth="1"/>
    <col min="10221" max="10465" width="10.90625" style="33"/>
    <col min="10466" max="10466" width="4.453125" style="33" customWidth="1"/>
    <col min="10467" max="10467" width="10.90625" style="33"/>
    <col min="10468" max="10468" width="17.54296875" style="33" customWidth="1"/>
    <col min="10469" max="10469" width="11.54296875" style="33" customWidth="1"/>
    <col min="10470" max="10473" width="10.90625" style="33"/>
    <col min="10474" max="10474" width="22.54296875" style="33" customWidth="1"/>
    <col min="10475" max="10475" width="14" style="33" customWidth="1"/>
    <col min="10476" max="10476" width="1.7265625" style="33" customWidth="1"/>
    <col min="10477" max="10721" width="10.90625" style="33"/>
    <col min="10722" max="10722" width="4.453125" style="33" customWidth="1"/>
    <col min="10723" max="10723" width="10.90625" style="33"/>
    <col min="10724" max="10724" width="17.54296875" style="33" customWidth="1"/>
    <col min="10725" max="10725" width="11.54296875" style="33" customWidth="1"/>
    <col min="10726" max="10729" width="10.90625" style="33"/>
    <col min="10730" max="10730" width="22.54296875" style="33" customWidth="1"/>
    <col min="10731" max="10731" width="14" style="33" customWidth="1"/>
    <col min="10732" max="10732" width="1.7265625" style="33" customWidth="1"/>
    <col min="10733" max="10977" width="10.90625" style="33"/>
    <col min="10978" max="10978" width="4.453125" style="33" customWidth="1"/>
    <col min="10979" max="10979" width="10.90625" style="33"/>
    <col min="10980" max="10980" width="17.54296875" style="33" customWidth="1"/>
    <col min="10981" max="10981" width="11.54296875" style="33" customWidth="1"/>
    <col min="10982" max="10985" width="10.90625" style="33"/>
    <col min="10986" max="10986" width="22.54296875" style="33" customWidth="1"/>
    <col min="10987" max="10987" width="14" style="33" customWidth="1"/>
    <col min="10988" max="10988" width="1.7265625" style="33" customWidth="1"/>
    <col min="10989" max="11233" width="10.90625" style="33"/>
    <col min="11234" max="11234" width="4.453125" style="33" customWidth="1"/>
    <col min="11235" max="11235" width="10.90625" style="33"/>
    <col min="11236" max="11236" width="17.54296875" style="33" customWidth="1"/>
    <col min="11237" max="11237" width="11.54296875" style="33" customWidth="1"/>
    <col min="11238" max="11241" width="10.90625" style="33"/>
    <col min="11242" max="11242" width="22.54296875" style="33" customWidth="1"/>
    <col min="11243" max="11243" width="14" style="33" customWidth="1"/>
    <col min="11244" max="11244" width="1.7265625" style="33" customWidth="1"/>
    <col min="11245" max="11489" width="10.90625" style="33"/>
    <col min="11490" max="11490" width="4.453125" style="33" customWidth="1"/>
    <col min="11491" max="11491" width="10.90625" style="33"/>
    <col min="11492" max="11492" width="17.54296875" style="33" customWidth="1"/>
    <col min="11493" max="11493" width="11.54296875" style="33" customWidth="1"/>
    <col min="11494" max="11497" width="10.90625" style="33"/>
    <col min="11498" max="11498" width="22.54296875" style="33" customWidth="1"/>
    <col min="11499" max="11499" width="14" style="33" customWidth="1"/>
    <col min="11500" max="11500" width="1.7265625" style="33" customWidth="1"/>
    <col min="11501" max="11745" width="10.90625" style="33"/>
    <col min="11746" max="11746" width="4.453125" style="33" customWidth="1"/>
    <col min="11747" max="11747" width="10.90625" style="33"/>
    <col min="11748" max="11748" width="17.54296875" style="33" customWidth="1"/>
    <col min="11749" max="11749" width="11.54296875" style="33" customWidth="1"/>
    <col min="11750" max="11753" width="10.90625" style="33"/>
    <col min="11754" max="11754" width="22.54296875" style="33" customWidth="1"/>
    <col min="11755" max="11755" width="14" style="33" customWidth="1"/>
    <col min="11756" max="11756" width="1.7265625" style="33" customWidth="1"/>
    <col min="11757" max="12001" width="10.90625" style="33"/>
    <col min="12002" max="12002" width="4.453125" style="33" customWidth="1"/>
    <col min="12003" max="12003" width="10.90625" style="33"/>
    <col min="12004" max="12004" width="17.54296875" style="33" customWidth="1"/>
    <col min="12005" max="12005" width="11.54296875" style="33" customWidth="1"/>
    <col min="12006" max="12009" width="10.90625" style="33"/>
    <col min="12010" max="12010" width="22.54296875" style="33" customWidth="1"/>
    <col min="12011" max="12011" width="14" style="33" customWidth="1"/>
    <col min="12012" max="12012" width="1.7265625" style="33" customWidth="1"/>
    <col min="12013" max="12257" width="10.90625" style="33"/>
    <col min="12258" max="12258" width="4.453125" style="33" customWidth="1"/>
    <col min="12259" max="12259" width="10.90625" style="33"/>
    <col min="12260" max="12260" width="17.54296875" style="33" customWidth="1"/>
    <col min="12261" max="12261" width="11.54296875" style="33" customWidth="1"/>
    <col min="12262" max="12265" width="10.90625" style="33"/>
    <col min="12266" max="12266" width="22.54296875" style="33" customWidth="1"/>
    <col min="12267" max="12267" width="14" style="33" customWidth="1"/>
    <col min="12268" max="12268" width="1.7265625" style="33" customWidth="1"/>
    <col min="12269" max="12513" width="10.90625" style="33"/>
    <col min="12514" max="12514" width="4.453125" style="33" customWidth="1"/>
    <col min="12515" max="12515" width="10.90625" style="33"/>
    <col min="12516" max="12516" width="17.54296875" style="33" customWidth="1"/>
    <col min="12517" max="12517" width="11.54296875" style="33" customWidth="1"/>
    <col min="12518" max="12521" width="10.90625" style="33"/>
    <col min="12522" max="12522" width="22.54296875" style="33" customWidth="1"/>
    <col min="12523" max="12523" width="14" style="33" customWidth="1"/>
    <col min="12524" max="12524" width="1.7265625" style="33" customWidth="1"/>
    <col min="12525" max="12769" width="10.90625" style="33"/>
    <col min="12770" max="12770" width="4.453125" style="33" customWidth="1"/>
    <col min="12771" max="12771" width="10.90625" style="33"/>
    <col min="12772" max="12772" width="17.54296875" style="33" customWidth="1"/>
    <col min="12773" max="12773" width="11.54296875" style="33" customWidth="1"/>
    <col min="12774" max="12777" width="10.90625" style="33"/>
    <col min="12778" max="12778" width="22.54296875" style="33" customWidth="1"/>
    <col min="12779" max="12779" width="14" style="33" customWidth="1"/>
    <col min="12780" max="12780" width="1.7265625" style="33" customWidth="1"/>
    <col min="12781" max="13025" width="10.90625" style="33"/>
    <col min="13026" max="13026" width="4.453125" style="33" customWidth="1"/>
    <col min="13027" max="13027" width="10.90625" style="33"/>
    <col min="13028" max="13028" width="17.54296875" style="33" customWidth="1"/>
    <col min="13029" max="13029" width="11.54296875" style="33" customWidth="1"/>
    <col min="13030" max="13033" width="10.90625" style="33"/>
    <col min="13034" max="13034" width="22.54296875" style="33" customWidth="1"/>
    <col min="13035" max="13035" width="14" style="33" customWidth="1"/>
    <col min="13036" max="13036" width="1.7265625" style="33" customWidth="1"/>
    <col min="13037" max="13281" width="10.90625" style="33"/>
    <col min="13282" max="13282" width="4.453125" style="33" customWidth="1"/>
    <col min="13283" max="13283" width="10.90625" style="33"/>
    <col min="13284" max="13284" width="17.54296875" style="33" customWidth="1"/>
    <col min="13285" max="13285" width="11.54296875" style="33" customWidth="1"/>
    <col min="13286" max="13289" width="10.90625" style="33"/>
    <col min="13290" max="13290" width="22.54296875" style="33" customWidth="1"/>
    <col min="13291" max="13291" width="14" style="33" customWidth="1"/>
    <col min="13292" max="13292" width="1.7265625" style="33" customWidth="1"/>
    <col min="13293" max="13537" width="10.90625" style="33"/>
    <col min="13538" max="13538" width="4.453125" style="33" customWidth="1"/>
    <col min="13539" max="13539" width="10.90625" style="33"/>
    <col min="13540" max="13540" width="17.54296875" style="33" customWidth="1"/>
    <col min="13541" max="13541" width="11.54296875" style="33" customWidth="1"/>
    <col min="13542" max="13545" width="10.90625" style="33"/>
    <col min="13546" max="13546" width="22.54296875" style="33" customWidth="1"/>
    <col min="13547" max="13547" width="14" style="33" customWidth="1"/>
    <col min="13548" max="13548" width="1.7265625" style="33" customWidth="1"/>
    <col min="13549" max="13793" width="10.90625" style="33"/>
    <col min="13794" max="13794" width="4.453125" style="33" customWidth="1"/>
    <col min="13795" max="13795" width="10.90625" style="33"/>
    <col min="13796" max="13796" width="17.54296875" style="33" customWidth="1"/>
    <col min="13797" max="13797" width="11.54296875" style="33" customWidth="1"/>
    <col min="13798" max="13801" width="10.90625" style="33"/>
    <col min="13802" max="13802" width="22.54296875" style="33" customWidth="1"/>
    <col min="13803" max="13803" width="14" style="33" customWidth="1"/>
    <col min="13804" max="13804" width="1.7265625" style="33" customWidth="1"/>
    <col min="13805" max="14049" width="10.90625" style="33"/>
    <col min="14050" max="14050" width="4.453125" style="33" customWidth="1"/>
    <col min="14051" max="14051" width="10.90625" style="33"/>
    <col min="14052" max="14052" width="17.54296875" style="33" customWidth="1"/>
    <col min="14053" max="14053" width="11.54296875" style="33" customWidth="1"/>
    <col min="14054" max="14057" width="10.90625" style="33"/>
    <col min="14058" max="14058" width="22.54296875" style="33" customWidth="1"/>
    <col min="14059" max="14059" width="14" style="33" customWidth="1"/>
    <col min="14060" max="14060" width="1.7265625" style="33" customWidth="1"/>
    <col min="14061" max="14305" width="10.90625" style="33"/>
    <col min="14306" max="14306" width="4.453125" style="33" customWidth="1"/>
    <col min="14307" max="14307" width="10.90625" style="33"/>
    <col min="14308" max="14308" width="17.54296875" style="33" customWidth="1"/>
    <col min="14309" max="14309" width="11.54296875" style="33" customWidth="1"/>
    <col min="14310" max="14313" width="10.90625" style="33"/>
    <col min="14314" max="14314" width="22.54296875" style="33" customWidth="1"/>
    <col min="14315" max="14315" width="14" style="33" customWidth="1"/>
    <col min="14316" max="14316" width="1.7265625" style="33" customWidth="1"/>
    <col min="14317" max="14561" width="10.90625" style="33"/>
    <col min="14562" max="14562" width="4.453125" style="33" customWidth="1"/>
    <col min="14563" max="14563" width="10.90625" style="33"/>
    <col min="14564" max="14564" width="17.54296875" style="33" customWidth="1"/>
    <col min="14565" max="14565" width="11.54296875" style="33" customWidth="1"/>
    <col min="14566" max="14569" width="10.90625" style="33"/>
    <col min="14570" max="14570" width="22.54296875" style="33" customWidth="1"/>
    <col min="14571" max="14571" width="14" style="33" customWidth="1"/>
    <col min="14572" max="14572" width="1.7265625" style="33" customWidth="1"/>
    <col min="14573" max="14817" width="10.90625" style="33"/>
    <col min="14818" max="14818" width="4.453125" style="33" customWidth="1"/>
    <col min="14819" max="14819" width="10.90625" style="33"/>
    <col min="14820" max="14820" width="17.54296875" style="33" customWidth="1"/>
    <col min="14821" max="14821" width="11.54296875" style="33" customWidth="1"/>
    <col min="14822" max="14825" width="10.90625" style="33"/>
    <col min="14826" max="14826" width="22.54296875" style="33" customWidth="1"/>
    <col min="14827" max="14827" width="14" style="33" customWidth="1"/>
    <col min="14828" max="14828" width="1.7265625" style="33" customWidth="1"/>
    <col min="14829" max="15073" width="10.90625" style="33"/>
    <col min="15074" max="15074" width="4.453125" style="33" customWidth="1"/>
    <col min="15075" max="15075" width="10.90625" style="33"/>
    <col min="15076" max="15076" width="17.54296875" style="33" customWidth="1"/>
    <col min="15077" max="15077" width="11.54296875" style="33" customWidth="1"/>
    <col min="15078" max="15081" width="10.90625" style="33"/>
    <col min="15082" max="15082" width="22.54296875" style="33" customWidth="1"/>
    <col min="15083" max="15083" width="14" style="33" customWidth="1"/>
    <col min="15084" max="15084" width="1.7265625" style="33" customWidth="1"/>
    <col min="15085" max="15329" width="10.90625" style="33"/>
    <col min="15330" max="15330" width="4.453125" style="33" customWidth="1"/>
    <col min="15331" max="15331" width="10.90625" style="33"/>
    <col min="15332" max="15332" width="17.54296875" style="33" customWidth="1"/>
    <col min="15333" max="15333" width="11.54296875" style="33" customWidth="1"/>
    <col min="15334" max="15337" width="10.90625" style="33"/>
    <col min="15338" max="15338" width="22.54296875" style="33" customWidth="1"/>
    <col min="15339" max="15339" width="14" style="33" customWidth="1"/>
    <col min="15340" max="15340" width="1.7265625" style="33" customWidth="1"/>
    <col min="15341" max="15585" width="10.90625" style="33"/>
    <col min="15586" max="15586" width="4.453125" style="33" customWidth="1"/>
    <col min="15587" max="15587" width="10.90625" style="33"/>
    <col min="15588" max="15588" width="17.54296875" style="33" customWidth="1"/>
    <col min="15589" max="15589" width="11.54296875" style="33" customWidth="1"/>
    <col min="15590" max="15593" width="10.90625" style="33"/>
    <col min="15594" max="15594" width="22.54296875" style="33" customWidth="1"/>
    <col min="15595" max="15595" width="14" style="33" customWidth="1"/>
    <col min="15596" max="15596" width="1.7265625" style="33" customWidth="1"/>
    <col min="15597" max="15841" width="10.90625" style="33"/>
    <col min="15842" max="15842" width="4.453125" style="33" customWidth="1"/>
    <col min="15843" max="15843" width="10.90625" style="33"/>
    <col min="15844" max="15844" width="17.54296875" style="33" customWidth="1"/>
    <col min="15845" max="15845" width="11.54296875" style="33" customWidth="1"/>
    <col min="15846" max="15849" width="10.90625" style="33"/>
    <col min="15850" max="15850" width="22.54296875" style="33" customWidth="1"/>
    <col min="15851" max="15851" width="14" style="33" customWidth="1"/>
    <col min="15852" max="15852" width="1.7265625" style="33" customWidth="1"/>
    <col min="15853" max="16097" width="10.90625" style="33"/>
    <col min="16098" max="16098" width="4.453125" style="33" customWidth="1"/>
    <col min="16099" max="16099" width="10.90625" style="33"/>
    <col min="16100" max="16100" width="17.54296875" style="33" customWidth="1"/>
    <col min="16101" max="16101" width="11.54296875" style="33" customWidth="1"/>
    <col min="16102" max="16105" width="10.90625" style="33"/>
    <col min="16106" max="16106" width="22.54296875" style="33" customWidth="1"/>
    <col min="16107" max="16107" width="14" style="33" customWidth="1"/>
    <col min="16108" max="16108" width="1.7265625" style="33" customWidth="1"/>
    <col min="16109" max="16384" width="10.90625" style="33"/>
  </cols>
  <sheetData>
    <row r="1" spans="2:10" ht="6" customHeight="1" thickBot="1" x14ac:dyDescent="0.3"/>
    <row r="2" spans="2:10" ht="19.5" customHeight="1" x14ac:dyDescent="0.25">
      <c r="B2" s="34"/>
      <c r="C2" s="35"/>
      <c r="D2" s="36" t="s">
        <v>88</v>
      </c>
      <c r="E2" s="37"/>
      <c r="F2" s="37"/>
      <c r="G2" s="37"/>
      <c r="H2" s="37"/>
      <c r="I2" s="38"/>
      <c r="J2" s="39" t="s">
        <v>89</v>
      </c>
    </row>
    <row r="3" spans="2:10" ht="4.5" customHeight="1" thickBot="1" x14ac:dyDescent="0.3">
      <c r="B3" s="40"/>
      <c r="C3" s="41"/>
      <c r="D3" s="42"/>
      <c r="E3" s="43"/>
      <c r="F3" s="43"/>
      <c r="G3" s="43"/>
      <c r="H3" s="43"/>
      <c r="I3" s="44"/>
      <c r="J3" s="45"/>
    </row>
    <row r="4" spans="2:10" ht="13" x14ac:dyDescent="0.25">
      <c r="B4" s="40"/>
      <c r="C4" s="41"/>
      <c r="D4" s="36" t="s">
        <v>90</v>
      </c>
      <c r="E4" s="37"/>
      <c r="F4" s="37"/>
      <c r="G4" s="37"/>
      <c r="H4" s="37"/>
      <c r="I4" s="38"/>
      <c r="J4" s="39" t="s">
        <v>91</v>
      </c>
    </row>
    <row r="5" spans="2:10" ht="5.25" customHeight="1" x14ac:dyDescent="0.25">
      <c r="B5" s="40"/>
      <c r="C5" s="41"/>
      <c r="D5" s="46"/>
      <c r="E5" s="47"/>
      <c r="F5" s="47"/>
      <c r="G5" s="47"/>
      <c r="H5" s="47"/>
      <c r="I5" s="48"/>
      <c r="J5" s="49"/>
    </row>
    <row r="6" spans="2:10" ht="4.5" customHeight="1" thickBot="1" x14ac:dyDescent="0.3">
      <c r="B6" s="50"/>
      <c r="C6" s="51"/>
      <c r="D6" s="42"/>
      <c r="E6" s="43"/>
      <c r="F6" s="43"/>
      <c r="G6" s="43"/>
      <c r="H6" s="43"/>
      <c r="I6" s="44"/>
      <c r="J6" s="45"/>
    </row>
    <row r="7" spans="2:10" ht="6" customHeight="1" x14ac:dyDescent="0.25">
      <c r="B7" s="52"/>
      <c r="J7" s="53"/>
    </row>
    <row r="8" spans="2:10" ht="9" customHeight="1" x14ac:dyDescent="0.25">
      <c r="B8" s="52"/>
      <c r="J8" s="53"/>
    </row>
    <row r="9" spans="2:10" ht="13" x14ac:dyDescent="0.3">
      <c r="B9" s="52"/>
      <c r="C9" s="54" t="s">
        <v>113</v>
      </c>
      <c r="E9" s="55"/>
      <c r="H9" s="56"/>
      <c r="J9" s="53"/>
    </row>
    <row r="10" spans="2:10" ht="8.25" customHeight="1" x14ac:dyDescent="0.25">
      <c r="B10" s="52"/>
      <c r="J10" s="53"/>
    </row>
    <row r="11" spans="2:10" ht="13" x14ac:dyDescent="0.3">
      <c r="B11" s="52"/>
      <c r="C11" s="54" t="s">
        <v>111</v>
      </c>
      <c r="J11" s="53"/>
    </row>
    <row r="12" spans="2:10" ht="13" x14ac:dyDescent="0.3">
      <c r="B12" s="52"/>
      <c r="C12" s="54" t="s">
        <v>112</v>
      </c>
      <c r="J12" s="53"/>
    </row>
    <row r="13" spans="2:10" x14ac:dyDescent="0.25">
      <c r="B13" s="52"/>
      <c r="J13" s="53"/>
    </row>
    <row r="14" spans="2:10" x14ac:dyDescent="0.25">
      <c r="B14" s="52"/>
      <c r="C14" s="33" t="s">
        <v>117</v>
      </c>
      <c r="G14" s="57"/>
      <c r="H14" s="57"/>
      <c r="I14" s="57"/>
      <c r="J14" s="53"/>
    </row>
    <row r="15" spans="2:10" ht="9" customHeight="1" x14ac:dyDescent="0.25">
      <c r="B15" s="52"/>
      <c r="C15" s="58"/>
      <c r="G15" s="57"/>
      <c r="H15" s="57"/>
      <c r="I15" s="57"/>
      <c r="J15" s="53"/>
    </row>
    <row r="16" spans="2:10" ht="13" x14ac:dyDescent="0.3">
      <c r="B16" s="52"/>
      <c r="C16" s="33" t="s">
        <v>114</v>
      </c>
      <c r="D16" s="55"/>
      <c r="G16" s="57"/>
      <c r="H16" s="59" t="s">
        <v>92</v>
      </c>
      <c r="I16" s="59" t="s">
        <v>93</v>
      </c>
      <c r="J16" s="53"/>
    </row>
    <row r="17" spans="2:14" ht="13" x14ac:dyDescent="0.3">
      <c r="B17" s="52"/>
      <c r="C17" s="54" t="s">
        <v>94</v>
      </c>
      <c r="D17" s="54"/>
      <c r="E17" s="54"/>
      <c r="F17" s="54"/>
      <c r="G17" s="57"/>
      <c r="H17" s="60">
        <v>21</v>
      </c>
      <c r="I17" s="61">
        <v>19659536</v>
      </c>
      <c r="J17" s="53"/>
    </row>
    <row r="18" spans="2:14" x14ac:dyDescent="0.25">
      <c r="B18" s="52"/>
      <c r="C18" s="33" t="s">
        <v>95</v>
      </c>
      <c r="G18" s="57"/>
      <c r="H18" s="63">
        <v>0</v>
      </c>
      <c r="I18" s="64">
        <v>0</v>
      </c>
      <c r="J18" s="53"/>
    </row>
    <row r="19" spans="2:14" x14ac:dyDescent="0.25">
      <c r="B19" s="52"/>
      <c r="C19" s="33" t="s">
        <v>96</v>
      </c>
      <c r="G19" s="57"/>
      <c r="H19" s="63">
        <v>11</v>
      </c>
      <c r="I19" s="64">
        <v>14663183</v>
      </c>
      <c r="J19" s="53"/>
    </row>
    <row r="20" spans="2:14" x14ac:dyDescent="0.25">
      <c r="B20" s="52"/>
      <c r="C20" s="33" t="s">
        <v>97</v>
      </c>
      <c r="H20" s="65">
        <v>2</v>
      </c>
      <c r="I20" s="66">
        <v>33500</v>
      </c>
      <c r="J20" s="53"/>
    </row>
    <row r="21" spans="2:14" x14ac:dyDescent="0.25">
      <c r="B21" s="52"/>
      <c r="C21" s="33" t="s">
        <v>98</v>
      </c>
      <c r="H21" s="65">
        <v>0</v>
      </c>
      <c r="I21" s="66">
        <v>0</v>
      </c>
      <c r="J21" s="53"/>
      <c r="N21" s="67"/>
    </row>
    <row r="22" spans="2:14" ht="13" thickBot="1" x14ac:dyDescent="0.3">
      <c r="B22" s="52"/>
      <c r="C22" s="33" t="s">
        <v>99</v>
      </c>
      <c r="H22" s="68">
        <v>0</v>
      </c>
      <c r="I22" s="69">
        <v>0</v>
      </c>
      <c r="J22" s="53"/>
    </row>
    <row r="23" spans="2:14" ht="13" x14ac:dyDescent="0.3">
      <c r="B23" s="52"/>
      <c r="C23" s="54" t="s">
        <v>100</v>
      </c>
      <c r="D23" s="54"/>
      <c r="E23" s="54"/>
      <c r="F23" s="54"/>
      <c r="H23" s="70">
        <f>H18+H19+H20+H21+H22</f>
        <v>13</v>
      </c>
      <c r="I23" s="71">
        <f>I18+I19+I20+I21+I22</f>
        <v>14696683</v>
      </c>
      <c r="J23" s="53"/>
    </row>
    <row r="24" spans="2:14" x14ac:dyDescent="0.25">
      <c r="B24" s="52"/>
      <c r="C24" s="33" t="s">
        <v>101</v>
      </c>
      <c r="H24" s="65">
        <v>8</v>
      </c>
      <c r="I24" s="66">
        <v>4962853</v>
      </c>
      <c r="J24" s="53"/>
    </row>
    <row r="25" spans="2:14" ht="13" thickBot="1" x14ac:dyDescent="0.3">
      <c r="B25" s="52"/>
      <c r="C25" s="33" t="s">
        <v>102</v>
      </c>
      <c r="H25" s="68">
        <v>0</v>
      </c>
      <c r="I25" s="69">
        <v>0</v>
      </c>
      <c r="J25" s="53"/>
    </row>
    <row r="26" spans="2:14" ht="13" x14ac:dyDescent="0.3">
      <c r="B26" s="52"/>
      <c r="C26" s="54" t="s">
        <v>103</v>
      </c>
      <c r="D26" s="54"/>
      <c r="E26" s="54"/>
      <c r="F26" s="54"/>
      <c r="H26" s="70">
        <f>H24+H25</f>
        <v>8</v>
      </c>
      <c r="I26" s="71">
        <f>I24+I25</f>
        <v>4962853</v>
      </c>
      <c r="J26" s="53"/>
    </row>
    <row r="27" spans="2:14" ht="13.5" thickBot="1" x14ac:dyDescent="0.35">
      <c r="B27" s="52"/>
      <c r="C27" s="57" t="s">
        <v>104</v>
      </c>
      <c r="D27" s="72"/>
      <c r="E27" s="72"/>
      <c r="F27" s="72"/>
      <c r="G27" s="57"/>
      <c r="H27" s="73">
        <v>0</v>
      </c>
      <c r="I27" s="74">
        <v>0</v>
      </c>
      <c r="J27" s="75"/>
    </row>
    <row r="28" spans="2:14" ht="13" x14ac:dyDescent="0.3">
      <c r="B28" s="52"/>
      <c r="C28" s="72" t="s">
        <v>105</v>
      </c>
      <c r="D28" s="72"/>
      <c r="E28" s="72"/>
      <c r="F28" s="72"/>
      <c r="G28" s="57"/>
      <c r="H28" s="76">
        <f>H27</f>
        <v>0</v>
      </c>
      <c r="I28" s="64">
        <f>I27</f>
        <v>0</v>
      </c>
      <c r="J28" s="75"/>
    </row>
    <row r="29" spans="2:14" ht="13" x14ac:dyDescent="0.3">
      <c r="B29" s="52"/>
      <c r="C29" s="72"/>
      <c r="D29" s="72"/>
      <c r="E29" s="72"/>
      <c r="F29" s="72"/>
      <c r="G29" s="57"/>
      <c r="H29" s="63"/>
      <c r="I29" s="61"/>
      <c r="J29" s="75"/>
    </row>
    <row r="30" spans="2:14" ht="13.5" thickBot="1" x14ac:dyDescent="0.35">
      <c r="B30" s="52"/>
      <c r="C30" s="72" t="s">
        <v>106</v>
      </c>
      <c r="D30" s="72"/>
      <c r="E30" s="57"/>
      <c r="F30" s="57"/>
      <c r="G30" s="57"/>
      <c r="H30" s="77"/>
      <c r="I30" s="78"/>
      <c r="J30" s="75"/>
    </row>
    <row r="31" spans="2:14" ht="13.5" thickTop="1" x14ac:dyDescent="0.3">
      <c r="B31" s="52"/>
      <c r="C31" s="72"/>
      <c r="D31" s="72"/>
      <c r="E31" s="57"/>
      <c r="F31" s="57"/>
      <c r="G31" s="57"/>
      <c r="H31" s="64">
        <f>H23+H26+H28</f>
        <v>21</v>
      </c>
      <c r="I31" s="64">
        <f>I23+I26+I28</f>
        <v>19659536</v>
      </c>
      <c r="J31" s="75"/>
    </row>
    <row r="32" spans="2:14" ht="9.75" customHeight="1" x14ac:dyDescent="0.25">
      <c r="B32" s="52"/>
      <c r="C32" s="57"/>
      <c r="D32" s="57"/>
      <c r="E32" s="57"/>
      <c r="F32" s="57"/>
      <c r="G32" s="79"/>
      <c r="H32" s="80"/>
      <c r="I32" s="81"/>
      <c r="J32" s="75"/>
    </row>
    <row r="33" spans="2:10" ht="9.75" customHeight="1" x14ac:dyDescent="0.25">
      <c r="B33" s="52"/>
      <c r="C33" s="57"/>
      <c r="D33" s="57"/>
      <c r="E33" s="57"/>
      <c r="F33" s="57"/>
      <c r="G33" s="79"/>
      <c r="H33" s="80"/>
      <c r="I33" s="81"/>
      <c r="J33" s="75"/>
    </row>
    <row r="34" spans="2:10" ht="9.75" customHeight="1" x14ac:dyDescent="0.25">
      <c r="B34" s="52"/>
      <c r="C34" s="57"/>
      <c r="D34" s="57"/>
      <c r="E34" s="57"/>
      <c r="F34" s="57"/>
      <c r="G34" s="79"/>
      <c r="H34" s="80"/>
      <c r="I34" s="81"/>
      <c r="J34" s="75"/>
    </row>
    <row r="35" spans="2:10" ht="9.75" customHeight="1" x14ac:dyDescent="0.25">
      <c r="B35" s="52"/>
      <c r="C35" s="57"/>
      <c r="D35" s="57"/>
      <c r="E35" s="57"/>
      <c r="F35" s="57"/>
      <c r="G35" s="79"/>
      <c r="H35" s="80"/>
      <c r="I35" s="81"/>
      <c r="J35" s="75"/>
    </row>
    <row r="36" spans="2:10" ht="9.75" customHeight="1" x14ac:dyDescent="0.25">
      <c r="B36" s="52"/>
      <c r="C36" s="57"/>
      <c r="D36" s="57"/>
      <c r="E36" s="57"/>
      <c r="F36" s="57"/>
      <c r="G36" s="79"/>
      <c r="H36" s="80"/>
      <c r="I36" s="81"/>
      <c r="J36" s="75"/>
    </row>
    <row r="37" spans="2:10" ht="13.5" thickBot="1" x14ac:dyDescent="0.35">
      <c r="B37" s="52"/>
      <c r="C37" s="82"/>
      <c r="D37" s="83"/>
      <c r="E37" s="57"/>
      <c r="F37" s="57"/>
      <c r="G37" s="57"/>
      <c r="H37" s="84"/>
      <c r="I37" s="85"/>
      <c r="J37" s="75"/>
    </row>
    <row r="38" spans="2:10" ht="13" x14ac:dyDescent="0.3">
      <c r="B38" s="52"/>
      <c r="C38" s="72" t="s">
        <v>115</v>
      </c>
      <c r="D38" s="79"/>
      <c r="E38" s="57"/>
      <c r="F38" s="57"/>
      <c r="G38" s="57"/>
      <c r="H38" s="86" t="s">
        <v>107</v>
      </c>
      <c r="I38" s="79"/>
      <c r="J38" s="75"/>
    </row>
    <row r="39" spans="2:10" ht="13" x14ac:dyDescent="0.3">
      <c r="B39" s="52"/>
      <c r="C39" s="72" t="s">
        <v>116</v>
      </c>
      <c r="D39" s="57"/>
      <c r="E39" s="57"/>
      <c r="F39" s="57"/>
      <c r="G39" s="57"/>
      <c r="H39" s="72" t="s">
        <v>108</v>
      </c>
      <c r="I39" s="79"/>
      <c r="J39" s="75"/>
    </row>
    <row r="40" spans="2:10" ht="13" x14ac:dyDescent="0.3">
      <c r="B40" s="52"/>
      <c r="C40" s="57"/>
      <c r="D40" s="57"/>
      <c r="E40" s="57"/>
      <c r="F40" s="57"/>
      <c r="G40" s="57"/>
      <c r="H40" s="72" t="s">
        <v>109</v>
      </c>
      <c r="I40" s="79"/>
      <c r="J40" s="75"/>
    </row>
    <row r="41" spans="2:10" ht="13" x14ac:dyDescent="0.3">
      <c r="B41" s="52"/>
      <c r="C41" s="57"/>
      <c r="D41" s="57"/>
      <c r="E41" s="57"/>
      <c r="F41" s="57"/>
      <c r="G41" s="72"/>
      <c r="H41" s="79"/>
      <c r="I41" s="79"/>
      <c r="J41" s="75"/>
    </row>
    <row r="42" spans="2:10" x14ac:dyDescent="0.25">
      <c r="B42" s="52"/>
      <c r="C42" s="87" t="s">
        <v>110</v>
      </c>
      <c r="D42" s="87"/>
      <c r="E42" s="87"/>
      <c r="F42" s="87"/>
      <c r="G42" s="87"/>
      <c r="H42" s="87"/>
      <c r="I42" s="87"/>
      <c r="J42" s="75"/>
    </row>
    <row r="43" spans="2:10" x14ac:dyDescent="0.25">
      <c r="B43" s="52"/>
      <c r="C43" s="87"/>
      <c r="D43" s="87"/>
      <c r="E43" s="87"/>
      <c r="F43" s="87"/>
      <c r="G43" s="87"/>
      <c r="H43" s="87"/>
      <c r="I43" s="87"/>
      <c r="J43" s="75"/>
    </row>
    <row r="44" spans="2:10" ht="7.5" customHeight="1" thickBot="1" x14ac:dyDescent="0.3">
      <c r="B44" s="88"/>
      <c r="C44" s="89"/>
      <c r="D44" s="89"/>
      <c r="E44" s="89"/>
      <c r="F44" s="89"/>
      <c r="G44" s="90"/>
      <c r="H44" s="90"/>
      <c r="I44" s="90"/>
      <c r="J44" s="91"/>
    </row>
  </sheetData>
  <mergeCells count="1">
    <mergeCell ref="C42:I43"/>
  </mergeCells>
  <pageMargins left="0.70866141732283472" right="0.70866141732283472" top="0.74803149606299213" bottom="0.74803149606299213" header="0.31496062992125984" footer="0.31496062992125984"/>
  <pageSetup scale="90" orientation="landscape"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9"/>
  <sheetViews>
    <sheetView showGridLines="0" zoomScale="80" zoomScaleNormal="80" workbookViewId="0">
      <selection activeCell="G13" sqref="G13"/>
    </sheetView>
  </sheetViews>
  <sheetFormatPr baseColWidth="10" defaultRowHeight="14.5" x14ac:dyDescent="0.35"/>
  <cols>
    <col min="8" max="8" width="11.54296875" bestFit="1" customWidth="1"/>
    <col min="9" max="9" width="25.81640625" customWidth="1"/>
  </cols>
  <sheetData>
    <row r="1" spans="1:9" ht="15" thickBot="1" x14ac:dyDescent="0.4">
      <c r="A1" s="92"/>
      <c r="B1" s="93"/>
      <c r="C1" s="94" t="s">
        <v>118</v>
      </c>
      <c r="D1" s="95"/>
      <c r="E1" s="95"/>
      <c r="F1" s="95"/>
      <c r="G1" s="95"/>
      <c r="H1" s="96"/>
      <c r="I1" s="97" t="s">
        <v>89</v>
      </c>
    </row>
    <row r="2" spans="1:9" ht="53.5" customHeight="1" thickBot="1" x14ac:dyDescent="0.4">
      <c r="A2" s="98"/>
      <c r="B2" s="99"/>
      <c r="C2" s="100" t="s">
        <v>119</v>
      </c>
      <c r="D2" s="101"/>
      <c r="E2" s="101"/>
      <c r="F2" s="101"/>
      <c r="G2" s="101"/>
      <c r="H2" s="102"/>
      <c r="I2" s="103" t="s">
        <v>120</v>
      </c>
    </row>
    <row r="3" spans="1:9" x14ac:dyDescent="0.35">
      <c r="A3" s="104"/>
      <c r="B3" s="57"/>
      <c r="C3" s="57"/>
      <c r="D3" s="57"/>
      <c r="E3" s="57"/>
      <c r="F3" s="57"/>
      <c r="G3" s="57"/>
      <c r="H3" s="57"/>
      <c r="I3" s="75"/>
    </row>
    <row r="4" spans="1:9" x14ac:dyDescent="0.35">
      <c r="A4" s="104"/>
      <c r="B4" s="57"/>
      <c r="C4" s="57"/>
      <c r="D4" s="57"/>
      <c r="E4" s="57"/>
      <c r="F4" s="57"/>
      <c r="G4" s="57"/>
      <c r="H4" s="57"/>
      <c r="I4" s="75"/>
    </row>
    <row r="5" spans="1:9" x14ac:dyDescent="0.35">
      <c r="A5" s="104"/>
      <c r="B5" s="54" t="s">
        <v>113</v>
      </c>
      <c r="C5" s="105"/>
      <c r="D5" s="106"/>
      <c r="E5" s="57"/>
      <c r="F5" s="57"/>
      <c r="G5" s="57"/>
      <c r="H5" s="57"/>
      <c r="I5" s="75"/>
    </row>
    <row r="6" spans="1:9" x14ac:dyDescent="0.35">
      <c r="A6" s="104"/>
      <c r="B6" s="33"/>
      <c r="C6" s="57"/>
      <c r="D6" s="57"/>
      <c r="E6" s="57"/>
      <c r="F6" s="57"/>
      <c r="G6" s="57"/>
      <c r="H6" s="57"/>
      <c r="I6" s="75"/>
    </row>
    <row r="7" spans="1:9" x14ac:dyDescent="0.35">
      <c r="A7" s="104"/>
      <c r="B7" s="54" t="s">
        <v>111</v>
      </c>
      <c r="C7" s="57"/>
      <c r="D7" s="57"/>
      <c r="E7" s="57"/>
      <c r="F7" s="57"/>
      <c r="G7" s="57"/>
      <c r="H7" s="57"/>
      <c r="I7" s="75"/>
    </row>
    <row r="8" spans="1:9" x14ac:dyDescent="0.35">
      <c r="A8" s="104"/>
      <c r="B8" s="54" t="s">
        <v>112</v>
      </c>
      <c r="C8" s="57"/>
      <c r="D8" s="57"/>
      <c r="E8" s="57"/>
      <c r="F8" s="57"/>
      <c r="G8" s="57"/>
      <c r="H8" s="57"/>
      <c r="I8" s="75"/>
    </row>
    <row r="9" spans="1:9" x14ac:dyDescent="0.35">
      <c r="A9" s="104"/>
      <c r="B9" s="57"/>
      <c r="C9" s="57"/>
      <c r="D9" s="57"/>
      <c r="E9" s="57"/>
      <c r="F9" s="57"/>
      <c r="G9" s="57"/>
      <c r="H9" s="57"/>
      <c r="I9" s="75"/>
    </row>
    <row r="10" spans="1:9" x14ac:dyDescent="0.35">
      <c r="A10" s="104"/>
      <c r="B10" s="57" t="s">
        <v>121</v>
      </c>
      <c r="C10" s="57"/>
      <c r="D10" s="57"/>
      <c r="E10" s="57"/>
      <c r="F10" s="57"/>
      <c r="G10" s="57"/>
      <c r="H10" s="57"/>
      <c r="I10" s="75"/>
    </row>
    <row r="11" spans="1:9" x14ac:dyDescent="0.35">
      <c r="A11" s="104"/>
      <c r="B11" s="107"/>
      <c r="C11" s="57"/>
      <c r="D11" s="57"/>
      <c r="E11" s="57"/>
      <c r="F11" s="57"/>
      <c r="G11" s="57"/>
      <c r="H11" s="57"/>
      <c r="I11" s="75"/>
    </row>
    <row r="12" spans="1:9" x14ac:dyDescent="0.35">
      <c r="A12" s="104"/>
      <c r="B12" s="33" t="s">
        <v>114</v>
      </c>
      <c r="C12" s="106"/>
      <c r="D12" s="57"/>
      <c r="E12" s="57"/>
      <c r="F12" s="57"/>
      <c r="G12" s="59" t="s">
        <v>122</v>
      </c>
      <c r="H12" s="59" t="s">
        <v>123</v>
      </c>
      <c r="I12" s="75"/>
    </row>
    <row r="13" spans="1:9" x14ac:dyDescent="0.35">
      <c r="A13" s="104"/>
      <c r="B13" s="72" t="s">
        <v>94</v>
      </c>
      <c r="C13" s="72"/>
      <c r="D13" s="72"/>
      <c r="E13" s="72"/>
      <c r="F13" s="57"/>
      <c r="G13" s="108">
        <f>G19</f>
        <v>13</v>
      </c>
      <c r="H13" s="109">
        <f>H19</f>
        <v>14696683</v>
      </c>
      <c r="I13" s="75"/>
    </row>
    <row r="14" spans="1:9" x14ac:dyDescent="0.35">
      <c r="A14" s="104"/>
      <c r="B14" s="57" t="s">
        <v>95</v>
      </c>
      <c r="C14" s="57"/>
      <c r="D14" s="57"/>
      <c r="E14" s="57"/>
      <c r="F14" s="57"/>
      <c r="G14" s="110">
        <v>0</v>
      </c>
      <c r="H14" s="111">
        <v>0</v>
      </c>
      <c r="I14" s="75"/>
    </row>
    <row r="15" spans="1:9" x14ac:dyDescent="0.35">
      <c r="A15" s="104"/>
      <c r="B15" s="57" t="s">
        <v>96</v>
      </c>
      <c r="C15" s="57"/>
      <c r="D15" s="57"/>
      <c r="E15" s="57"/>
      <c r="F15" s="57"/>
      <c r="G15" s="110">
        <v>11</v>
      </c>
      <c r="H15" s="111">
        <v>14663183</v>
      </c>
      <c r="I15" s="75"/>
    </row>
    <row r="16" spans="1:9" x14ac:dyDescent="0.35">
      <c r="A16" s="104"/>
      <c r="B16" s="57" t="s">
        <v>97</v>
      </c>
      <c r="C16" s="57"/>
      <c r="D16" s="57"/>
      <c r="E16" s="57"/>
      <c r="F16" s="57"/>
      <c r="G16" s="110">
        <v>2</v>
      </c>
      <c r="H16" s="111">
        <v>33500</v>
      </c>
      <c r="I16" s="75"/>
    </row>
    <row r="17" spans="1:9" x14ac:dyDescent="0.35">
      <c r="A17" s="104"/>
      <c r="B17" s="57" t="s">
        <v>98</v>
      </c>
      <c r="C17" s="57"/>
      <c r="D17" s="57"/>
      <c r="E17" s="57"/>
      <c r="F17" s="57"/>
      <c r="G17" s="110">
        <v>0</v>
      </c>
      <c r="H17" s="111">
        <v>0</v>
      </c>
      <c r="I17" s="75"/>
    </row>
    <row r="18" spans="1:9" x14ac:dyDescent="0.35">
      <c r="A18" s="104"/>
      <c r="B18" s="57" t="s">
        <v>124</v>
      </c>
      <c r="C18" s="57"/>
      <c r="D18" s="57"/>
      <c r="E18" s="57"/>
      <c r="F18" s="57"/>
      <c r="G18" s="112">
        <v>0</v>
      </c>
      <c r="H18" s="113">
        <v>0</v>
      </c>
      <c r="I18" s="75"/>
    </row>
    <row r="19" spans="1:9" x14ac:dyDescent="0.35">
      <c r="A19" s="104"/>
      <c r="B19" s="72" t="s">
        <v>125</v>
      </c>
      <c r="C19" s="72"/>
      <c r="D19" s="72"/>
      <c r="E19" s="72"/>
      <c r="F19" s="57"/>
      <c r="G19" s="110">
        <f>SUM(G14:G18)</f>
        <v>13</v>
      </c>
      <c r="H19" s="109">
        <f>(H14+H15+H16+H17+H18)</f>
        <v>14696683</v>
      </c>
      <c r="I19" s="75"/>
    </row>
    <row r="20" spans="1:9" ht="15" thickBot="1" x14ac:dyDescent="0.4">
      <c r="A20" s="104"/>
      <c r="B20" s="72"/>
      <c r="C20" s="72"/>
      <c r="D20" s="57"/>
      <c r="E20" s="57"/>
      <c r="F20" s="57"/>
      <c r="G20" s="114"/>
      <c r="H20" s="115"/>
      <c r="I20" s="75"/>
    </row>
    <row r="21" spans="1:9" ht="15" thickTop="1" x14ac:dyDescent="0.35">
      <c r="A21" s="104"/>
      <c r="B21" s="72"/>
      <c r="C21" s="72"/>
      <c r="D21" s="57"/>
      <c r="E21" s="57"/>
      <c r="F21" s="57"/>
      <c r="G21" s="79"/>
      <c r="H21" s="116"/>
      <c r="I21" s="75"/>
    </row>
    <row r="22" spans="1:9" x14ac:dyDescent="0.35">
      <c r="A22" s="104"/>
      <c r="B22" s="57"/>
      <c r="C22" s="57"/>
      <c r="D22" s="57"/>
      <c r="E22" s="57"/>
      <c r="F22" s="79"/>
      <c r="G22" s="79"/>
      <c r="H22" s="79"/>
      <c r="I22" s="75"/>
    </row>
    <row r="23" spans="1:9" ht="15" thickBot="1" x14ac:dyDescent="0.4">
      <c r="A23" s="104"/>
      <c r="B23" s="83"/>
      <c r="C23" s="83"/>
      <c r="D23" s="57"/>
      <c r="E23" s="57"/>
      <c r="F23" s="83"/>
      <c r="G23" s="83"/>
      <c r="H23" s="79"/>
      <c r="I23" s="75"/>
    </row>
    <row r="24" spans="1:9" x14ac:dyDescent="0.35">
      <c r="A24" s="104"/>
      <c r="B24" s="79" t="s">
        <v>126</v>
      </c>
      <c r="C24" s="79"/>
      <c r="D24" s="57"/>
      <c r="E24" s="57"/>
      <c r="F24" s="79"/>
      <c r="G24" s="79"/>
      <c r="H24" s="79"/>
      <c r="I24" s="75"/>
    </row>
    <row r="25" spans="1:9" x14ac:dyDescent="0.35">
      <c r="A25" s="104"/>
      <c r="B25" s="79" t="s">
        <v>115</v>
      </c>
      <c r="C25" s="79"/>
      <c r="D25" s="57"/>
      <c r="E25" s="57"/>
      <c r="F25" s="79" t="s">
        <v>127</v>
      </c>
      <c r="G25" s="79"/>
      <c r="H25" s="79"/>
      <c r="I25" s="75"/>
    </row>
    <row r="26" spans="1:9" x14ac:dyDescent="0.35">
      <c r="A26" s="104"/>
      <c r="B26" s="79" t="s">
        <v>116</v>
      </c>
      <c r="C26" s="79"/>
      <c r="D26" s="57"/>
      <c r="E26" s="57"/>
      <c r="F26" s="79" t="s">
        <v>128</v>
      </c>
      <c r="G26" s="79"/>
      <c r="H26" s="79"/>
      <c r="I26" s="75"/>
    </row>
    <row r="27" spans="1:9" x14ac:dyDescent="0.35">
      <c r="A27" s="104"/>
      <c r="B27" s="79"/>
      <c r="C27" s="79"/>
      <c r="D27" s="57"/>
      <c r="E27" s="57"/>
      <c r="F27" s="79"/>
      <c r="G27" s="79"/>
      <c r="H27" s="79"/>
      <c r="I27" s="75"/>
    </row>
    <row r="28" spans="1:9" ht="18.5" customHeight="1" x14ac:dyDescent="0.35">
      <c r="A28" s="104"/>
      <c r="B28" s="117" t="s">
        <v>129</v>
      </c>
      <c r="C28" s="117"/>
      <c r="D28" s="117"/>
      <c r="E28" s="117"/>
      <c r="F28" s="117"/>
      <c r="G28" s="117"/>
      <c r="H28" s="117"/>
      <c r="I28" s="75"/>
    </row>
    <row r="29" spans="1:9" ht="15" thickBot="1" x14ac:dyDescent="0.4">
      <c r="A29" s="118"/>
      <c r="B29" s="119"/>
      <c r="C29" s="119"/>
      <c r="D29" s="119"/>
      <c r="E29" s="119"/>
      <c r="F29" s="83"/>
      <c r="G29" s="83"/>
      <c r="H29" s="83"/>
      <c r="I29" s="120"/>
    </row>
  </sheetData>
  <mergeCells count="4">
    <mergeCell ref="A1:B2"/>
    <mergeCell ref="C1:H1"/>
    <mergeCell ref="C2:H2"/>
    <mergeCell ref="B28:H28"/>
  </mergeCells>
  <pageMargins left="0.7" right="0.7" top="0.75" bottom="0.75" header="0.3" footer="0.3"/>
  <pageSetup paperSize="9"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5</vt:i4>
      </vt:variant>
    </vt:vector>
  </HeadingPairs>
  <TitlesOfParts>
    <vt:vector size="5" baseType="lpstr">
      <vt:lpstr>INFO IPS</vt:lpstr>
      <vt:lpstr>TD</vt:lpstr>
      <vt:lpstr>ESTADO DE CADA FACTURA</vt:lpstr>
      <vt:lpstr>FOR-CSA-018 </vt:lpstr>
      <vt:lpstr>FOR CSA 004</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Juan Camilo Paez Ramirez</dc:creator>
  <cp:lastModifiedBy>Paola Andrea Jimenez Prado</cp:lastModifiedBy>
  <cp:lastPrinted>2024-10-01T16:02:46Z</cp:lastPrinted>
  <dcterms:created xsi:type="dcterms:W3CDTF">2022-06-01T14:39:12Z</dcterms:created>
  <dcterms:modified xsi:type="dcterms:W3CDTF">2024-10-01T16:28:55Z</dcterms:modified>
</cp:coreProperties>
</file>