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51775518 CENTRO VISUAL SANTA MARIA - LUCY NANCY R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FACTURA'!$A$2:$AE$22</definedName>
  </definedNames>
  <calcPr calcId="152511"/>
  <pivotCaches>
    <pivotCache cacheId="8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AB1" i="2"/>
  <c r="Z1" i="2"/>
  <c r="X1" i="2"/>
  <c r="K1" i="2"/>
  <c r="Y1" i="2" l="1"/>
  <c r="W1" i="2"/>
  <c r="V1" i="2"/>
  <c r="U1" i="2"/>
  <c r="S1" i="2"/>
  <c r="R1" i="2"/>
  <c r="H2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<sst xmlns="http://schemas.openxmlformats.org/spreadsheetml/2006/main" count="447" uniqueCount="134">
  <si>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</si>
  <si>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</si>
  <si>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</si>
  <si>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</si>
  <si>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</si>
  <si>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</si>
  <si>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</si>
  <si>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</si>
  <si>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</si>
  <si>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</si>
  <si>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</si>
  <si>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</si>
  <si>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51775518-4</t>
  </si>
  <si>
    <t>LUCY NANCY RODRIGUEZ GUERRERO</t>
  </si>
  <si>
    <t>LRFE</t>
  </si>
  <si>
    <t>CONTRATO COMERCIAL DE PRESTACION DE SERVICIOS PROFESIONALES No.CMSSV-298</t>
  </si>
  <si>
    <t>YUMBO</t>
  </si>
  <si>
    <t xml:space="preserve">AMBULATORIO </t>
  </si>
  <si>
    <t>OTROSI No. OTRD-2024-184</t>
  </si>
  <si>
    <t>Alf+Fac</t>
  </si>
  <si>
    <t>Llave</t>
  </si>
  <si>
    <t>LRFE721</t>
  </si>
  <si>
    <t>51775518_LRFE721</t>
  </si>
  <si>
    <t>LRFE722</t>
  </si>
  <si>
    <t>51775518_LRFE722</t>
  </si>
  <si>
    <t>LRFE736</t>
  </si>
  <si>
    <t>51775518_LRFE736</t>
  </si>
  <si>
    <t>LRFE740</t>
  </si>
  <si>
    <t>51775518_LRFE740</t>
  </si>
  <si>
    <t>LRFE751</t>
  </si>
  <si>
    <t>51775518_LRFE751</t>
  </si>
  <si>
    <t>LRFE752</t>
  </si>
  <si>
    <t>51775518_LRFE752</t>
  </si>
  <si>
    <t>LRFE760</t>
  </si>
  <si>
    <t>51775518_LRFE760</t>
  </si>
  <si>
    <t>LRFE761</t>
  </si>
  <si>
    <t>51775518_LRFE761</t>
  </si>
  <si>
    <t>LRFE762</t>
  </si>
  <si>
    <t>51775518_LRFE762</t>
  </si>
  <si>
    <t>LRFE763</t>
  </si>
  <si>
    <t>51775518_LRFE763</t>
  </si>
  <si>
    <t>LRFE764</t>
  </si>
  <si>
    <t>51775518_LRFE764</t>
  </si>
  <si>
    <t>LRFE765</t>
  </si>
  <si>
    <t>51775518_LRFE765</t>
  </si>
  <si>
    <t>LRFE766</t>
  </si>
  <si>
    <t>51775518_LRFE766</t>
  </si>
  <si>
    <t>LRFE767</t>
  </si>
  <si>
    <t>51775518_LRFE767</t>
  </si>
  <si>
    <t>LRFE768</t>
  </si>
  <si>
    <t>51775518_LRFE768</t>
  </si>
  <si>
    <t>LRFE772</t>
  </si>
  <si>
    <t>51775518_LRFE772</t>
  </si>
  <si>
    <t>LRFE773</t>
  </si>
  <si>
    <t>51775518_LRFE773</t>
  </si>
  <si>
    <t>LRFE783</t>
  </si>
  <si>
    <t>51775518_LRFE783</t>
  </si>
  <si>
    <t>LRFE784</t>
  </si>
  <si>
    <t>51775518_LRFE784</t>
  </si>
  <si>
    <t>LRFE785</t>
  </si>
  <si>
    <t>51775518_LRFE785</t>
  </si>
  <si>
    <t xml:space="preserve">Fecha de radicacion EPS </t>
  </si>
  <si>
    <t>Estado de Factura EPS Julio 29</t>
  </si>
  <si>
    <t>Boxalud</t>
  </si>
  <si>
    <t>Finalizada</t>
  </si>
  <si>
    <t>Devuelta</t>
  </si>
  <si>
    <t>Para auditoria de pertienecia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</si>
  <si>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</si>
  <si>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</si>
  <si>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</si>
  <si>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</si>
  <si>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</si>
  <si>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</si>
  <si>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</si>
  <si>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</si>
  <si>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</si>
  <si>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</si>
  <si>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</si>
  <si>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>Fecha de compensacion</t>
  </si>
  <si>
    <t>Fecha de corte</t>
  </si>
  <si>
    <t>26.06.2024</t>
  </si>
  <si>
    <t>Observacion objeccion</t>
  </si>
  <si>
    <t xml:space="preserve">SE DEVUELVE FACTURA AL VALIDAR LOS DATOS DELA FACTURA LOS SERVICIOS FACTURADOS NO CUADRAN CON EL VALOR REPORTADO EN LOS RIPS.
AJUSTAR PARA DARLE TRAMITE ALA FACTURA.
Total facturado según rips:$ 216.286
FACTURADOS$197.615
Valor Facturado servicios: El valor no coincide con el valor total de la factura.
</t>
  </si>
  <si>
    <t>FACTURA DEVUELTA</t>
  </si>
  <si>
    <t>FACTURA EN PROCESO INTERNO</t>
  </si>
  <si>
    <t>FACTURA PENDIENTE EN PROGRAMACION DE PAGO</t>
  </si>
  <si>
    <t>FACTURA PENDIENTE EN PROGRAMACION DE PAGO - GLOSA ACEPTADA POR LA IPS</t>
  </si>
  <si>
    <t>Total general</t>
  </si>
  <si>
    <t xml:space="preserve">Cant. Facturas </t>
  </si>
  <si>
    <t xml:space="preserve">Saldo IPS </t>
  </si>
  <si>
    <t xml:space="preserve">Valor glosa aceptada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</si>
  <si>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</si>
  <si>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</si>
  <si>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</si>
  <si>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</si>
  <si>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</si>
  <si>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</si>
  <si>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</si>
  <si>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</si>
  <si>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</si>
  <si>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</si>
  <si>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</si>
  <si>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</si>
  <si>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</si>
  <si>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</si>
  <si>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</si>
  <si>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</si>
  <si>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</si>
  <si>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</si>
  <si>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</si>
  <si>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</si>
  <si>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</si>
  <si>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</si>
  <si>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</si>
  <si>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</si>
  <si>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</si>
  <si>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LUCY NANCY RODRIGUEZ GUERRERO</t>
  </si>
  <si>
    <t>NIT: 51775518</t>
  </si>
  <si>
    <t>Con Corte al dia: 30/06/2024</t>
  </si>
  <si>
    <t>Santiago de Cali, Julio 29 2024</t>
  </si>
  <si>
    <t xml:space="preserve">A continuacion me permito remitir nuestra respuesta al estado de cartera presentado en la fecha: 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</si>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</sst>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0" xfId="0" applyFont="1"/>
    <xf numFmtId="14" fontId="0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0" fillId="0" borderId="1" xfId="1" applyNumberFormat="1" applyFont="1" applyBorder="1" applyAlignment="1">
      <alignment horizontal="center" wrapText="1"/>
    </xf>
    <xf numFmtId="165" fontId="1" fillId="0" borderId="1" xfId="1" applyNumberFormat="1" applyFont="1" applyBorder="1" applyAlignment="1">
      <alignment horizontal="center" wrapText="1"/>
    </xf>
    <xf numFmtId="165" fontId="0" fillId="0" borderId="0" xfId="1" applyNumberFormat="1" applyFont="1"/>
    <xf numFmtId="165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5" fontId="0" fillId="0" borderId="13" xfId="1" applyNumberFormat="1" applyFont="1" applyBorder="1"/>
    <xf numFmtId="0" fontId="0" fillId="0" borderId="3" xfId="0" pivotButton="1" applyBorder="1"/>
    <xf numFmtId="0" fontId="0" fillId="0" borderId="3" xfId="0" applyBorder="1"/>
    <xf numFmtId="165" fontId="0" fillId="0" borderId="3" xfId="1" applyNumberFormat="1" applyFont="1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386739699075" createdVersion="5" refreshedVersion="5" minRefreshableVersion="3" recordCount="20">
  <cacheSource type="worksheet">
    <worksheetSource ref="A2:AE22" sheet="ESTADO DE CADA FACTURA"/>
  </cacheSource>
  <cacheFields count="31">
    <cacheField name="NIT IPS" numFmtId="0">
      <sharedItems containsSemiMixedTypes="0" containsString="0" containsNumber="1" containsInteger="1" minValue="51775518" maxValue="517755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21" maxValue="78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4-12T00:00:00" maxDate="2024-07-12T00:00:00"/>
    </cacheField>
    <cacheField name="IPS Fecha radicado" numFmtId="14">
      <sharedItems containsSemiMixedTypes="0" containsNonDate="0" containsDate="1" containsString="0" minDate="2024-04-12T00:00:00" maxDate="2024-07-12T00:00:00"/>
    </cacheField>
    <cacheField name="Fecha de radicacion EPS " numFmtId="14">
      <sharedItems containsSemiMixedTypes="0" containsNonDate="0" containsDate="1" containsString="0" minDate="2024-05-02T00:00:00" maxDate="2024-07-12T00:00:00"/>
    </cacheField>
    <cacheField name="IPS Valor Factura" numFmtId="165">
      <sharedItems containsSemiMixedTypes="0" containsString="0" containsNumber="1" containsInteger="1" minValue="43708" maxValue="872292"/>
    </cacheField>
    <cacheField name="IPS Saldo Factura" numFmtId="165">
      <sharedItems containsSemiMixedTypes="0" containsString="0" containsNumber="1" containsInteger="1" minValue="43708" maxValue="64758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Julio 29" numFmtId="0">
      <sharedItems count="4">
        <s v="FACTURA PENDIENTE EN PROGRAMACION DE PAGO - GLOSA ACEPTADA POR LA IPS"/>
        <s v="FACTURA PENDIENTE EN PROGRAMACION DE PAGO"/>
        <s v="FACTURA DEVUELTA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055992"/>
    </cacheField>
    <cacheField name="Valor Devolucion" numFmtId="165">
      <sharedItems containsSemiMixedTypes="0" containsString="0" containsNumber="1" containsInteger="1" minValue="0" maxValue="175786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1055992"/>
    </cacheField>
    <cacheField name="Valor Glosa Aceptada" numFmtId="165">
      <sharedItems containsSemiMixedTypes="0" containsString="0" containsNumber="1" containsInteger="1" minValue="0" maxValue="33360"/>
    </cacheField>
    <cacheField name="Valor Nota Credito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858912"/>
    </cacheField>
    <cacheField name="Por pagar SAP" numFmtId="165">
      <sharedItems containsSemiMixedTypes="0" containsString="0" containsNumber="1" containsInteger="1" minValue="0" maxValue="647580"/>
    </cacheField>
    <cacheField name="P. abiertas doc" numFmtId="0">
      <sharedItems containsString="0" containsBlank="1" containsNumber="1" containsInteger="1" minValue="1222463985" maxValue="1222474134"/>
    </cacheField>
    <cacheField name="Valor compensacion SAP" numFmtId="165">
      <sharedItems containsSemiMixedTypes="0" containsString="0" containsNumber="1" containsInteger="1" minValue="0" maxValue="805392"/>
    </cacheField>
    <cacheField name="Doc compensacion " numFmtId="0">
      <sharedItems containsString="0" containsBlank="1" containsNumber="1" containsInteger="1" minValue="2201520885" maxValue="2201520885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51775518"/>
    <s v="LUCY NANCY RODRIGUEZ GUERRERO"/>
    <s v="LRFE"/>
    <n v="721"/>
    <s v="LRFE721"/>
    <s v="51775518_LRFE721"/>
    <d v="2024-04-12T00:00:00"/>
    <d v="2024-04-12T00:00:00"/>
    <d v="2024-05-02T00:00:00"/>
    <n v="872292"/>
    <n v="66900"/>
    <s v="CONTRATO COMERCIAL DE PRESTACION DE SERVICIOS PROFESIONALES No.CMSSV-298"/>
    <s v="YUMBO"/>
    <s v="AMBULATORIO "/>
    <s v="OTROSI No. OTRD-2024-184"/>
    <x v="0"/>
    <s v="Finalizada"/>
    <n v="1055992"/>
    <n v="0"/>
    <m/>
    <n v="1055992"/>
    <n v="13380"/>
    <n v="0"/>
    <n v="0"/>
    <n v="858912"/>
    <n v="53520"/>
    <n v="1222463985"/>
    <n v="805392"/>
    <n v="2201520885"/>
    <s v="26.06.2024"/>
    <d v="2024-06-30T00:00:00"/>
  </r>
  <r>
    <n v="51775518"/>
    <s v="LUCY NANCY RODRIGUEZ GUERRERO"/>
    <s v="LRFE"/>
    <n v="722"/>
    <s v="LRFE722"/>
    <s v="51775518_LRFE722"/>
    <d v="2024-04-19T00:00:00"/>
    <d v="2024-04-19T00:00:00"/>
    <d v="2024-05-02T00:00:00"/>
    <n v="187320"/>
    <n v="187320"/>
    <s v="CONTRATO COMERCIAL DE PRESTACION DE SERVICIOS PROFESIONALES No.CMSSV-298"/>
    <s v="YUMBO"/>
    <s v="AMBULATORIO "/>
    <s v="OTROSI No. OTRD-2024-184"/>
    <x v="0"/>
    <s v="Finalizada"/>
    <n v="187320"/>
    <n v="0"/>
    <m/>
    <n v="187320"/>
    <n v="13380"/>
    <n v="0"/>
    <n v="0"/>
    <n v="173940"/>
    <n v="173940"/>
    <n v="1222467382"/>
    <n v="0"/>
    <m/>
    <m/>
    <d v="2024-06-30T00:00:00"/>
  </r>
  <r>
    <n v="51775518"/>
    <s v="LUCY NANCY RODRIGUEZ GUERRERO"/>
    <s v="LRFE"/>
    <n v="736"/>
    <s v="LRFE736"/>
    <s v="51775518_LRFE736"/>
    <d v="2024-04-29T00:00:00"/>
    <d v="2024-04-29T00:00:00"/>
    <d v="2024-05-02T00:00:00"/>
    <n v="516000"/>
    <n v="516000"/>
    <s v="CONTRATO COMERCIAL DE PRESTACION DE SERVICIOS PROFESIONALES No.CMSSV-298"/>
    <s v="YUMBO"/>
    <s v="AMBULATORIO "/>
    <s v="OTROSI No. OTRD-2024-184"/>
    <x v="1"/>
    <s v="Finalizada"/>
    <n v="669000"/>
    <n v="0"/>
    <m/>
    <n v="669000"/>
    <n v="0"/>
    <n v="0"/>
    <n v="0"/>
    <n v="516000"/>
    <n v="516000"/>
    <n v="1222467376"/>
    <n v="0"/>
    <m/>
    <m/>
    <d v="2024-06-30T00:00:00"/>
  </r>
  <r>
    <n v="51775518"/>
    <s v="LUCY NANCY RODRIGUEZ GUERRERO"/>
    <s v="LRFE"/>
    <n v="740"/>
    <s v="LRFE740"/>
    <s v="51775518_LRFE740"/>
    <d v="2024-05-02T00:00:00"/>
    <d v="2024-05-02T00:00:00"/>
    <d v="2024-06-04T00:00:00"/>
    <n v="43708"/>
    <n v="43708"/>
    <s v="CONTRATO COMERCIAL DE PRESTACION DE SERVICIOS PROFESIONALES No.CMSSV-298"/>
    <s v="YUMBO"/>
    <s v="AMBULATORIO "/>
    <s v="OTROSI No. OTRD-2024-184"/>
    <x v="1"/>
    <s v="Finalizada"/>
    <n v="50190"/>
    <n v="0"/>
    <m/>
    <n v="50190"/>
    <n v="0"/>
    <n v="0"/>
    <n v="0"/>
    <n v="43708"/>
    <n v="43708"/>
    <n v="1222472182"/>
    <n v="0"/>
    <m/>
    <m/>
    <d v="2024-06-30T00:00:00"/>
  </r>
  <r>
    <n v="51775518"/>
    <s v="LUCY NANCY RODRIGUEZ GUERRERO"/>
    <s v="LRFE"/>
    <n v="751"/>
    <s v="LRFE751"/>
    <s v="51775518_LRFE751"/>
    <d v="2024-05-24T00:00:00"/>
    <d v="2024-05-24T00:00:00"/>
    <d v="2024-06-04T00:00:00"/>
    <n v="187320"/>
    <n v="187320"/>
    <s v="CONTRATO COMERCIAL DE PRESTACION DE SERVICIOS PROFESIONALES No.CMSSV-298"/>
    <s v="YUMBO"/>
    <s v="AMBULATORIO "/>
    <s v="OTROSI No. OTRD-2024-184"/>
    <x v="1"/>
    <s v="Finalizada"/>
    <n v="187320"/>
    <n v="0"/>
    <m/>
    <n v="187320"/>
    <n v="0"/>
    <n v="0"/>
    <n v="0"/>
    <n v="187320"/>
    <n v="187320"/>
    <n v="1222469017"/>
    <n v="0"/>
    <m/>
    <m/>
    <d v="2024-06-30T00:00:00"/>
  </r>
  <r>
    <n v="51775518"/>
    <s v="LUCY NANCY RODRIGUEZ GUERRERO"/>
    <s v="LRFE"/>
    <n v="752"/>
    <s v="LRFE752"/>
    <s v="51775518_LRFE752"/>
    <d v="2024-05-25T00:00:00"/>
    <d v="2024-05-25T00:00:00"/>
    <d v="2024-06-04T00:00:00"/>
    <n v="79174"/>
    <n v="79174"/>
    <s v="CONTRATO COMERCIAL DE PRESTACION DE SERVICIOS PROFESIONALES No.CMSSV-298"/>
    <s v="YUMBO"/>
    <s v="AMBULATORIO "/>
    <s v="OTROSI No. OTRD-2024-184"/>
    <x v="1"/>
    <s v="Finalizada"/>
    <n v="79174"/>
    <n v="0"/>
    <m/>
    <n v="79174"/>
    <n v="0"/>
    <n v="0"/>
    <n v="0"/>
    <n v="79174"/>
    <n v="79174"/>
    <n v="1222469012"/>
    <n v="0"/>
    <m/>
    <m/>
    <d v="2024-06-30T00:00:00"/>
  </r>
  <r>
    <n v="51775518"/>
    <s v="LUCY NANCY RODRIGUEZ GUERRERO"/>
    <s v="LRFE"/>
    <n v="760"/>
    <s v="LRFE760"/>
    <s v="51775518_LRFE760"/>
    <d v="2024-05-31T00:00:00"/>
    <d v="2024-05-01T00:00:00"/>
    <d v="2024-06-04T00:00:00"/>
    <n v="647580"/>
    <n v="647580"/>
    <s v="CONTRATO COMERCIAL DE PRESTACION DE SERVICIOS PROFESIONALES No.CMSSV-298"/>
    <s v="YUMBO"/>
    <s v="AMBULATORIO "/>
    <s v="OTROSI No. OTRD-2024-184"/>
    <x v="1"/>
    <s v="Finalizada"/>
    <n v="889780"/>
    <n v="0"/>
    <m/>
    <n v="889780"/>
    <n v="0"/>
    <n v="0"/>
    <n v="0"/>
    <n v="647580"/>
    <n v="647580"/>
    <n v="1222470637"/>
    <n v="0"/>
    <m/>
    <m/>
    <d v="2024-06-30T00:00:00"/>
  </r>
  <r>
    <n v="51775518"/>
    <s v="LUCY NANCY RODRIGUEZ GUERRERO"/>
    <s v="LRFE"/>
    <n v="761"/>
    <s v="LRFE761"/>
    <s v="51775518_LRFE761"/>
    <d v="2024-05-31T00:00:00"/>
    <d v="2024-05-31T00:00:00"/>
    <d v="2024-06-04T00:00:00"/>
    <n v="301806"/>
    <n v="301806"/>
    <s v="CONTRATO COMERCIAL DE PRESTACION DE SERVICIOS PROFESIONALES No.CMSSV-298"/>
    <s v="YUMBO"/>
    <s v="AMBULATORIO "/>
    <s v="OTROSI No. OTRD-2024-184"/>
    <x v="1"/>
    <s v="Finalizada"/>
    <n v="346806"/>
    <n v="0"/>
    <m/>
    <n v="346806"/>
    <n v="0"/>
    <n v="0"/>
    <n v="0"/>
    <n v="301806"/>
    <n v="301806"/>
    <n v="1222470638"/>
    <n v="0"/>
    <m/>
    <m/>
    <d v="2024-06-30T00:00:00"/>
  </r>
  <r>
    <n v="51775518"/>
    <s v="LUCY NANCY RODRIGUEZ GUERRERO"/>
    <s v="LRFE"/>
    <n v="762"/>
    <s v="LRFE762"/>
    <s v="51775518_LRFE762"/>
    <d v="2024-06-04T00:00:00"/>
    <d v="2024-06-04T00:00:00"/>
    <d v="2024-06-04T00:00:00"/>
    <n v="89500"/>
    <n v="89500"/>
    <s v="CONTRATO COMERCIAL DE PRESTACION DE SERVICIOS PROFESIONALES No.CMSSV-298"/>
    <s v="YUMBO"/>
    <s v="AMBULATORIO "/>
    <s v="OTROSI No. OTRD-2024-184"/>
    <x v="1"/>
    <s v="Finalizada"/>
    <n v="89500"/>
    <n v="0"/>
    <m/>
    <n v="89500"/>
    <n v="0"/>
    <n v="0"/>
    <n v="0"/>
    <n v="89500"/>
    <n v="89500"/>
    <n v="1222468936"/>
    <n v="0"/>
    <m/>
    <m/>
    <d v="2024-06-30T00:00:00"/>
  </r>
  <r>
    <n v="51775518"/>
    <s v="LUCY NANCY RODRIGUEZ GUERRERO"/>
    <s v="LRFE"/>
    <n v="763"/>
    <s v="LRFE763"/>
    <s v="51775518_LRFE763"/>
    <d v="2024-06-04T00:00:00"/>
    <d v="2024-06-04T00:00:00"/>
    <d v="2024-06-04T00:00:00"/>
    <n v="62444"/>
    <n v="62444"/>
    <s v="CONTRATO COMERCIAL DE PRESTACION DE SERVICIOS PROFESIONALES No.CMSSV-298"/>
    <s v="YUMBO"/>
    <s v="AMBULATORIO "/>
    <s v="OTROSI No. OTRD-2024-184"/>
    <x v="1"/>
    <s v="Finalizada"/>
    <n v="62444"/>
    <n v="0"/>
    <m/>
    <n v="62444"/>
    <n v="0"/>
    <n v="0"/>
    <n v="0"/>
    <n v="62444"/>
    <n v="62444"/>
    <n v="1222468930"/>
    <n v="0"/>
    <m/>
    <m/>
    <d v="2024-06-30T00:00:00"/>
  </r>
  <r>
    <n v="51775518"/>
    <s v="LUCY NANCY RODRIGUEZ GUERRERO"/>
    <s v="LRFE"/>
    <n v="764"/>
    <s v="LRFE764"/>
    <s v="51775518_LRFE764"/>
    <d v="2024-06-05T00:00:00"/>
    <d v="2024-06-05T00:00:00"/>
    <d v="2024-06-06T00:00:00"/>
    <n v="417480"/>
    <n v="417480"/>
    <s v="CONTRATO COMERCIAL DE PRESTACION DE SERVICIOS PROFESIONALES No.CMSSV-298"/>
    <s v="YUMBO"/>
    <s v="AMBULATORIO "/>
    <s v="OTROSI No. OTRD-2024-184"/>
    <x v="1"/>
    <s v="Finalizada"/>
    <n v="615480"/>
    <n v="0"/>
    <m/>
    <n v="615480"/>
    <n v="0"/>
    <n v="0"/>
    <n v="0"/>
    <n v="417480"/>
    <n v="0"/>
    <m/>
    <n v="0"/>
    <m/>
    <m/>
    <d v="2024-06-30T00:00:00"/>
  </r>
  <r>
    <n v="51775518"/>
    <s v="LUCY NANCY RODRIGUEZ GUERRERO"/>
    <s v="LRFE"/>
    <n v="765"/>
    <s v="LRFE765"/>
    <s v="51775518_LRFE765"/>
    <d v="2024-06-06T00:00:00"/>
    <d v="2024-06-06T00:00:00"/>
    <d v="2024-06-06T00:00:00"/>
    <n v="227460"/>
    <n v="227460"/>
    <s v="CONTRATO COMERCIAL DE PRESTACION DE SERVICIOS PROFESIONALES No.CMSSV-298"/>
    <s v="YUMBO"/>
    <s v="AMBULATORIO "/>
    <s v="OTROSI No. OTRD-2024-184"/>
    <x v="0"/>
    <s v="Finalizada"/>
    <n v="227460"/>
    <n v="0"/>
    <m/>
    <n v="227460"/>
    <n v="13380"/>
    <n v="0"/>
    <n v="0"/>
    <n v="214080"/>
    <n v="214080"/>
    <n v="1222470072"/>
    <n v="0"/>
    <m/>
    <m/>
    <d v="2024-06-30T00:00:00"/>
  </r>
  <r>
    <n v="51775518"/>
    <s v="LUCY NANCY RODRIGUEZ GUERRERO"/>
    <s v="LRFE"/>
    <n v="766"/>
    <s v="LRFE766"/>
    <s v="51775518_LRFE766"/>
    <d v="2024-06-07T00:00:00"/>
    <d v="2024-06-07T00:00:00"/>
    <d v="2024-06-07T00:00:00"/>
    <n v="307150"/>
    <n v="307150"/>
    <s v="CONTRATO COMERCIAL DE PRESTACION DE SERVICIOS PROFESIONALES No.CMSSV-298"/>
    <s v="YUMBO"/>
    <s v="AMBULATORIO "/>
    <s v="OTROSI No. OTRD-2024-184"/>
    <x v="1"/>
    <s v="Finalizada"/>
    <n v="361350"/>
    <n v="0"/>
    <m/>
    <n v="361350"/>
    <n v="0"/>
    <n v="0"/>
    <n v="0"/>
    <n v="307150"/>
    <n v="307150"/>
    <n v="1222472480"/>
    <n v="0"/>
    <m/>
    <m/>
    <d v="2024-06-30T00:00:00"/>
  </r>
  <r>
    <n v="51775518"/>
    <s v="LUCY NANCY RODRIGUEZ GUERRERO"/>
    <s v="LRFE"/>
    <n v="767"/>
    <s v="LRFE767"/>
    <s v="51775518_LRFE767"/>
    <d v="2024-06-08T00:00:00"/>
    <d v="2024-06-08T00:00:00"/>
    <d v="2024-06-11T00:00:00"/>
    <n v="175786"/>
    <n v="175786"/>
    <s v="CONTRATO COMERCIAL DE PRESTACION DE SERVICIOS PROFESIONALES No.CMSSV-298"/>
    <s v="YUMBO"/>
    <s v="AMBULATORIO "/>
    <s v="OTROSI No. OTRD-2024-184"/>
    <x v="2"/>
    <s v="Devuelta"/>
    <n v="0"/>
    <n v="175786"/>
    <s v="SE DEVUELVE FACTURA AL VALIDAR LOS DATOS DELA FACTURA LOS SERVICIOS FACTURADOS NO CUADRAN CON EL VALOR REPORTADO EN LOS RIPS._x000a_AJUSTAR PARA DARLE TRAMITE ALA FACTURA._x000a_Total facturado según rips:$ 216.286_x000a_FACTURADOS$197.615_x000a_Valor Facturado servicios: El valor no coincide con el valor total de la factura._x000a_"/>
    <n v="0"/>
    <n v="0"/>
    <n v="0"/>
    <n v="0"/>
    <n v="0"/>
    <n v="0"/>
    <m/>
    <n v="0"/>
    <m/>
    <m/>
    <d v="2024-06-30T00:00:00"/>
  </r>
  <r>
    <n v="51775518"/>
    <s v="LUCY NANCY RODRIGUEZ GUERRERO"/>
    <s v="LRFE"/>
    <n v="768"/>
    <s v="LRFE768"/>
    <s v="51775518_LRFE768"/>
    <d v="2024-06-08T00:00:00"/>
    <d v="2024-06-08T00:00:00"/>
    <d v="2024-06-11T00:00:00"/>
    <n v="114772"/>
    <n v="114772"/>
    <s v="CONTRATO COMERCIAL DE PRESTACION DE SERVICIOS PROFESIONALES No.CMSSV-298"/>
    <s v="YUMBO"/>
    <s v="AMBULATORIO "/>
    <s v="OTROSI No. OTRD-2024-184"/>
    <x v="0"/>
    <s v="Finalizada"/>
    <n v="114772"/>
    <n v="0"/>
    <m/>
    <n v="114772"/>
    <n v="33360"/>
    <n v="0"/>
    <n v="0"/>
    <n v="81412"/>
    <n v="79471"/>
    <n v="1222474134"/>
    <n v="0"/>
    <m/>
    <m/>
    <d v="2024-06-30T00:00:00"/>
  </r>
  <r>
    <n v="51775518"/>
    <s v="LUCY NANCY RODRIGUEZ GUERRERO"/>
    <s v="LRFE"/>
    <n v="772"/>
    <s v="LRFE772"/>
    <s v="51775518_LRFE772"/>
    <d v="2024-07-03T00:00:00"/>
    <d v="2024-07-03T00:00:00"/>
    <d v="2024-07-03T00:00:00"/>
    <n v="600530"/>
    <n v="600530"/>
    <s v="CONTRATO COMERCIAL DE PRESTACION DE SERVICIOS PROFESIONALES No.CMSSV-298"/>
    <s v="YUMBO"/>
    <s v="AMBULATORIO "/>
    <s v="OTROSI No. OTRD-2024-184"/>
    <x v="3"/>
    <s v="Para auditoria de pertienecia"/>
    <n v="0"/>
    <n v="0"/>
    <m/>
    <n v="0"/>
    <n v="0"/>
    <n v="0"/>
    <n v="0"/>
    <n v="0"/>
    <n v="0"/>
    <m/>
    <n v="0"/>
    <m/>
    <m/>
    <d v="2024-06-30T00:00:00"/>
  </r>
  <r>
    <n v="51775518"/>
    <s v="LUCY NANCY RODRIGUEZ GUERRERO"/>
    <s v="LRFE"/>
    <n v="773"/>
    <s v="LRFE773"/>
    <s v="51775518_LRFE773"/>
    <d v="2024-07-04T00:00:00"/>
    <d v="2024-07-04T00:00:00"/>
    <d v="2024-07-04T00:00:00"/>
    <n v="250890"/>
    <n v="250890"/>
    <s v="CONTRATO COMERCIAL DE PRESTACION DE SERVICIOS PROFESIONALES No.CMSSV-298"/>
    <s v="YUMBO"/>
    <s v="AMBULATORIO "/>
    <s v="OTROSI No. OTRD-2024-184"/>
    <x v="1"/>
    <s v="Finalizada"/>
    <n v="250890"/>
    <n v="0"/>
    <m/>
    <n v="250890"/>
    <n v="0"/>
    <n v="0"/>
    <n v="0"/>
    <n v="250890"/>
    <n v="0"/>
    <m/>
    <n v="0"/>
    <m/>
    <m/>
    <d v="2024-06-30T00:00:00"/>
  </r>
  <r>
    <n v="51775518"/>
    <s v="LUCY NANCY RODRIGUEZ GUERRERO"/>
    <s v="LRFE"/>
    <n v="783"/>
    <s v="LRFE783"/>
    <s v="51775518_LRFE783"/>
    <d v="2024-07-11T00:00:00"/>
    <d v="2024-07-11T00:00:00"/>
    <d v="2024-07-11T00:00:00"/>
    <n v="499100"/>
    <n v="499100"/>
    <s v="CONTRATO COMERCIAL DE PRESTACION DE SERVICIOS PROFESIONALES No.CMSSV-298"/>
    <s v="YUMBO"/>
    <s v="AMBULATORIO "/>
    <s v="OTROSI No. OTRD-2024-184"/>
    <x v="1"/>
    <s v="Finalizada"/>
    <n v="562100"/>
    <n v="0"/>
    <m/>
    <n v="562100"/>
    <n v="0"/>
    <n v="0"/>
    <n v="0"/>
    <n v="499100"/>
    <n v="0"/>
    <m/>
    <n v="0"/>
    <m/>
    <m/>
    <d v="2024-06-30T00:00:00"/>
  </r>
  <r>
    <n v="51775518"/>
    <s v="LUCY NANCY RODRIGUEZ GUERRERO"/>
    <s v="LRFE"/>
    <n v="784"/>
    <s v="LRFE784"/>
    <s v="51775518_LRFE784"/>
    <d v="2024-07-11T00:00:00"/>
    <d v="2024-07-11T00:00:00"/>
    <d v="2024-07-11T00:00:00"/>
    <n v="129086"/>
    <n v="129086"/>
    <s v="CONTRATO COMERCIAL DE PRESTACION DE SERVICIOS PROFESIONALES No.CMSSV-298"/>
    <s v="YUMBO"/>
    <s v="AMBULATORIO "/>
    <s v="OTROSI No. OTRD-2024-184"/>
    <x v="1"/>
    <s v="Finalizada"/>
    <n v="160586"/>
    <n v="0"/>
    <m/>
    <n v="160586"/>
    <n v="0"/>
    <n v="0"/>
    <n v="0"/>
    <n v="129086"/>
    <n v="0"/>
    <m/>
    <n v="0"/>
    <m/>
    <m/>
    <d v="2024-06-30T00:00:00"/>
  </r>
  <r>
    <n v="51775518"/>
    <s v="LUCY NANCY RODRIGUEZ GUERRERO"/>
    <s v="LRFE"/>
    <n v="785"/>
    <s v="LRFE785"/>
    <s v="51775518_LRFE785"/>
    <d v="2024-07-11T00:00:00"/>
    <d v="2024-07-11T00:00:00"/>
    <d v="2024-07-11T00:00:00"/>
    <n v="172854"/>
    <n v="172854"/>
    <s v="CONTRATO COMERCIAL DE PRESTACION DE SERVICIOS PROFESIONALES No.CMSSV-298"/>
    <s v="YUMBO"/>
    <s v="AMBULATORIO "/>
    <s v="OTROSI No. OTRD-2024-184"/>
    <x v="1"/>
    <s v="Finalizada"/>
    <n v="172854"/>
    <n v="0"/>
    <m/>
    <n v="172854"/>
    <n v="0"/>
    <n v="0"/>
    <n v="0"/>
    <n v="172854"/>
    <n v="0"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5">
        <item x="2"/>
        <item x="3"/>
        <item x="1"/>
        <item x="0"/>
        <item t="default"/>
      </items>
    </pivotField>
    <pivotField showAll="0"/>
    <pivotField numFmtId="165" showAll="0"/>
    <pivotField numFmtId="165" showAll="0"/>
    <pivotField showAll="0"/>
    <pivotField numFmtId="165" showAll="0"/>
    <pivotField dataField="1"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5"/>
    <dataField name="Valor glosa aceptada " fld="21" baseField="0" baseItem="0" numFmtId="165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5" type="button" dataOnly="0" labelOnly="1" outline="0" axis="axisRow" fieldPosition="0"/>
    </format>
    <format dxfId="9">
      <pivotArea dataOnly="0" labelOnly="1" fieldPosition="0">
        <references count="1">
          <reference field="15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>
      <selection activeCell="B5" sqref="B5"/>
    </sheetView>
  </sheetViews>
  <sheetFormatPr baseColWidth="10" defaultRowHeight="14.5" x14ac:dyDescent="0.35"/>
  <cols>
    <col min="2" max="2" width="13.26953125" customWidth="1"/>
    <col min="3" max="3" width="9" customWidth="1"/>
    <col min="4" max="4" width="8.81640625" customWidth="1"/>
    <col min="5" max="5" width="12.269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1" max="12" width="15.1796875" customWidth="1"/>
  </cols>
  <sheetData>
    <row r="1" spans="1:12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48" customHeight="1" x14ac:dyDescent="0.35">
      <c r="A2" s="3" t="s">
        <v>12</v>
      </c>
      <c r="B2" s="4" t="s">
        <v>13</v>
      </c>
      <c r="C2" s="3" t="s">
        <v>14</v>
      </c>
      <c r="D2" s="3">
        <v>721</v>
      </c>
      <c r="E2" s="5">
        <v>45394</v>
      </c>
      <c r="F2" s="5">
        <v>45394</v>
      </c>
      <c r="G2" s="3">
        <v>872292</v>
      </c>
      <c r="H2" s="3">
        <v>66900</v>
      </c>
      <c r="I2" s="6" t="s">
        <v>15</v>
      </c>
      <c r="J2" s="7" t="s">
        <v>16</v>
      </c>
      <c r="K2" s="6" t="s">
        <v>17</v>
      </c>
      <c r="L2" s="8" t="s">
        <v>18</v>
      </c>
    </row>
    <row r="3" spans="1:12" ht="49.5" customHeight="1" x14ac:dyDescent="0.35">
      <c r="A3" s="3" t="s">
        <v>12</v>
      </c>
      <c r="B3" s="4" t="s">
        <v>13</v>
      </c>
      <c r="C3" s="3" t="s">
        <v>14</v>
      </c>
      <c r="D3" s="3">
        <v>722</v>
      </c>
      <c r="E3" s="5">
        <v>45401</v>
      </c>
      <c r="F3" s="5">
        <v>45401</v>
      </c>
      <c r="G3" s="3">
        <v>187320</v>
      </c>
      <c r="H3" s="3">
        <v>187320</v>
      </c>
      <c r="I3" s="6" t="s">
        <v>15</v>
      </c>
      <c r="J3" s="7" t="s">
        <v>16</v>
      </c>
      <c r="K3" s="6" t="s">
        <v>17</v>
      </c>
      <c r="L3" s="8" t="s">
        <v>18</v>
      </c>
    </row>
    <row r="4" spans="1:12" ht="39" customHeight="1" x14ac:dyDescent="0.35">
      <c r="A4" s="3" t="s">
        <v>12</v>
      </c>
      <c r="B4" s="4" t="s">
        <v>13</v>
      </c>
      <c r="C4" s="3" t="s">
        <v>14</v>
      </c>
      <c r="D4" s="3">
        <v>736</v>
      </c>
      <c r="E4" s="5">
        <v>45411</v>
      </c>
      <c r="F4" s="5">
        <v>45411</v>
      </c>
      <c r="G4" s="3">
        <v>516000</v>
      </c>
      <c r="H4" s="3">
        <v>516000</v>
      </c>
      <c r="I4" s="6" t="s">
        <v>15</v>
      </c>
      <c r="J4" s="7" t="s">
        <v>16</v>
      </c>
      <c r="K4" s="6" t="s">
        <v>17</v>
      </c>
      <c r="L4" s="8" t="s">
        <v>18</v>
      </c>
    </row>
    <row r="5" spans="1:12" ht="54.75" customHeight="1" x14ac:dyDescent="0.35">
      <c r="A5" s="3" t="s">
        <v>12</v>
      </c>
      <c r="B5" s="4" t="s">
        <v>13</v>
      </c>
      <c r="C5" s="3" t="s">
        <v>14</v>
      </c>
      <c r="D5" s="3">
        <v>740</v>
      </c>
      <c r="E5" s="5">
        <v>45414</v>
      </c>
      <c r="F5" s="5">
        <v>45414</v>
      </c>
      <c r="G5" s="3">
        <v>43708</v>
      </c>
      <c r="H5" s="3">
        <v>43708</v>
      </c>
      <c r="I5" s="6" t="s">
        <v>15</v>
      </c>
      <c r="J5" s="7" t="s">
        <v>16</v>
      </c>
      <c r="K5" s="6" t="s">
        <v>17</v>
      </c>
      <c r="L5" s="8" t="s">
        <v>18</v>
      </c>
    </row>
    <row r="6" spans="1:12" ht="51.75" customHeight="1" x14ac:dyDescent="0.35">
      <c r="A6" s="3" t="s">
        <v>12</v>
      </c>
      <c r="B6" s="4" t="s">
        <v>13</v>
      </c>
      <c r="C6" s="3" t="s">
        <v>14</v>
      </c>
      <c r="D6" s="3">
        <v>751</v>
      </c>
      <c r="E6" s="5">
        <v>45436</v>
      </c>
      <c r="F6" s="5">
        <v>45436</v>
      </c>
      <c r="G6" s="3">
        <v>187320</v>
      </c>
      <c r="H6" s="3">
        <v>187320</v>
      </c>
      <c r="I6" s="6" t="s">
        <v>15</v>
      </c>
      <c r="J6" s="7" t="s">
        <v>16</v>
      </c>
      <c r="K6" s="6" t="s">
        <v>17</v>
      </c>
      <c r="L6" s="8" t="s">
        <v>18</v>
      </c>
    </row>
    <row r="7" spans="1:12" ht="52.5" customHeight="1" x14ac:dyDescent="0.35">
      <c r="A7" s="3" t="s">
        <v>12</v>
      </c>
      <c r="B7" s="4" t="s">
        <v>13</v>
      </c>
      <c r="C7" s="3" t="s">
        <v>14</v>
      </c>
      <c r="D7" s="3">
        <v>752</v>
      </c>
      <c r="E7" s="5">
        <v>45437</v>
      </c>
      <c r="F7" s="5">
        <v>45437</v>
      </c>
      <c r="G7" s="3">
        <v>79174</v>
      </c>
      <c r="H7" s="3">
        <v>79174</v>
      </c>
      <c r="I7" s="6" t="s">
        <v>15</v>
      </c>
      <c r="J7" s="7" t="s">
        <v>16</v>
      </c>
      <c r="K7" s="6" t="s">
        <v>17</v>
      </c>
      <c r="L7" s="8" t="s">
        <v>18</v>
      </c>
    </row>
    <row r="8" spans="1:12" ht="52.5" customHeight="1" x14ac:dyDescent="0.35">
      <c r="A8" s="3" t="s">
        <v>12</v>
      </c>
      <c r="B8" s="4" t="s">
        <v>13</v>
      </c>
      <c r="C8" s="3" t="s">
        <v>14</v>
      </c>
      <c r="D8" s="3">
        <v>760</v>
      </c>
      <c r="E8" s="5">
        <v>45443</v>
      </c>
      <c r="F8" s="5">
        <v>45413</v>
      </c>
      <c r="G8" s="3">
        <v>647580</v>
      </c>
      <c r="H8" s="3">
        <v>647580</v>
      </c>
      <c r="I8" s="6" t="s">
        <v>15</v>
      </c>
      <c r="J8" s="7" t="s">
        <v>16</v>
      </c>
      <c r="K8" s="6" t="s">
        <v>17</v>
      </c>
      <c r="L8" s="8" t="s">
        <v>18</v>
      </c>
    </row>
    <row r="9" spans="1:12" ht="60" customHeight="1" x14ac:dyDescent="0.35">
      <c r="A9" s="3" t="s">
        <v>12</v>
      </c>
      <c r="B9" s="4" t="s">
        <v>13</v>
      </c>
      <c r="C9" s="3" t="s">
        <v>14</v>
      </c>
      <c r="D9" s="3">
        <v>761</v>
      </c>
      <c r="E9" s="5">
        <v>45443</v>
      </c>
      <c r="F9" s="5">
        <v>45443</v>
      </c>
      <c r="G9" s="3">
        <v>301806</v>
      </c>
      <c r="H9" s="3">
        <v>301806</v>
      </c>
      <c r="I9" s="6" t="s">
        <v>15</v>
      </c>
      <c r="J9" s="7" t="s">
        <v>16</v>
      </c>
      <c r="K9" s="6" t="s">
        <v>17</v>
      </c>
      <c r="L9" s="8" t="s">
        <v>18</v>
      </c>
    </row>
    <row r="10" spans="1:12" ht="54" customHeight="1" x14ac:dyDescent="0.35">
      <c r="A10" s="3" t="s">
        <v>12</v>
      </c>
      <c r="B10" s="4" t="s">
        <v>13</v>
      </c>
      <c r="C10" s="3" t="s">
        <v>14</v>
      </c>
      <c r="D10" s="3">
        <v>762</v>
      </c>
      <c r="E10" s="5">
        <v>45447</v>
      </c>
      <c r="F10" s="5">
        <v>45447</v>
      </c>
      <c r="G10" s="3">
        <v>89500</v>
      </c>
      <c r="H10" s="3">
        <v>89500</v>
      </c>
      <c r="I10" s="6" t="s">
        <v>15</v>
      </c>
      <c r="J10" s="7" t="s">
        <v>16</v>
      </c>
      <c r="K10" s="6" t="s">
        <v>17</v>
      </c>
      <c r="L10" s="8" t="s">
        <v>18</v>
      </c>
    </row>
    <row r="11" spans="1:12" ht="72" customHeight="1" x14ac:dyDescent="0.35">
      <c r="A11" s="3" t="s">
        <v>12</v>
      </c>
      <c r="B11" s="4" t="s">
        <v>13</v>
      </c>
      <c r="C11" s="3" t="s">
        <v>14</v>
      </c>
      <c r="D11" s="3">
        <v>763</v>
      </c>
      <c r="E11" s="5">
        <v>45447</v>
      </c>
      <c r="F11" s="5">
        <v>45447</v>
      </c>
      <c r="G11" s="3">
        <v>62444</v>
      </c>
      <c r="H11" s="3">
        <v>62444</v>
      </c>
      <c r="I11" s="6" t="s">
        <v>15</v>
      </c>
      <c r="J11" s="7" t="s">
        <v>16</v>
      </c>
      <c r="K11" s="6" t="s">
        <v>17</v>
      </c>
      <c r="L11" s="8" t="s">
        <v>18</v>
      </c>
    </row>
    <row r="12" spans="1:12" ht="75.75" customHeight="1" x14ac:dyDescent="0.35">
      <c r="A12" s="3" t="s">
        <v>12</v>
      </c>
      <c r="B12" s="4" t="s">
        <v>13</v>
      </c>
      <c r="C12" s="3" t="s">
        <v>14</v>
      </c>
      <c r="D12" s="3">
        <v>764</v>
      </c>
      <c r="E12" s="5">
        <v>45448</v>
      </c>
      <c r="F12" s="5">
        <v>45448</v>
      </c>
      <c r="G12" s="9">
        <v>417480</v>
      </c>
      <c r="H12" s="3">
        <v>417480</v>
      </c>
      <c r="I12" s="6" t="s">
        <v>15</v>
      </c>
      <c r="J12" s="7" t="s">
        <v>16</v>
      </c>
      <c r="K12" s="6" t="s">
        <v>17</v>
      </c>
      <c r="L12" s="8" t="s">
        <v>18</v>
      </c>
    </row>
    <row r="13" spans="1:12" ht="66.75" customHeight="1" x14ac:dyDescent="0.35">
      <c r="A13" s="3" t="s">
        <v>12</v>
      </c>
      <c r="B13" s="4" t="s">
        <v>13</v>
      </c>
      <c r="C13" s="3" t="s">
        <v>14</v>
      </c>
      <c r="D13" s="3">
        <v>765</v>
      </c>
      <c r="E13" s="5">
        <v>45449</v>
      </c>
      <c r="F13" s="5">
        <v>45449</v>
      </c>
      <c r="G13" s="9">
        <v>227460</v>
      </c>
      <c r="H13" s="3">
        <v>227460</v>
      </c>
      <c r="I13" s="6" t="s">
        <v>15</v>
      </c>
      <c r="J13" s="7" t="s">
        <v>16</v>
      </c>
      <c r="K13" s="6" t="s">
        <v>17</v>
      </c>
      <c r="L13" s="8" t="s">
        <v>18</v>
      </c>
    </row>
    <row r="14" spans="1:12" ht="65.25" customHeight="1" x14ac:dyDescent="0.35">
      <c r="A14" s="3" t="s">
        <v>12</v>
      </c>
      <c r="B14" s="4" t="s">
        <v>13</v>
      </c>
      <c r="C14" s="3" t="s">
        <v>14</v>
      </c>
      <c r="D14" s="3">
        <v>766</v>
      </c>
      <c r="E14" s="5">
        <v>45450</v>
      </c>
      <c r="F14" s="5">
        <v>45450</v>
      </c>
      <c r="G14" s="3">
        <v>307150</v>
      </c>
      <c r="H14" s="3">
        <v>307150</v>
      </c>
      <c r="I14" s="6" t="s">
        <v>15</v>
      </c>
      <c r="J14" s="7" t="s">
        <v>16</v>
      </c>
      <c r="K14" s="6" t="s">
        <v>17</v>
      </c>
      <c r="L14" s="8" t="s">
        <v>18</v>
      </c>
    </row>
    <row r="15" spans="1:12" ht="55.5" customHeight="1" x14ac:dyDescent="0.35">
      <c r="A15" s="3" t="s">
        <v>12</v>
      </c>
      <c r="B15" s="4" t="s">
        <v>13</v>
      </c>
      <c r="C15" s="3" t="s">
        <v>14</v>
      </c>
      <c r="D15" s="3">
        <v>767</v>
      </c>
      <c r="E15" s="5">
        <v>45451</v>
      </c>
      <c r="F15" s="5">
        <v>45451</v>
      </c>
      <c r="G15" s="3">
        <v>175786</v>
      </c>
      <c r="H15" s="3">
        <v>175786</v>
      </c>
      <c r="I15" s="6" t="s">
        <v>15</v>
      </c>
      <c r="J15" s="7" t="s">
        <v>16</v>
      </c>
      <c r="K15" s="6" t="s">
        <v>17</v>
      </c>
      <c r="L15" s="8" t="s">
        <v>18</v>
      </c>
    </row>
    <row r="16" spans="1:12" ht="52.5" customHeight="1" x14ac:dyDescent="0.35">
      <c r="A16" s="3" t="s">
        <v>12</v>
      </c>
      <c r="B16" s="4" t="s">
        <v>13</v>
      </c>
      <c r="C16" s="3" t="s">
        <v>14</v>
      </c>
      <c r="D16" s="3">
        <v>768</v>
      </c>
      <c r="E16" s="5">
        <v>45451</v>
      </c>
      <c r="F16" s="5">
        <v>45451</v>
      </c>
      <c r="G16" s="9">
        <v>114772</v>
      </c>
      <c r="H16" s="3">
        <v>114772</v>
      </c>
      <c r="I16" s="6" t="s">
        <v>15</v>
      </c>
      <c r="J16" s="7" t="s">
        <v>16</v>
      </c>
      <c r="K16" s="6" t="s">
        <v>17</v>
      </c>
      <c r="L16" s="8" t="s">
        <v>18</v>
      </c>
    </row>
    <row r="17" spans="1:12" ht="55.5" customHeight="1" x14ac:dyDescent="0.35">
      <c r="A17" s="3" t="s">
        <v>12</v>
      </c>
      <c r="B17" s="4" t="s">
        <v>13</v>
      </c>
      <c r="C17" s="3" t="s">
        <v>14</v>
      </c>
      <c r="D17" s="3">
        <v>772</v>
      </c>
      <c r="E17" s="5">
        <v>45476</v>
      </c>
      <c r="F17" s="5">
        <v>45476</v>
      </c>
      <c r="G17" s="3">
        <v>600530</v>
      </c>
      <c r="H17" s="3">
        <v>600530</v>
      </c>
      <c r="I17" s="6" t="s">
        <v>15</v>
      </c>
      <c r="J17" s="7" t="s">
        <v>16</v>
      </c>
      <c r="K17" s="6" t="s">
        <v>17</v>
      </c>
      <c r="L17" s="8" t="s">
        <v>18</v>
      </c>
    </row>
    <row r="18" spans="1:12" ht="64.5" customHeight="1" x14ac:dyDescent="0.35">
      <c r="A18" s="3" t="s">
        <v>12</v>
      </c>
      <c r="B18" s="4" t="s">
        <v>13</v>
      </c>
      <c r="C18" s="3" t="s">
        <v>14</v>
      </c>
      <c r="D18" s="3">
        <v>773</v>
      </c>
      <c r="E18" s="5">
        <v>45477</v>
      </c>
      <c r="F18" s="5">
        <v>45477</v>
      </c>
      <c r="G18" s="9">
        <v>250890</v>
      </c>
      <c r="H18" s="3">
        <v>250890</v>
      </c>
      <c r="I18" s="6" t="s">
        <v>15</v>
      </c>
      <c r="J18" s="7" t="s">
        <v>16</v>
      </c>
      <c r="K18" s="6" t="s">
        <v>17</v>
      </c>
      <c r="L18" s="8" t="s">
        <v>18</v>
      </c>
    </row>
    <row r="19" spans="1:12" ht="76.5" customHeight="1" x14ac:dyDescent="0.35">
      <c r="A19" s="3" t="s">
        <v>12</v>
      </c>
      <c r="B19" s="4" t="s">
        <v>13</v>
      </c>
      <c r="C19" s="3" t="s">
        <v>14</v>
      </c>
      <c r="D19" s="3">
        <v>783</v>
      </c>
      <c r="E19" s="5">
        <v>45484</v>
      </c>
      <c r="F19" s="5">
        <v>45484</v>
      </c>
      <c r="G19" s="3">
        <v>499100</v>
      </c>
      <c r="H19" s="3">
        <v>499100</v>
      </c>
      <c r="I19" s="6" t="s">
        <v>15</v>
      </c>
      <c r="J19" s="7" t="s">
        <v>16</v>
      </c>
      <c r="K19" s="6" t="s">
        <v>17</v>
      </c>
      <c r="L19" s="8" t="s">
        <v>18</v>
      </c>
    </row>
    <row r="20" spans="1:12" ht="60" customHeight="1" x14ac:dyDescent="0.35">
      <c r="A20" s="3" t="s">
        <v>12</v>
      </c>
      <c r="B20" s="4" t="s">
        <v>13</v>
      </c>
      <c r="C20" s="3" t="s">
        <v>14</v>
      </c>
      <c r="D20" s="3">
        <v>784</v>
      </c>
      <c r="E20" s="5">
        <v>45484</v>
      </c>
      <c r="F20" s="5">
        <v>45484</v>
      </c>
      <c r="G20" s="3">
        <v>129086</v>
      </c>
      <c r="H20" s="3">
        <v>129086</v>
      </c>
      <c r="I20" s="6" t="s">
        <v>15</v>
      </c>
      <c r="J20" s="7" t="s">
        <v>16</v>
      </c>
      <c r="K20" s="6" t="s">
        <v>17</v>
      </c>
      <c r="L20" s="8" t="s">
        <v>18</v>
      </c>
    </row>
    <row r="21" spans="1:12" ht="77.25" customHeight="1" x14ac:dyDescent="0.35">
      <c r="A21" s="3" t="s">
        <v>12</v>
      </c>
      <c r="B21" s="4" t="s">
        <v>13</v>
      </c>
      <c r="C21" s="3" t="s">
        <v>14</v>
      </c>
      <c r="D21" s="3">
        <v>785</v>
      </c>
      <c r="E21" s="5">
        <v>45484</v>
      </c>
      <c r="F21" s="5">
        <v>45484</v>
      </c>
      <c r="G21" s="10">
        <v>172854</v>
      </c>
      <c r="H21" s="3">
        <v>172854</v>
      </c>
      <c r="I21" s="6" t="s">
        <v>15</v>
      </c>
      <c r="J21" s="7" t="s">
        <v>16</v>
      </c>
      <c r="K21" s="6" t="s">
        <v>17</v>
      </c>
      <c r="L21" s="8" t="s">
        <v>18</v>
      </c>
    </row>
    <row r="22" spans="1:12" ht="66.75" customHeight="1" x14ac:dyDescent="0.35">
      <c r="H22">
        <f>SUM(H2:H21)</f>
        <v>5076860</v>
      </c>
    </row>
    <row r="23" spans="1:12" ht="49.5" customHeight="1" x14ac:dyDescent="0.35"/>
    <row r="24" spans="1:12" ht="50.25" customHeight="1" x14ac:dyDescent="0.35"/>
    <row r="25" spans="1:12" ht="57" customHeight="1" x14ac:dyDescent="0.35"/>
    <row r="26" spans="1:12" ht="58.5" customHeight="1" x14ac:dyDescent="0.35"/>
    <row r="27" spans="1:12" ht="63" customHeight="1" x14ac:dyDescent="0.35"/>
    <row r="28" spans="1:12" ht="72" customHeight="1" x14ac:dyDescent="0.35"/>
    <row r="29" spans="1:12" ht="75" customHeight="1" x14ac:dyDescent="0.3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1" max="1" width="70.453125" bestFit="1" customWidth="1"/>
    <col min="2" max="2" width="13.26953125" bestFit="1" customWidth="1"/>
    <col min="3" max="3" width="12.7265625" style="22" bestFit="1" customWidth="1"/>
    <col min="4" max="4" width="20.81640625" style="22" bestFit="1" customWidth="1"/>
  </cols>
  <sheetData>
    <row r="2" spans="1:4" ht="15" thickBot="1" x14ac:dyDescent="0.4"/>
    <row r="3" spans="1:4" ht="15" thickBot="1" x14ac:dyDescent="0.4">
      <c r="A3" s="32" t="s">
        <v>91</v>
      </c>
      <c r="B3" s="33" t="s">
        <v>88</v>
      </c>
      <c r="C3" s="34" t="s">
        <v>89</v>
      </c>
      <c r="D3" s="35" t="s">
        <v>90</v>
      </c>
    </row>
    <row r="4" spans="1:4" x14ac:dyDescent="0.35">
      <c r="A4" s="29" t="s">
        <v>83</v>
      </c>
      <c r="B4" s="30">
        <v>1</v>
      </c>
      <c r="C4" s="31">
        <v>175786</v>
      </c>
      <c r="D4" s="28">
        <v>0</v>
      </c>
    </row>
    <row r="5" spans="1:4" x14ac:dyDescent="0.35">
      <c r="A5" s="29" t="s">
        <v>84</v>
      </c>
      <c r="B5" s="30">
        <v>1</v>
      </c>
      <c r="C5" s="31">
        <v>600530</v>
      </c>
      <c r="D5" s="28">
        <v>0</v>
      </c>
    </row>
    <row r="6" spans="1:4" x14ac:dyDescent="0.35">
      <c r="A6" s="29" t="s">
        <v>85</v>
      </c>
      <c r="B6" s="30">
        <v>14</v>
      </c>
      <c r="C6" s="31">
        <v>3704092</v>
      </c>
      <c r="D6" s="28">
        <v>0</v>
      </c>
    </row>
    <row r="7" spans="1:4" ht="15" thickBot="1" x14ac:dyDescent="0.4">
      <c r="A7" s="29" t="s">
        <v>86</v>
      </c>
      <c r="B7" s="30">
        <v>4</v>
      </c>
      <c r="C7" s="31">
        <v>596452</v>
      </c>
      <c r="D7" s="28">
        <v>73500</v>
      </c>
    </row>
    <row r="8" spans="1:4" ht="15" thickBot="1" x14ac:dyDescent="0.4">
      <c r="A8" s="36" t="s">
        <v>87</v>
      </c>
      <c r="B8" s="37">
        <v>20</v>
      </c>
      <c r="C8" s="34">
        <v>5076860</v>
      </c>
      <c r="D8" s="35">
        <v>73500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E29"/>
  <sheetViews>
    <sheetView showGridLines="0" topLeftCell="A7" zoomScale="80" zoomScaleNormal="80" workbookViewId="0">
      <selection activeCell="L10" sqref="L10"/>
    </sheetView>
  </sheetViews>
  <sheetFormatPr baseColWidth="10" defaultRowHeight="14.5" x14ac:dyDescent="0.35"/>
  <cols>
    <col min="1" max="1" width="10.90625" style="12"/>
    <col min="2" max="2" width="24.1796875" style="12" customWidth="1"/>
    <col min="3" max="3" width="9" style="12" customWidth="1"/>
    <col min="4" max="4" width="8.81640625" style="12" customWidth="1"/>
    <col min="5" max="5" width="9.26953125" style="12" customWidth="1"/>
    <col min="6" max="6" width="19.7265625" style="12" customWidth="1"/>
    <col min="7" max="7" width="12.26953125" style="12" customWidth="1"/>
    <col min="8" max="9" width="14.7265625" style="12" customWidth="1"/>
    <col min="10" max="10" width="9.26953125" style="22" customWidth="1"/>
    <col min="11" max="11" width="10.6328125" style="22" bestFit="1" customWidth="1"/>
    <col min="12" max="12" width="15.7265625" style="12" bestFit="1" customWidth="1"/>
    <col min="13" max="13" width="10.90625" style="12"/>
    <col min="14" max="15" width="15.1796875" style="12" customWidth="1"/>
    <col min="16" max="16" width="19.90625" style="12" customWidth="1"/>
    <col min="17" max="17" width="10.90625" style="12"/>
    <col min="18" max="18" width="12.7265625" style="12" bestFit="1" customWidth="1"/>
    <col min="19" max="19" width="11" style="12" bestFit="1" customWidth="1"/>
    <col min="20" max="20" width="13.81640625" style="12" customWidth="1"/>
    <col min="21" max="21" width="12.7265625" style="12" bestFit="1" customWidth="1"/>
    <col min="22" max="24" width="11" style="12" bestFit="1" customWidth="1"/>
    <col min="25" max="25" width="11.08984375" style="12" bestFit="1" customWidth="1"/>
    <col min="26" max="26" width="10.90625" style="12"/>
    <col min="27" max="27" width="13.6328125" style="12" bestFit="1" customWidth="1"/>
    <col min="28" max="28" width="17.26953125" style="12" customWidth="1"/>
    <col min="29" max="29" width="14.453125" style="12" customWidth="1"/>
    <col min="30" max="30" width="14" style="12" customWidth="1"/>
    <col min="31" max="16384" width="10.90625" style="12"/>
  </cols>
  <sheetData>
    <row r="1" spans="1:31" x14ac:dyDescent="0.35">
      <c r="K1" s="23">
        <f>SUBTOTAL(9,K3:K22)</f>
        <v>2029808</v>
      </c>
      <c r="R1" s="23">
        <f t="shared" ref="R1:AB1" si="0">SUBTOTAL(9,R3:R22)</f>
        <v>3465582</v>
      </c>
      <c r="S1" s="23">
        <f t="shared" si="0"/>
        <v>0</v>
      </c>
      <c r="T1" s="23"/>
      <c r="U1" s="23">
        <f t="shared" si="0"/>
        <v>3465582</v>
      </c>
      <c r="V1" s="23">
        <f t="shared" si="0"/>
        <v>26760</v>
      </c>
      <c r="W1" s="23">
        <f t="shared" si="0"/>
        <v>0</v>
      </c>
      <c r="X1" s="23">
        <f t="shared" si="0"/>
        <v>0</v>
      </c>
      <c r="Y1" s="23">
        <f t="shared" si="0"/>
        <v>2808440</v>
      </c>
      <c r="Z1" s="23">
        <f t="shared" si="0"/>
        <v>2003048</v>
      </c>
      <c r="AB1" s="23">
        <f t="shared" si="0"/>
        <v>805392</v>
      </c>
    </row>
    <row r="2" spans="1:31" s="2" customFormat="1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19</v>
      </c>
      <c r="F2" s="15" t="s">
        <v>20</v>
      </c>
      <c r="G2" s="1" t="s">
        <v>4</v>
      </c>
      <c r="H2" s="1" t="s">
        <v>5</v>
      </c>
      <c r="I2" s="16" t="s">
        <v>61</v>
      </c>
      <c r="J2" s="17" t="s">
        <v>6</v>
      </c>
      <c r="K2" s="18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24" t="s">
        <v>62</v>
      </c>
      <c r="Q2" s="1" t="s">
        <v>63</v>
      </c>
      <c r="R2" s="25" t="s">
        <v>67</v>
      </c>
      <c r="S2" s="27" t="s">
        <v>68</v>
      </c>
      <c r="T2" s="27" t="s">
        <v>81</v>
      </c>
      <c r="U2" s="25" t="s">
        <v>69</v>
      </c>
      <c r="V2" s="25" t="s">
        <v>70</v>
      </c>
      <c r="W2" s="25" t="s">
        <v>71</v>
      </c>
      <c r="X2" s="25" t="s">
        <v>72</v>
      </c>
      <c r="Y2" s="25" t="s">
        <v>73</v>
      </c>
      <c r="Z2" s="24" t="s">
        <v>74</v>
      </c>
      <c r="AA2" s="24" t="s">
        <v>75</v>
      </c>
      <c r="AB2" s="26" t="s">
        <v>76</v>
      </c>
      <c r="AC2" s="26" t="s">
        <v>77</v>
      </c>
      <c r="AD2" s="26" t="s">
        <v>78</v>
      </c>
      <c r="AE2" s="1" t="s">
        <v>79</v>
      </c>
    </row>
    <row r="3" spans="1:31" s="14" customFormat="1" ht="48" customHeight="1" x14ac:dyDescent="0.35">
      <c r="A3" s="11">
        <v>51775518</v>
      </c>
      <c r="B3" s="11" t="s">
        <v>13</v>
      </c>
      <c r="C3" s="11" t="s">
        <v>14</v>
      </c>
      <c r="D3" s="11">
        <v>721</v>
      </c>
      <c r="E3" s="11" t="s">
        <v>21</v>
      </c>
      <c r="F3" s="11" t="s">
        <v>22</v>
      </c>
      <c r="G3" s="13">
        <v>45394</v>
      </c>
      <c r="H3" s="13">
        <v>45394</v>
      </c>
      <c r="I3" s="13">
        <v>45414</v>
      </c>
      <c r="J3" s="19">
        <v>872292</v>
      </c>
      <c r="K3" s="19">
        <v>66900</v>
      </c>
      <c r="L3" s="6" t="s">
        <v>15</v>
      </c>
      <c r="M3" s="8" t="s">
        <v>16</v>
      </c>
      <c r="N3" s="6" t="s">
        <v>17</v>
      </c>
      <c r="O3" s="8" t="s">
        <v>18</v>
      </c>
      <c r="P3" s="11" t="s">
        <v>86</v>
      </c>
      <c r="Q3" s="11" t="s">
        <v>64</v>
      </c>
      <c r="R3" s="19">
        <v>1055992</v>
      </c>
      <c r="S3" s="19">
        <v>0</v>
      </c>
      <c r="T3" s="19"/>
      <c r="U3" s="19">
        <v>1055992</v>
      </c>
      <c r="V3" s="19">
        <v>13380</v>
      </c>
      <c r="W3" s="19">
        <v>0</v>
      </c>
      <c r="X3" s="19">
        <v>0</v>
      </c>
      <c r="Y3" s="19">
        <v>858912</v>
      </c>
      <c r="Z3" s="19">
        <v>53520</v>
      </c>
      <c r="AA3" s="11">
        <v>1222463985</v>
      </c>
      <c r="AB3" s="19">
        <v>805392</v>
      </c>
      <c r="AC3" s="11">
        <v>2201520885</v>
      </c>
      <c r="AD3" s="11" t="s">
        <v>80</v>
      </c>
      <c r="AE3" s="13">
        <v>45473</v>
      </c>
    </row>
    <row r="4" spans="1:31" s="14" customFormat="1" ht="49.5" customHeight="1" x14ac:dyDescent="0.35">
      <c r="A4" s="11">
        <v>51775518</v>
      </c>
      <c r="B4" s="11" t="s">
        <v>13</v>
      </c>
      <c r="C4" s="11" t="s">
        <v>14</v>
      </c>
      <c r="D4" s="11">
        <v>722</v>
      </c>
      <c r="E4" s="11" t="s">
        <v>23</v>
      </c>
      <c r="F4" s="11" t="s">
        <v>24</v>
      </c>
      <c r="G4" s="13">
        <v>45401</v>
      </c>
      <c r="H4" s="13">
        <v>45401</v>
      </c>
      <c r="I4" s="13">
        <v>45414</v>
      </c>
      <c r="J4" s="19">
        <v>187320</v>
      </c>
      <c r="K4" s="19">
        <v>187320</v>
      </c>
      <c r="L4" s="6" t="s">
        <v>15</v>
      </c>
      <c r="M4" s="8" t="s">
        <v>16</v>
      </c>
      <c r="N4" s="6" t="s">
        <v>17</v>
      </c>
      <c r="O4" s="8" t="s">
        <v>18</v>
      </c>
      <c r="P4" s="11" t="s">
        <v>86</v>
      </c>
      <c r="Q4" s="11" t="s">
        <v>64</v>
      </c>
      <c r="R4" s="19">
        <v>187320</v>
      </c>
      <c r="S4" s="19">
        <v>0</v>
      </c>
      <c r="T4" s="19"/>
      <c r="U4" s="19">
        <v>187320</v>
      </c>
      <c r="V4" s="19">
        <v>13380</v>
      </c>
      <c r="W4" s="19">
        <v>0</v>
      </c>
      <c r="X4" s="19">
        <v>0</v>
      </c>
      <c r="Y4" s="19">
        <v>173940</v>
      </c>
      <c r="Z4" s="19">
        <v>173940</v>
      </c>
      <c r="AA4" s="11">
        <v>1222467382</v>
      </c>
      <c r="AB4" s="19">
        <v>0</v>
      </c>
      <c r="AC4" s="11"/>
      <c r="AD4" s="11"/>
      <c r="AE4" s="13">
        <v>45473</v>
      </c>
    </row>
    <row r="5" spans="1:31" s="14" customFormat="1" ht="39" customHeight="1" x14ac:dyDescent="0.35">
      <c r="A5" s="11">
        <v>51775518</v>
      </c>
      <c r="B5" s="11" t="s">
        <v>13</v>
      </c>
      <c r="C5" s="11" t="s">
        <v>14</v>
      </c>
      <c r="D5" s="11">
        <v>736</v>
      </c>
      <c r="E5" s="11" t="s">
        <v>25</v>
      </c>
      <c r="F5" s="11" t="s">
        <v>26</v>
      </c>
      <c r="G5" s="13">
        <v>45411</v>
      </c>
      <c r="H5" s="13">
        <v>45411</v>
      </c>
      <c r="I5" s="13">
        <v>45414</v>
      </c>
      <c r="J5" s="19">
        <v>516000</v>
      </c>
      <c r="K5" s="19">
        <v>516000</v>
      </c>
      <c r="L5" s="6" t="s">
        <v>15</v>
      </c>
      <c r="M5" s="8" t="s">
        <v>16</v>
      </c>
      <c r="N5" s="6" t="s">
        <v>17</v>
      </c>
      <c r="O5" s="8" t="s">
        <v>18</v>
      </c>
      <c r="P5" s="11" t="s">
        <v>85</v>
      </c>
      <c r="Q5" s="11" t="s">
        <v>64</v>
      </c>
      <c r="R5" s="19">
        <v>669000</v>
      </c>
      <c r="S5" s="19">
        <v>0</v>
      </c>
      <c r="T5" s="19"/>
      <c r="U5" s="19">
        <v>669000</v>
      </c>
      <c r="V5" s="19">
        <v>0</v>
      </c>
      <c r="W5" s="19">
        <v>0</v>
      </c>
      <c r="X5" s="19">
        <v>0</v>
      </c>
      <c r="Y5" s="19">
        <v>516000</v>
      </c>
      <c r="Z5" s="19">
        <v>516000</v>
      </c>
      <c r="AA5" s="11">
        <v>1222467376</v>
      </c>
      <c r="AB5" s="19">
        <v>0</v>
      </c>
      <c r="AC5" s="11"/>
      <c r="AD5" s="11"/>
      <c r="AE5" s="13">
        <v>45473</v>
      </c>
    </row>
    <row r="6" spans="1:31" s="14" customFormat="1" ht="54.75" customHeight="1" x14ac:dyDescent="0.35">
      <c r="A6" s="11">
        <v>51775518</v>
      </c>
      <c r="B6" s="11" t="s">
        <v>13</v>
      </c>
      <c r="C6" s="11" t="s">
        <v>14</v>
      </c>
      <c r="D6" s="11">
        <v>740</v>
      </c>
      <c r="E6" s="11" t="s">
        <v>27</v>
      </c>
      <c r="F6" s="11" t="s">
        <v>28</v>
      </c>
      <c r="G6" s="13">
        <v>45414</v>
      </c>
      <c r="H6" s="13">
        <v>45414</v>
      </c>
      <c r="I6" s="13">
        <v>45447</v>
      </c>
      <c r="J6" s="19">
        <v>43708</v>
      </c>
      <c r="K6" s="19">
        <v>43708</v>
      </c>
      <c r="L6" s="6" t="s">
        <v>15</v>
      </c>
      <c r="M6" s="8" t="s">
        <v>16</v>
      </c>
      <c r="N6" s="6" t="s">
        <v>17</v>
      </c>
      <c r="O6" s="8" t="s">
        <v>18</v>
      </c>
      <c r="P6" s="11" t="s">
        <v>85</v>
      </c>
      <c r="Q6" s="11" t="s">
        <v>64</v>
      </c>
      <c r="R6" s="19">
        <v>50190</v>
      </c>
      <c r="S6" s="19">
        <v>0</v>
      </c>
      <c r="T6" s="19"/>
      <c r="U6" s="19">
        <v>50190</v>
      </c>
      <c r="V6" s="19">
        <v>0</v>
      </c>
      <c r="W6" s="19">
        <v>0</v>
      </c>
      <c r="X6" s="19">
        <v>0</v>
      </c>
      <c r="Y6" s="19">
        <v>43708</v>
      </c>
      <c r="Z6" s="19">
        <v>43708</v>
      </c>
      <c r="AA6" s="11">
        <v>1222472182</v>
      </c>
      <c r="AB6" s="19">
        <v>0</v>
      </c>
      <c r="AC6" s="11"/>
      <c r="AD6" s="11"/>
      <c r="AE6" s="13">
        <v>45473</v>
      </c>
    </row>
    <row r="7" spans="1:31" s="14" customFormat="1" ht="51.75" customHeight="1" x14ac:dyDescent="0.35">
      <c r="A7" s="11">
        <v>51775518</v>
      </c>
      <c r="B7" s="11" t="s">
        <v>13</v>
      </c>
      <c r="C7" s="11" t="s">
        <v>14</v>
      </c>
      <c r="D7" s="11">
        <v>751</v>
      </c>
      <c r="E7" s="11" t="s">
        <v>29</v>
      </c>
      <c r="F7" s="11" t="s">
        <v>30</v>
      </c>
      <c r="G7" s="13">
        <v>45436</v>
      </c>
      <c r="H7" s="13">
        <v>45436</v>
      </c>
      <c r="I7" s="13">
        <v>45447</v>
      </c>
      <c r="J7" s="19">
        <v>187320</v>
      </c>
      <c r="K7" s="19">
        <v>187320</v>
      </c>
      <c r="L7" s="6" t="s">
        <v>15</v>
      </c>
      <c r="M7" s="8" t="s">
        <v>16</v>
      </c>
      <c r="N7" s="6" t="s">
        <v>17</v>
      </c>
      <c r="O7" s="8" t="s">
        <v>18</v>
      </c>
      <c r="P7" s="11" t="s">
        <v>85</v>
      </c>
      <c r="Q7" s="11" t="s">
        <v>64</v>
      </c>
      <c r="R7" s="19">
        <v>187320</v>
      </c>
      <c r="S7" s="19">
        <v>0</v>
      </c>
      <c r="T7" s="19"/>
      <c r="U7" s="19">
        <v>187320</v>
      </c>
      <c r="V7" s="19">
        <v>0</v>
      </c>
      <c r="W7" s="19">
        <v>0</v>
      </c>
      <c r="X7" s="19">
        <v>0</v>
      </c>
      <c r="Y7" s="19">
        <v>187320</v>
      </c>
      <c r="Z7" s="19">
        <v>187320</v>
      </c>
      <c r="AA7" s="11">
        <v>1222469017</v>
      </c>
      <c r="AB7" s="19">
        <v>0</v>
      </c>
      <c r="AC7" s="11"/>
      <c r="AD7" s="11"/>
      <c r="AE7" s="13">
        <v>45473</v>
      </c>
    </row>
    <row r="8" spans="1:31" s="14" customFormat="1" ht="52.5" customHeight="1" x14ac:dyDescent="0.35">
      <c r="A8" s="11">
        <v>51775518</v>
      </c>
      <c r="B8" s="11" t="s">
        <v>13</v>
      </c>
      <c r="C8" s="11" t="s">
        <v>14</v>
      </c>
      <c r="D8" s="11">
        <v>752</v>
      </c>
      <c r="E8" s="11" t="s">
        <v>31</v>
      </c>
      <c r="F8" s="11" t="s">
        <v>32</v>
      </c>
      <c r="G8" s="13">
        <v>45437</v>
      </c>
      <c r="H8" s="13">
        <v>45437</v>
      </c>
      <c r="I8" s="13">
        <v>45447</v>
      </c>
      <c r="J8" s="19">
        <v>79174</v>
      </c>
      <c r="K8" s="19">
        <v>79174</v>
      </c>
      <c r="L8" s="6" t="s">
        <v>15</v>
      </c>
      <c r="M8" s="8" t="s">
        <v>16</v>
      </c>
      <c r="N8" s="6" t="s">
        <v>17</v>
      </c>
      <c r="O8" s="8" t="s">
        <v>18</v>
      </c>
      <c r="P8" s="11" t="s">
        <v>85</v>
      </c>
      <c r="Q8" s="11" t="s">
        <v>64</v>
      </c>
      <c r="R8" s="19">
        <v>79174</v>
      </c>
      <c r="S8" s="19">
        <v>0</v>
      </c>
      <c r="T8" s="19"/>
      <c r="U8" s="19">
        <v>79174</v>
      </c>
      <c r="V8" s="19">
        <v>0</v>
      </c>
      <c r="W8" s="19">
        <v>0</v>
      </c>
      <c r="X8" s="19">
        <v>0</v>
      </c>
      <c r="Y8" s="19">
        <v>79174</v>
      </c>
      <c r="Z8" s="19">
        <v>79174</v>
      </c>
      <c r="AA8" s="11">
        <v>1222469012</v>
      </c>
      <c r="AB8" s="19">
        <v>0</v>
      </c>
      <c r="AC8" s="11"/>
      <c r="AD8" s="11"/>
      <c r="AE8" s="13">
        <v>45473</v>
      </c>
    </row>
    <row r="9" spans="1:31" s="14" customFormat="1" ht="52.5" customHeight="1" x14ac:dyDescent="0.35">
      <c r="A9" s="11">
        <v>51775518</v>
      </c>
      <c r="B9" s="11" t="s">
        <v>13</v>
      </c>
      <c r="C9" s="11" t="s">
        <v>14</v>
      </c>
      <c r="D9" s="11">
        <v>760</v>
      </c>
      <c r="E9" s="11" t="s">
        <v>33</v>
      </c>
      <c r="F9" s="11" t="s">
        <v>34</v>
      </c>
      <c r="G9" s="13">
        <v>45443</v>
      </c>
      <c r="H9" s="13">
        <v>45413</v>
      </c>
      <c r="I9" s="13">
        <v>45447</v>
      </c>
      <c r="J9" s="19">
        <v>647580</v>
      </c>
      <c r="K9" s="19">
        <v>647580</v>
      </c>
      <c r="L9" s="6" t="s">
        <v>15</v>
      </c>
      <c r="M9" s="8" t="s">
        <v>16</v>
      </c>
      <c r="N9" s="6" t="s">
        <v>17</v>
      </c>
      <c r="O9" s="8" t="s">
        <v>18</v>
      </c>
      <c r="P9" s="11" t="s">
        <v>85</v>
      </c>
      <c r="Q9" s="11" t="s">
        <v>64</v>
      </c>
      <c r="R9" s="19">
        <v>889780</v>
      </c>
      <c r="S9" s="19">
        <v>0</v>
      </c>
      <c r="T9" s="19"/>
      <c r="U9" s="19">
        <v>889780</v>
      </c>
      <c r="V9" s="19">
        <v>0</v>
      </c>
      <c r="W9" s="19">
        <v>0</v>
      </c>
      <c r="X9" s="19">
        <v>0</v>
      </c>
      <c r="Y9" s="19">
        <v>647580</v>
      </c>
      <c r="Z9" s="19">
        <v>647580</v>
      </c>
      <c r="AA9" s="11">
        <v>1222470637</v>
      </c>
      <c r="AB9" s="19">
        <v>0</v>
      </c>
      <c r="AC9" s="11"/>
      <c r="AD9" s="11"/>
      <c r="AE9" s="13">
        <v>45473</v>
      </c>
    </row>
    <row r="10" spans="1:31" s="14" customFormat="1" ht="60" customHeight="1" x14ac:dyDescent="0.35">
      <c r="A10" s="11">
        <v>51775518</v>
      </c>
      <c r="B10" s="11" t="s">
        <v>13</v>
      </c>
      <c r="C10" s="11" t="s">
        <v>14</v>
      </c>
      <c r="D10" s="11">
        <v>761</v>
      </c>
      <c r="E10" s="11" t="s">
        <v>35</v>
      </c>
      <c r="F10" s="11" t="s">
        <v>36</v>
      </c>
      <c r="G10" s="13">
        <v>45443</v>
      </c>
      <c r="H10" s="13">
        <v>45443</v>
      </c>
      <c r="I10" s="13">
        <v>45447</v>
      </c>
      <c r="J10" s="19">
        <v>301806</v>
      </c>
      <c r="K10" s="19">
        <v>301806</v>
      </c>
      <c r="L10" s="6" t="s">
        <v>15</v>
      </c>
      <c r="M10" s="8" t="s">
        <v>16</v>
      </c>
      <c r="N10" s="6" t="s">
        <v>17</v>
      </c>
      <c r="O10" s="8" t="s">
        <v>18</v>
      </c>
      <c r="P10" s="11" t="s">
        <v>85</v>
      </c>
      <c r="Q10" s="11" t="s">
        <v>64</v>
      </c>
      <c r="R10" s="19">
        <v>346806</v>
      </c>
      <c r="S10" s="19">
        <v>0</v>
      </c>
      <c r="T10" s="19"/>
      <c r="U10" s="19">
        <v>346806</v>
      </c>
      <c r="V10" s="19">
        <v>0</v>
      </c>
      <c r="W10" s="19">
        <v>0</v>
      </c>
      <c r="X10" s="19">
        <v>0</v>
      </c>
      <c r="Y10" s="19">
        <v>301806</v>
      </c>
      <c r="Z10" s="19">
        <v>301806</v>
      </c>
      <c r="AA10" s="11">
        <v>1222470638</v>
      </c>
      <c r="AB10" s="19">
        <v>0</v>
      </c>
      <c r="AC10" s="11"/>
      <c r="AD10" s="11"/>
      <c r="AE10" s="13">
        <v>45473</v>
      </c>
    </row>
    <row r="11" spans="1:31" s="14" customFormat="1" ht="54" hidden="1" customHeight="1" x14ac:dyDescent="0.35">
      <c r="A11" s="11">
        <v>51775518</v>
      </c>
      <c r="B11" s="11" t="s">
        <v>13</v>
      </c>
      <c r="C11" s="11" t="s">
        <v>14</v>
      </c>
      <c r="D11" s="11">
        <v>762</v>
      </c>
      <c r="E11" s="11" t="s">
        <v>37</v>
      </c>
      <c r="F11" s="11" t="s">
        <v>38</v>
      </c>
      <c r="G11" s="13">
        <v>45447</v>
      </c>
      <c r="H11" s="13">
        <v>45447</v>
      </c>
      <c r="I11" s="13">
        <v>45447</v>
      </c>
      <c r="J11" s="19">
        <v>89500</v>
      </c>
      <c r="K11" s="19">
        <v>89500</v>
      </c>
      <c r="L11" s="6" t="s">
        <v>15</v>
      </c>
      <c r="M11" s="8" t="s">
        <v>16</v>
      </c>
      <c r="N11" s="6" t="s">
        <v>17</v>
      </c>
      <c r="O11" s="8" t="s">
        <v>18</v>
      </c>
      <c r="P11" s="11" t="s">
        <v>85</v>
      </c>
      <c r="Q11" s="11" t="s">
        <v>64</v>
      </c>
      <c r="R11" s="19">
        <v>89500</v>
      </c>
      <c r="S11" s="19">
        <v>0</v>
      </c>
      <c r="T11" s="19"/>
      <c r="U11" s="19">
        <v>89500</v>
      </c>
      <c r="V11" s="19">
        <v>0</v>
      </c>
      <c r="W11" s="19">
        <v>0</v>
      </c>
      <c r="X11" s="19">
        <v>0</v>
      </c>
      <c r="Y11" s="19">
        <v>89500</v>
      </c>
      <c r="Z11" s="19">
        <v>89500</v>
      </c>
      <c r="AA11" s="11">
        <v>1222468936</v>
      </c>
      <c r="AB11" s="19">
        <v>0</v>
      </c>
      <c r="AC11" s="11"/>
      <c r="AD11" s="11"/>
      <c r="AE11" s="13">
        <v>45473</v>
      </c>
    </row>
    <row r="12" spans="1:31" s="14" customFormat="1" ht="72" hidden="1" customHeight="1" x14ac:dyDescent="0.35">
      <c r="A12" s="11">
        <v>51775518</v>
      </c>
      <c r="B12" s="11" t="s">
        <v>13</v>
      </c>
      <c r="C12" s="11" t="s">
        <v>14</v>
      </c>
      <c r="D12" s="11">
        <v>763</v>
      </c>
      <c r="E12" s="11" t="s">
        <v>39</v>
      </c>
      <c r="F12" s="11" t="s">
        <v>40</v>
      </c>
      <c r="G12" s="13">
        <v>45447</v>
      </c>
      <c r="H12" s="13">
        <v>45447</v>
      </c>
      <c r="I12" s="13">
        <v>45447</v>
      </c>
      <c r="J12" s="19">
        <v>62444</v>
      </c>
      <c r="K12" s="19">
        <v>62444</v>
      </c>
      <c r="L12" s="6" t="s">
        <v>15</v>
      </c>
      <c r="M12" s="8" t="s">
        <v>16</v>
      </c>
      <c r="N12" s="6" t="s">
        <v>17</v>
      </c>
      <c r="O12" s="8" t="s">
        <v>18</v>
      </c>
      <c r="P12" s="11" t="s">
        <v>85</v>
      </c>
      <c r="Q12" s="11" t="s">
        <v>64</v>
      </c>
      <c r="R12" s="19">
        <v>62444</v>
      </c>
      <c r="S12" s="19">
        <v>0</v>
      </c>
      <c r="T12" s="19"/>
      <c r="U12" s="19">
        <v>62444</v>
      </c>
      <c r="V12" s="19">
        <v>0</v>
      </c>
      <c r="W12" s="19">
        <v>0</v>
      </c>
      <c r="X12" s="19">
        <v>0</v>
      </c>
      <c r="Y12" s="19">
        <v>62444</v>
      </c>
      <c r="Z12" s="19">
        <v>62444</v>
      </c>
      <c r="AA12" s="11">
        <v>1222468930</v>
      </c>
      <c r="AB12" s="19">
        <v>0</v>
      </c>
      <c r="AC12" s="11"/>
      <c r="AD12" s="11"/>
      <c r="AE12" s="13">
        <v>45473</v>
      </c>
    </row>
    <row r="13" spans="1:31" s="14" customFormat="1" ht="75.75" hidden="1" customHeight="1" x14ac:dyDescent="0.35">
      <c r="A13" s="11">
        <v>51775518</v>
      </c>
      <c r="B13" s="11" t="s">
        <v>13</v>
      </c>
      <c r="C13" s="11" t="s">
        <v>14</v>
      </c>
      <c r="D13" s="11">
        <v>764</v>
      </c>
      <c r="E13" s="11" t="s">
        <v>41</v>
      </c>
      <c r="F13" s="11" t="s">
        <v>42</v>
      </c>
      <c r="G13" s="13">
        <v>45448</v>
      </c>
      <c r="H13" s="13">
        <v>45448</v>
      </c>
      <c r="I13" s="13">
        <v>45449</v>
      </c>
      <c r="J13" s="20">
        <v>417480</v>
      </c>
      <c r="K13" s="19">
        <v>417480</v>
      </c>
      <c r="L13" s="6" t="s">
        <v>15</v>
      </c>
      <c r="M13" s="8" t="s">
        <v>16</v>
      </c>
      <c r="N13" s="6" t="s">
        <v>17</v>
      </c>
      <c r="O13" s="8" t="s">
        <v>18</v>
      </c>
      <c r="P13" s="11" t="s">
        <v>85</v>
      </c>
      <c r="Q13" s="11" t="s">
        <v>64</v>
      </c>
      <c r="R13" s="19">
        <v>615480</v>
      </c>
      <c r="S13" s="19">
        <v>0</v>
      </c>
      <c r="T13" s="19"/>
      <c r="U13" s="19">
        <v>615480</v>
      </c>
      <c r="V13" s="19">
        <v>0</v>
      </c>
      <c r="W13" s="19">
        <v>0</v>
      </c>
      <c r="X13" s="19">
        <v>0</v>
      </c>
      <c r="Y13" s="19">
        <v>417480</v>
      </c>
      <c r="Z13" s="19">
        <v>0</v>
      </c>
      <c r="AA13" s="11"/>
      <c r="AB13" s="19">
        <v>0</v>
      </c>
      <c r="AC13" s="11"/>
      <c r="AD13" s="11"/>
      <c r="AE13" s="13">
        <v>45473</v>
      </c>
    </row>
    <row r="14" spans="1:31" s="14" customFormat="1" ht="66.75" hidden="1" customHeight="1" x14ac:dyDescent="0.35">
      <c r="A14" s="11">
        <v>51775518</v>
      </c>
      <c r="B14" s="11" t="s">
        <v>13</v>
      </c>
      <c r="C14" s="11" t="s">
        <v>14</v>
      </c>
      <c r="D14" s="11">
        <v>765</v>
      </c>
      <c r="E14" s="11" t="s">
        <v>43</v>
      </c>
      <c r="F14" s="11" t="s">
        <v>44</v>
      </c>
      <c r="G14" s="13">
        <v>45449</v>
      </c>
      <c r="H14" s="13">
        <v>45449</v>
      </c>
      <c r="I14" s="13">
        <v>45449</v>
      </c>
      <c r="J14" s="20">
        <v>227460</v>
      </c>
      <c r="K14" s="19">
        <v>227460</v>
      </c>
      <c r="L14" s="6" t="s">
        <v>15</v>
      </c>
      <c r="M14" s="8" t="s">
        <v>16</v>
      </c>
      <c r="N14" s="6" t="s">
        <v>17</v>
      </c>
      <c r="O14" s="8" t="s">
        <v>18</v>
      </c>
      <c r="P14" s="11" t="s">
        <v>86</v>
      </c>
      <c r="Q14" s="11" t="s">
        <v>64</v>
      </c>
      <c r="R14" s="19">
        <v>227460</v>
      </c>
      <c r="S14" s="19">
        <v>0</v>
      </c>
      <c r="T14" s="19"/>
      <c r="U14" s="19">
        <v>227460</v>
      </c>
      <c r="V14" s="19">
        <v>13380</v>
      </c>
      <c r="W14" s="19">
        <v>0</v>
      </c>
      <c r="X14" s="19">
        <v>0</v>
      </c>
      <c r="Y14" s="19">
        <v>214080</v>
      </c>
      <c r="Z14" s="19">
        <v>214080</v>
      </c>
      <c r="AA14" s="11">
        <v>1222470072</v>
      </c>
      <c r="AB14" s="19">
        <v>0</v>
      </c>
      <c r="AC14" s="11"/>
      <c r="AD14" s="11"/>
      <c r="AE14" s="13">
        <v>45473</v>
      </c>
    </row>
    <row r="15" spans="1:31" s="14" customFormat="1" ht="65.25" hidden="1" customHeight="1" x14ac:dyDescent="0.35">
      <c r="A15" s="11">
        <v>51775518</v>
      </c>
      <c r="B15" s="11" t="s">
        <v>13</v>
      </c>
      <c r="C15" s="11" t="s">
        <v>14</v>
      </c>
      <c r="D15" s="11">
        <v>766</v>
      </c>
      <c r="E15" s="11" t="s">
        <v>45</v>
      </c>
      <c r="F15" s="11" t="s">
        <v>46</v>
      </c>
      <c r="G15" s="13">
        <v>45450</v>
      </c>
      <c r="H15" s="13">
        <v>45450</v>
      </c>
      <c r="I15" s="13">
        <v>45450</v>
      </c>
      <c r="J15" s="19">
        <v>307150</v>
      </c>
      <c r="K15" s="19">
        <v>307150</v>
      </c>
      <c r="L15" s="6" t="s">
        <v>15</v>
      </c>
      <c r="M15" s="8" t="s">
        <v>16</v>
      </c>
      <c r="N15" s="6" t="s">
        <v>17</v>
      </c>
      <c r="O15" s="8" t="s">
        <v>18</v>
      </c>
      <c r="P15" s="11" t="s">
        <v>85</v>
      </c>
      <c r="Q15" s="11" t="s">
        <v>64</v>
      </c>
      <c r="R15" s="19">
        <v>361350</v>
      </c>
      <c r="S15" s="19">
        <v>0</v>
      </c>
      <c r="T15" s="19"/>
      <c r="U15" s="19">
        <v>361350</v>
      </c>
      <c r="V15" s="19">
        <v>0</v>
      </c>
      <c r="W15" s="19">
        <v>0</v>
      </c>
      <c r="X15" s="19">
        <v>0</v>
      </c>
      <c r="Y15" s="19">
        <v>307150</v>
      </c>
      <c r="Z15" s="19">
        <v>307150</v>
      </c>
      <c r="AA15" s="11">
        <v>1222472480</v>
      </c>
      <c r="AB15" s="19">
        <v>0</v>
      </c>
      <c r="AC15" s="11"/>
      <c r="AD15" s="11"/>
      <c r="AE15" s="13">
        <v>45473</v>
      </c>
    </row>
    <row r="16" spans="1:31" s="14" customFormat="1" ht="55.5" hidden="1" customHeight="1" x14ac:dyDescent="0.35">
      <c r="A16" s="11">
        <v>51775518</v>
      </c>
      <c r="B16" s="11" t="s">
        <v>13</v>
      </c>
      <c r="C16" s="11" t="s">
        <v>14</v>
      </c>
      <c r="D16" s="11">
        <v>767</v>
      </c>
      <c r="E16" s="11" t="s">
        <v>47</v>
      </c>
      <c r="F16" s="11" t="s">
        <v>48</v>
      </c>
      <c r="G16" s="13">
        <v>45451</v>
      </c>
      <c r="H16" s="13">
        <v>45451</v>
      </c>
      <c r="I16" s="13">
        <v>45454</v>
      </c>
      <c r="J16" s="19">
        <v>175786</v>
      </c>
      <c r="K16" s="19">
        <v>175786</v>
      </c>
      <c r="L16" s="6" t="s">
        <v>15</v>
      </c>
      <c r="M16" s="8" t="s">
        <v>16</v>
      </c>
      <c r="N16" s="6" t="s">
        <v>17</v>
      </c>
      <c r="O16" s="8" t="s">
        <v>18</v>
      </c>
      <c r="P16" s="11" t="s">
        <v>83</v>
      </c>
      <c r="Q16" s="11" t="s">
        <v>65</v>
      </c>
      <c r="R16" s="19">
        <v>0</v>
      </c>
      <c r="S16" s="19">
        <v>175786</v>
      </c>
      <c r="T16" s="19" t="s">
        <v>82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1"/>
      <c r="AB16" s="19">
        <v>0</v>
      </c>
      <c r="AC16" s="11"/>
      <c r="AD16" s="11"/>
      <c r="AE16" s="13">
        <v>45473</v>
      </c>
    </row>
    <row r="17" spans="1:31" s="14" customFormat="1" ht="52.5" hidden="1" customHeight="1" x14ac:dyDescent="0.35">
      <c r="A17" s="11">
        <v>51775518</v>
      </c>
      <c r="B17" s="11" t="s">
        <v>13</v>
      </c>
      <c r="C17" s="11" t="s">
        <v>14</v>
      </c>
      <c r="D17" s="11">
        <v>768</v>
      </c>
      <c r="E17" s="11" t="s">
        <v>49</v>
      </c>
      <c r="F17" s="11" t="s">
        <v>50</v>
      </c>
      <c r="G17" s="13">
        <v>45451</v>
      </c>
      <c r="H17" s="13">
        <v>45451</v>
      </c>
      <c r="I17" s="13">
        <v>45454</v>
      </c>
      <c r="J17" s="20">
        <v>114772</v>
      </c>
      <c r="K17" s="19">
        <v>114772</v>
      </c>
      <c r="L17" s="6" t="s">
        <v>15</v>
      </c>
      <c r="M17" s="8" t="s">
        <v>16</v>
      </c>
      <c r="N17" s="6" t="s">
        <v>17</v>
      </c>
      <c r="O17" s="8" t="s">
        <v>18</v>
      </c>
      <c r="P17" s="11" t="s">
        <v>86</v>
      </c>
      <c r="Q17" s="11" t="s">
        <v>64</v>
      </c>
      <c r="R17" s="19">
        <v>114772</v>
      </c>
      <c r="S17" s="19">
        <v>0</v>
      </c>
      <c r="T17" s="19"/>
      <c r="U17" s="19">
        <v>114772</v>
      </c>
      <c r="V17" s="19">
        <v>33360</v>
      </c>
      <c r="W17" s="19">
        <v>0</v>
      </c>
      <c r="X17" s="19">
        <v>0</v>
      </c>
      <c r="Y17" s="19">
        <v>81412</v>
      </c>
      <c r="Z17" s="19">
        <v>79471</v>
      </c>
      <c r="AA17" s="11">
        <v>1222474134</v>
      </c>
      <c r="AB17" s="19">
        <v>0</v>
      </c>
      <c r="AC17" s="11"/>
      <c r="AD17" s="11"/>
      <c r="AE17" s="13">
        <v>45473</v>
      </c>
    </row>
    <row r="18" spans="1:31" s="14" customFormat="1" ht="55.5" hidden="1" customHeight="1" x14ac:dyDescent="0.35">
      <c r="A18" s="11">
        <v>51775518</v>
      </c>
      <c r="B18" s="11" t="s">
        <v>13</v>
      </c>
      <c r="C18" s="11" t="s">
        <v>14</v>
      </c>
      <c r="D18" s="11">
        <v>772</v>
      </c>
      <c r="E18" s="11" t="s">
        <v>51</v>
      </c>
      <c r="F18" s="11" t="s">
        <v>52</v>
      </c>
      <c r="G18" s="13">
        <v>45476</v>
      </c>
      <c r="H18" s="13">
        <v>45476</v>
      </c>
      <c r="I18" s="13">
        <v>45476</v>
      </c>
      <c r="J18" s="19">
        <v>600530</v>
      </c>
      <c r="K18" s="19">
        <v>600530</v>
      </c>
      <c r="L18" s="6" t="s">
        <v>15</v>
      </c>
      <c r="M18" s="8" t="s">
        <v>16</v>
      </c>
      <c r="N18" s="6" t="s">
        <v>17</v>
      </c>
      <c r="O18" s="8" t="s">
        <v>18</v>
      </c>
      <c r="P18" s="11" t="s">
        <v>84</v>
      </c>
      <c r="Q18" s="11" t="s">
        <v>66</v>
      </c>
      <c r="R18" s="19">
        <v>0</v>
      </c>
      <c r="S18" s="19">
        <v>0</v>
      </c>
      <c r="T18" s="19"/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1"/>
      <c r="AB18" s="19">
        <v>0</v>
      </c>
      <c r="AC18" s="11"/>
      <c r="AD18" s="11"/>
      <c r="AE18" s="13">
        <v>45473</v>
      </c>
    </row>
    <row r="19" spans="1:31" s="14" customFormat="1" ht="64.5" hidden="1" customHeight="1" x14ac:dyDescent="0.35">
      <c r="A19" s="11">
        <v>51775518</v>
      </c>
      <c r="B19" s="11" t="s">
        <v>13</v>
      </c>
      <c r="C19" s="11" t="s">
        <v>14</v>
      </c>
      <c r="D19" s="11">
        <v>773</v>
      </c>
      <c r="E19" s="11" t="s">
        <v>53</v>
      </c>
      <c r="F19" s="11" t="s">
        <v>54</v>
      </c>
      <c r="G19" s="13">
        <v>45477</v>
      </c>
      <c r="H19" s="13">
        <v>45477</v>
      </c>
      <c r="I19" s="13">
        <v>45477</v>
      </c>
      <c r="J19" s="20">
        <v>250890</v>
      </c>
      <c r="K19" s="19">
        <v>250890</v>
      </c>
      <c r="L19" s="6" t="s">
        <v>15</v>
      </c>
      <c r="M19" s="8" t="s">
        <v>16</v>
      </c>
      <c r="N19" s="6" t="s">
        <v>17</v>
      </c>
      <c r="O19" s="8" t="s">
        <v>18</v>
      </c>
      <c r="P19" s="11" t="s">
        <v>85</v>
      </c>
      <c r="Q19" s="11" t="s">
        <v>64</v>
      </c>
      <c r="R19" s="19">
        <v>250890</v>
      </c>
      <c r="S19" s="19">
        <v>0</v>
      </c>
      <c r="T19" s="19"/>
      <c r="U19" s="19">
        <v>250890</v>
      </c>
      <c r="V19" s="19">
        <v>0</v>
      </c>
      <c r="W19" s="19">
        <v>0</v>
      </c>
      <c r="X19" s="19">
        <v>0</v>
      </c>
      <c r="Y19" s="19">
        <v>250890</v>
      </c>
      <c r="Z19" s="19">
        <v>0</v>
      </c>
      <c r="AA19" s="11"/>
      <c r="AB19" s="19">
        <v>0</v>
      </c>
      <c r="AC19" s="11"/>
      <c r="AD19" s="11"/>
      <c r="AE19" s="13">
        <v>45473</v>
      </c>
    </row>
    <row r="20" spans="1:31" s="14" customFormat="1" ht="76.5" hidden="1" customHeight="1" x14ac:dyDescent="0.35">
      <c r="A20" s="11">
        <v>51775518</v>
      </c>
      <c r="B20" s="11" t="s">
        <v>13</v>
      </c>
      <c r="C20" s="11" t="s">
        <v>14</v>
      </c>
      <c r="D20" s="11">
        <v>783</v>
      </c>
      <c r="E20" s="11" t="s">
        <v>55</v>
      </c>
      <c r="F20" s="11" t="s">
        <v>56</v>
      </c>
      <c r="G20" s="13">
        <v>45484</v>
      </c>
      <c r="H20" s="13">
        <v>45484</v>
      </c>
      <c r="I20" s="13">
        <v>45484</v>
      </c>
      <c r="J20" s="19">
        <v>499100</v>
      </c>
      <c r="K20" s="19">
        <v>499100</v>
      </c>
      <c r="L20" s="6" t="s">
        <v>15</v>
      </c>
      <c r="M20" s="8" t="s">
        <v>16</v>
      </c>
      <c r="N20" s="6" t="s">
        <v>17</v>
      </c>
      <c r="O20" s="8" t="s">
        <v>18</v>
      </c>
      <c r="P20" s="11" t="s">
        <v>85</v>
      </c>
      <c r="Q20" s="11" t="s">
        <v>64</v>
      </c>
      <c r="R20" s="19">
        <v>562100</v>
      </c>
      <c r="S20" s="19">
        <v>0</v>
      </c>
      <c r="T20" s="19"/>
      <c r="U20" s="19">
        <v>562100</v>
      </c>
      <c r="V20" s="19">
        <v>0</v>
      </c>
      <c r="W20" s="19">
        <v>0</v>
      </c>
      <c r="X20" s="19">
        <v>0</v>
      </c>
      <c r="Y20" s="19">
        <v>499100</v>
      </c>
      <c r="Z20" s="19">
        <v>0</v>
      </c>
      <c r="AA20" s="11"/>
      <c r="AB20" s="19">
        <v>0</v>
      </c>
      <c r="AC20" s="11"/>
      <c r="AD20" s="11"/>
      <c r="AE20" s="13">
        <v>45473</v>
      </c>
    </row>
    <row r="21" spans="1:31" s="14" customFormat="1" ht="60" hidden="1" customHeight="1" x14ac:dyDescent="0.35">
      <c r="A21" s="11">
        <v>51775518</v>
      </c>
      <c r="B21" s="11" t="s">
        <v>13</v>
      </c>
      <c r="C21" s="11" t="s">
        <v>14</v>
      </c>
      <c r="D21" s="11">
        <v>784</v>
      </c>
      <c r="E21" s="11" t="s">
        <v>57</v>
      </c>
      <c r="F21" s="11" t="s">
        <v>58</v>
      </c>
      <c r="G21" s="13">
        <v>45484</v>
      </c>
      <c r="H21" s="13">
        <v>45484</v>
      </c>
      <c r="I21" s="13">
        <v>45484</v>
      </c>
      <c r="J21" s="19">
        <v>129086</v>
      </c>
      <c r="K21" s="19">
        <v>129086</v>
      </c>
      <c r="L21" s="6" t="s">
        <v>15</v>
      </c>
      <c r="M21" s="8" t="s">
        <v>16</v>
      </c>
      <c r="N21" s="6" t="s">
        <v>17</v>
      </c>
      <c r="O21" s="8" t="s">
        <v>18</v>
      </c>
      <c r="P21" s="11" t="s">
        <v>85</v>
      </c>
      <c r="Q21" s="11" t="s">
        <v>64</v>
      </c>
      <c r="R21" s="19">
        <v>160586</v>
      </c>
      <c r="S21" s="19">
        <v>0</v>
      </c>
      <c r="T21" s="19"/>
      <c r="U21" s="19">
        <v>160586</v>
      </c>
      <c r="V21" s="19">
        <v>0</v>
      </c>
      <c r="W21" s="19">
        <v>0</v>
      </c>
      <c r="X21" s="19">
        <v>0</v>
      </c>
      <c r="Y21" s="19">
        <v>129086</v>
      </c>
      <c r="Z21" s="19">
        <v>0</v>
      </c>
      <c r="AA21" s="11"/>
      <c r="AB21" s="19">
        <v>0</v>
      </c>
      <c r="AC21" s="11"/>
      <c r="AD21" s="11"/>
      <c r="AE21" s="13">
        <v>45473</v>
      </c>
    </row>
    <row r="22" spans="1:31" s="14" customFormat="1" ht="77.25" hidden="1" customHeight="1" x14ac:dyDescent="0.35">
      <c r="A22" s="11">
        <v>51775518</v>
      </c>
      <c r="B22" s="11" t="s">
        <v>13</v>
      </c>
      <c r="C22" s="11" t="s">
        <v>14</v>
      </c>
      <c r="D22" s="11">
        <v>785</v>
      </c>
      <c r="E22" s="11" t="s">
        <v>59</v>
      </c>
      <c r="F22" s="11" t="s">
        <v>60</v>
      </c>
      <c r="G22" s="13">
        <v>45484</v>
      </c>
      <c r="H22" s="13">
        <v>45484</v>
      </c>
      <c r="I22" s="13">
        <v>45484</v>
      </c>
      <c r="J22" s="21">
        <v>172854</v>
      </c>
      <c r="K22" s="19">
        <v>172854</v>
      </c>
      <c r="L22" s="6" t="s">
        <v>15</v>
      </c>
      <c r="M22" s="8" t="s">
        <v>16</v>
      </c>
      <c r="N22" s="6" t="s">
        <v>17</v>
      </c>
      <c r="O22" s="8" t="s">
        <v>18</v>
      </c>
      <c r="P22" s="11" t="s">
        <v>85</v>
      </c>
      <c r="Q22" s="11" t="s">
        <v>64</v>
      </c>
      <c r="R22" s="19">
        <v>172854</v>
      </c>
      <c r="S22" s="19">
        <v>0</v>
      </c>
      <c r="T22" s="19"/>
      <c r="U22" s="19">
        <v>172854</v>
      </c>
      <c r="V22" s="19">
        <v>0</v>
      </c>
      <c r="W22" s="19">
        <v>0</v>
      </c>
      <c r="X22" s="19">
        <v>0</v>
      </c>
      <c r="Y22" s="19">
        <v>172854</v>
      </c>
      <c r="Z22" s="19">
        <v>0</v>
      </c>
      <c r="AA22" s="11"/>
      <c r="AB22" s="19">
        <v>0</v>
      </c>
      <c r="AC22" s="11"/>
      <c r="AD22" s="11"/>
      <c r="AE22" s="13">
        <v>45473</v>
      </c>
    </row>
    <row r="23" spans="1:31" ht="49.5" customHeight="1" x14ac:dyDescent="0.35"/>
    <row r="24" spans="1:31" ht="50.25" customHeight="1" x14ac:dyDescent="0.35"/>
    <row r="25" spans="1:31" ht="57" customHeight="1" x14ac:dyDescent="0.35"/>
    <row r="26" spans="1:31" ht="58.5" customHeight="1" x14ac:dyDescent="0.35"/>
    <row r="27" spans="1:31" ht="63" customHeight="1" x14ac:dyDescent="0.35"/>
    <row r="28" spans="1:31" ht="72" customHeight="1" x14ac:dyDescent="0.35"/>
    <row r="29" spans="1:31" ht="75" customHeight="1" x14ac:dyDescent="0.35"/>
  </sheetData>
  <autoFilter ref="A2:AE22">
    <filterColumn colId="6">
      <filters>
        <dateGroupItem year="2024" month="4" dateTimeGrouping="month"/>
        <dateGroupItem year="2024" month="5" dateTimeGrouping="month"/>
      </filters>
    </filterColumn>
    <filterColumn colId="15">
      <filters>
        <filter val="FACTURA PENDIENTE EN PROGRAMACION DE PAGO"/>
        <filter val="FACTURA PENDIENTE EN PROGRAMACION DE PAGO - GLOSA ACEPTADA POR LA IPS"/>
      </filters>
    </filterColumn>
  </autoFilter>
  <dataValidations disablePrompts="1" count="1">
    <dataValidation type="whole" operator="greaterThan" allowBlank="1" showInputMessage="1" showErrorMessage="1" errorTitle="DATO ERRADO" error="El valor debe ser diferente de cero" sqref="J1:K1048576 R1:Z1 AB1 S1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Q22" sqref="Q22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92</v>
      </c>
      <c r="E2" s="42"/>
      <c r="F2" s="42"/>
      <c r="G2" s="42"/>
      <c r="H2" s="42"/>
      <c r="I2" s="43"/>
      <c r="J2" s="44" t="s">
        <v>93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94</v>
      </c>
      <c r="E4" s="42"/>
      <c r="F4" s="42"/>
      <c r="G4" s="42"/>
      <c r="H4" s="42"/>
      <c r="I4" s="43"/>
      <c r="J4" s="44" t="s">
        <v>95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119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116</v>
      </c>
      <c r="J11" s="58"/>
    </row>
    <row r="12" spans="2:10" ht="13" x14ac:dyDescent="0.3">
      <c r="B12" s="57"/>
      <c r="C12" s="59" t="s">
        <v>117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120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118</v>
      </c>
      <c r="D16" s="60"/>
      <c r="G16" s="62"/>
      <c r="H16" s="64" t="s">
        <v>96</v>
      </c>
      <c r="I16" s="64" t="s">
        <v>97</v>
      </c>
      <c r="J16" s="58"/>
    </row>
    <row r="17" spans="2:14" ht="13" x14ac:dyDescent="0.3">
      <c r="B17" s="57"/>
      <c r="C17" s="59" t="s">
        <v>98</v>
      </c>
      <c r="D17" s="59"/>
      <c r="E17" s="59"/>
      <c r="F17" s="59"/>
      <c r="G17" s="62"/>
      <c r="H17" s="65">
        <v>20</v>
      </c>
      <c r="I17" s="66">
        <v>5076860</v>
      </c>
      <c r="J17" s="58"/>
    </row>
    <row r="18" spans="2:14" x14ac:dyDescent="0.25">
      <c r="B18" s="57"/>
      <c r="C18" s="38" t="s">
        <v>99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100</v>
      </c>
      <c r="G19" s="62"/>
      <c r="H19" s="68">
        <v>1</v>
      </c>
      <c r="I19" s="69">
        <v>175786</v>
      </c>
      <c r="J19" s="58"/>
    </row>
    <row r="20" spans="2:14" x14ac:dyDescent="0.25">
      <c r="B20" s="57"/>
      <c r="C20" s="38" t="s">
        <v>101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115</v>
      </c>
      <c r="H21" s="70">
        <v>4</v>
      </c>
      <c r="I21" s="71">
        <v>73500</v>
      </c>
      <c r="J21" s="58"/>
      <c r="N21" s="72"/>
    </row>
    <row r="22" spans="2:14" ht="13" thickBot="1" x14ac:dyDescent="0.3">
      <c r="B22" s="57"/>
      <c r="C22" s="38" t="s">
        <v>103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104</v>
      </c>
      <c r="D23" s="59"/>
      <c r="E23" s="59"/>
      <c r="F23" s="59"/>
      <c r="H23" s="75">
        <f>H18+H19+H20+H21+H22</f>
        <v>5</v>
      </c>
      <c r="I23" s="76">
        <f>I18+I19+I20+I21+I22</f>
        <v>249286</v>
      </c>
      <c r="J23" s="58"/>
    </row>
    <row r="24" spans="2:14" x14ac:dyDescent="0.25">
      <c r="B24" s="57"/>
      <c r="C24" s="38" t="s">
        <v>105</v>
      </c>
      <c r="H24" s="70">
        <v>14</v>
      </c>
      <c r="I24" s="71">
        <v>4227044</v>
      </c>
      <c r="J24" s="58"/>
    </row>
    <row r="25" spans="2:14" ht="13" thickBot="1" x14ac:dyDescent="0.3">
      <c r="B25" s="57"/>
      <c r="C25" s="38" t="s">
        <v>84</v>
      </c>
      <c r="H25" s="73">
        <v>1</v>
      </c>
      <c r="I25" s="74">
        <v>600530</v>
      </c>
      <c r="J25" s="58"/>
    </row>
    <row r="26" spans="2:14" ht="13" x14ac:dyDescent="0.3">
      <c r="B26" s="57"/>
      <c r="C26" s="59" t="s">
        <v>106</v>
      </c>
      <c r="D26" s="59"/>
      <c r="E26" s="59"/>
      <c r="F26" s="59"/>
      <c r="H26" s="75">
        <f>H24+H25</f>
        <v>15</v>
      </c>
      <c r="I26" s="76">
        <f>I24+I25</f>
        <v>4827574</v>
      </c>
      <c r="J26" s="58"/>
    </row>
    <row r="27" spans="2:14" ht="13.5" thickBot="1" x14ac:dyDescent="0.35">
      <c r="B27" s="57"/>
      <c r="C27" s="62" t="s">
        <v>107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108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109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20</v>
      </c>
      <c r="I31" s="69">
        <f>I23+I26+I28</f>
        <v>5076860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110</v>
      </c>
      <c r="D38" s="84"/>
      <c r="E38" s="62"/>
      <c r="F38" s="62"/>
      <c r="G38" s="62"/>
      <c r="H38" s="91" t="s">
        <v>111</v>
      </c>
      <c r="I38" s="84"/>
      <c r="J38" s="80"/>
    </row>
    <row r="39" spans="2:10" ht="13" x14ac:dyDescent="0.3">
      <c r="B39" s="57"/>
      <c r="C39" s="77" t="s">
        <v>121</v>
      </c>
      <c r="D39" s="62"/>
      <c r="E39" s="62"/>
      <c r="F39" s="62"/>
      <c r="G39" s="62"/>
      <c r="H39" s="77" t="s">
        <v>112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113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114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E18" sqref="E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99" t="s">
        <v>122</v>
      </c>
      <c r="D1" s="100"/>
      <c r="E1" s="100"/>
      <c r="F1" s="100"/>
      <c r="G1" s="100"/>
      <c r="H1" s="101"/>
      <c r="I1" s="102" t="s">
        <v>93</v>
      </c>
    </row>
    <row r="2" spans="1:9" ht="53.5" customHeight="1" thickBot="1" x14ac:dyDescent="0.4">
      <c r="A2" s="103"/>
      <c r="B2" s="104"/>
      <c r="C2" s="105" t="s">
        <v>123</v>
      </c>
      <c r="D2" s="106"/>
      <c r="E2" s="106"/>
      <c r="F2" s="106"/>
      <c r="G2" s="106"/>
      <c r="H2" s="107"/>
      <c r="I2" s="108" t="s">
        <v>124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119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116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117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125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118</v>
      </c>
      <c r="C12" s="111"/>
      <c r="D12" s="62"/>
      <c r="E12" s="62"/>
      <c r="F12" s="62"/>
      <c r="G12" s="64" t="s">
        <v>126</v>
      </c>
      <c r="H12" s="64" t="s">
        <v>127</v>
      </c>
      <c r="I12" s="80"/>
    </row>
    <row r="13" spans="1:9" x14ac:dyDescent="0.35">
      <c r="A13" s="109"/>
      <c r="B13" s="77" t="s">
        <v>98</v>
      </c>
      <c r="C13" s="77"/>
      <c r="D13" s="77"/>
      <c r="E13" s="77"/>
      <c r="F13" s="62"/>
      <c r="G13" s="113">
        <f>G19</f>
        <v>5</v>
      </c>
      <c r="H13" s="114">
        <f>H19</f>
        <v>249286</v>
      </c>
      <c r="I13" s="80"/>
    </row>
    <row r="14" spans="1:9" x14ac:dyDescent="0.35">
      <c r="A14" s="109"/>
      <c r="B14" s="62" t="s">
        <v>99</v>
      </c>
      <c r="C14" s="62"/>
      <c r="D14" s="62"/>
      <c r="E14" s="62"/>
      <c r="F14" s="62"/>
      <c r="G14" s="115">
        <v>0</v>
      </c>
      <c r="H14" s="116">
        <v>0</v>
      </c>
      <c r="I14" s="80"/>
    </row>
    <row r="15" spans="1:9" x14ac:dyDescent="0.35">
      <c r="A15" s="109"/>
      <c r="B15" s="62" t="s">
        <v>100</v>
      </c>
      <c r="C15" s="62"/>
      <c r="D15" s="62"/>
      <c r="E15" s="62"/>
      <c r="F15" s="62"/>
      <c r="G15" s="115">
        <v>1</v>
      </c>
      <c r="H15" s="116">
        <v>175786</v>
      </c>
      <c r="I15" s="80"/>
    </row>
    <row r="16" spans="1:9" x14ac:dyDescent="0.35">
      <c r="A16" s="109"/>
      <c r="B16" s="62" t="s">
        <v>101</v>
      </c>
      <c r="C16" s="62"/>
      <c r="D16" s="62"/>
      <c r="E16" s="62"/>
      <c r="F16" s="62"/>
      <c r="G16" s="115">
        <v>0</v>
      </c>
      <c r="H16" s="116">
        <v>0</v>
      </c>
      <c r="I16" s="80"/>
    </row>
    <row r="17" spans="1:9" x14ac:dyDescent="0.35">
      <c r="A17" s="109"/>
      <c r="B17" s="62" t="s">
        <v>102</v>
      </c>
      <c r="C17" s="62"/>
      <c r="D17" s="62"/>
      <c r="E17" s="62"/>
      <c r="F17" s="62"/>
      <c r="G17" s="115">
        <v>4</v>
      </c>
      <c r="H17" s="116">
        <v>73500</v>
      </c>
      <c r="I17" s="80"/>
    </row>
    <row r="18" spans="1:9" x14ac:dyDescent="0.35">
      <c r="A18" s="109"/>
      <c r="B18" s="62" t="s">
        <v>128</v>
      </c>
      <c r="C18" s="62"/>
      <c r="D18" s="62"/>
      <c r="E18" s="62"/>
      <c r="F18" s="62"/>
      <c r="G18" s="117">
        <v>0</v>
      </c>
      <c r="H18" s="118">
        <v>0</v>
      </c>
      <c r="I18" s="80"/>
    </row>
    <row r="19" spans="1:9" x14ac:dyDescent="0.35">
      <c r="A19" s="109"/>
      <c r="B19" s="77" t="s">
        <v>129</v>
      </c>
      <c r="C19" s="77"/>
      <c r="D19" s="77"/>
      <c r="E19" s="77"/>
      <c r="F19" s="62"/>
      <c r="G19" s="115">
        <f>SUM(G14:G18)</f>
        <v>5</v>
      </c>
      <c r="H19" s="114">
        <f>(H14+H15+H16+H17+H18)</f>
        <v>249286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 t="s">
        <v>130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/>
      <c r="C25" s="84"/>
      <c r="D25" s="62"/>
      <c r="E25" s="62"/>
      <c r="F25" s="84" t="s">
        <v>131</v>
      </c>
      <c r="G25" s="84"/>
      <c r="H25" s="84"/>
      <c r="I25" s="80"/>
    </row>
    <row r="26" spans="1:9" x14ac:dyDescent="0.35">
      <c r="A26" s="109"/>
      <c r="B26" s="84" t="s">
        <v>121</v>
      </c>
      <c r="C26" s="84"/>
      <c r="D26" s="62"/>
      <c r="E26" s="62"/>
      <c r="F26" s="84" t="s">
        <v>132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133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VISUAL SANTA MARIA SAS</dc:creator>
  <cp:lastModifiedBy>Paola Andrea Jimenez Prado</cp:lastModifiedBy>
  <dcterms:created xsi:type="dcterms:W3CDTF">2024-07-22T17:33:41Z</dcterms:created>
  <dcterms:modified xsi:type="dcterms:W3CDTF">2024-07-29T14:35:11Z</dcterms:modified>
</cp:coreProperties>
</file>