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0149384 CLINICA COLSANITAS S. A\"/>
    </mc:Choice>
  </mc:AlternateContent>
  <bookViews>
    <workbookView xWindow="0" yWindow="0" windowWidth="19200" windowHeight="6730" activeTab="3"/>
  </bookViews>
  <sheets>
    <sheet name="INFO IPS" sheetId="13" r:id="rId1"/>
    <sheet name="TD" sheetId="16" r:id="rId2"/>
    <sheet name="ESTADO DE CADA FACTURA" sheetId="14" r:id="rId3"/>
    <sheet name="FOR-CSA-018 " sheetId="15" r:id="rId4"/>
    <sheet name="FOR CSA 004" sheetId="17" r:id="rId5"/>
    <sheet name="Solicitud de Radicados" sheetId="3" state="hidden" r:id="rId6"/>
  </sheets>
  <definedNames>
    <definedName name="_xlnm._FilterDatabase" localSheetId="2" hidden="1">'ESTADO DE CADA FACTURA'!$A$2:$AG$19</definedName>
  </definedNames>
  <calcPr calcId="152511"/>
  <pivotCaches>
    <pivotCache cacheId="42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7" l="1"/>
  <c r="H13" i="17" s="1"/>
  <c r="G19" i="17"/>
  <c r="G13" i="17" s="1"/>
  <c r="I28" i="15"/>
  <c r="H28" i="15"/>
  <c r="I26" i="15"/>
  <c r="H26" i="15"/>
  <c r="I23" i="15"/>
  <c r="I31" i="15" s="1"/>
  <c r="H23" i="15"/>
  <c r="H31" i="15" l="1"/>
  <c r="AC1" i="14" l="1"/>
  <c r="Z1" i="14"/>
  <c r="AB1" i="14"/>
  <c r="Y1" i="14" l="1"/>
  <c r="T1" i="14"/>
  <c r="S1" i="14"/>
  <c r="L1" i="14"/>
  <c r="X1" i="14" l="1"/>
  <c r="U1" i="14"/>
  <c r="I19" i="13"/>
  <c r="H19" i="13"/>
</calcChain>
</file>

<file path=xl/comments1.xml><?xml version="1.0" encoding="utf-8"?>
<comments xmlns="http://schemas.openxmlformats.org/spreadsheetml/2006/main">
  <authors>
    <author>Paola Andrea Jimenez Prado</author>
  </authors>
  <commentList>
    <comment ref="AC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<sst xmlns="http://schemas.openxmlformats.org/spreadsheetml/2006/main" count="374" uniqueCount="153">
  <si>
    <t>703-230386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</si>
  <si>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</si>
  <si>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</si>
  <si>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</si>
  <si>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</si>
  <si>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</si>
  <si>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</si>
  <si>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</si>
  <si>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</si>
  <si>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 de Contrato</t>
  </si>
  <si>
    <t>Sede / Ciudad</t>
  </si>
  <si>
    <t>Tipo de Prestación</t>
  </si>
  <si>
    <t>CLINICA COLSANITAS S.A</t>
  </si>
  <si>
    <t>NO EXISTE CONVENIO</t>
  </si>
  <si>
    <t>CALI</t>
  </si>
  <si>
    <t>URGENCIAS</t>
  </si>
  <si>
    <t>BOGOTA</t>
  </si>
  <si>
    <t>703-37274</t>
  </si>
  <si>
    <t>703-60912</t>
  </si>
  <si>
    <t>700-219487</t>
  </si>
  <si>
    <t>703-132402</t>
  </si>
  <si>
    <t>700-289689</t>
  </si>
  <si>
    <t>703-152153</t>
  </si>
  <si>
    <t>703-152159</t>
  </si>
  <si>
    <t>703-194394</t>
  </si>
  <si>
    <t>703-194395</t>
  </si>
  <si>
    <t>700-387114</t>
  </si>
  <si>
    <t>700-395215</t>
  </si>
  <si>
    <t>1188-9642</t>
  </si>
  <si>
    <t>703-209815</t>
  </si>
  <si>
    <t>700-438842</t>
  </si>
  <si>
    <t>703-225703</t>
  </si>
  <si>
    <t>700-460448</t>
  </si>
  <si>
    <t>Fecha de radicacion EPS</t>
  </si>
  <si>
    <t>obs</t>
  </si>
  <si>
    <t>Estado de factura EPS Julio 27</t>
  </si>
  <si>
    <t>Boxalud</t>
  </si>
  <si>
    <t>Alf+Fac</t>
  </si>
  <si>
    <t>70337274</t>
  </si>
  <si>
    <t>70360912</t>
  </si>
  <si>
    <t>700219487</t>
  </si>
  <si>
    <t>703132402</t>
  </si>
  <si>
    <t>700289689</t>
  </si>
  <si>
    <t>703152153</t>
  </si>
  <si>
    <t>703152159</t>
  </si>
  <si>
    <t>703194394</t>
  </si>
  <si>
    <t>703194395</t>
  </si>
  <si>
    <t>700387114</t>
  </si>
  <si>
    <t>700395215</t>
  </si>
  <si>
    <t>11889642</t>
  </si>
  <si>
    <t>703209815</t>
  </si>
  <si>
    <t>700438842</t>
  </si>
  <si>
    <t>703225703</t>
  </si>
  <si>
    <t>703230386</t>
  </si>
  <si>
    <t>700460448</t>
  </si>
  <si>
    <t>Llave</t>
  </si>
  <si>
    <t>800149384_70337274</t>
  </si>
  <si>
    <t>800149384_70360912</t>
  </si>
  <si>
    <t>800149384_700219487</t>
  </si>
  <si>
    <t>800149384_703132402</t>
  </si>
  <si>
    <t>800149384_700289689</t>
  </si>
  <si>
    <t>800149384_703152153</t>
  </si>
  <si>
    <t>800149384_703152159</t>
  </si>
  <si>
    <t>800149384_703194394</t>
  </si>
  <si>
    <t>800149384_703194395</t>
  </si>
  <si>
    <t>800149384_700387114</t>
  </si>
  <si>
    <t>800149384_700395215</t>
  </si>
  <si>
    <t>800149384_11889642</t>
  </si>
  <si>
    <t>800149384_703209815</t>
  </si>
  <si>
    <t>800149384_700438842</t>
  </si>
  <si>
    <t>800149384_703225703</t>
  </si>
  <si>
    <t>800149384_703230386</t>
  </si>
  <si>
    <t>800149384_700460448</t>
  </si>
  <si>
    <t>Devuelta</t>
  </si>
  <si>
    <t>Finalizada</t>
  </si>
  <si>
    <t>Para respuesta a prestador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</si>
  <si>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</si>
  <si>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</si>
  <si>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</si>
  <si>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</si>
  <si>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</si>
  <si>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</si>
  <si>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>Valor glosa aceptada</t>
  </si>
  <si>
    <t>Estado de Factura EPS Abril 22</t>
  </si>
  <si>
    <t>FACTURA DEVUELTA</t>
  </si>
  <si>
    <t>FACTURA PENDIENTE EN PROGRAMACION DE PAGO</t>
  </si>
  <si>
    <t>FACTURA ACEPTADA POR LA IPS</t>
  </si>
  <si>
    <t>FACTURA NO RADICADA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</si>
  <si>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</si>
  <si>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</si>
  <si>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</si>
  <si>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</si>
  <si>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</si>
  <si>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Valot TF</t>
  </si>
  <si>
    <t>Fecha de corte</t>
  </si>
  <si>
    <t>26.06.2024</t>
  </si>
  <si>
    <t>29.04.2024</t>
  </si>
  <si>
    <t>17.05.2024</t>
  </si>
  <si>
    <t xml:space="preserve">Retencion </t>
  </si>
  <si>
    <t>FACTURA CANCELADA</t>
  </si>
  <si>
    <t>Finalizada CA</t>
  </si>
  <si>
    <t>SOAT: SE REALIZA DEVOLUCION DE LA FACTURA, AL VALIDAR INFORMACION SE EVIDENCIAN LAS SIGUIENTES INCONSISTENCIAS: 1. NO SE EVIDENCIA CERTIFICACION DE AGOTAMIENTO DE LA POLIZA  POR PAR TE DE LA ASEGURADORA. 2. AUT: SE REALIZA DEVOLUCIÓN DE FACTURA CON SOPORTES COMPLETOS, FACTURA NO CUENTA CON AUTORIZACIÓN PARA LOS SERVICIOS FACTURADOS, FAVOR COMUNICARSE CON EL ÁREA ENCARGADA, SOLICITARLA A LA CAP, CORREO ELECTRÓNICO: autorizacionescap@epsdelagente.com.co</t>
  </si>
  <si>
    <t>Se sostien devolucion de la factura, continuan las inconsistencias en el reporte de la PCR en sismuestras, esta reportada a EPS SANITAS no a COMFENALCO EPS DE LA GENTE.  Factura sujeta a auditoria.</t>
  </si>
  <si>
    <t>AUT: SE REALIZA DEVOLUCIÓN DE FACTURA CON SOPORTES COMPLETOS, FACTURA NO CUENTA CON AUTORIZACIÓN PARA LOS SERVICIOS FACTURADOS. LUIS ERNESTO GUERRERO GALEANO</t>
  </si>
  <si>
    <t>FACTURA PENDIENTE EN PROGRAMACION DE PAGO - GLOSA PENDIENTE POR CONTESTAR IPS</t>
  </si>
  <si>
    <t>SE OBJETA RX POR NO SOPORTAR EN AYUDAS DIAGNOSTICAS NI HC.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</si>
  <si>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</si>
  <si>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</si>
  <si>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</si>
  <si>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</si>
  <si>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</si>
  <si>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</si>
  <si>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</si>
  <si>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</si>
  <si>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</si>
  <si>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</si>
  <si>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</si>
  <si>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</si>
  <si>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</si>
  <si>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</si>
  <si>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</si>
  <si>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</si>
  <si>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</si>
  <si>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</si>
  <si>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</si>
  <si>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</si>
  <si>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</si>
  <si>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</si>
  <si>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</si>
  <si>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</si>
  <si>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</si>
  <si>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</si>
  <si>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</si>
  <si>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</si>
  <si>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</si>
  <si>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</si>
  <si>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</si>
  <si>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</si>
  <si>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</si>
  <si>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</si>
  <si>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</si>
  <si>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</si>
  <si>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</si>
  <si>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</si>
  <si>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</si>
  <si>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</si>
  <si>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</si>
  <si>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</si>
  <si>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Señores: CLINICA COLSANITAS S.A</t>
  </si>
  <si>
    <t>NIT: 800149384</t>
  </si>
  <si>
    <t>Santiago de Cali, Julio 27 del 2024</t>
  </si>
  <si>
    <t>Con Corte al dia: 30/06/2024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</si>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</sst>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#,##0;[Red]#,##0"/>
    <numFmt numFmtId="167" formatCode="_-* #,##0_-;\-* #,##0_-;_-* &quot;-&quot;??_-;_-@_-"/>
    <numFmt numFmtId="168" formatCode="&quot;$&quot;\ #,##0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 Light"/>
      <family val="2"/>
      <scheme val="maj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70" fontId="6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horizontal="center" vertical="center" wrapText="1" readingOrder="1"/>
    </xf>
    <xf numFmtId="165" fontId="4" fillId="0" borderId="0" xfId="0" applyNumberFormat="1" applyFont="1"/>
    <xf numFmtId="1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0" fillId="0" borderId="0" xfId="0" applyFont="1"/>
    <xf numFmtId="0" fontId="7" fillId="0" borderId="1" xfId="0" applyFont="1" applyBorder="1" applyAlignment="1">
      <alignment horizontal="center" vertical="center" wrapText="1" readingOrder="1"/>
    </xf>
    <xf numFmtId="167" fontId="0" fillId="0" borderId="0" xfId="3" applyNumberFormat="1" applyFont="1"/>
    <xf numFmtId="167" fontId="6" fillId="0" borderId="1" xfId="3" applyNumberFormat="1" applyFont="1" applyBorder="1" applyAlignment="1">
      <alignment horizontal="right"/>
    </xf>
    <xf numFmtId="167" fontId="7" fillId="2" borderId="1" xfId="3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0" fillId="0" borderId="1" xfId="0" applyFont="1" applyBorder="1"/>
    <xf numFmtId="167" fontId="5" fillId="0" borderId="0" xfId="3" applyNumberFormat="1" applyFont="1"/>
    <xf numFmtId="0" fontId="7" fillId="5" borderId="1" xfId="0" applyFont="1" applyFill="1" applyBorder="1" applyAlignment="1">
      <alignment horizontal="center" vertical="center" wrapText="1" readingOrder="1"/>
    </xf>
    <xf numFmtId="167" fontId="8" fillId="0" borderId="1" xfId="3" applyNumberFormat="1" applyFont="1" applyBorder="1" applyAlignment="1">
      <alignment horizontal="center" vertical="center" wrapText="1"/>
    </xf>
    <xf numFmtId="167" fontId="0" fillId="0" borderId="1" xfId="3" applyNumberFormat="1" applyFont="1" applyBorder="1"/>
    <xf numFmtId="167" fontId="8" fillId="6" borderId="1" xfId="3" applyNumberFormat="1" applyFont="1" applyFill="1" applyBorder="1" applyAlignment="1">
      <alignment horizontal="center" vertical="center" wrapText="1"/>
    </xf>
    <xf numFmtId="167" fontId="8" fillId="4" borderId="1" xfId="3" applyNumberFormat="1" applyFont="1" applyFill="1" applyBorder="1" applyAlignment="1">
      <alignment horizontal="center" vertical="center" wrapText="1"/>
    </xf>
    <xf numFmtId="167" fontId="8" fillId="7" borderId="1" xfId="3" applyNumberFormat="1" applyFont="1" applyFill="1" applyBorder="1" applyAlignment="1">
      <alignment horizontal="center" vertical="center" wrapText="1"/>
    </xf>
    <xf numFmtId="168" fontId="11" fillId="0" borderId="3" xfId="0" applyNumberFormat="1" applyFont="1" applyBorder="1"/>
    <xf numFmtId="0" fontId="12" fillId="0" borderId="0" xfId="5" applyFont="1"/>
    <xf numFmtId="0" fontId="12" fillId="0" borderId="4" xfId="5" applyFont="1" applyBorder="1" applyAlignment="1">
      <alignment horizontal="centerContinuous"/>
    </xf>
    <xf numFmtId="0" fontId="12" fillId="0" borderId="5" xfId="5" applyFont="1" applyBorder="1" applyAlignment="1">
      <alignment horizontal="centerContinuous"/>
    </xf>
    <xf numFmtId="0" fontId="13" fillId="0" borderId="4" xfId="5" applyFont="1" applyBorder="1" applyAlignment="1">
      <alignment horizontal="centerContinuous" vertical="center"/>
    </xf>
    <xf numFmtId="0" fontId="13" fillId="0" borderId="6" xfId="5" applyFont="1" applyBorder="1" applyAlignment="1">
      <alignment horizontal="centerContinuous" vertical="center"/>
    </xf>
    <xf numFmtId="0" fontId="13" fillId="0" borderId="5" xfId="5" applyFont="1" applyBorder="1" applyAlignment="1">
      <alignment horizontal="centerContinuous" vertical="center"/>
    </xf>
    <xf numFmtId="0" fontId="13" fillId="0" borderId="7" xfId="5" applyFont="1" applyBorder="1" applyAlignment="1">
      <alignment horizontal="centerContinuous" vertical="center"/>
    </xf>
    <xf numFmtId="0" fontId="12" fillId="0" borderId="8" xfId="5" applyFont="1" applyBorder="1" applyAlignment="1">
      <alignment horizontal="centerContinuous"/>
    </xf>
    <xf numFmtId="0" fontId="12" fillId="0" borderId="9" xfId="5" applyFont="1" applyBorder="1" applyAlignment="1">
      <alignment horizontal="centerContinuous"/>
    </xf>
    <xf numFmtId="0" fontId="13" fillId="0" borderId="10" xfId="5" applyFont="1" applyBorder="1" applyAlignment="1">
      <alignment horizontal="centerContinuous" vertical="center"/>
    </xf>
    <xf numFmtId="0" fontId="13" fillId="0" borderId="11" xfId="5" applyFont="1" applyBorder="1" applyAlignment="1">
      <alignment horizontal="centerContinuous" vertical="center"/>
    </xf>
    <xf numFmtId="0" fontId="13" fillId="0" borderId="12" xfId="5" applyFont="1" applyBorder="1" applyAlignment="1">
      <alignment horizontal="centerContinuous" vertical="center"/>
    </xf>
    <xf numFmtId="0" fontId="13" fillId="0" borderId="13" xfId="5" applyFont="1" applyBorder="1" applyAlignment="1">
      <alignment horizontal="centerContinuous" vertical="center"/>
    </xf>
    <xf numFmtId="0" fontId="13" fillId="0" borderId="8" xfId="5" applyFont="1" applyBorder="1" applyAlignment="1">
      <alignment horizontal="centerContinuous" vertical="center"/>
    </xf>
    <xf numFmtId="0" fontId="13" fillId="0" borderId="0" xfId="5" applyFont="1" applyAlignment="1">
      <alignment horizontal="centerContinuous" vertical="center"/>
    </xf>
    <xf numFmtId="0" fontId="13" fillId="0" borderId="9" xfId="5" applyFont="1" applyBorder="1" applyAlignment="1">
      <alignment horizontal="centerContinuous" vertical="center"/>
    </xf>
    <xf numFmtId="0" fontId="13" fillId="0" borderId="14" xfId="5" applyFont="1" applyBorder="1" applyAlignment="1">
      <alignment horizontal="centerContinuous" vertical="center"/>
    </xf>
    <xf numFmtId="0" fontId="12" fillId="0" borderId="10" xfId="5" applyFont="1" applyBorder="1" applyAlignment="1">
      <alignment horizontal="centerContinuous"/>
    </xf>
    <xf numFmtId="0" fontId="12" fillId="0" borderId="12" xfId="5" applyFont="1" applyBorder="1" applyAlignment="1">
      <alignment horizontal="centerContinuous"/>
    </xf>
    <xf numFmtId="0" fontId="12" fillId="0" borderId="8" xfId="5" applyFont="1" applyBorder="1"/>
    <xf numFmtId="0" fontId="12" fillId="0" borderId="9" xfId="5" applyFont="1" applyBorder="1"/>
    <xf numFmtId="0" fontId="13" fillId="0" borderId="0" xfId="5" applyFont="1"/>
    <xf numFmtId="14" fontId="12" fillId="0" borderId="0" xfId="5" applyNumberFormat="1" applyFont="1"/>
    <xf numFmtId="169" fontId="12" fillId="0" borderId="0" xfId="5" applyNumberFormat="1" applyFont="1"/>
    <xf numFmtId="0" fontId="2" fillId="0" borderId="0" xfId="5" applyFont="1"/>
    <xf numFmtId="14" fontId="12" fillId="0" borderId="0" xfId="5" applyNumberFormat="1" applyFont="1" applyAlignment="1">
      <alignment horizontal="left"/>
    </xf>
    <xf numFmtId="0" fontId="4" fillId="0" borderId="0" xfId="5" applyFont="1" applyAlignment="1">
      <alignment horizontal="center"/>
    </xf>
    <xf numFmtId="171" fontId="4" fillId="0" borderId="0" xfId="6" applyNumberFormat="1" applyFont="1" applyAlignment="1">
      <alignment horizontal="center"/>
    </xf>
    <xf numFmtId="172" fontId="4" fillId="0" borderId="0" xfId="4" applyNumberFormat="1" applyFont="1" applyAlignment="1">
      <alignment horizontal="right"/>
    </xf>
    <xf numFmtId="172" fontId="12" fillId="0" borderId="0" xfId="4" applyNumberFormat="1" applyFont="1"/>
    <xf numFmtId="171" fontId="2" fillId="0" borderId="0" xfId="6" applyNumberFormat="1" applyFont="1" applyAlignment="1">
      <alignment horizontal="center"/>
    </xf>
    <xf numFmtId="172" fontId="2" fillId="0" borderId="0" xfId="4" applyNumberFormat="1" applyFont="1" applyAlignment="1">
      <alignment horizontal="right"/>
    </xf>
    <xf numFmtId="171" fontId="12" fillId="0" borderId="0" xfId="6" applyNumberFormat="1" applyFont="1" applyAlignment="1">
      <alignment horizontal="center"/>
    </xf>
    <xf numFmtId="172" fontId="12" fillId="0" borderId="0" xfId="4" applyNumberFormat="1" applyFont="1" applyAlignment="1">
      <alignment horizontal="right"/>
    </xf>
    <xf numFmtId="172" fontId="12" fillId="0" borderId="0" xfId="5" applyNumberFormat="1" applyFont="1"/>
    <xf numFmtId="171" fontId="12" fillId="0" borderId="11" xfId="6" applyNumberFormat="1" applyFont="1" applyBorder="1" applyAlignment="1">
      <alignment horizontal="center"/>
    </xf>
    <xf numFmtId="172" fontId="12" fillId="0" borderId="11" xfId="4" applyNumberFormat="1" applyFont="1" applyBorder="1" applyAlignment="1">
      <alignment horizontal="right"/>
    </xf>
    <xf numFmtId="171" fontId="13" fillId="0" borderId="0" xfId="4" applyNumberFormat="1" applyFont="1" applyAlignment="1">
      <alignment horizontal="right"/>
    </xf>
    <xf numFmtId="172" fontId="13" fillId="0" borderId="0" xfId="4" applyNumberFormat="1" applyFont="1" applyAlignment="1">
      <alignment horizontal="right"/>
    </xf>
    <xf numFmtId="0" fontId="4" fillId="0" borderId="0" xfId="5" applyFont="1"/>
    <xf numFmtId="171" fontId="2" fillId="0" borderId="11" xfId="6" applyNumberFormat="1" applyFont="1" applyBorder="1" applyAlignment="1">
      <alignment horizontal="center"/>
    </xf>
    <xf numFmtId="172" fontId="2" fillId="0" borderId="11" xfId="4" applyNumberFormat="1" applyFont="1" applyBorder="1" applyAlignment="1">
      <alignment horizontal="right"/>
    </xf>
    <xf numFmtId="0" fontId="2" fillId="0" borderId="9" xfId="5" applyFont="1" applyBorder="1"/>
    <xf numFmtId="171" fontId="2" fillId="0" borderId="0" xfId="4" applyNumberFormat="1" applyFont="1" applyAlignment="1">
      <alignment horizontal="right"/>
    </xf>
    <xf numFmtId="171" fontId="4" fillId="0" borderId="15" xfId="6" applyNumberFormat="1" applyFont="1" applyBorder="1" applyAlignment="1">
      <alignment horizontal="center"/>
    </xf>
    <xf numFmtId="172" fontId="4" fillId="0" borderId="15" xfId="4" applyNumberFormat="1" applyFont="1" applyBorder="1" applyAlignment="1">
      <alignment horizontal="right"/>
    </xf>
    <xf numFmtId="173" fontId="2" fillId="0" borderId="0" xfId="5" applyNumberFormat="1" applyFont="1"/>
    <xf numFmtId="170" fontId="2" fillId="0" borderId="0" xfId="6" applyFont="1"/>
    <xf numFmtId="172" fontId="2" fillId="0" borderId="0" xfId="4" applyNumberFormat="1" applyFont="1"/>
    <xf numFmtId="173" fontId="4" fillId="0" borderId="11" xfId="5" applyNumberFormat="1" applyFont="1" applyBorder="1"/>
    <xf numFmtId="173" fontId="2" fillId="0" borderId="11" xfId="5" applyNumberFormat="1" applyFont="1" applyBorder="1"/>
    <xf numFmtId="170" fontId="4" fillId="0" borderId="11" xfId="6" applyFont="1" applyBorder="1"/>
    <xf numFmtId="172" fontId="2" fillId="0" borderId="11" xfId="4" applyNumberFormat="1" applyFont="1" applyBorder="1"/>
    <xf numFmtId="173" fontId="4" fillId="0" borderId="0" xfId="5" applyNumberFormat="1" applyFont="1"/>
    <xf numFmtId="0" fontId="14" fillId="0" borderId="0" xfId="5" applyFont="1" applyAlignment="1">
      <alignment horizontal="center" vertical="center" wrapText="1"/>
    </xf>
    <xf numFmtId="0" fontId="12" fillId="0" borderId="10" xfId="5" applyFont="1" applyBorder="1"/>
    <xf numFmtId="0" fontId="12" fillId="0" borderId="11" xfId="5" applyFont="1" applyBorder="1"/>
    <xf numFmtId="173" fontId="12" fillId="0" borderId="11" xfId="5" applyNumberFormat="1" applyFont="1" applyBorder="1"/>
    <xf numFmtId="0" fontId="12" fillId="0" borderId="12" xfId="5" applyFont="1" applyBorder="1"/>
    <xf numFmtId="167" fontId="0" fillId="0" borderId="9" xfId="3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167" fontId="0" fillId="0" borderId="14" xfId="3" applyNumberFormat="1" applyFont="1" applyBorder="1"/>
    <xf numFmtId="0" fontId="0" fillId="0" borderId="16" xfId="0" pivotButton="1" applyBorder="1"/>
    <xf numFmtId="0" fontId="0" fillId="0" borderId="16" xfId="0" applyBorder="1"/>
    <xf numFmtId="167" fontId="0" fillId="0" borderId="16" xfId="3" applyNumberFormat="1" applyFont="1" applyBorder="1"/>
    <xf numFmtId="167" fontId="0" fillId="0" borderId="17" xfId="3" applyNumberFormat="1" applyFont="1" applyBorder="1"/>
    <xf numFmtId="0" fontId="0" fillId="0" borderId="16" xfId="0" applyBorder="1" applyAlignment="1">
      <alignment horizontal="left"/>
    </xf>
    <xf numFmtId="0" fontId="0" fillId="0" borderId="16" xfId="0" applyNumberFormat="1" applyBorder="1"/>
    <xf numFmtId="0" fontId="2" fillId="0" borderId="4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4" fillId="0" borderId="4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2" fillId="0" borderId="10" xfId="5" applyFont="1" applyBorder="1" applyAlignment="1">
      <alignment horizontal="center"/>
    </xf>
    <xf numFmtId="0" fontId="2" fillId="0" borderId="12" xfId="5" applyFont="1" applyBorder="1" applyAlignment="1">
      <alignment horizontal="center"/>
    </xf>
    <xf numFmtId="0" fontId="4" fillId="0" borderId="18" xfId="5" applyFont="1" applyBorder="1" applyAlignment="1">
      <alignment horizontal="center" vertical="center" wrapText="1"/>
    </xf>
    <xf numFmtId="0" fontId="4" fillId="0" borderId="19" xfId="5" applyFont="1" applyBorder="1" applyAlignment="1">
      <alignment horizontal="center" vertical="center" wrapText="1"/>
    </xf>
    <xf numFmtId="0" fontId="4" fillId="0" borderId="17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/>
    </xf>
    <xf numFmtId="0" fontId="2" fillId="0" borderId="8" xfId="5" applyFont="1" applyBorder="1"/>
    <xf numFmtId="169" fontId="2" fillId="0" borderId="0" xfId="5" applyNumberFormat="1" applyFont="1"/>
    <xf numFmtId="14" fontId="2" fillId="0" borderId="0" xfId="5" applyNumberFormat="1" applyFont="1"/>
    <xf numFmtId="14" fontId="2" fillId="0" borderId="0" xfId="5" applyNumberFormat="1" applyFont="1" applyAlignment="1">
      <alignment horizontal="left"/>
    </xf>
    <xf numFmtId="167" fontId="4" fillId="0" borderId="0" xfId="3" applyNumberFormat="1" applyFont="1"/>
    <xf numFmtId="174" fontId="4" fillId="0" borderId="0" xfId="3" applyNumberFormat="1" applyFont="1" applyAlignment="1">
      <alignment horizontal="right"/>
    </xf>
    <xf numFmtId="167" fontId="2" fillId="0" borderId="0" xfId="3" applyNumberFormat="1" applyFont="1" applyAlignment="1">
      <alignment horizontal="center"/>
    </xf>
    <xf numFmtId="174" fontId="2" fillId="0" borderId="0" xfId="3" applyNumberFormat="1" applyFont="1" applyAlignment="1">
      <alignment horizontal="right"/>
    </xf>
    <xf numFmtId="167" fontId="2" fillId="0" borderId="2" xfId="3" applyNumberFormat="1" applyFont="1" applyBorder="1" applyAlignment="1">
      <alignment horizontal="center"/>
    </xf>
    <xf numFmtId="174" fontId="2" fillId="0" borderId="2" xfId="3" applyNumberFormat="1" applyFont="1" applyBorder="1" applyAlignment="1">
      <alignment horizontal="right"/>
    </xf>
    <xf numFmtId="167" fontId="2" fillId="0" borderId="15" xfId="3" applyNumberFormat="1" applyFont="1" applyBorder="1" applyAlignment="1">
      <alignment horizontal="center"/>
    </xf>
    <xf numFmtId="174" fontId="2" fillId="0" borderId="15" xfId="3" applyNumberFormat="1" applyFont="1" applyBorder="1" applyAlignment="1">
      <alignment horizontal="right"/>
    </xf>
    <xf numFmtId="173" fontId="2" fillId="0" borderId="0" xfId="5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2" fillId="0" borderId="10" xfId="5" applyFont="1" applyBorder="1"/>
    <xf numFmtId="0" fontId="2" fillId="0" borderId="11" xfId="5" applyFont="1" applyBorder="1"/>
    <xf numFmtId="0" fontId="2" fillId="0" borderId="12" xfId="5" applyFont="1" applyBorder="1"/>
  </cellXfs>
  <cellStyles count="7">
    <cellStyle name="Millares" xfId="3" builtinId="3"/>
    <cellStyle name="Millares [0] 2 2" xfId="1"/>
    <cellStyle name="Millares 2" xfId="6"/>
    <cellStyle name="Moneda" xfId="4" builtinId="4"/>
    <cellStyle name="Normal" xfId="0" builtinId="0"/>
    <cellStyle name="Normal 2 2" xfId="5"/>
    <cellStyle name="Normal 7" xfId="2"/>
  </cellStyles>
  <dxfs count="23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.0_-;\-* #,##0.0_-;_-* &quot;-&quot;??_-;_-@_-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0.5064375" createdVersion="5" refreshedVersion="5" minRefreshableVersion="3" recordCount="17">
  <cacheSource type="worksheet">
    <worksheetSource ref="A2:AG19" sheet="ESTADO DE CADA FACTURA"/>
  </cacheSource>
  <cacheFields count="33">
    <cacheField name="NIT IPS" numFmtId="1">
      <sharedItems containsSemiMixedTypes="0" containsString="0" containsNumber="1" containsInteger="1" minValue="800149384" maxValue="800149384"/>
    </cacheField>
    <cacheField name="Nombre IPS" numFmtId="1">
      <sharedItems/>
    </cacheField>
    <cacheField name="obs" numFmtId="1">
      <sharedItems/>
    </cacheField>
    <cacheField name="Prefijo Factura" numFmtId="1">
      <sharedItems containsSemiMixedTypes="0" containsString="0" containsNumber="1" containsInteger="1" minValue="700" maxValue="1188"/>
    </cacheField>
    <cacheField name="Numero Factura" numFmtId="1">
      <sharedItems containsSemiMixedTypes="0" containsString="0" containsNumber="1" containsInteger="1" minValue="9642" maxValue="460448"/>
    </cacheField>
    <cacheField name="Alf+Fac" numFmtId="1">
      <sharedItems/>
    </cacheField>
    <cacheField name="Llave" numFmtId="1">
      <sharedItems/>
    </cacheField>
    <cacheField name="IPS Fecha factura" numFmtId="164">
      <sharedItems containsNonDate="0" containsDate="1" containsString="0" containsBlank="1" minDate="2020-10-13T00:00:00" maxDate="2024-03-28T00:00:00"/>
    </cacheField>
    <cacheField name="IPS Fecha radicado" numFmtId="164">
      <sharedItems containsNonDate="0" containsDate="1" containsString="0" containsBlank="1" minDate="2023-09-14T00:00:00" maxDate="2024-04-23T00:00:00"/>
    </cacheField>
    <cacheField name="Fecha de radicacion EPS" numFmtId="164">
      <sharedItems containsSemiMixedTypes="0" containsNonDate="0" containsDate="1" containsString="0" minDate="2023-12-01T00:00:00" maxDate="2024-09-15T00:00:00"/>
    </cacheField>
    <cacheField name="IPS Valor Factura" numFmtId="165">
      <sharedItems containsSemiMixedTypes="0" containsString="0" containsNumber="1" containsInteger="1" minValue="216994" maxValue="5001958"/>
    </cacheField>
    <cacheField name="IPS Saldo Factura" numFmtId="167">
      <sharedItems containsSemiMixedTypes="0" containsString="0" containsNumber="1" containsInteger="1" minValue="5187" maxValue="5001958"/>
    </cacheField>
    <cacheField name="Tipo de Contrato" numFmtId="1">
      <sharedItems/>
    </cacheField>
    <cacheField name="Sede / Ciudad" numFmtId="1">
      <sharedItems/>
    </cacheField>
    <cacheField name="Tipo de Prestación" numFmtId="1">
      <sharedItems/>
    </cacheField>
    <cacheField name="Estado de factura EPS Julio 27" numFmtId="0">
      <sharedItems count="5">
        <s v="FACTURA DEVUELTA"/>
        <s v="FACTURA CANCELADA"/>
        <s v="FACTURA ACEPTADA POR LA IPS"/>
        <s v="FACTURA PENDIENTE EN PROGRAMACION DE PAGO"/>
        <s v="FACTURA PENDIENTE EN PROGRAMACION DE PAGO - GLOSA PENDIENTE POR CONTESTAR IPS"/>
      </sharedItems>
    </cacheField>
    <cacheField name="Boxalud" numFmtId="0">
      <sharedItems/>
    </cacheField>
    <cacheField name="Estado de Factura EPS Abril 22" numFmtId="0">
      <sharedItems/>
    </cacheField>
    <cacheField name="Valor Total Bruto" numFmtId="167">
      <sharedItems containsSemiMixedTypes="0" containsString="0" containsNumber="1" containsInteger="1" minValue="0" maxValue="5001958"/>
    </cacheField>
    <cacheField name="Valor Glosa Pendiente" numFmtId="167">
      <sharedItems containsSemiMixedTypes="0" containsString="0" containsNumber="1" containsInteger="1" minValue="0" maxValue="95400"/>
    </cacheField>
    <cacheField name="Valor Devolucion" numFmtId="0">
      <sharedItems containsMixedTypes="1" containsNumber="1" containsInteger="1" minValue="0" maxValue="3815697"/>
    </cacheField>
    <cacheField name="Observacion objeccion" numFmtId="167">
      <sharedItems containsBlank="1" longText="1"/>
    </cacheField>
    <cacheField name="Valor glosa aceptada" numFmtId="167">
      <sharedItems containsString="0" containsBlank="1" containsNumber="1" containsInteger="1" minValue="1205711" maxValue="1205711"/>
    </cacheField>
    <cacheField name="Valor Radicado" numFmtId="167">
      <sharedItems containsSemiMixedTypes="0" containsString="0" containsNumber="1" containsInteger="1" minValue="0" maxValue="5001958"/>
    </cacheField>
    <cacheField name="Valor Pagar" numFmtId="167">
      <sharedItems containsSemiMixedTypes="0" containsString="0" containsNumber="1" containsInteger="1" minValue="0" maxValue="4808427"/>
    </cacheField>
    <cacheField name="Por pagar SAP" numFmtId="167">
      <sharedItems containsSemiMixedTypes="0" containsString="0" containsNumber="1" containsInteger="1" minValue="0" maxValue="4808427"/>
    </cacheField>
    <cacheField name="P. abiertas doc" numFmtId="0">
      <sharedItems containsString="0" containsBlank="1" containsNumber="1" containsInteger="1" minValue="1222462385" maxValue="1222464809"/>
    </cacheField>
    <cacheField name="Valor compensacion SAP" numFmtId="167">
      <sharedItems containsSemiMixedTypes="0" containsString="0" containsNumber="1" containsInteger="1" minValue="0" maxValue="2896146"/>
    </cacheField>
    <cacheField name="Retencion " numFmtId="167">
      <sharedItems containsString="0" containsBlank="1" containsNumber="1" containsInteger="1" minValue="5187" maxValue="59105"/>
    </cacheField>
    <cacheField name="Doc compensacion " numFmtId="0">
      <sharedItems containsString="0" containsBlank="1" containsNumber="1" containsInteger="1" minValue="2201506690" maxValue="2201520893"/>
    </cacheField>
    <cacheField name="Fecha de compensacion " numFmtId="0">
      <sharedItems containsBlank="1"/>
    </cacheField>
    <cacheField name="Valot TF" numFmtId="0">
      <sharedItems containsNonDate="0" containsString="0" containsBlank="1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00149384"/>
    <s v="CLINICA COLSANITAS S.A"/>
    <s v="703-37274"/>
    <n v="703"/>
    <n v="37274"/>
    <s v="70337274"/>
    <s v="800149384_70337274"/>
    <d v="2020-10-13T00:00:00"/>
    <d v="2023-09-14T00:00:00"/>
    <d v="2024-05-02T00:00:00"/>
    <n v="1188065"/>
    <n v="1188065"/>
    <s v="NO EXISTE CONVENIO"/>
    <s v="CALI"/>
    <s v="URGENCIAS"/>
    <x v="0"/>
    <s v="Devuelta"/>
    <s v="FACTURA DEVUELTA"/>
    <n v="1188065"/>
    <n v="0"/>
    <n v="1188065"/>
    <s v="SOAT: SE REALIZA DEVOLUCION DE LA FACTURA, AL VALIDAR INFORMACION SE EVIDENCIAN LAS SIGUIENTES INCONSISTENCIAS: 1. NO SE EVIDENCIA CERTIFICACION DE AGOTAMIENTO DE LA POLIZA  POR PAR TE DE LA ASEGURADORA. 2. AUT: SE REALIZA DEVOLUCIÓN DE FACTURA CON SOPORTES COMPLETOS, FACTURA NO CUENTA CON AUTORIZACIÓN PARA LOS SERVICIOS FACTURADOS, FAVOR COMUNICARSE CON EL ÁREA ENCARGADA, SOLICITARLA A LA CAP, CORREO ELECTRÓNICO: autorizacionescap@epsdelagente.com.co"/>
    <m/>
    <n v="1188065"/>
    <n v="0"/>
    <n v="0"/>
    <m/>
    <n v="0"/>
    <m/>
    <m/>
    <m/>
    <m/>
    <m/>
  </r>
  <r>
    <n v="800149384"/>
    <s v="CLINICA COLSANITAS S.A"/>
    <s v="703-60912"/>
    <n v="703"/>
    <n v="60912"/>
    <s v="70360912"/>
    <s v="800149384_70360912"/>
    <d v="2021-04-07T00:00:00"/>
    <d v="2023-09-14T00:00:00"/>
    <d v="2024-09-14T00:00:00"/>
    <n v="2678460"/>
    <n v="53569"/>
    <s v="NO EXISTE CONVENIO"/>
    <s v="CALI"/>
    <s v="URGENCIAS"/>
    <x v="1"/>
    <s v="Finalizada"/>
    <s v="FACTURA PENDIENTE EN PROGRAMACION DE PAGO"/>
    <n v="2678460"/>
    <n v="0"/>
    <n v="0"/>
    <m/>
    <m/>
    <n v="2678460"/>
    <n v="2624891"/>
    <n v="0"/>
    <m/>
    <n v="2624891"/>
    <n v="53569"/>
    <n v="2201520893"/>
    <s v="26.06.2024"/>
    <m/>
    <m/>
  </r>
  <r>
    <n v="800149384"/>
    <s v="CLINICA COLSANITAS S.A"/>
    <s v="700-219487"/>
    <n v="700"/>
    <n v="219487"/>
    <s v="700219487"/>
    <s v="800149384_700219487"/>
    <d v="2022-02-15T00:00:00"/>
    <d v="2023-09-14T00:00:00"/>
    <d v="2024-05-02T00:00:00"/>
    <n v="216994"/>
    <n v="216994"/>
    <s v="NO EXISTE CONVENIO"/>
    <s v="BOGOTA"/>
    <s v="URGENCIAS"/>
    <x v="0"/>
    <s v="Devuelta"/>
    <s v="FACTURA DEVUELTA"/>
    <n v="216994"/>
    <n v="0"/>
    <n v="216994"/>
    <s v="Se sostien devolucion de la factura, continuan las inconsistencias en el reporte de la PCR en sismuestras, esta reportada a EPS SANITAS no a COMFENALCO EPS DE LA GENTE.  Factura sujeta a auditoria."/>
    <m/>
    <n v="216994"/>
    <n v="0"/>
    <n v="0"/>
    <m/>
    <n v="0"/>
    <m/>
    <m/>
    <m/>
    <m/>
    <m/>
  </r>
  <r>
    <n v="800149384"/>
    <s v="CLINICA COLSANITAS S.A"/>
    <s v="703-132402"/>
    <n v="703"/>
    <n v="132402"/>
    <s v="703132402"/>
    <s v="800149384_703132402"/>
    <d v="2022-07-16T00:00:00"/>
    <d v="2023-09-14T00:00:00"/>
    <d v="2024-09-14T00:00:00"/>
    <n v="3815697"/>
    <n v="3815697"/>
    <s v="NO EXISTE CONVENIO"/>
    <s v="CALI"/>
    <s v="URGENCIAS"/>
    <x v="0"/>
    <s v="Devuelta"/>
    <s v="FACTURA DEVUELTA"/>
    <n v="3815697"/>
    <n v="0"/>
    <n v="3815697"/>
    <s v="AUT: SE REALIZA DEVOLUCIÓN DE FACTURA CON SOPORTES COMPLETOS, FACTURA NO CUENTA CON AUTORIZACIÓN PARA LOS SERVICIOS FACTURADOS. LUIS ERNESTO GUERRERO GALEANO"/>
    <m/>
    <n v="3815697"/>
    <n v="0"/>
    <n v="0"/>
    <m/>
    <n v="0"/>
    <m/>
    <m/>
    <m/>
    <m/>
    <m/>
  </r>
  <r>
    <n v="800149384"/>
    <s v="CLINICA COLSANITAS S.A"/>
    <s v="700-289689"/>
    <n v="700"/>
    <n v="289689"/>
    <s v="700289689"/>
    <s v="800149384_700289689"/>
    <d v="2022-10-28T00:00:00"/>
    <d v="2023-09-14T00:00:00"/>
    <d v="2024-09-14T00:00:00"/>
    <n v="271267"/>
    <n v="5425"/>
    <s v="NO EXISTE CONVENIO"/>
    <s v="BOGOTA"/>
    <s v="URGENCIAS"/>
    <x v="1"/>
    <s v="Finalizada"/>
    <s v="FACTURA PENDIENTE EN PROGRAMACION DE PAGO"/>
    <n v="271267"/>
    <n v="0"/>
    <n v="0"/>
    <m/>
    <m/>
    <n v="271267"/>
    <n v="265842"/>
    <n v="0"/>
    <m/>
    <n v="265842"/>
    <n v="5425"/>
    <n v="2201520893"/>
    <s v="26.06.2024"/>
    <m/>
    <m/>
  </r>
  <r>
    <n v="800149384"/>
    <s v="CLINICA COLSANITAS S.A"/>
    <s v="703-152153"/>
    <n v="703"/>
    <n v="152153"/>
    <s v="703152153"/>
    <s v="800149384_703152153"/>
    <d v="2023-01-08T00:00:00"/>
    <d v="2023-09-14T00:00:00"/>
    <d v="2024-09-14T00:00:00"/>
    <n v="2700238"/>
    <n v="54005"/>
    <s v="NO EXISTE CONVENIO"/>
    <s v="BOGOTA"/>
    <s v="URGENCIAS"/>
    <x v="1"/>
    <s v="Finalizada"/>
    <s v="FACTURA PENDIENTE EN PROGRAMACION DE PAGO"/>
    <n v="2700238"/>
    <n v="0"/>
    <n v="0"/>
    <m/>
    <m/>
    <n v="2700238"/>
    <n v="2646233"/>
    <n v="0"/>
    <m/>
    <n v="2646233"/>
    <n v="54005"/>
    <n v="2201520893"/>
    <s v="26.06.2024"/>
    <m/>
    <m/>
  </r>
  <r>
    <n v="800149384"/>
    <s v="CLINICA COLSANITAS S.A"/>
    <s v="703-152159"/>
    <n v="703"/>
    <n v="152159"/>
    <s v="703152159"/>
    <s v="800149384_703152159"/>
    <d v="2023-01-08T00:00:00"/>
    <d v="2023-09-14T00:00:00"/>
    <d v="2024-09-14T00:00:00"/>
    <n v="1403453"/>
    <n v="28069"/>
    <s v="NO EXISTE CONVENIO"/>
    <s v="CALI"/>
    <s v="URGENCIAS"/>
    <x v="1"/>
    <s v="Finalizada"/>
    <s v="FACTURA PENDIENTE EN PROGRAMACION DE PAGO"/>
    <n v="1403453"/>
    <n v="0"/>
    <n v="0"/>
    <m/>
    <m/>
    <n v="1403453"/>
    <n v="1375384"/>
    <n v="0"/>
    <m/>
    <n v="1375384"/>
    <n v="28069"/>
    <n v="2201520893"/>
    <s v="26.06.2024"/>
    <m/>
    <m/>
  </r>
  <r>
    <n v="800149384"/>
    <s v="CLINICA COLSANITAS S.A"/>
    <s v="703-194394"/>
    <n v="703"/>
    <n v="194394"/>
    <s v="703194394"/>
    <s v="800149384_703194394"/>
    <d v="2023-09-06T00:00:00"/>
    <d v="2023-12-01T00:00:00"/>
    <d v="2023-12-01T00:00:00"/>
    <n v="516255"/>
    <n v="10325"/>
    <s v="NO EXISTE CONVENIO"/>
    <s v="CALI"/>
    <s v="URGENCIAS"/>
    <x v="1"/>
    <s v="Finalizada"/>
    <s v="FACTURA PENDIENTE EN PROGRAMACION DE PAGO"/>
    <n v="516255"/>
    <n v="0"/>
    <n v="0"/>
    <m/>
    <m/>
    <n v="516255"/>
    <n v="505930"/>
    <n v="0"/>
    <m/>
    <n v="505930"/>
    <n v="10325"/>
    <n v="2201506690"/>
    <s v="29.04.2024"/>
    <m/>
    <m/>
  </r>
  <r>
    <n v="800149384"/>
    <s v="CLINICA COLSANITAS S.A"/>
    <s v="703-194395"/>
    <n v="703"/>
    <n v="194395"/>
    <s v="703194395"/>
    <s v="800149384_703194395"/>
    <d v="2023-09-06T00:00:00"/>
    <d v="2023-12-01T00:00:00"/>
    <d v="2023-12-01T00:00:00"/>
    <n v="494671"/>
    <n v="9893"/>
    <s v="NO EXISTE CONVENIO"/>
    <s v="CALI"/>
    <s v="URGENCIAS"/>
    <x v="1"/>
    <s v="Finalizada"/>
    <s v="FACTURA PENDIENTE EN PROGRAMACION DE PAGO"/>
    <n v="494671"/>
    <n v="0"/>
    <n v="0"/>
    <m/>
    <m/>
    <n v="494671"/>
    <n v="484778"/>
    <n v="0"/>
    <m/>
    <n v="484778"/>
    <n v="9893"/>
    <n v="2201506690"/>
    <s v="29.04.2024"/>
    <m/>
    <m/>
  </r>
  <r>
    <n v="800149384"/>
    <s v="CLINICA COLSANITAS S.A"/>
    <s v="700-387114"/>
    <n v="700"/>
    <n v="387114"/>
    <s v="700387114"/>
    <s v="800149384_700387114"/>
    <d v="2023-10-09T00:00:00"/>
    <d v="2023-11-08T00:00:00"/>
    <d v="2024-01-02T00:00:00"/>
    <n v="1205711"/>
    <n v="1205711"/>
    <s v="NO EXISTE CONVENIO"/>
    <s v="CALI"/>
    <s v="URGENCIAS"/>
    <x v="2"/>
    <s v="Finalizada CA"/>
    <s v="FACTURA ACEPTADA POR LA IPS"/>
    <n v="0"/>
    <n v="0"/>
    <n v="0"/>
    <m/>
    <n v="1205711"/>
    <n v="0"/>
    <n v="0"/>
    <n v="0"/>
    <m/>
    <n v="0"/>
    <m/>
    <m/>
    <m/>
    <m/>
    <m/>
  </r>
  <r>
    <n v="800149384"/>
    <s v="CLINICA COLSANITAS S.A"/>
    <s v="700-395215"/>
    <n v="700"/>
    <n v="395215"/>
    <s v="700395215"/>
    <s v="800149384_700395215"/>
    <d v="2023-10-31T00:00:00"/>
    <d v="2023-12-06T00:00:00"/>
    <d v="2023-12-06T00:00:00"/>
    <n v="1986066"/>
    <n v="39721"/>
    <s v="NO EXISTE CONVENIO"/>
    <s v="BOGOTA"/>
    <s v="URGENCIAS"/>
    <x v="1"/>
    <s v="Finalizada"/>
    <s v="FACTURA PENDIENTE EN PROGRAMACION DE PAGO"/>
    <n v="1986066"/>
    <n v="0"/>
    <n v="0"/>
    <m/>
    <m/>
    <n v="1986066"/>
    <n v="1946345"/>
    <n v="0"/>
    <m/>
    <n v="1946345"/>
    <n v="39721"/>
    <n v="2201506690"/>
    <s v="29.04.2024"/>
    <m/>
    <m/>
  </r>
  <r>
    <n v="800149384"/>
    <s v="CLINICA COLSANITAS S.A"/>
    <s v="1188-9642"/>
    <n v="1188"/>
    <n v="9642"/>
    <s v="11889642"/>
    <s v="800149384_11889642"/>
    <d v="2023-10-31T00:00:00"/>
    <d v="2024-04-22T00:00:00"/>
    <d v="2024-03-15T00:00:00"/>
    <n v="227684"/>
    <n v="227684"/>
    <s v="NO EXISTE CONVENIO"/>
    <s v="BOGOTA"/>
    <s v="URGENCIAS"/>
    <x v="3"/>
    <s v="Finalizada"/>
    <s v="FACTURA NO RADICADA"/>
    <n v="227684"/>
    <n v="0"/>
    <n v="0"/>
    <m/>
    <m/>
    <n v="227684"/>
    <n v="223130"/>
    <n v="223130"/>
    <n v="1222464809"/>
    <n v="0"/>
    <m/>
    <m/>
    <m/>
    <m/>
    <m/>
  </r>
  <r>
    <n v="800149384"/>
    <s v="CLINICA COLSANITAS S.A"/>
    <s v="703-209815"/>
    <n v="703"/>
    <n v="209815"/>
    <s v="703209815"/>
    <s v="800149384_703209815"/>
    <d v="2023-12-11T00:00:00"/>
    <d v="2024-02-22T00:00:00"/>
    <d v="2024-05-15T00:00:00"/>
    <n v="1012797"/>
    <n v="20256"/>
    <s v="NO EXISTE CONVENIO"/>
    <s v="BOGOTA"/>
    <s v="URGENCIAS"/>
    <x v="1"/>
    <s v="Finalizada"/>
    <s v="FACTURA NO RADICADA"/>
    <n v="1012797"/>
    <n v="0"/>
    <n v="0"/>
    <m/>
    <m/>
    <n v="1012797"/>
    <n v="992541"/>
    <n v="0"/>
    <m/>
    <n v="992541"/>
    <n v="20256"/>
    <n v="2201520893"/>
    <s v="26.06.2024"/>
    <m/>
    <m/>
  </r>
  <r>
    <n v="800149384"/>
    <s v="CLINICA COLSANITAS S.A"/>
    <s v="700-438842"/>
    <n v="700"/>
    <n v="438842"/>
    <s v="700438842"/>
    <s v="800149384_700438842"/>
    <d v="2024-03-06T00:00:00"/>
    <d v="2024-04-05T00:00:00"/>
    <d v="2024-04-05T00:00:00"/>
    <n v="2955251"/>
    <n v="59105"/>
    <s v="NO EXISTE CONVENIO"/>
    <s v="CALI"/>
    <s v="URGENCIAS"/>
    <x v="1"/>
    <s v="Finalizada"/>
    <s v="FACTURA PENDIENTE EN PROGRAMACION DE PAGO"/>
    <n v="2955251"/>
    <n v="0"/>
    <n v="0"/>
    <m/>
    <m/>
    <n v="2955251"/>
    <n v="2896146"/>
    <n v="0"/>
    <m/>
    <n v="2896146"/>
    <n v="59105"/>
    <n v="2201510457"/>
    <s v="17.05.2024"/>
    <m/>
    <m/>
  </r>
  <r>
    <n v="800149384"/>
    <s v="CLINICA COLSANITAS S.A"/>
    <s v="703-225703"/>
    <n v="703"/>
    <n v="225703"/>
    <s v="703225703"/>
    <s v="800149384_703225703"/>
    <d v="2024-03-27T00:00:00"/>
    <d v="2024-04-09T00:00:00"/>
    <d v="2024-04-09T00:00:00"/>
    <n v="259365"/>
    <n v="5187"/>
    <s v="NO EXISTE CONVENIO"/>
    <s v="CALI"/>
    <s v="URGENCIAS"/>
    <x v="1"/>
    <s v="Finalizada"/>
    <s v="FACTURA PENDIENTE EN PROGRAMACION DE PAGO"/>
    <n v="259365"/>
    <n v="0"/>
    <n v="0"/>
    <m/>
    <m/>
    <n v="259365"/>
    <n v="254178"/>
    <n v="0"/>
    <m/>
    <n v="254178"/>
    <n v="5187"/>
    <n v="2201510457"/>
    <s v="17.05.2024"/>
    <m/>
    <m/>
  </r>
  <r>
    <n v="800149384"/>
    <s v="CLINICA COLSANITAS S.A"/>
    <s v="703-230386"/>
    <n v="703"/>
    <n v="230386"/>
    <s v="703230386"/>
    <s v="800149384_703230386"/>
    <m/>
    <m/>
    <d v="2024-05-10T00:00:00"/>
    <n v="5001958"/>
    <n v="5001958"/>
    <s v="NO EXISTE CONVENIO"/>
    <s v="BOGOTA"/>
    <s v="URGENCIAS"/>
    <x v="4"/>
    <s v="Para respuesta a prestador"/>
    <e v="#N/A"/>
    <n v="5001958"/>
    <n v="95400"/>
    <s v="SE OBJETA RX POR NO SOPORTAR EN AYUDAS DIAGNOSTICAS NI HC."/>
    <m/>
    <m/>
    <n v="5001958"/>
    <n v="4808427"/>
    <n v="4808427"/>
    <n v="1222462385"/>
    <n v="0"/>
    <m/>
    <m/>
    <m/>
    <m/>
    <m/>
  </r>
  <r>
    <n v="800149384"/>
    <s v="CLINICA COLSANITAS S.A"/>
    <s v="700-460448"/>
    <n v="700"/>
    <n v="460448"/>
    <s v="700460448"/>
    <s v="800149384_700460448"/>
    <m/>
    <m/>
    <d v="2024-07-02T00:00:00"/>
    <n v="988286"/>
    <n v="988286"/>
    <s v="NO EXISTE CONVENIO"/>
    <s v="CALI"/>
    <s v="URGENCIAS"/>
    <x v="3"/>
    <s v="Finalizada"/>
    <e v="#N/A"/>
    <n v="988286"/>
    <n v="0"/>
    <n v="0"/>
    <m/>
    <m/>
    <n v="988286"/>
    <n v="988286"/>
    <n v="0"/>
    <m/>
    <n v="0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33">
    <pivotField numFmtId="1" showAll="0"/>
    <pivotField showAll="0"/>
    <pivotField showAll="0"/>
    <pivotField numFmtId="1" showAll="0"/>
    <pivotField numFmtId="1" showAll="0"/>
    <pivotField showAll="0"/>
    <pivotField showAll="0"/>
    <pivotField showAll="0"/>
    <pivotField showAll="0"/>
    <pivotField numFmtId="164" showAll="0"/>
    <pivotField numFmtId="165" showAll="0"/>
    <pivotField dataField="1" numFmtId="167" showAll="0"/>
    <pivotField showAll="0"/>
    <pivotField showAll="0"/>
    <pivotField showAll="0"/>
    <pivotField axis="axisRow" dataField="1" showAll="0">
      <items count="6">
        <item x="2"/>
        <item x="1"/>
        <item x="0"/>
        <item x="3"/>
        <item x="4"/>
        <item t="default"/>
      </items>
    </pivotField>
    <pivotField showAll="0"/>
    <pivotField showAll="0"/>
    <pivotField numFmtId="167" showAll="0"/>
    <pivotField dataField="1" numFmtId="167" showAll="0"/>
    <pivotField showAll="0"/>
    <pivotField showAll="0"/>
    <pivotField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showAll="0"/>
    <pivotField showAll="0"/>
    <pivotField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1" baseField="0" baseItem="0" numFmtId="167"/>
    <dataField name="Valor glosa pendiente " fld="19" baseField="0" baseItem="0" numFmtId="167"/>
  </dataFields>
  <formats count="19">
    <format dxfId="2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8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5" type="button" dataOnly="0" labelOnly="1" outline="0" axis="axisRow" fieldPosition="0"/>
    </format>
    <format dxfId="9">
      <pivotArea dataOnly="0" labelOnly="1" fieldPosition="0">
        <references count="1">
          <reference field="15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opLeftCell="F1" workbookViewId="0">
      <selection activeCell="G10" sqref="G10"/>
    </sheetView>
  </sheetViews>
  <sheetFormatPr baseColWidth="10" defaultRowHeight="14.5" x14ac:dyDescent="0.35"/>
  <cols>
    <col min="1" max="1" width="10.81640625" customWidth="1"/>
    <col min="2" max="2" width="19.453125" customWidth="1"/>
    <col min="6" max="6" width="11.54296875" customWidth="1"/>
    <col min="7" max="7" width="16.36328125" customWidth="1"/>
    <col min="10" max="10" width="20.1796875" customWidth="1"/>
    <col min="12" max="12" width="20.453125" customWidth="1"/>
  </cols>
  <sheetData>
    <row r="1" spans="1:12" ht="46.5" x14ac:dyDescent="0.35">
      <c r="A1" s="1" t="s">
        <v>1</v>
      </c>
      <c r="B1" s="1" t="s">
        <v>2</v>
      </c>
      <c r="C1" s="1"/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800149384</v>
      </c>
      <c r="B2" s="3" t="s">
        <v>12</v>
      </c>
      <c r="C2" s="3" t="s">
        <v>17</v>
      </c>
      <c r="D2" s="3">
        <v>703</v>
      </c>
      <c r="E2" s="3">
        <v>37274</v>
      </c>
      <c r="F2" s="4">
        <v>44117</v>
      </c>
      <c r="G2" s="4">
        <v>45183</v>
      </c>
      <c r="H2" s="5">
        <v>1188065</v>
      </c>
      <c r="I2" s="6">
        <v>1188065</v>
      </c>
      <c r="J2" s="3" t="s">
        <v>13</v>
      </c>
      <c r="K2" s="3" t="s">
        <v>14</v>
      </c>
      <c r="L2" s="3" t="s">
        <v>15</v>
      </c>
    </row>
    <row r="3" spans="1:12" x14ac:dyDescent="0.35">
      <c r="A3" s="3">
        <v>800149384</v>
      </c>
      <c r="B3" s="3" t="s">
        <v>12</v>
      </c>
      <c r="C3" s="3" t="s">
        <v>18</v>
      </c>
      <c r="D3" s="3">
        <v>703</v>
      </c>
      <c r="E3" s="3">
        <v>60912</v>
      </c>
      <c r="F3" s="4">
        <v>44293</v>
      </c>
      <c r="G3" s="4">
        <v>45183</v>
      </c>
      <c r="H3" s="5">
        <v>2678460</v>
      </c>
      <c r="I3" s="6">
        <v>53569</v>
      </c>
      <c r="J3" s="3" t="s">
        <v>13</v>
      </c>
      <c r="K3" s="3" t="s">
        <v>14</v>
      </c>
      <c r="L3" s="3" t="s">
        <v>15</v>
      </c>
    </row>
    <row r="4" spans="1:12" x14ac:dyDescent="0.35">
      <c r="A4" s="3">
        <v>800149384</v>
      </c>
      <c r="B4" s="3" t="s">
        <v>12</v>
      </c>
      <c r="C4" s="3" t="s">
        <v>19</v>
      </c>
      <c r="D4" s="3">
        <v>700</v>
      </c>
      <c r="E4" s="3">
        <v>219487</v>
      </c>
      <c r="F4" s="4">
        <v>44607</v>
      </c>
      <c r="G4" s="4">
        <v>45183</v>
      </c>
      <c r="H4" s="5">
        <v>216994</v>
      </c>
      <c r="I4" s="6">
        <v>216994</v>
      </c>
      <c r="J4" s="3" t="s">
        <v>13</v>
      </c>
      <c r="K4" s="3" t="s">
        <v>16</v>
      </c>
      <c r="L4" s="3" t="s">
        <v>15</v>
      </c>
    </row>
    <row r="5" spans="1:12" x14ac:dyDescent="0.35">
      <c r="A5" s="3">
        <v>800149384</v>
      </c>
      <c r="B5" s="3" t="s">
        <v>12</v>
      </c>
      <c r="C5" s="3" t="s">
        <v>20</v>
      </c>
      <c r="D5" s="3">
        <v>703</v>
      </c>
      <c r="E5" s="3">
        <v>132402</v>
      </c>
      <c r="F5" s="4">
        <v>44758</v>
      </c>
      <c r="G5" s="4">
        <v>45183</v>
      </c>
      <c r="H5" s="5">
        <v>3815697</v>
      </c>
      <c r="I5" s="6">
        <v>3815697</v>
      </c>
      <c r="J5" s="3" t="s">
        <v>13</v>
      </c>
      <c r="K5" s="3" t="s">
        <v>14</v>
      </c>
      <c r="L5" s="3" t="s">
        <v>15</v>
      </c>
    </row>
    <row r="6" spans="1:12" x14ac:dyDescent="0.35">
      <c r="A6" s="3">
        <v>800149384</v>
      </c>
      <c r="B6" s="3" t="s">
        <v>12</v>
      </c>
      <c r="C6" s="3" t="s">
        <v>21</v>
      </c>
      <c r="D6" s="3">
        <v>700</v>
      </c>
      <c r="E6" s="3">
        <v>289689</v>
      </c>
      <c r="F6" s="4">
        <v>44862</v>
      </c>
      <c r="G6" s="4">
        <v>45183</v>
      </c>
      <c r="H6" s="5">
        <v>271267</v>
      </c>
      <c r="I6" s="6">
        <v>5425</v>
      </c>
      <c r="J6" s="3" t="s">
        <v>13</v>
      </c>
      <c r="K6" s="3" t="s">
        <v>16</v>
      </c>
      <c r="L6" s="3" t="s">
        <v>15</v>
      </c>
    </row>
    <row r="7" spans="1:12" x14ac:dyDescent="0.35">
      <c r="A7" s="3">
        <v>800149384</v>
      </c>
      <c r="B7" s="3" t="s">
        <v>12</v>
      </c>
      <c r="C7" s="3" t="s">
        <v>22</v>
      </c>
      <c r="D7" s="3">
        <v>703</v>
      </c>
      <c r="E7" s="3">
        <v>152153</v>
      </c>
      <c r="F7" s="4">
        <v>44934</v>
      </c>
      <c r="G7" s="4">
        <v>45183</v>
      </c>
      <c r="H7" s="5">
        <v>2700238</v>
      </c>
      <c r="I7" s="6">
        <v>54005</v>
      </c>
      <c r="J7" s="3" t="s">
        <v>13</v>
      </c>
      <c r="K7" s="3" t="s">
        <v>16</v>
      </c>
      <c r="L7" s="3" t="s">
        <v>15</v>
      </c>
    </row>
    <row r="8" spans="1:12" x14ac:dyDescent="0.35">
      <c r="A8" s="3">
        <v>800149384</v>
      </c>
      <c r="B8" s="3" t="s">
        <v>12</v>
      </c>
      <c r="C8" s="3" t="s">
        <v>23</v>
      </c>
      <c r="D8" s="3">
        <v>703</v>
      </c>
      <c r="E8" s="3">
        <v>152159</v>
      </c>
      <c r="F8" s="4">
        <v>44934</v>
      </c>
      <c r="G8" s="4">
        <v>45183</v>
      </c>
      <c r="H8" s="5">
        <v>1403453</v>
      </c>
      <c r="I8" s="6">
        <v>28069</v>
      </c>
      <c r="J8" s="3" t="s">
        <v>13</v>
      </c>
      <c r="K8" s="3" t="s">
        <v>14</v>
      </c>
      <c r="L8" s="3" t="s">
        <v>15</v>
      </c>
    </row>
    <row r="9" spans="1:12" x14ac:dyDescent="0.35">
      <c r="A9" s="3">
        <v>800149384</v>
      </c>
      <c r="B9" s="3" t="s">
        <v>12</v>
      </c>
      <c r="C9" s="3" t="s">
        <v>24</v>
      </c>
      <c r="D9" s="3">
        <v>703</v>
      </c>
      <c r="E9" s="3">
        <v>194394</v>
      </c>
      <c r="F9" s="4">
        <v>45175</v>
      </c>
      <c r="G9" s="4">
        <v>45261</v>
      </c>
      <c r="H9" s="5">
        <v>516255</v>
      </c>
      <c r="I9" s="6">
        <v>10325</v>
      </c>
      <c r="J9" s="3" t="s">
        <v>13</v>
      </c>
      <c r="K9" s="3" t="s">
        <v>14</v>
      </c>
      <c r="L9" s="3" t="s">
        <v>15</v>
      </c>
    </row>
    <row r="10" spans="1:12" x14ac:dyDescent="0.35">
      <c r="A10" s="3">
        <v>800149384</v>
      </c>
      <c r="B10" s="3" t="s">
        <v>12</v>
      </c>
      <c r="C10" s="3" t="s">
        <v>25</v>
      </c>
      <c r="D10" s="3">
        <v>703</v>
      </c>
      <c r="E10" s="3">
        <v>194395</v>
      </c>
      <c r="F10" s="4">
        <v>45175</v>
      </c>
      <c r="G10" s="4">
        <v>45261</v>
      </c>
      <c r="H10" s="5">
        <v>494671</v>
      </c>
      <c r="I10" s="6">
        <v>9893</v>
      </c>
      <c r="J10" s="3" t="s">
        <v>13</v>
      </c>
      <c r="K10" s="3" t="s">
        <v>14</v>
      </c>
      <c r="L10" s="3" t="s">
        <v>15</v>
      </c>
    </row>
    <row r="11" spans="1:12" x14ac:dyDescent="0.35">
      <c r="A11" s="3">
        <v>800149384</v>
      </c>
      <c r="B11" s="3" t="s">
        <v>12</v>
      </c>
      <c r="C11" s="3" t="s">
        <v>26</v>
      </c>
      <c r="D11" s="3">
        <v>700</v>
      </c>
      <c r="E11" s="3">
        <v>387114</v>
      </c>
      <c r="F11" s="4">
        <v>45208</v>
      </c>
      <c r="G11" s="4">
        <v>45238</v>
      </c>
      <c r="H11" s="5">
        <v>1205711</v>
      </c>
      <c r="I11" s="6">
        <v>1205711</v>
      </c>
      <c r="J11" s="3" t="s">
        <v>13</v>
      </c>
      <c r="K11" s="3" t="s">
        <v>14</v>
      </c>
      <c r="L11" s="3" t="s">
        <v>15</v>
      </c>
    </row>
    <row r="12" spans="1:12" x14ac:dyDescent="0.35">
      <c r="A12" s="3">
        <v>800149384</v>
      </c>
      <c r="B12" s="3" t="s">
        <v>12</v>
      </c>
      <c r="C12" s="3" t="s">
        <v>27</v>
      </c>
      <c r="D12" s="3">
        <v>700</v>
      </c>
      <c r="E12" s="3">
        <v>395215</v>
      </c>
      <c r="F12" s="4">
        <v>45230</v>
      </c>
      <c r="G12" s="4">
        <v>45266</v>
      </c>
      <c r="H12" s="5">
        <v>1986066</v>
      </c>
      <c r="I12" s="6">
        <v>39721</v>
      </c>
      <c r="J12" s="3" t="s">
        <v>13</v>
      </c>
      <c r="K12" s="3" t="s">
        <v>16</v>
      </c>
      <c r="L12" s="3" t="s">
        <v>15</v>
      </c>
    </row>
    <row r="13" spans="1:12" x14ac:dyDescent="0.35">
      <c r="A13" s="3">
        <v>800149384</v>
      </c>
      <c r="B13" s="3" t="s">
        <v>12</v>
      </c>
      <c r="C13" s="3" t="s">
        <v>28</v>
      </c>
      <c r="D13" s="3">
        <v>1188</v>
      </c>
      <c r="E13" s="3">
        <v>9642</v>
      </c>
      <c r="F13" s="4">
        <v>45230</v>
      </c>
      <c r="G13" s="4">
        <v>45404</v>
      </c>
      <c r="H13" s="5">
        <v>227684</v>
      </c>
      <c r="I13" s="6">
        <v>227684</v>
      </c>
      <c r="J13" s="3" t="s">
        <v>13</v>
      </c>
      <c r="K13" s="3" t="s">
        <v>16</v>
      </c>
      <c r="L13" s="3" t="s">
        <v>15</v>
      </c>
    </row>
    <row r="14" spans="1:12" x14ac:dyDescent="0.35">
      <c r="A14" s="3">
        <v>800149384</v>
      </c>
      <c r="B14" s="3" t="s">
        <v>12</v>
      </c>
      <c r="C14" s="3" t="s">
        <v>29</v>
      </c>
      <c r="D14" s="3">
        <v>703</v>
      </c>
      <c r="E14" s="3">
        <v>209815</v>
      </c>
      <c r="F14" s="4">
        <v>45271</v>
      </c>
      <c r="G14" s="4">
        <v>45344</v>
      </c>
      <c r="H14" s="5">
        <v>1012797</v>
      </c>
      <c r="I14" s="6">
        <v>20256</v>
      </c>
      <c r="J14" s="3" t="s">
        <v>13</v>
      </c>
      <c r="K14" s="3" t="s">
        <v>16</v>
      </c>
      <c r="L14" s="3" t="s">
        <v>15</v>
      </c>
    </row>
    <row r="15" spans="1:12" x14ac:dyDescent="0.35">
      <c r="A15" s="3">
        <v>800149384</v>
      </c>
      <c r="B15" s="3" t="s">
        <v>12</v>
      </c>
      <c r="C15" s="3" t="s">
        <v>30</v>
      </c>
      <c r="D15" s="3">
        <v>700</v>
      </c>
      <c r="E15" s="3">
        <v>438842</v>
      </c>
      <c r="F15" s="4">
        <v>45357</v>
      </c>
      <c r="G15" s="4">
        <v>45387</v>
      </c>
      <c r="H15" s="5">
        <v>2955251</v>
      </c>
      <c r="I15" s="6">
        <v>59105</v>
      </c>
      <c r="J15" s="3" t="s">
        <v>13</v>
      </c>
      <c r="K15" s="3" t="s">
        <v>14</v>
      </c>
      <c r="L15" s="3" t="s">
        <v>15</v>
      </c>
    </row>
    <row r="16" spans="1:12" x14ac:dyDescent="0.35">
      <c r="A16" s="3">
        <v>800149384</v>
      </c>
      <c r="B16" s="3" t="s">
        <v>12</v>
      </c>
      <c r="C16" s="3" t="s">
        <v>31</v>
      </c>
      <c r="D16" s="3">
        <v>703</v>
      </c>
      <c r="E16" s="3">
        <v>225703</v>
      </c>
      <c r="F16" s="4">
        <v>45378</v>
      </c>
      <c r="G16" s="4">
        <v>45391</v>
      </c>
      <c r="H16" s="5">
        <v>259365</v>
      </c>
      <c r="I16" s="6">
        <v>5187</v>
      </c>
      <c r="J16" s="3" t="s">
        <v>13</v>
      </c>
      <c r="K16" s="3" t="s">
        <v>14</v>
      </c>
      <c r="L16" s="3" t="s">
        <v>15</v>
      </c>
    </row>
    <row r="17" spans="1:12" x14ac:dyDescent="0.35">
      <c r="A17" s="3">
        <v>800149384</v>
      </c>
      <c r="B17" s="3" t="s">
        <v>12</v>
      </c>
      <c r="C17" s="3" t="s">
        <v>0</v>
      </c>
      <c r="D17" s="3">
        <v>703</v>
      </c>
      <c r="E17" s="3">
        <v>230386</v>
      </c>
      <c r="F17" s="4"/>
      <c r="G17" s="4"/>
      <c r="H17" s="5">
        <v>5001958</v>
      </c>
      <c r="I17" s="6">
        <v>5001958</v>
      </c>
      <c r="J17" s="3" t="s">
        <v>13</v>
      </c>
      <c r="K17" s="3" t="s">
        <v>16</v>
      </c>
      <c r="L17" s="3" t="s">
        <v>15</v>
      </c>
    </row>
    <row r="18" spans="1:12" x14ac:dyDescent="0.35">
      <c r="A18" s="3">
        <v>800149384</v>
      </c>
      <c r="B18" s="3" t="s">
        <v>12</v>
      </c>
      <c r="C18" s="3" t="s">
        <v>32</v>
      </c>
      <c r="D18" s="3">
        <v>700</v>
      </c>
      <c r="E18" s="3">
        <v>460448</v>
      </c>
      <c r="F18" s="4"/>
      <c r="G18" s="4"/>
      <c r="H18" s="5">
        <v>988286</v>
      </c>
      <c r="I18" s="6">
        <v>988286</v>
      </c>
      <c r="J18" s="3" t="s">
        <v>13</v>
      </c>
      <c r="K18" s="3" t="s">
        <v>14</v>
      </c>
      <c r="L18" s="3" t="s">
        <v>15</v>
      </c>
    </row>
    <row r="19" spans="1:12" x14ac:dyDescent="0.35">
      <c r="H19" s="2">
        <f>SUM(H2:H18)</f>
        <v>26922218</v>
      </c>
      <c r="I19" s="2">
        <f>SUM(I2:I18)</f>
        <v>12929950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topLeftCell="A3" zoomScale="80" zoomScaleNormal="80" workbookViewId="0">
      <selection activeCell="F3" sqref="F3"/>
    </sheetView>
  </sheetViews>
  <sheetFormatPr baseColWidth="10" defaultRowHeight="14.5" x14ac:dyDescent="0.35"/>
  <cols>
    <col min="1" max="1" width="79" bestFit="1" customWidth="1"/>
    <col min="2" max="2" width="13.26953125" bestFit="1" customWidth="1"/>
    <col min="3" max="3" width="13.7265625" style="9" bestFit="1" customWidth="1"/>
    <col min="4" max="4" width="21.7265625" style="9" bestFit="1" customWidth="1"/>
  </cols>
  <sheetData>
    <row r="2" spans="1:4" ht="15" thickBot="1" x14ac:dyDescent="0.4"/>
    <row r="3" spans="1:4" ht="15" thickBot="1" x14ac:dyDescent="0.4">
      <c r="A3" s="87" t="s">
        <v>130</v>
      </c>
      <c r="B3" s="88" t="s">
        <v>131</v>
      </c>
      <c r="C3" s="89" t="s">
        <v>132</v>
      </c>
      <c r="D3" s="90" t="s">
        <v>133</v>
      </c>
    </row>
    <row r="4" spans="1:4" x14ac:dyDescent="0.35">
      <c r="A4" s="84" t="s">
        <v>86</v>
      </c>
      <c r="B4" s="85">
        <v>1</v>
      </c>
      <c r="C4" s="86">
        <v>1205711</v>
      </c>
      <c r="D4" s="83">
        <v>0</v>
      </c>
    </row>
    <row r="5" spans="1:4" x14ac:dyDescent="0.35">
      <c r="A5" s="84" t="s">
        <v>99</v>
      </c>
      <c r="B5" s="85">
        <v>10</v>
      </c>
      <c r="C5" s="86">
        <v>285555</v>
      </c>
      <c r="D5" s="83">
        <v>0</v>
      </c>
    </row>
    <row r="6" spans="1:4" x14ac:dyDescent="0.35">
      <c r="A6" s="84" t="s">
        <v>84</v>
      </c>
      <c r="B6" s="85">
        <v>3</v>
      </c>
      <c r="C6" s="86">
        <v>5220756</v>
      </c>
      <c r="D6" s="83">
        <v>0</v>
      </c>
    </row>
    <row r="7" spans="1:4" x14ac:dyDescent="0.35">
      <c r="A7" s="84" t="s">
        <v>85</v>
      </c>
      <c r="B7" s="85">
        <v>2</v>
      </c>
      <c r="C7" s="86">
        <v>1215970</v>
      </c>
      <c r="D7" s="83">
        <v>0</v>
      </c>
    </row>
    <row r="8" spans="1:4" ht="15" thickBot="1" x14ac:dyDescent="0.4">
      <c r="A8" s="84" t="s">
        <v>104</v>
      </c>
      <c r="B8" s="85">
        <v>1</v>
      </c>
      <c r="C8" s="86">
        <v>5001958</v>
      </c>
      <c r="D8" s="83">
        <v>95400</v>
      </c>
    </row>
    <row r="9" spans="1:4" ht="15" thickBot="1" x14ac:dyDescent="0.4">
      <c r="A9" s="91" t="s">
        <v>129</v>
      </c>
      <c r="B9" s="92">
        <v>17</v>
      </c>
      <c r="C9" s="89">
        <v>12929950</v>
      </c>
      <c r="D9" s="90">
        <v>95400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9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81640625" style="7" customWidth="1"/>
    <col min="2" max="2" width="19.453125" style="7" customWidth="1"/>
    <col min="3" max="7" width="10.90625" style="7"/>
    <col min="8" max="8" width="11.54296875" style="7" customWidth="1"/>
    <col min="9" max="10" width="16.36328125" style="7" customWidth="1"/>
    <col min="11" max="11" width="10.90625" style="7"/>
    <col min="12" max="12" width="14.1796875" style="9" bestFit="1" customWidth="1"/>
    <col min="13" max="13" width="20.1796875" style="7" customWidth="1"/>
    <col min="14" max="14" width="10.90625" style="7"/>
    <col min="15" max="15" width="20.453125" style="7" customWidth="1"/>
    <col min="16" max="16" width="22.08984375" style="7" customWidth="1"/>
    <col min="17" max="18" width="10.90625" style="7"/>
    <col min="19" max="19" width="13.1796875" style="7" bestFit="1" customWidth="1"/>
    <col min="20" max="20" width="11" style="7" bestFit="1" customWidth="1"/>
    <col min="21" max="21" width="13.1796875" style="7" bestFit="1" customWidth="1"/>
    <col min="22" max="23" width="13.1796875" style="7" customWidth="1"/>
    <col min="24" max="26" width="13.1796875" style="7" bestFit="1" customWidth="1"/>
    <col min="27" max="27" width="11.26953125" style="7" bestFit="1" customWidth="1"/>
    <col min="28" max="29" width="18.90625" style="7" customWidth="1"/>
    <col min="30" max="30" width="14.08984375" style="7" customWidth="1"/>
    <col min="31" max="31" width="13.90625" style="7" customWidth="1"/>
    <col min="32" max="16384" width="10.90625" style="7"/>
  </cols>
  <sheetData>
    <row r="1" spans="1:33" x14ac:dyDescent="0.35">
      <c r="L1" s="16">
        <f>SUBTOTAL(9,L3:L19)</f>
        <v>12929950</v>
      </c>
      <c r="S1" s="16">
        <f t="shared" ref="S1:Z1" si="0">SUBTOTAL(9,S3:S19)</f>
        <v>25716507</v>
      </c>
      <c r="T1" s="16">
        <f>SUBTOTAL(9,T3:T19)</f>
        <v>95400</v>
      </c>
      <c r="U1" s="16">
        <f t="shared" si="0"/>
        <v>5220756</v>
      </c>
      <c r="V1" s="16"/>
      <c r="W1" s="16"/>
      <c r="X1" s="16">
        <f t="shared" si="0"/>
        <v>25716507</v>
      </c>
      <c r="Y1" s="16">
        <f t="shared" si="0"/>
        <v>20012111</v>
      </c>
      <c r="Z1" s="16">
        <f t="shared" si="0"/>
        <v>5031557</v>
      </c>
      <c r="AB1" s="16">
        <f t="shared" ref="AB1:AC1" si="1">SUBTOTAL(9,AB3:AB19)</f>
        <v>13992268</v>
      </c>
      <c r="AC1" s="16">
        <f t="shared" si="1"/>
        <v>285555</v>
      </c>
    </row>
    <row r="2" spans="1:33" ht="43.5" x14ac:dyDescent="0.35">
      <c r="A2" s="8" t="s">
        <v>1</v>
      </c>
      <c r="B2" s="8" t="s">
        <v>2</v>
      </c>
      <c r="C2" s="8" t="s">
        <v>34</v>
      </c>
      <c r="D2" s="8" t="s">
        <v>3</v>
      </c>
      <c r="E2" s="8" t="s">
        <v>4</v>
      </c>
      <c r="F2" s="8" t="s">
        <v>37</v>
      </c>
      <c r="G2" s="17" t="s">
        <v>55</v>
      </c>
      <c r="H2" s="8" t="s">
        <v>5</v>
      </c>
      <c r="I2" s="8" t="s">
        <v>6</v>
      </c>
      <c r="J2" s="12" t="s">
        <v>33</v>
      </c>
      <c r="K2" s="8" t="s">
        <v>7</v>
      </c>
      <c r="L2" s="11" t="s">
        <v>8</v>
      </c>
      <c r="M2" s="8" t="s">
        <v>9</v>
      </c>
      <c r="N2" s="8" t="s">
        <v>10</v>
      </c>
      <c r="O2" s="8" t="s">
        <v>11</v>
      </c>
      <c r="P2" s="13" t="s">
        <v>35</v>
      </c>
      <c r="Q2" s="14" t="s">
        <v>36</v>
      </c>
      <c r="R2" s="14" t="s">
        <v>83</v>
      </c>
      <c r="S2" s="18" t="s">
        <v>76</v>
      </c>
      <c r="T2" s="20" t="s">
        <v>79</v>
      </c>
      <c r="U2" s="20" t="s">
        <v>77</v>
      </c>
      <c r="V2" s="20" t="s">
        <v>81</v>
      </c>
      <c r="W2" s="20" t="s">
        <v>82</v>
      </c>
      <c r="X2" s="18" t="s">
        <v>78</v>
      </c>
      <c r="Y2" s="18" t="s">
        <v>80</v>
      </c>
      <c r="Z2" s="21" t="s">
        <v>88</v>
      </c>
      <c r="AA2" s="21" t="s">
        <v>89</v>
      </c>
      <c r="AB2" s="22" t="s">
        <v>90</v>
      </c>
      <c r="AC2" s="22" t="s">
        <v>98</v>
      </c>
      <c r="AD2" s="22" t="s">
        <v>91</v>
      </c>
      <c r="AE2" s="22" t="s">
        <v>92</v>
      </c>
      <c r="AF2" s="22" t="s">
        <v>93</v>
      </c>
      <c r="AG2" s="18" t="s">
        <v>94</v>
      </c>
    </row>
    <row r="3" spans="1:33" x14ac:dyDescent="0.35">
      <c r="A3" s="3">
        <v>800149384</v>
      </c>
      <c r="B3" s="3" t="s">
        <v>12</v>
      </c>
      <c r="C3" s="3" t="s">
        <v>17</v>
      </c>
      <c r="D3" s="3">
        <v>703</v>
      </c>
      <c r="E3" s="3">
        <v>37274</v>
      </c>
      <c r="F3" s="3" t="s">
        <v>38</v>
      </c>
      <c r="G3" s="3" t="s">
        <v>56</v>
      </c>
      <c r="H3" s="4">
        <v>44117</v>
      </c>
      <c r="I3" s="4">
        <v>45183</v>
      </c>
      <c r="J3" s="4">
        <v>45414</v>
      </c>
      <c r="K3" s="5">
        <v>1188065</v>
      </c>
      <c r="L3" s="10">
        <v>1188065</v>
      </c>
      <c r="M3" s="3" t="s">
        <v>13</v>
      </c>
      <c r="N3" s="3" t="s">
        <v>14</v>
      </c>
      <c r="O3" s="3" t="s">
        <v>15</v>
      </c>
      <c r="P3" s="15" t="s">
        <v>84</v>
      </c>
      <c r="Q3" s="15" t="s">
        <v>73</v>
      </c>
      <c r="R3" s="15" t="s">
        <v>84</v>
      </c>
      <c r="S3" s="19">
        <v>1188065</v>
      </c>
      <c r="T3" s="19">
        <v>0</v>
      </c>
      <c r="U3" s="19">
        <v>1188065</v>
      </c>
      <c r="V3" s="19" t="s">
        <v>101</v>
      </c>
      <c r="W3" s="19"/>
      <c r="X3" s="19">
        <v>1188065</v>
      </c>
      <c r="Y3" s="19">
        <v>0</v>
      </c>
      <c r="Z3" s="19">
        <v>0</v>
      </c>
      <c r="AA3" s="15"/>
      <c r="AB3" s="19">
        <v>0</v>
      </c>
      <c r="AC3" s="19"/>
      <c r="AD3" s="15"/>
      <c r="AE3" s="15"/>
      <c r="AF3" s="15"/>
      <c r="AG3" s="15"/>
    </row>
    <row r="4" spans="1:33" x14ac:dyDescent="0.35">
      <c r="A4" s="3">
        <v>800149384</v>
      </c>
      <c r="B4" s="3" t="s">
        <v>12</v>
      </c>
      <c r="C4" s="3" t="s">
        <v>18</v>
      </c>
      <c r="D4" s="3">
        <v>703</v>
      </c>
      <c r="E4" s="3">
        <v>60912</v>
      </c>
      <c r="F4" s="3" t="s">
        <v>39</v>
      </c>
      <c r="G4" s="3" t="s">
        <v>57</v>
      </c>
      <c r="H4" s="4">
        <v>44293</v>
      </c>
      <c r="I4" s="4">
        <v>45183</v>
      </c>
      <c r="J4" s="4">
        <v>45549</v>
      </c>
      <c r="K4" s="5">
        <v>2678460</v>
      </c>
      <c r="L4" s="10">
        <v>53569</v>
      </c>
      <c r="M4" s="3" t="s">
        <v>13</v>
      </c>
      <c r="N4" s="3" t="s">
        <v>14</v>
      </c>
      <c r="O4" s="3" t="s">
        <v>15</v>
      </c>
      <c r="P4" s="15" t="s">
        <v>99</v>
      </c>
      <c r="Q4" s="15" t="s">
        <v>74</v>
      </c>
      <c r="R4" s="15" t="s">
        <v>85</v>
      </c>
      <c r="S4" s="19">
        <v>2678460</v>
      </c>
      <c r="T4" s="19">
        <v>0</v>
      </c>
      <c r="U4" s="19">
        <v>0</v>
      </c>
      <c r="V4" s="19"/>
      <c r="W4" s="19"/>
      <c r="X4" s="19">
        <v>2678460</v>
      </c>
      <c r="Y4" s="19">
        <v>2624891</v>
      </c>
      <c r="Z4" s="19">
        <v>0</v>
      </c>
      <c r="AA4" s="15"/>
      <c r="AB4" s="19">
        <v>2624891</v>
      </c>
      <c r="AC4" s="19">
        <v>53569</v>
      </c>
      <c r="AD4" s="15">
        <v>2201520893</v>
      </c>
      <c r="AE4" s="15" t="s">
        <v>95</v>
      </c>
      <c r="AF4" s="15"/>
      <c r="AG4" s="15"/>
    </row>
    <row r="5" spans="1:33" x14ac:dyDescent="0.35">
      <c r="A5" s="3">
        <v>800149384</v>
      </c>
      <c r="B5" s="3" t="s">
        <v>12</v>
      </c>
      <c r="C5" s="3" t="s">
        <v>19</v>
      </c>
      <c r="D5" s="3">
        <v>700</v>
      </c>
      <c r="E5" s="3">
        <v>219487</v>
      </c>
      <c r="F5" s="3" t="s">
        <v>40</v>
      </c>
      <c r="G5" s="3" t="s">
        <v>58</v>
      </c>
      <c r="H5" s="4">
        <v>44607</v>
      </c>
      <c r="I5" s="4">
        <v>45183</v>
      </c>
      <c r="J5" s="4">
        <v>45414</v>
      </c>
      <c r="K5" s="5">
        <v>216994</v>
      </c>
      <c r="L5" s="10">
        <v>216994</v>
      </c>
      <c r="M5" s="3" t="s">
        <v>13</v>
      </c>
      <c r="N5" s="3" t="s">
        <v>16</v>
      </c>
      <c r="O5" s="3" t="s">
        <v>15</v>
      </c>
      <c r="P5" s="15" t="s">
        <v>84</v>
      </c>
      <c r="Q5" s="15" t="s">
        <v>73</v>
      </c>
      <c r="R5" s="15" t="s">
        <v>84</v>
      </c>
      <c r="S5" s="19">
        <v>216994</v>
      </c>
      <c r="T5" s="19">
        <v>0</v>
      </c>
      <c r="U5" s="19">
        <v>216994</v>
      </c>
      <c r="V5" s="19" t="s">
        <v>102</v>
      </c>
      <c r="W5" s="19"/>
      <c r="X5" s="19">
        <v>216994</v>
      </c>
      <c r="Y5" s="19">
        <v>0</v>
      </c>
      <c r="Z5" s="19">
        <v>0</v>
      </c>
      <c r="AA5" s="15"/>
      <c r="AB5" s="19">
        <v>0</v>
      </c>
      <c r="AC5" s="19"/>
      <c r="AD5" s="15"/>
      <c r="AE5" s="15"/>
      <c r="AF5" s="15"/>
      <c r="AG5" s="15"/>
    </row>
    <row r="6" spans="1:33" x14ac:dyDescent="0.35">
      <c r="A6" s="3">
        <v>800149384</v>
      </c>
      <c r="B6" s="3" t="s">
        <v>12</v>
      </c>
      <c r="C6" s="3" t="s">
        <v>20</v>
      </c>
      <c r="D6" s="3">
        <v>703</v>
      </c>
      <c r="E6" s="3">
        <v>132402</v>
      </c>
      <c r="F6" s="3" t="s">
        <v>41</v>
      </c>
      <c r="G6" s="3" t="s">
        <v>59</v>
      </c>
      <c r="H6" s="4">
        <v>44758</v>
      </c>
      <c r="I6" s="4">
        <v>45183</v>
      </c>
      <c r="J6" s="4">
        <v>45549</v>
      </c>
      <c r="K6" s="5">
        <v>3815697</v>
      </c>
      <c r="L6" s="10">
        <v>3815697</v>
      </c>
      <c r="M6" s="3" t="s">
        <v>13</v>
      </c>
      <c r="N6" s="3" t="s">
        <v>14</v>
      </c>
      <c r="O6" s="3" t="s">
        <v>15</v>
      </c>
      <c r="P6" s="15" t="s">
        <v>84</v>
      </c>
      <c r="Q6" s="15" t="s">
        <v>73</v>
      </c>
      <c r="R6" s="15" t="s">
        <v>84</v>
      </c>
      <c r="S6" s="19">
        <v>3815697</v>
      </c>
      <c r="T6" s="19">
        <v>0</v>
      </c>
      <c r="U6" s="19">
        <v>3815697</v>
      </c>
      <c r="V6" s="19" t="s">
        <v>103</v>
      </c>
      <c r="W6" s="19"/>
      <c r="X6" s="19">
        <v>3815697</v>
      </c>
      <c r="Y6" s="19">
        <v>0</v>
      </c>
      <c r="Z6" s="19">
        <v>0</v>
      </c>
      <c r="AA6" s="15"/>
      <c r="AB6" s="19">
        <v>0</v>
      </c>
      <c r="AC6" s="19"/>
      <c r="AD6" s="15"/>
      <c r="AE6" s="15"/>
      <c r="AF6" s="15"/>
      <c r="AG6" s="15"/>
    </row>
    <row r="7" spans="1:33" x14ac:dyDescent="0.35">
      <c r="A7" s="3">
        <v>800149384</v>
      </c>
      <c r="B7" s="3" t="s">
        <v>12</v>
      </c>
      <c r="C7" s="3" t="s">
        <v>21</v>
      </c>
      <c r="D7" s="3">
        <v>700</v>
      </c>
      <c r="E7" s="3">
        <v>289689</v>
      </c>
      <c r="F7" s="3" t="s">
        <v>42</v>
      </c>
      <c r="G7" s="3" t="s">
        <v>60</v>
      </c>
      <c r="H7" s="4">
        <v>44862</v>
      </c>
      <c r="I7" s="4">
        <v>45183</v>
      </c>
      <c r="J7" s="4">
        <v>45549</v>
      </c>
      <c r="K7" s="5">
        <v>271267</v>
      </c>
      <c r="L7" s="10">
        <v>5425</v>
      </c>
      <c r="M7" s="3" t="s">
        <v>13</v>
      </c>
      <c r="N7" s="3" t="s">
        <v>16</v>
      </c>
      <c r="O7" s="3" t="s">
        <v>15</v>
      </c>
      <c r="P7" s="15" t="s">
        <v>99</v>
      </c>
      <c r="Q7" s="15" t="s">
        <v>74</v>
      </c>
      <c r="R7" s="15" t="s">
        <v>85</v>
      </c>
      <c r="S7" s="19">
        <v>271267</v>
      </c>
      <c r="T7" s="19">
        <v>0</v>
      </c>
      <c r="U7" s="19">
        <v>0</v>
      </c>
      <c r="V7" s="19"/>
      <c r="W7" s="19"/>
      <c r="X7" s="19">
        <v>271267</v>
      </c>
      <c r="Y7" s="19">
        <v>265842</v>
      </c>
      <c r="Z7" s="19">
        <v>0</v>
      </c>
      <c r="AA7" s="15"/>
      <c r="AB7" s="19">
        <v>265842</v>
      </c>
      <c r="AC7" s="19">
        <v>5425</v>
      </c>
      <c r="AD7" s="15">
        <v>2201520893</v>
      </c>
      <c r="AE7" s="15" t="s">
        <v>95</v>
      </c>
      <c r="AF7" s="15"/>
      <c r="AG7" s="15"/>
    </row>
    <row r="8" spans="1:33" x14ac:dyDescent="0.35">
      <c r="A8" s="3">
        <v>800149384</v>
      </c>
      <c r="B8" s="3" t="s">
        <v>12</v>
      </c>
      <c r="C8" s="3" t="s">
        <v>22</v>
      </c>
      <c r="D8" s="3">
        <v>703</v>
      </c>
      <c r="E8" s="3">
        <v>152153</v>
      </c>
      <c r="F8" s="3" t="s">
        <v>43</v>
      </c>
      <c r="G8" s="3" t="s">
        <v>61</v>
      </c>
      <c r="H8" s="4">
        <v>44934</v>
      </c>
      <c r="I8" s="4">
        <v>45183</v>
      </c>
      <c r="J8" s="4">
        <v>45549</v>
      </c>
      <c r="K8" s="5">
        <v>2700238</v>
      </c>
      <c r="L8" s="10">
        <v>54005</v>
      </c>
      <c r="M8" s="3" t="s">
        <v>13</v>
      </c>
      <c r="N8" s="3" t="s">
        <v>16</v>
      </c>
      <c r="O8" s="3" t="s">
        <v>15</v>
      </c>
      <c r="P8" s="15" t="s">
        <v>99</v>
      </c>
      <c r="Q8" s="15" t="s">
        <v>74</v>
      </c>
      <c r="R8" s="15" t="s">
        <v>85</v>
      </c>
      <c r="S8" s="19">
        <v>2700238</v>
      </c>
      <c r="T8" s="19">
        <v>0</v>
      </c>
      <c r="U8" s="19">
        <v>0</v>
      </c>
      <c r="V8" s="19"/>
      <c r="W8" s="19"/>
      <c r="X8" s="19">
        <v>2700238</v>
      </c>
      <c r="Y8" s="19">
        <v>2646233</v>
      </c>
      <c r="Z8" s="19">
        <v>0</v>
      </c>
      <c r="AA8" s="15"/>
      <c r="AB8" s="19">
        <v>2646233</v>
      </c>
      <c r="AC8" s="19">
        <v>54005</v>
      </c>
      <c r="AD8" s="15">
        <v>2201520893</v>
      </c>
      <c r="AE8" s="15" t="s">
        <v>95</v>
      </c>
      <c r="AF8" s="15"/>
      <c r="AG8" s="15"/>
    </row>
    <row r="9" spans="1:33" x14ac:dyDescent="0.35">
      <c r="A9" s="3">
        <v>800149384</v>
      </c>
      <c r="B9" s="3" t="s">
        <v>12</v>
      </c>
      <c r="C9" s="3" t="s">
        <v>23</v>
      </c>
      <c r="D9" s="3">
        <v>703</v>
      </c>
      <c r="E9" s="3">
        <v>152159</v>
      </c>
      <c r="F9" s="3" t="s">
        <v>44</v>
      </c>
      <c r="G9" s="3" t="s">
        <v>62</v>
      </c>
      <c r="H9" s="4">
        <v>44934</v>
      </c>
      <c r="I9" s="4">
        <v>45183</v>
      </c>
      <c r="J9" s="4">
        <v>45549</v>
      </c>
      <c r="K9" s="5">
        <v>1403453</v>
      </c>
      <c r="L9" s="10">
        <v>28069</v>
      </c>
      <c r="M9" s="3" t="s">
        <v>13</v>
      </c>
      <c r="N9" s="3" t="s">
        <v>14</v>
      </c>
      <c r="O9" s="3" t="s">
        <v>15</v>
      </c>
      <c r="P9" s="15" t="s">
        <v>99</v>
      </c>
      <c r="Q9" s="15" t="s">
        <v>74</v>
      </c>
      <c r="R9" s="15" t="s">
        <v>85</v>
      </c>
      <c r="S9" s="19">
        <v>1403453</v>
      </c>
      <c r="T9" s="19">
        <v>0</v>
      </c>
      <c r="U9" s="19">
        <v>0</v>
      </c>
      <c r="V9" s="19"/>
      <c r="W9" s="19"/>
      <c r="X9" s="19">
        <v>1403453</v>
      </c>
      <c r="Y9" s="19">
        <v>1375384</v>
      </c>
      <c r="Z9" s="19">
        <v>0</v>
      </c>
      <c r="AA9" s="15"/>
      <c r="AB9" s="19">
        <v>1375384</v>
      </c>
      <c r="AC9" s="19">
        <v>28069</v>
      </c>
      <c r="AD9" s="15">
        <v>2201520893</v>
      </c>
      <c r="AE9" s="15" t="s">
        <v>95</v>
      </c>
      <c r="AF9" s="15"/>
      <c r="AG9" s="15"/>
    </row>
    <row r="10" spans="1:33" x14ac:dyDescent="0.35">
      <c r="A10" s="3">
        <v>800149384</v>
      </c>
      <c r="B10" s="3" t="s">
        <v>12</v>
      </c>
      <c r="C10" s="3" t="s">
        <v>24</v>
      </c>
      <c r="D10" s="3">
        <v>703</v>
      </c>
      <c r="E10" s="3">
        <v>194394</v>
      </c>
      <c r="F10" s="3" t="s">
        <v>45</v>
      </c>
      <c r="G10" s="3" t="s">
        <v>63</v>
      </c>
      <c r="H10" s="4">
        <v>45175</v>
      </c>
      <c r="I10" s="4">
        <v>45261</v>
      </c>
      <c r="J10" s="4">
        <v>45261</v>
      </c>
      <c r="K10" s="5">
        <v>516255</v>
      </c>
      <c r="L10" s="10">
        <v>10325</v>
      </c>
      <c r="M10" s="3" t="s">
        <v>13</v>
      </c>
      <c r="N10" s="3" t="s">
        <v>14</v>
      </c>
      <c r="O10" s="3" t="s">
        <v>15</v>
      </c>
      <c r="P10" s="15" t="s">
        <v>99</v>
      </c>
      <c r="Q10" s="15" t="s">
        <v>74</v>
      </c>
      <c r="R10" s="15" t="s">
        <v>85</v>
      </c>
      <c r="S10" s="19">
        <v>516255</v>
      </c>
      <c r="T10" s="19">
        <v>0</v>
      </c>
      <c r="U10" s="19">
        <v>0</v>
      </c>
      <c r="V10" s="19"/>
      <c r="W10" s="19"/>
      <c r="X10" s="19">
        <v>516255</v>
      </c>
      <c r="Y10" s="19">
        <v>505930</v>
      </c>
      <c r="Z10" s="19">
        <v>0</v>
      </c>
      <c r="AA10" s="15"/>
      <c r="AB10" s="19">
        <v>505930</v>
      </c>
      <c r="AC10" s="19">
        <v>10325</v>
      </c>
      <c r="AD10" s="15">
        <v>2201506690</v>
      </c>
      <c r="AE10" s="15" t="s">
        <v>96</v>
      </c>
      <c r="AF10" s="15"/>
      <c r="AG10" s="15"/>
    </row>
    <row r="11" spans="1:33" x14ac:dyDescent="0.35">
      <c r="A11" s="3">
        <v>800149384</v>
      </c>
      <c r="B11" s="3" t="s">
        <v>12</v>
      </c>
      <c r="C11" s="3" t="s">
        <v>25</v>
      </c>
      <c r="D11" s="3">
        <v>703</v>
      </c>
      <c r="E11" s="3">
        <v>194395</v>
      </c>
      <c r="F11" s="3" t="s">
        <v>46</v>
      </c>
      <c r="G11" s="3" t="s">
        <v>64</v>
      </c>
      <c r="H11" s="4">
        <v>45175</v>
      </c>
      <c r="I11" s="4">
        <v>45261</v>
      </c>
      <c r="J11" s="4">
        <v>45261</v>
      </c>
      <c r="K11" s="5">
        <v>494671</v>
      </c>
      <c r="L11" s="10">
        <v>9893</v>
      </c>
      <c r="M11" s="3" t="s">
        <v>13</v>
      </c>
      <c r="N11" s="3" t="s">
        <v>14</v>
      </c>
      <c r="O11" s="3" t="s">
        <v>15</v>
      </c>
      <c r="P11" s="15" t="s">
        <v>99</v>
      </c>
      <c r="Q11" s="15" t="s">
        <v>74</v>
      </c>
      <c r="R11" s="15" t="s">
        <v>85</v>
      </c>
      <c r="S11" s="19">
        <v>494671</v>
      </c>
      <c r="T11" s="19">
        <v>0</v>
      </c>
      <c r="U11" s="19">
        <v>0</v>
      </c>
      <c r="V11" s="19"/>
      <c r="W11" s="19"/>
      <c r="X11" s="19">
        <v>494671</v>
      </c>
      <c r="Y11" s="19">
        <v>484778</v>
      </c>
      <c r="Z11" s="19">
        <v>0</v>
      </c>
      <c r="AA11" s="15"/>
      <c r="AB11" s="19">
        <v>484778</v>
      </c>
      <c r="AC11" s="19">
        <v>9893</v>
      </c>
      <c r="AD11" s="15">
        <v>2201506690</v>
      </c>
      <c r="AE11" s="15" t="s">
        <v>96</v>
      </c>
      <c r="AF11" s="15"/>
      <c r="AG11" s="15"/>
    </row>
    <row r="12" spans="1:33" x14ac:dyDescent="0.35">
      <c r="A12" s="3">
        <v>800149384</v>
      </c>
      <c r="B12" s="3" t="s">
        <v>12</v>
      </c>
      <c r="C12" s="3" t="s">
        <v>26</v>
      </c>
      <c r="D12" s="3">
        <v>700</v>
      </c>
      <c r="E12" s="3">
        <v>387114</v>
      </c>
      <c r="F12" s="3" t="s">
        <v>47</v>
      </c>
      <c r="G12" s="3" t="s">
        <v>65</v>
      </c>
      <c r="H12" s="4">
        <v>45208</v>
      </c>
      <c r="I12" s="4">
        <v>45238</v>
      </c>
      <c r="J12" s="4">
        <v>45293</v>
      </c>
      <c r="K12" s="5">
        <v>1205711</v>
      </c>
      <c r="L12" s="10">
        <v>1205711</v>
      </c>
      <c r="M12" s="3" t="s">
        <v>13</v>
      </c>
      <c r="N12" s="3" t="s">
        <v>14</v>
      </c>
      <c r="O12" s="3" t="s">
        <v>15</v>
      </c>
      <c r="P12" s="15" t="s">
        <v>86</v>
      </c>
      <c r="Q12" s="15" t="s">
        <v>100</v>
      </c>
      <c r="R12" s="15" t="s">
        <v>86</v>
      </c>
      <c r="S12" s="19">
        <v>0</v>
      </c>
      <c r="T12" s="19">
        <v>0</v>
      </c>
      <c r="U12" s="19">
        <v>0</v>
      </c>
      <c r="V12" s="19"/>
      <c r="W12" s="10">
        <v>1205711</v>
      </c>
      <c r="X12" s="19">
        <v>0</v>
      </c>
      <c r="Y12" s="19">
        <v>0</v>
      </c>
      <c r="Z12" s="19">
        <v>0</v>
      </c>
      <c r="AA12" s="15"/>
      <c r="AB12" s="19">
        <v>0</v>
      </c>
      <c r="AC12" s="19"/>
      <c r="AD12" s="15"/>
      <c r="AE12" s="15"/>
      <c r="AF12" s="15"/>
      <c r="AG12" s="15"/>
    </row>
    <row r="13" spans="1:33" x14ac:dyDescent="0.35">
      <c r="A13" s="3">
        <v>800149384</v>
      </c>
      <c r="B13" s="3" t="s">
        <v>12</v>
      </c>
      <c r="C13" s="3" t="s">
        <v>27</v>
      </c>
      <c r="D13" s="3">
        <v>700</v>
      </c>
      <c r="E13" s="3">
        <v>395215</v>
      </c>
      <c r="F13" s="3" t="s">
        <v>48</v>
      </c>
      <c r="G13" s="3" t="s">
        <v>66</v>
      </c>
      <c r="H13" s="4">
        <v>45230</v>
      </c>
      <c r="I13" s="4">
        <v>45266</v>
      </c>
      <c r="J13" s="4">
        <v>45266</v>
      </c>
      <c r="K13" s="5">
        <v>1986066</v>
      </c>
      <c r="L13" s="10">
        <v>39721</v>
      </c>
      <c r="M13" s="3" t="s">
        <v>13</v>
      </c>
      <c r="N13" s="3" t="s">
        <v>16</v>
      </c>
      <c r="O13" s="3" t="s">
        <v>15</v>
      </c>
      <c r="P13" s="15" t="s">
        <v>99</v>
      </c>
      <c r="Q13" s="15" t="s">
        <v>74</v>
      </c>
      <c r="R13" s="15" t="s">
        <v>85</v>
      </c>
      <c r="S13" s="19">
        <v>1986066</v>
      </c>
      <c r="T13" s="19">
        <v>0</v>
      </c>
      <c r="U13" s="19">
        <v>0</v>
      </c>
      <c r="V13" s="19"/>
      <c r="W13" s="19"/>
      <c r="X13" s="19">
        <v>1986066</v>
      </c>
      <c r="Y13" s="19">
        <v>1946345</v>
      </c>
      <c r="Z13" s="19">
        <v>0</v>
      </c>
      <c r="AA13" s="15"/>
      <c r="AB13" s="19">
        <v>1946345</v>
      </c>
      <c r="AC13" s="19">
        <v>39721</v>
      </c>
      <c r="AD13" s="15">
        <v>2201506690</v>
      </c>
      <c r="AE13" s="15" t="s">
        <v>96</v>
      </c>
      <c r="AF13" s="15"/>
      <c r="AG13" s="15"/>
    </row>
    <row r="14" spans="1:33" x14ac:dyDescent="0.35">
      <c r="A14" s="3">
        <v>800149384</v>
      </c>
      <c r="B14" s="3" t="s">
        <v>12</v>
      </c>
      <c r="C14" s="3" t="s">
        <v>28</v>
      </c>
      <c r="D14" s="3">
        <v>1188</v>
      </c>
      <c r="E14" s="3">
        <v>9642</v>
      </c>
      <c r="F14" s="3" t="s">
        <v>49</v>
      </c>
      <c r="G14" s="3" t="s">
        <v>67</v>
      </c>
      <c r="H14" s="4">
        <v>45230</v>
      </c>
      <c r="I14" s="4">
        <v>45404</v>
      </c>
      <c r="J14" s="4">
        <v>45366</v>
      </c>
      <c r="K14" s="5">
        <v>227684</v>
      </c>
      <c r="L14" s="10">
        <v>227684</v>
      </c>
      <c r="M14" s="3" t="s">
        <v>13</v>
      </c>
      <c r="N14" s="3" t="s">
        <v>16</v>
      </c>
      <c r="O14" s="3" t="s">
        <v>15</v>
      </c>
      <c r="P14" s="15" t="s">
        <v>85</v>
      </c>
      <c r="Q14" s="15" t="s">
        <v>74</v>
      </c>
      <c r="R14" s="15" t="s">
        <v>87</v>
      </c>
      <c r="S14" s="19">
        <v>227684</v>
      </c>
      <c r="T14" s="19">
        <v>0</v>
      </c>
      <c r="U14" s="19">
        <v>0</v>
      </c>
      <c r="V14" s="19"/>
      <c r="W14" s="19"/>
      <c r="X14" s="19">
        <v>227684</v>
      </c>
      <c r="Y14" s="19">
        <v>223130</v>
      </c>
      <c r="Z14" s="19">
        <v>223130</v>
      </c>
      <c r="AA14" s="15">
        <v>1222464809</v>
      </c>
      <c r="AB14" s="19">
        <v>0</v>
      </c>
      <c r="AC14" s="19"/>
      <c r="AD14" s="15"/>
      <c r="AE14" s="15"/>
      <c r="AF14" s="15"/>
      <c r="AG14" s="15"/>
    </row>
    <row r="15" spans="1:33" x14ac:dyDescent="0.35">
      <c r="A15" s="3">
        <v>800149384</v>
      </c>
      <c r="B15" s="3" t="s">
        <v>12</v>
      </c>
      <c r="C15" s="3" t="s">
        <v>29</v>
      </c>
      <c r="D15" s="3">
        <v>703</v>
      </c>
      <c r="E15" s="3">
        <v>209815</v>
      </c>
      <c r="F15" s="3" t="s">
        <v>50</v>
      </c>
      <c r="G15" s="3" t="s">
        <v>68</v>
      </c>
      <c r="H15" s="4">
        <v>45271</v>
      </c>
      <c r="I15" s="4">
        <v>45344</v>
      </c>
      <c r="J15" s="4">
        <v>45427</v>
      </c>
      <c r="K15" s="5">
        <v>1012797</v>
      </c>
      <c r="L15" s="10">
        <v>20256</v>
      </c>
      <c r="M15" s="3" t="s">
        <v>13</v>
      </c>
      <c r="N15" s="3" t="s">
        <v>16</v>
      </c>
      <c r="O15" s="3" t="s">
        <v>15</v>
      </c>
      <c r="P15" s="15" t="s">
        <v>99</v>
      </c>
      <c r="Q15" s="15" t="s">
        <v>74</v>
      </c>
      <c r="R15" s="15" t="s">
        <v>87</v>
      </c>
      <c r="S15" s="19">
        <v>1012797</v>
      </c>
      <c r="T15" s="19">
        <v>0</v>
      </c>
      <c r="U15" s="19">
        <v>0</v>
      </c>
      <c r="V15" s="19"/>
      <c r="W15" s="19"/>
      <c r="X15" s="19">
        <v>1012797</v>
      </c>
      <c r="Y15" s="19">
        <v>992541</v>
      </c>
      <c r="Z15" s="19">
        <v>0</v>
      </c>
      <c r="AA15" s="15"/>
      <c r="AB15" s="19">
        <v>992541</v>
      </c>
      <c r="AC15" s="19">
        <v>20256</v>
      </c>
      <c r="AD15" s="15">
        <v>2201520893</v>
      </c>
      <c r="AE15" s="15" t="s">
        <v>95</v>
      </c>
      <c r="AF15" s="15"/>
      <c r="AG15" s="15"/>
    </row>
    <row r="16" spans="1:33" x14ac:dyDescent="0.35">
      <c r="A16" s="3">
        <v>800149384</v>
      </c>
      <c r="B16" s="3" t="s">
        <v>12</v>
      </c>
      <c r="C16" s="3" t="s">
        <v>30</v>
      </c>
      <c r="D16" s="3">
        <v>700</v>
      </c>
      <c r="E16" s="3">
        <v>438842</v>
      </c>
      <c r="F16" s="3" t="s">
        <v>51</v>
      </c>
      <c r="G16" s="3" t="s">
        <v>69</v>
      </c>
      <c r="H16" s="4">
        <v>45357</v>
      </c>
      <c r="I16" s="4">
        <v>45387</v>
      </c>
      <c r="J16" s="4">
        <v>45387</v>
      </c>
      <c r="K16" s="5">
        <v>2955251</v>
      </c>
      <c r="L16" s="10">
        <v>59105</v>
      </c>
      <c r="M16" s="3" t="s">
        <v>13</v>
      </c>
      <c r="N16" s="3" t="s">
        <v>14</v>
      </c>
      <c r="O16" s="3" t="s">
        <v>15</v>
      </c>
      <c r="P16" s="15" t="s">
        <v>99</v>
      </c>
      <c r="Q16" s="15" t="s">
        <v>74</v>
      </c>
      <c r="R16" s="15" t="s">
        <v>85</v>
      </c>
      <c r="S16" s="19">
        <v>2955251</v>
      </c>
      <c r="T16" s="19">
        <v>0</v>
      </c>
      <c r="U16" s="19">
        <v>0</v>
      </c>
      <c r="V16" s="19"/>
      <c r="W16" s="19"/>
      <c r="X16" s="19">
        <v>2955251</v>
      </c>
      <c r="Y16" s="19">
        <v>2896146</v>
      </c>
      <c r="Z16" s="19">
        <v>0</v>
      </c>
      <c r="AA16" s="15"/>
      <c r="AB16" s="19">
        <v>2896146</v>
      </c>
      <c r="AC16" s="19">
        <v>59105</v>
      </c>
      <c r="AD16" s="15">
        <v>2201510457</v>
      </c>
      <c r="AE16" s="15" t="s">
        <v>97</v>
      </c>
      <c r="AF16" s="15"/>
      <c r="AG16" s="15"/>
    </row>
    <row r="17" spans="1:33" x14ac:dyDescent="0.35">
      <c r="A17" s="3">
        <v>800149384</v>
      </c>
      <c r="B17" s="3" t="s">
        <v>12</v>
      </c>
      <c r="C17" s="3" t="s">
        <v>31</v>
      </c>
      <c r="D17" s="3">
        <v>703</v>
      </c>
      <c r="E17" s="3">
        <v>225703</v>
      </c>
      <c r="F17" s="3" t="s">
        <v>52</v>
      </c>
      <c r="G17" s="3" t="s">
        <v>70</v>
      </c>
      <c r="H17" s="4">
        <v>45378</v>
      </c>
      <c r="I17" s="4">
        <v>45391</v>
      </c>
      <c r="J17" s="4">
        <v>45391</v>
      </c>
      <c r="K17" s="5">
        <v>259365</v>
      </c>
      <c r="L17" s="10">
        <v>5187</v>
      </c>
      <c r="M17" s="3" t="s">
        <v>13</v>
      </c>
      <c r="N17" s="3" t="s">
        <v>14</v>
      </c>
      <c r="O17" s="3" t="s">
        <v>15</v>
      </c>
      <c r="P17" s="15" t="s">
        <v>99</v>
      </c>
      <c r="Q17" s="15" t="s">
        <v>74</v>
      </c>
      <c r="R17" s="15" t="s">
        <v>85</v>
      </c>
      <c r="S17" s="19">
        <v>259365</v>
      </c>
      <c r="T17" s="19">
        <v>0</v>
      </c>
      <c r="U17" s="19">
        <v>0</v>
      </c>
      <c r="V17" s="19"/>
      <c r="W17" s="19"/>
      <c r="X17" s="19">
        <v>259365</v>
      </c>
      <c r="Y17" s="19">
        <v>254178</v>
      </c>
      <c r="Z17" s="19">
        <v>0</v>
      </c>
      <c r="AA17" s="15"/>
      <c r="AB17" s="19">
        <v>254178</v>
      </c>
      <c r="AC17" s="19">
        <v>5187</v>
      </c>
      <c r="AD17" s="15">
        <v>2201510457</v>
      </c>
      <c r="AE17" s="15" t="s">
        <v>97</v>
      </c>
      <c r="AF17" s="15"/>
      <c r="AG17" s="15"/>
    </row>
    <row r="18" spans="1:33" x14ac:dyDescent="0.35">
      <c r="A18" s="3">
        <v>800149384</v>
      </c>
      <c r="B18" s="3" t="s">
        <v>12</v>
      </c>
      <c r="C18" s="3" t="s">
        <v>0</v>
      </c>
      <c r="D18" s="3">
        <v>703</v>
      </c>
      <c r="E18" s="3">
        <v>230386</v>
      </c>
      <c r="F18" s="3" t="s">
        <v>53</v>
      </c>
      <c r="G18" s="3" t="s">
        <v>71</v>
      </c>
      <c r="H18" s="4"/>
      <c r="I18" s="4"/>
      <c r="J18" s="4">
        <v>45422</v>
      </c>
      <c r="K18" s="5">
        <v>5001958</v>
      </c>
      <c r="L18" s="10">
        <v>5001958</v>
      </c>
      <c r="M18" s="3" t="s">
        <v>13</v>
      </c>
      <c r="N18" s="3" t="s">
        <v>16</v>
      </c>
      <c r="O18" s="3" t="s">
        <v>15</v>
      </c>
      <c r="P18" s="15" t="s">
        <v>104</v>
      </c>
      <c r="Q18" s="15" t="s">
        <v>75</v>
      </c>
      <c r="R18" s="15" t="e">
        <v>#N/A</v>
      </c>
      <c r="S18" s="19">
        <v>5001958</v>
      </c>
      <c r="T18" s="19">
        <v>95400</v>
      </c>
      <c r="U18" s="23" t="s">
        <v>105</v>
      </c>
      <c r="V18" s="19"/>
      <c r="W18" s="19"/>
      <c r="X18" s="19">
        <v>5001958</v>
      </c>
      <c r="Y18" s="19">
        <v>4808427</v>
      </c>
      <c r="Z18" s="19">
        <v>4808427</v>
      </c>
      <c r="AA18" s="15">
        <v>1222462385</v>
      </c>
      <c r="AB18" s="19">
        <v>0</v>
      </c>
      <c r="AC18" s="19"/>
      <c r="AD18" s="15"/>
      <c r="AE18" s="15"/>
      <c r="AF18" s="15"/>
      <c r="AG18" s="15"/>
    </row>
    <row r="19" spans="1:33" x14ac:dyDescent="0.35">
      <c r="A19" s="3">
        <v>800149384</v>
      </c>
      <c r="B19" s="3" t="s">
        <v>12</v>
      </c>
      <c r="C19" s="3" t="s">
        <v>32</v>
      </c>
      <c r="D19" s="3">
        <v>700</v>
      </c>
      <c r="E19" s="3">
        <v>460448</v>
      </c>
      <c r="F19" s="3" t="s">
        <v>54</v>
      </c>
      <c r="G19" s="3" t="s">
        <v>72</v>
      </c>
      <c r="H19" s="4"/>
      <c r="I19" s="4"/>
      <c r="J19" s="4">
        <v>45475</v>
      </c>
      <c r="K19" s="5">
        <v>988286</v>
      </c>
      <c r="L19" s="10">
        <v>988286</v>
      </c>
      <c r="M19" s="3" t="s">
        <v>13</v>
      </c>
      <c r="N19" s="3" t="s">
        <v>14</v>
      </c>
      <c r="O19" s="3" t="s">
        <v>15</v>
      </c>
      <c r="P19" s="15" t="s">
        <v>85</v>
      </c>
      <c r="Q19" s="15" t="s">
        <v>74</v>
      </c>
      <c r="R19" s="15" t="e">
        <v>#N/A</v>
      </c>
      <c r="S19" s="19">
        <v>988286</v>
      </c>
      <c r="T19" s="19">
        <v>0</v>
      </c>
      <c r="U19" s="19">
        <v>0</v>
      </c>
      <c r="V19" s="19"/>
      <c r="W19" s="19"/>
      <c r="X19" s="19">
        <v>988286</v>
      </c>
      <c r="Y19" s="19">
        <v>988286</v>
      </c>
      <c r="Z19" s="19">
        <v>0</v>
      </c>
      <c r="AA19" s="15"/>
      <c r="AB19" s="19">
        <v>0</v>
      </c>
      <c r="AC19" s="19"/>
      <c r="AD19" s="15"/>
      <c r="AE19" s="15"/>
      <c r="AF19" s="15"/>
      <c r="AG19" s="15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25" sqref="J25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106</v>
      </c>
      <c r="E2" s="28"/>
      <c r="F2" s="28"/>
      <c r="G2" s="28"/>
      <c r="H2" s="28"/>
      <c r="I2" s="29"/>
      <c r="J2" s="30" t="s">
        <v>107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108</v>
      </c>
      <c r="E4" s="28"/>
      <c r="F4" s="28"/>
      <c r="G4" s="28"/>
      <c r="H4" s="28"/>
      <c r="I4" s="29"/>
      <c r="J4" s="30" t="s">
        <v>109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150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148</v>
      </c>
      <c r="J11" s="44"/>
    </row>
    <row r="12" spans="2:10" ht="13" x14ac:dyDescent="0.3">
      <c r="B12" s="43"/>
      <c r="C12" s="45" t="s">
        <v>149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110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151</v>
      </c>
      <c r="D16" s="46"/>
      <c r="G16" s="48"/>
      <c r="H16" s="50" t="s">
        <v>111</v>
      </c>
      <c r="I16" s="50" t="s">
        <v>112</v>
      </c>
      <c r="J16" s="44"/>
    </row>
    <row r="17" spans="2:14" ht="13" x14ac:dyDescent="0.3">
      <c r="B17" s="43"/>
      <c r="C17" s="45" t="s">
        <v>113</v>
      </c>
      <c r="D17" s="45"/>
      <c r="E17" s="45"/>
      <c r="F17" s="45"/>
      <c r="G17" s="48"/>
      <c r="H17" s="51">
        <v>17</v>
      </c>
      <c r="I17" s="52">
        <v>12929950</v>
      </c>
      <c r="J17" s="44"/>
    </row>
    <row r="18" spans="2:14" x14ac:dyDescent="0.25">
      <c r="B18" s="43"/>
      <c r="C18" s="24" t="s">
        <v>114</v>
      </c>
      <c r="G18" s="48"/>
      <c r="H18" s="54">
        <v>10</v>
      </c>
      <c r="I18" s="55">
        <v>285555</v>
      </c>
      <c r="J18" s="44"/>
    </row>
    <row r="19" spans="2:14" x14ac:dyDescent="0.25">
      <c r="B19" s="43"/>
      <c r="C19" s="24" t="s">
        <v>115</v>
      </c>
      <c r="G19" s="48"/>
      <c r="H19" s="54">
        <v>3</v>
      </c>
      <c r="I19" s="55">
        <v>5220756</v>
      </c>
      <c r="J19" s="44"/>
    </row>
    <row r="20" spans="2:14" x14ac:dyDescent="0.25">
      <c r="B20" s="43"/>
      <c r="C20" s="24" t="s">
        <v>116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86</v>
      </c>
      <c r="H21" s="56">
        <v>1</v>
      </c>
      <c r="I21" s="57">
        <v>1205711</v>
      </c>
      <c r="J21" s="44"/>
      <c r="N21" s="58"/>
    </row>
    <row r="22" spans="2:14" ht="13" thickBot="1" x14ac:dyDescent="0.3">
      <c r="B22" s="43"/>
      <c r="C22" s="24" t="s">
        <v>117</v>
      </c>
      <c r="H22" s="59">
        <v>1</v>
      </c>
      <c r="I22" s="60">
        <v>95400</v>
      </c>
      <c r="J22" s="44"/>
    </row>
    <row r="23" spans="2:14" ht="13" x14ac:dyDescent="0.3">
      <c r="B23" s="43"/>
      <c r="C23" s="45" t="s">
        <v>118</v>
      </c>
      <c r="D23" s="45"/>
      <c r="E23" s="45"/>
      <c r="F23" s="45"/>
      <c r="H23" s="61">
        <f>H18+H19+H20+H21+H22</f>
        <v>15</v>
      </c>
      <c r="I23" s="62">
        <f>I18+I19+I20+I21+I22</f>
        <v>6807422</v>
      </c>
      <c r="J23" s="44"/>
    </row>
    <row r="24" spans="2:14" x14ac:dyDescent="0.25">
      <c r="B24" s="43"/>
      <c r="C24" s="24" t="s">
        <v>119</v>
      </c>
      <c r="H24" s="56">
        <v>2</v>
      </c>
      <c r="I24" s="57">
        <v>6122528</v>
      </c>
      <c r="J24" s="44"/>
    </row>
    <row r="25" spans="2:14" ht="13" thickBot="1" x14ac:dyDescent="0.3">
      <c r="B25" s="43"/>
      <c r="C25" s="24" t="s">
        <v>120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121</v>
      </c>
      <c r="D26" s="45"/>
      <c r="E26" s="45"/>
      <c r="F26" s="45"/>
      <c r="H26" s="61">
        <f>H24+H25</f>
        <v>2</v>
      </c>
      <c r="I26" s="62">
        <f>I24+I25</f>
        <v>6122528</v>
      </c>
      <c r="J26" s="44"/>
    </row>
    <row r="27" spans="2:14" ht="13.5" thickBot="1" x14ac:dyDescent="0.35">
      <c r="B27" s="43"/>
      <c r="C27" s="48" t="s">
        <v>122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123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124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17</v>
      </c>
      <c r="I31" s="55">
        <f>I23+I26+I28</f>
        <v>12929950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/>
      <c r="D38" s="70"/>
      <c r="E38" s="48"/>
      <c r="F38" s="48"/>
      <c r="G38" s="48"/>
      <c r="H38" s="77" t="s">
        <v>125</v>
      </c>
      <c r="I38" s="70"/>
      <c r="J38" s="66"/>
    </row>
    <row r="39" spans="2:10" ht="13" x14ac:dyDescent="0.3">
      <c r="B39" s="43"/>
      <c r="C39" s="63" t="s">
        <v>152</v>
      </c>
      <c r="D39" s="48"/>
      <c r="E39" s="48"/>
      <c r="F39" s="48"/>
      <c r="G39" s="48"/>
      <c r="H39" s="63" t="s">
        <v>126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127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128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3"/>
      <c r="B1" s="94"/>
      <c r="C1" s="95" t="s">
        <v>134</v>
      </c>
      <c r="D1" s="96"/>
      <c r="E1" s="96"/>
      <c r="F1" s="96"/>
      <c r="G1" s="96"/>
      <c r="H1" s="97"/>
      <c r="I1" s="98" t="s">
        <v>107</v>
      </c>
    </row>
    <row r="2" spans="1:9" ht="53.5" customHeight="1" thickBot="1" x14ac:dyDescent="0.4">
      <c r="A2" s="99"/>
      <c r="B2" s="100"/>
      <c r="C2" s="101" t="s">
        <v>135</v>
      </c>
      <c r="D2" s="102"/>
      <c r="E2" s="102"/>
      <c r="F2" s="102"/>
      <c r="G2" s="102"/>
      <c r="H2" s="103"/>
      <c r="I2" s="104" t="s">
        <v>136</v>
      </c>
    </row>
    <row r="3" spans="1:9" x14ac:dyDescent="0.35">
      <c r="A3" s="10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10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105"/>
      <c r="B5" s="45" t="s">
        <v>150</v>
      </c>
      <c r="C5" s="106"/>
      <c r="D5" s="107"/>
      <c r="E5" s="48"/>
      <c r="F5" s="48"/>
      <c r="G5" s="48"/>
      <c r="H5" s="48"/>
      <c r="I5" s="66"/>
    </row>
    <row r="6" spans="1:9" x14ac:dyDescent="0.35">
      <c r="A6" s="10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105"/>
      <c r="B7" s="45" t="s">
        <v>148</v>
      </c>
      <c r="C7" s="48"/>
      <c r="D7" s="48"/>
      <c r="E7" s="48"/>
      <c r="F7" s="48"/>
      <c r="G7" s="48"/>
      <c r="H7" s="48"/>
      <c r="I7" s="66"/>
    </row>
    <row r="8" spans="1:9" x14ac:dyDescent="0.35">
      <c r="A8" s="105"/>
      <c r="B8" s="45" t="s">
        <v>149</v>
      </c>
      <c r="C8" s="48"/>
      <c r="D8" s="48"/>
      <c r="E8" s="48"/>
      <c r="F8" s="48"/>
      <c r="G8" s="48"/>
      <c r="H8" s="48"/>
      <c r="I8" s="66"/>
    </row>
    <row r="9" spans="1:9" x14ac:dyDescent="0.35">
      <c r="A9" s="10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105"/>
      <c r="B10" s="48" t="s">
        <v>137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105"/>
      <c r="B11" s="108"/>
      <c r="C11" s="48"/>
      <c r="D11" s="48"/>
      <c r="E11" s="48"/>
      <c r="F11" s="48"/>
      <c r="G11" s="48"/>
      <c r="H11" s="48"/>
      <c r="I11" s="66"/>
    </row>
    <row r="12" spans="1:9" x14ac:dyDescent="0.35">
      <c r="A12" s="105"/>
      <c r="B12" s="24" t="s">
        <v>151</v>
      </c>
      <c r="C12" s="107"/>
      <c r="D12" s="48"/>
      <c r="E12" s="48"/>
      <c r="F12" s="48"/>
      <c r="G12" s="50" t="s">
        <v>138</v>
      </c>
      <c r="H12" s="50" t="s">
        <v>139</v>
      </c>
      <c r="I12" s="66"/>
    </row>
    <row r="13" spans="1:9" x14ac:dyDescent="0.35">
      <c r="A13" s="105"/>
      <c r="B13" s="63" t="s">
        <v>113</v>
      </c>
      <c r="C13" s="63"/>
      <c r="D13" s="63"/>
      <c r="E13" s="63"/>
      <c r="F13" s="48"/>
      <c r="G13" s="109">
        <f>G19</f>
        <v>15</v>
      </c>
      <c r="H13" s="110">
        <f>H19</f>
        <v>6807422</v>
      </c>
      <c r="I13" s="66"/>
    </row>
    <row r="14" spans="1:9" x14ac:dyDescent="0.35">
      <c r="A14" s="105"/>
      <c r="B14" s="48" t="s">
        <v>114</v>
      </c>
      <c r="C14" s="48"/>
      <c r="D14" s="48"/>
      <c r="E14" s="48"/>
      <c r="F14" s="48"/>
      <c r="G14" s="111">
        <v>10</v>
      </c>
      <c r="H14" s="112">
        <v>285555</v>
      </c>
      <c r="I14" s="66"/>
    </row>
    <row r="15" spans="1:9" x14ac:dyDescent="0.35">
      <c r="A15" s="105"/>
      <c r="B15" s="48" t="s">
        <v>115</v>
      </c>
      <c r="C15" s="48"/>
      <c r="D15" s="48"/>
      <c r="E15" s="48"/>
      <c r="F15" s="48"/>
      <c r="G15" s="111">
        <v>3</v>
      </c>
      <c r="H15" s="112">
        <v>5220756</v>
      </c>
      <c r="I15" s="66"/>
    </row>
    <row r="16" spans="1:9" x14ac:dyDescent="0.35">
      <c r="A16" s="105"/>
      <c r="B16" s="48" t="s">
        <v>116</v>
      </c>
      <c r="C16" s="48"/>
      <c r="D16" s="48"/>
      <c r="E16" s="48"/>
      <c r="F16" s="48"/>
      <c r="G16" s="111">
        <v>0</v>
      </c>
      <c r="H16" s="112">
        <v>0</v>
      </c>
      <c r="I16" s="66"/>
    </row>
    <row r="17" spans="1:9" x14ac:dyDescent="0.35">
      <c r="A17" s="105"/>
      <c r="B17" s="24" t="s">
        <v>86</v>
      </c>
      <c r="C17" s="48"/>
      <c r="D17" s="48"/>
      <c r="E17" s="48"/>
      <c r="F17" s="48"/>
      <c r="G17" s="111">
        <v>1</v>
      </c>
      <c r="H17" s="112">
        <v>1205711</v>
      </c>
      <c r="I17" s="66"/>
    </row>
    <row r="18" spans="1:9" x14ac:dyDescent="0.35">
      <c r="A18" s="105"/>
      <c r="B18" s="48" t="s">
        <v>140</v>
      </c>
      <c r="C18" s="48"/>
      <c r="D18" s="48"/>
      <c r="E18" s="48"/>
      <c r="F18" s="48"/>
      <c r="G18" s="113">
        <v>1</v>
      </c>
      <c r="H18" s="114">
        <v>95400</v>
      </c>
      <c r="I18" s="66"/>
    </row>
    <row r="19" spans="1:9" x14ac:dyDescent="0.35">
      <c r="A19" s="105"/>
      <c r="B19" s="63" t="s">
        <v>141</v>
      </c>
      <c r="C19" s="63"/>
      <c r="D19" s="63"/>
      <c r="E19" s="63"/>
      <c r="F19" s="48"/>
      <c r="G19" s="111">
        <f>SUM(G14:G18)</f>
        <v>15</v>
      </c>
      <c r="H19" s="110">
        <f>(H14+H15+H16+H17+H18)</f>
        <v>6807422</v>
      </c>
      <c r="I19" s="66"/>
    </row>
    <row r="20" spans="1:9" ht="15" thickBot="1" x14ac:dyDescent="0.4">
      <c r="A20" s="105"/>
      <c r="B20" s="63"/>
      <c r="C20" s="63"/>
      <c r="D20" s="48"/>
      <c r="E20" s="48"/>
      <c r="F20" s="48"/>
      <c r="G20" s="115"/>
      <c r="H20" s="116"/>
      <c r="I20" s="66"/>
    </row>
    <row r="21" spans="1:9" ht="15" thickTop="1" x14ac:dyDescent="0.35">
      <c r="A21" s="105"/>
      <c r="B21" s="63"/>
      <c r="C21" s="63"/>
      <c r="D21" s="48"/>
      <c r="E21" s="48"/>
      <c r="F21" s="48"/>
      <c r="G21" s="70"/>
      <c r="H21" s="117"/>
      <c r="I21" s="66"/>
    </row>
    <row r="22" spans="1:9" x14ac:dyDescent="0.35">
      <c r="A22" s="10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10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105"/>
      <c r="B24" s="70" t="s">
        <v>142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105"/>
      <c r="B25" s="70" t="s">
        <v>143</v>
      </c>
      <c r="C25" s="70"/>
      <c r="D25" s="48"/>
      <c r="E25" s="48"/>
      <c r="F25" s="70" t="s">
        <v>144</v>
      </c>
      <c r="G25" s="70"/>
      <c r="H25" s="70"/>
      <c r="I25" s="66"/>
    </row>
    <row r="26" spans="1:9" x14ac:dyDescent="0.35">
      <c r="A26" s="105"/>
      <c r="B26" s="70" t="s">
        <v>145</v>
      </c>
      <c r="C26" s="70"/>
      <c r="D26" s="48"/>
      <c r="E26" s="48"/>
      <c r="F26" s="70" t="s">
        <v>146</v>
      </c>
      <c r="G26" s="70"/>
      <c r="H26" s="70"/>
      <c r="I26" s="66"/>
    </row>
    <row r="27" spans="1:9" x14ac:dyDescent="0.35">
      <c r="A27" s="10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105"/>
      <c r="B28" s="118" t="s">
        <v>147</v>
      </c>
      <c r="C28" s="118"/>
      <c r="D28" s="118"/>
      <c r="E28" s="118"/>
      <c r="F28" s="118"/>
      <c r="G28" s="118"/>
      <c r="H28" s="118"/>
      <c r="I28" s="66"/>
    </row>
    <row r="29" spans="1:9" ht="15" thickBot="1" x14ac:dyDescent="0.4">
      <c r="A29" s="119"/>
      <c r="B29" s="120"/>
      <c r="C29" s="120"/>
      <c r="D29" s="120"/>
      <c r="E29" s="120"/>
      <c r="F29" s="74"/>
      <c r="G29" s="74"/>
      <c r="H29" s="74"/>
      <c r="I29" s="12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2" sqref="D22"/>
    </sheetView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FOR-CSA-018 </vt:lpstr>
      <vt:lpstr>FOR CSA 004</vt:lpstr>
      <vt:lpstr>Solicitud de Radicados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Andrea Higuera Vera (Analista De Cartera)</dc:creator>
  <cp:lastModifiedBy>Paola Andrea Jimenez Prado</cp:lastModifiedBy>
  <cp:lastPrinted>2024-07-27T17:19:41Z</cp:lastPrinted>
  <dcterms:created xsi:type="dcterms:W3CDTF">2024-03-11T14:22:44Z</dcterms:created>
  <dcterms:modified xsi:type="dcterms:W3CDTF">2024-07-27T17:33:39Z</dcterms:modified>
</cp:coreProperties>
</file>