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0015779 CROMAX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1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S4" i="2" l="1"/>
  <c r="R4" i="2"/>
  <c r="R1" i="2" l="1"/>
  <c r="P1" i="2"/>
  <c r="J1" i="2"/>
  <c r="O1" i="2" l="1"/>
  <c r="N1" i="2"/>
  <c r="M1" i="2"/>
</calcChain>
</file>

<file path=xl/comments1.xml><?xml version="1.0" encoding="utf-8"?>
<comments xmlns="http://schemas.openxmlformats.org/spreadsheetml/2006/main">
  <authors>
    <author>Paola Andrea Jimenez Prado</author>
  </authors>
  <commentList>
    <comment ref="S3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S4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S5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S6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S7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S8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<sst xmlns="http://schemas.openxmlformats.org/spreadsheetml/2006/main" count="147" uniqueCount="94">
  <si>
    <t>CROM</t>
  </si>
  <si>
    <t>NIT</t>
  </si>
  <si>
    <t xml:space="preserve">PRESTADOR </t>
  </si>
  <si>
    <t xml:space="preserve">PREFIJO FACTURA </t>
  </si>
  <si>
    <t xml:space="preserve">NUMERO FACTURA </t>
  </si>
  <si>
    <t>FECHA DE FACTURA IPS</t>
  </si>
  <si>
    <t xml:space="preserve">VALOR FACTURA IPS </t>
  </si>
  <si>
    <t xml:space="preserve">SALDO FACTURA IPS </t>
  </si>
  <si>
    <t>CROMAX</t>
  </si>
  <si>
    <t>FECHA RADICACADO EPS</t>
  </si>
  <si>
    <t>Estado de Factura EPS Junio 30</t>
  </si>
  <si>
    <t>Boxalud</t>
  </si>
  <si>
    <t>Alf+Fac</t>
  </si>
  <si>
    <t>CROM1134</t>
  </si>
  <si>
    <t>CROM1142</t>
  </si>
  <si>
    <t>CROM1229</t>
  </si>
  <si>
    <t>CROM1238</t>
  </si>
  <si>
    <t>CROM1248</t>
  </si>
  <si>
    <t>CROM1266</t>
  </si>
  <si>
    <t>CROM1276</t>
  </si>
  <si>
    <t>CROM1277</t>
  </si>
  <si>
    <t>CROM1293</t>
  </si>
  <si>
    <t>CROM1294</t>
  </si>
  <si>
    <t>Llave</t>
  </si>
  <si>
    <t>800015779_CROM1134</t>
  </si>
  <si>
    <t>800015779_CROM1142</t>
  </si>
  <si>
    <t>800015779_CROM1229</t>
  </si>
  <si>
    <t>800015779_CROM1238</t>
  </si>
  <si>
    <t>800015779_CROM1248</t>
  </si>
  <si>
    <t>800015779_CROM1266</t>
  </si>
  <si>
    <t>800015779_CROM1276</t>
  </si>
  <si>
    <t>800015779_CROM1277</t>
  </si>
  <si>
    <t>800015779_CROM1293</t>
  </si>
  <si>
    <t>800015779_CROM1294</t>
  </si>
  <si>
    <t>Finalizada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</si>
  <si>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</si>
  <si>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</si>
  <si>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</si>
  <si>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</si>
  <si>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</si>
  <si>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</si>
  <si>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 xml:space="preserve">Doc compensacion </t>
  </si>
  <si>
    <t>Valor TF</t>
  </si>
  <si>
    <t xml:space="preserve">Fecha de compensacion </t>
  </si>
  <si>
    <t>Fecha de corte</t>
  </si>
  <si>
    <t>26.06.2024</t>
  </si>
  <si>
    <t xml:space="preserve">Retencion </t>
  </si>
  <si>
    <t>FACTURA CANCELADA</t>
  </si>
  <si>
    <t>FACTURA PENDIENTE EN PROGRAMACION DE PAGO</t>
  </si>
  <si>
    <t>Total general</t>
  </si>
  <si>
    <t xml:space="preserve">Cant. Facturas </t>
  </si>
  <si>
    <t>Saldo IPS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</si>
  <si>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</si>
  <si>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</si>
  <si>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</si>
  <si>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</si>
  <si>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</si>
  <si>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</si>
  <si>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</si>
  <si>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</si>
  <si>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</si>
  <si>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</si>
  <si>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</si>
  <si>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</si>
  <si>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</si>
  <si>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</si>
  <si>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</si>
  <si>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</si>
  <si>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</si>
  <si>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</si>
  <si>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</si>
  <si>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</si>
  <si>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</si>
  <si>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</si>
  <si>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</si>
  <si>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</si>
  <si>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</si>
  <si>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CROMAX</t>
  </si>
  <si>
    <t xml:space="preserve">NIT:800015779 </t>
  </si>
  <si>
    <t>Santiago de Cali, Junio 30 del 2024</t>
  </si>
  <si>
    <t>Con Corte al dia: 31/05/2024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</si>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</sst>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 applyAlignment="1">
      <alignment horizontal="center" vertical="center" wrapText="1"/>
    </xf>
    <xf numFmtId="165" fontId="0" fillId="0" borderId="0" xfId="1" applyNumberFormat="1" applyFont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/>
    <xf numFmtId="14" fontId="0" fillId="0" borderId="1" xfId="0" applyNumberFormat="1" applyBorder="1"/>
    <xf numFmtId="165" fontId="0" fillId="0" borderId="1" xfId="1" applyNumberFormat="1" applyFont="1" applyBorder="1"/>
    <xf numFmtId="0" fontId="2" fillId="6" borderId="1" xfId="0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5" fontId="2" fillId="7" borderId="1" xfId="1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0" fillId="0" borderId="8" xfId="1" applyNumberFormat="1" applyFont="1" applyBorder="1"/>
    <xf numFmtId="0" fontId="0" fillId="0" borderId="8" xfId="0" applyNumberForma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15" xfId="0" applyBorder="1"/>
    <xf numFmtId="165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15" xfId="0" applyNumberFormat="1" applyBorder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6" xfId="4" applyNumberFormat="1" applyFont="1" applyBorder="1" applyAlignment="1">
      <alignment horizontal="center"/>
    </xf>
    <xf numFmtId="169" fontId="10" fillId="0" borderId="16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1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5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5" fontId="7" fillId="0" borderId="16" xfId="1" applyNumberFormat="1" applyFont="1" applyBorder="1" applyAlignment="1">
      <alignment horizontal="center"/>
    </xf>
    <xf numFmtId="171" fontId="7" fillId="0" borderId="16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6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4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184150</xdr:colOff>
      <xdr:row>1</xdr:row>
      <xdr:rowOff>19050</xdr:rowOff>
    </xdr:from>
    <xdr:to>
      <xdr:col>14</xdr:col>
      <xdr:colOff>211388</xdr:colOff>
      <xdr:row>23</xdr:row>
      <xdr:rowOff>34417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150" y="203200"/>
          <a:ext cx="10695238" cy="40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4.511122685188" createdVersion="5" refreshedVersion="5" minRefreshableVersion="3" recordCount="10">
  <cacheSource type="worksheet">
    <worksheetSource ref="A2:W12" sheet="ESTADO DE CADA FACTURA"/>
  </cacheSource>
  <cacheFields count="23">
    <cacheField name="NIT" numFmtId="0">
      <sharedItems containsSemiMixedTypes="0" containsString="0" containsNumber="1" containsInteger="1" minValue="800015779" maxValue="800015779"/>
    </cacheField>
    <cacheField name="PRESTADOR " numFmtId="0">
      <sharedItems/>
    </cacheField>
    <cacheField name="PREFIJO FACTURA " numFmtId="0">
      <sharedItems/>
    </cacheField>
    <cacheField name="NUMERO FACTURA " numFmtId="0">
      <sharedItems containsSemiMixedTypes="0" containsString="0" containsNumber="1" containsInteger="1" minValue="1134" maxValue="1294"/>
    </cacheField>
    <cacheField name="Alf+Fac" numFmtId="0">
      <sharedItems/>
    </cacheField>
    <cacheField name="Llave" numFmtId="0">
      <sharedItems/>
    </cacheField>
    <cacheField name="FECHA DE FACTURA IPS" numFmtId="14">
      <sharedItems containsSemiMixedTypes="0" containsNonDate="0" containsDate="1" containsString="0" minDate="2023-06-30T00:00:00" maxDate="2024-06-01T00:00:00"/>
    </cacheField>
    <cacheField name="FECHA RADICACADO EPS" numFmtId="14">
      <sharedItems containsSemiMixedTypes="0" containsNonDate="0" containsDate="1" containsString="0" minDate="2023-07-18T00:00:00" maxDate="2024-06-15T00:00:00"/>
    </cacheField>
    <cacheField name="VALOR FACTURA IPS " numFmtId="165">
      <sharedItems containsSemiMixedTypes="0" containsString="0" containsNumber="1" containsInteger="1" minValue="237600" maxValue="1703402"/>
    </cacheField>
    <cacheField name="SALDO FACTURA IPS " numFmtId="165">
      <sharedItems containsSemiMixedTypes="0" containsString="0" containsNumber="1" containsInteger="1" minValue="237600" maxValue="1703402"/>
    </cacheField>
    <cacheField name="Estado de Factura EPS Junio 30" numFmtId="0">
      <sharedItems count="2">
        <s v="FACTURA CANCELADA"/>
        <s v="FACTURA PENDIENTE EN PROGRAMACION DE PAG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237600" maxValue="1981800"/>
    </cacheField>
    <cacheField name="Valor Radicado" numFmtId="165">
      <sharedItems containsSemiMixedTypes="0" containsString="0" containsNumber="1" containsInteger="1" minValue="237600" maxValue="1981800"/>
    </cacheField>
    <cacheField name="Valor Pagar" numFmtId="165">
      <sharedItems containsSemiMixedTypes="0" containsString="0" containsNumber="1" containsInteger="1" minValue="232844" maxValue="1665112"/>
    </cacheField>
    <cacheField name="Por pagar SAP" numFmtId="165">
      <sharedItems containsSemiMixedTypes="0" containsString="0" containsNumber="1" containsInteger="1" minValue="0" maxValue="1648178"/>
    </cacheField>
    <cacheField name="P. abiertas doc" numFmtId="0">
      <sharedItems containsString="0" containsBlank="1" containsNumber="1" containsInteger="1" minValue="1222452786" maxValue="1222470119"/>
    </cacheField>
    <cacheField name="Valor compensacion SAP" numFmtId="165">
      <sharedItems containsSemiMixedTypes="0" containsString="0" containsNumber="1" containsInteger="1" minValue="0" maxValue="1616737"/>
    </cacheField>
    <cacheField name="Retencion " numFmtId="165">
      <sharedItems containsString="0" containsBlank="1" containsNumber="1" containsInteger="1" minValue="10374" maxValue="39668"/>
    </cacheField>
    <cacheField name="Doc compensacion " numFmtId="0">
      <sharedItems containsString="0" containsBlank="1" containsNumber="1" containsInteger="1" minValue="2201520889" maxValue="2201520889"/>
    </cacheField>
    <cacheField name="Valor TF" numFmtId="0">
      <sharedItems containsString="0" containsBlank="1" containsNumber="1" containsInteger="1" minValue="7354396" maxValue="7354396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800015779"/>
    <s v="CROMAX"/>
    <s v="CROM"/>
    <n v="1134"/>
    <s v="CROM1134"/>
    <s v="800015779_CROM1134"/>
    <d v="2023-06-30T00:00:00"/>
    <d v="2023-07-18T00:00:00"/>
    <n v="1455600"/>
    <n v="1455600"/>
    <x v="0"/>
    <s v="Finalizada"/>
    <n v="1625400"/>
    <n v="1625400"/>
    <n v="1592875"/>
    <n v="0"/>
    <m/>
    <n v="1592875"/>
    <n v="32525"/>
    <n v="2201520889"/>
    <n v="7354396"/>
    <s v="26.06.2024"/>
    <d v="2024-05-31T00:00:00"/>
  </r>
  <r>
    <n v="800015779"/>
    <s v="CROMAX"/>
    <s v="CROM"/>
    <n v="1142"/>
    <s v="CROM1142"/>
    <s v="800015779_CROM1142"/>
    <d v="2023-07-31T00:00:00"/>
    <d v="2023-08-11T00:00:00"/>
    <n v="1555651"/>
    <n v="1555651"/>
    <x v="0"/>
    <s v="Finalizada"/>
    <n v="1807596"/>
    <n v="1807596"/>
    <n v="1519480"/>
    <n v="0"/>
    <m/>
    <n v="1519480"/>
    <n v="18823"/>
    <n v="2201520889"/>
    <n v="7354396"/>
    <s v="26.06.2024"/>
    <d v="2024-05-31T00:00:00"/>
  </r>
  <r>
    <n v="800015779"/>
    <s v="CROMAX"/>
    <s v="CROM"/>
    <n v="1229"/>
    <s v="CROM1229"/>
    <s v="800015779_CROM1229"/>
    <d v="2024-01-31T00:00:00"/>
    <d v="2024-03-01T00:00:00"/>
    <n v="1010260"/>
    <n v="1010260"/>
    <x v="0"/>
    <s v="Finalizada"/>
    <n v="1254960"/>
    <n v="1254960"/>
    <n v="985140"/>
    <n v="0"/>
    <m/>
    <n v="985140"/>
    <n v="25120"/>
    <n v="2201520889"/>
    <n v="7354396"/>
    <s v="26.06.2024"/>
    <d v="2024-05-31T00:00:00"/>
  </r>
  <r>
    <n v="800015779"/>
    <s v="CROMAX"/>
    <s v="CROM"/>
    <n v="1238"/>
    <s v="CROM1238"/>
    <s v="800015779_CROM1238"/>
    <d v="2024-02-29T00:00:00"/>
    <d v="2024-03-15T00:00:00"/>
    <n v="1656405"/>
    <n v="1656405"/>
    <x v="0"/>
    <s v="Finalizada"/>
    <n v="1981800"/>
    <n v="1981800"/>
    <n v="1616737"/>
    <n v="0"/>
    <m/>
    <n v="1616737"/>
    <n v="39668"/>
    <n v="2201520889"/>
    <n v="7354396"/>
    <s v="26.06.2024"/>
    <d v="2024-05-31T00:00:00"/>
  </r>
  <r>
    <n v="800015779"/>
    <s v="CROMAX"/>
    <s v="CROM"/>
    <n v="1248"/>
    <s v="CROM1248"/>
    <s v="800015779_CROM1248"/>
    <d v="2024-03-15T00:00:00"/>
    <d v="2024-03-15T00:00:00"/>
    <n v="1226520"/>
    <n v="1226520"/>
    <x v="0"/>
    <s v="Finalizada"/>
    <n v="1343520"/>
    <n v="1343520"/>
    <n v="1199638"/>
    <n v="0"/>
    <m/>
    <n v="1199638"/>
    <n v="26882"/>
    <n v="2201520889"/>
    <n v="7354396"/>
    <s v="26.06.2024"/>
    <d v="2024-05-31T00:00:00"/>
  </r>
  <r>
    <n v="800015779"/>
    <s v="CROMAX"/>
    <s v="CROM"/>
    <n v="1266"/>
    <s v="CROM1266"/>
    <s v="800015779_CROM1266"/>
    <d v="2024-04-13T00:00:00"/>
    <d v="2024-04-15T00:00:00"/>
    <n v="450900"/>
    <n v="450900"/>
    <x v="0"/>
    <s v="Finalizada"/>
    <n v="518400"/>
    <n v="518400"/>
    <n v="440526"/>
    <n v="0"/>
    <m/>
    <n v="440526"/>
    <n v="10374"/>
    <n v="2201520889"/>
    <n v="7354396"/>
    <s v="26.06.2024"/>
    <d v="2024-05-31T00:00:00"/>
  </r>
  <r>
    <n v="800015779"/>
    <s v="CROMAX"/>
    <s v="CROM"/>
    <n v="1276"/>
    <s v="CROM1276"/>
    <s v="800015779_CROM1276"/>
    <d v="2024-04-30T00:00:00"/>
    <d v="2024-03-15T00:00:00"/>
    <n v="1703402"/>
    <n v="1703402"/>
    <x v="1"/>
    <s v="Finalizada"/>
    <n v="1913544"/>
    <n v="1913544"/>
    <n v="1665112"/>
    <n v="1648178"/>
    <n v="1222459420"/>
    <n v="0"/>
    <m/>
    <m/>
    <m/>
    <m/>
    <d v="2024-05-31T00:00:00"/>
  </r>
  <r>
    <n v="800015779"/>
    <s v="CROMAX"/>
    <s v="CROM"/>
    <n v="1277"/>
    <s v="CROM1277"/>
    <s v="800015779_CROM1277"/>
    <d v="2024-04-30T00:00:00"/>
    <d v="2024-05-15T00:00:00"/>
    <n v="342360"/>
    <n v="342360"/>
    <x v="1"/>
    <s v="Finalizada"/>
    <n v="342360"/>
    <n v="342360"/>
    <n v="335509"/>
    <n v="335509"/>
    <n v="1222452786"/>
    <n v="0"/>
    <m/>
    <m/>
    <m/>
    <m/>
    <d v="2024-05-31T00:00:00"/>
  </r>
  <r>
    <n v="800015779"/>
    <s v="CROMAX"/>
    <s v="CROM"/>
    <n v="1293"/>
    <s v="CROM1293"/>
    <s v="800015779_CROM1293"/>
    <d v="2024-05-31T00:00:00"/>
    <d v="2024-06-14T00:00:00"/>
    <n v="1454125"/>
    <n v="1454125"/>
    <x v="1"/>
    <s v="Finalizada"/>
    <n v="1619946"/>
    <n v="1619946"/>
    <n v="1421711"/>
    <n v="0"/>
    <m/>
    <n v="0"/>
    <m/>
    <m/>
    <m/>
    <m/>
    <d v="2024-05-31T00:00:00"/>
  </r>
  <r>
    <n v="800015779"/>
    <s v="CROMAX"/>
    <s v="CROM"/>
    <n v="1294"/>
    <s v="CROM1294"/>
    <s v="800015779_CROM1294"/>
    <d v="2024-05-31T00:00:00"/>
    <d v="2024-06-14T00:00:00"/>
    <n v="237600"/>
    <n v="237600"/>
    <x v="1"/>
    <s v="Finalizada"/>
    <n v="237600"/>
    <n v="237600"/>
    <n v="232844"/>
    <n v="232844"/>
    <n v="1222470119"/>
    <n v="0"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5" showAll="0"/>
    <pivotField dataField="1" numFmtId="165" showAll="0"/>
    <pivotField axis="axisRow" dataField="1" showAll="0">
      <items count="3">
        <item x="0"/>
        <item x="1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showAll="0"/>
    <pivotField numFmtId="14"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0" subtotal="count" baseField="0" baseItem="0"/>
    <dataField name="Saldo IPS" fld="9" baseField="0" baseItem="0" numFmtId="165"/>
  </dataFields>
  <formats count="17">
    <format dxfId="2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0" type="button" dataOnly="0" labelOnly="1" outline="0" axis="axisRow" fieldPosition="0"/>
    </format>
    <format dxfId="14">
      <pivotArea dataOnly="0" labelOnly="1" fieldPosition="0">
        <references count="1">
          <reference field="10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0" type="button" dataOnly="0" labelOnly="1" outline="0" axis="axisRow" fieldPosition="0"/>
    </format>
    <format dxfId="7">
      <pivotArea dataOnly="0" labelOnly="1" fieldPosition="0">
        <references count="1">
          <reference field="10" count="0"/>
        </references>
      </pivotArea>
    </format>
    <format dxfId="5">
      <pivotArea dataOnly="0" labelOnly="1" grandRow="1" outline="0" fieldPosition="0"/>
    </format>
    <format dxfId="3">
      <pivotArea field="1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workbookViewId="0">
      <selection activeCell="B5" sqref="B5:C5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3.7265625" style="2" bestFit="1" customWidth="1"/>
  </cols>
  <sheetData>
    <row r="2" spans="1:3" ht="15" thickBot="1" x14ac:dyDescent="0.4"/>
    <row r="3" spans="1:3" ht="15" thickBot="1" x14ac:dyDescent="0.4">
      <c r="A3" s="22" t="s">
        <v>52</v>
      </c>
      <c r="B3" s="23" t="s">
        <v>50</v>
      </c>
      <c r="C3" s="24" t="s">
        <v>51</v>
      </c>
    </row>
    <row r="4" spans="1:3" x14ac:dyDescent="0.35">
      <c r="A4" s="21" t="s">
        <v>47</v>
      </c>
      <c r="B4" s="20">
        <v>6</v>
      </c>
      <c r="C4" s="19">
        <v>7355336</v>
      </c>
    </row>
    <row r="5" spans="1:3" ht="15" thickBot="1" x14ac:dyDescent="0.4">
      <c r="A5" s="21" t="s">
        <v>48</v>
      </c>
      <c r="B5" s="20">
        <v>4</v>
      </c>
      <c r="C5" s="19">
        <v>3737487</v>
      </c>
    </row>
    <row r="6" spans="1:3" ht="15" thickBot="1" x14ac:dyDescent="0.4">
      <c r="A6" s="25" t="s">
        <v>49</v>
      </c>
      <c r="B6" s="26">
        <v>10</v>
      </c>
      <c r="C6" s="24">
        <v>11092823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7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2" max="2" width="13.1796875" customWidth="1"/>
    <col min="3" max="3" width="10.54296875" customWidth="1"/>
    <col min="4" max="4" width="9.1796875" customWidth="1"/>
    <col min="5" max="5" width="10.90625" bestFit="1" customWidth="1"/>
    <col min="6" max="6" width="20.81640625" bestFit="1" customWidth="1"/>
    <col min="8" max="8" width="12.90625" customWidth="1"/>
    <col min="9" max="10" width="12.6328125" style="2" bestFit="1" customWidth="1"/>
    <col min="11" max="11" width="21.26953125" customWidth="1"/>
    <col min="13" max="15" width="13.1796875" bestFit="1" customWidth="1"/>
    <col min="16" max="16" width="13.1796875" style="2" bestFit="1" customWidth="1"/>
    <col min="17" max="17" width="13.6328125" bestFit="1" customWidth="1"/>
    <col min="18" max="19" width="15.7265625" style="2" customWidth="1"/>
    <col min="20" max="20" width="16.453125" customWidth="1"/>
    <col min="21" max="21" width="13.1796875" bestFit="1" customWidth="1"/>
    <col min="22" max="22" width="13.90625" customWidth="1"/>
  </cols>
  <sheetData>
    <row r="1" spans="1:23" x14ac:dyDescent="0.35">
      <c r="J1" s="2">
        <f>SUBTOTAL(9,J3:J12)</f>
        <v>11092823</v>
      </c>
      <c r="M1" s="2">
        <f t="shared" ref="M1:R1" si="0">SUBTOTAL(9,M3:M12)</f>
        <v>12645126</v>
      </c>
      <c r="N1" s="2">
        <f t="shared" si="0"/>
        <v>12645126</v>
      </c>
      <c r="O1" s="2">
        <f t="shared" si="0"/>
        <v>11009572</v>
      </c>
      <c r="P1" s="2">
        <f t="shared" si="0"/>
        <v>2216531</v>
      </c>
      <c r="R1" s="2">
        <f t="shared" si="0"/>
        <v>7354396</v>
      </c>
    </row>
    <row r="2" spans="1:23" s="1" customFormat="1" ht="43.5" x14ac:dyDescent="0.35">
      <c r="A2" s="3" t="s">
        <v>1</v>
      </c>
      <c r="B2" s="3" t="s">
        <v>2</v>
      </c>
      <c r="C2" s="3" t="s">
        <v>3</v>
      </c>
      <c r="D2" s="3" t="s">
        <v>4</v>
      </c>
      <c r="E2" s="3" t="s">
        <v>12</v>
      </c>
      <c r="F2" s="13" t="s">
        <v>23</v>
      </c>
      <c r="G2" s="3" t="s">
        <v>5</v>
      </c>
      <c r="H2" s="4" t="s">
        <v>9</v>
      </c>
      <c r="I2" s="5" t="s">
        <v>6</v>
      </c>
      <c r="J2" s="6" t="s">
        <v>7</v>
      </c>
      <c r="K2" s="7" t="s">
        <v>10</v>
      </c>
      <c r="L2" s="3" t="s">
        <v>11</v>
      </c>
      <c r="M2" s="14" t="s">
        <v>35</v>
      </c>
      <c r="N2" s="14" t="s">
        <v>36</v>
      </c>
      <c r="O2" s="14" t="s">
        <v>37</v>
      </c>
      <c r="P2" s="15" t="s">
        <v>38</v>
      </c>
      <c r="Q2" s="7" t="s">
        <v>39</v>
      </c>
      <c r="R2" s="17" t="s">
        <v>40</v>
      </c>
      <c r="S2" s="17" t="s">
        <v>46</v>
      </c>
      <c r="T2" s="16" t="s">
        <v>41</v>
      </c>
      <c r="U2" s="16" t="s">
        <v>42</v>
      </c>
      <c r="V2" s="16" t="s">
        <v>43</v>
      </c>
      <c r="W2" s="3" t="s">
        <v>44</v>
      </c>
    </row>
    <row r="3" spans="1:23" x14ac:dyDescent="0.35">
      <c r="A3" s="8">
        <v>800015779</v>
      </c>
      <c r="B3" s="9" t="s">
        <v>8</v>
      </c>
      <c r="C3" s="10" t="s">
        <v>0</v>
      </c>
      <c r="D3" s="10">
        <v>1134</v>
      </c>
      <c r="E3" s="10" t="s">
        <v>13</v>
      </c>
      <c r="F3" s="10" t="s">
        <v>24</v>
      </c>
      <c r="G3" s="11">
        <v>45107</v>
      </c>
      <c r="H3" s="11">
        <v>45125</v>
      </c>
      <c r="I3" s="12">
        <v>1455600</v>
      </c>
      <c r="J3" s="12">
        <v>1455600</v>
      </c>
      <c r="K3" s="10" t="s">
        <v>47</v>
      </c>
      <c r="L3" s="10" t="s">
        <v>34</v>
      </c>
      <c r="M3" s="12">
        <v>1625400</v>
      </c>
      <c r="N3" s="12">
        <v>1625400</v>
      </c>
      <c r="O3" s="12">
        <v>1592875</v>
      </c>
      <c r="P3" s="12">
        <v>0</v>
      </c>
      <c r="Q3" s="10"/>
      <c r="R3" s="12">
        <v>1592875</v>
      </c>
      <c r="S3" s="12">
        <v>32525</v>
      </c>
      <c r="T3" s="10">
        <v>2201520889</v>
      </c>
      <c r="U3" s="12">
        <v>7354396</v>
      </c>
      <c r="V3" s="10" t="s">
        <v>45</v>
      </c>
      <c r="W3" s="11">
        <v>45443</v>
      </c>
    </row>
    <row r="4" spans="1:23" x14ac:dyDescent="0.35">
      <c r="A4" s="8">
        <v>800015779</v>
      </c>
      <c r="B4" s="9" t="s">
        <v>8</v>
      </c>
      <c r="C4" s="10" t="s">
        <v>0</v>
      </c>
      <c r="D4" s="10">
        <v>1142</v>
      </c>
      <c r="E4" s="10" t="s">
        <v>14</v>
      </c>
      <c r="F4" s="10" t="s">
        <v>25</v>
      </c>
      <c r="G4" s="11">
        <v>45138</v>
      </c>
      <c r="H4" s="11">
        <v>45149</v>
      </c>
      <c r="I4" s="12">
        <v>1555651</v>
      </c>
      <c r="J4" s="12">
        <v>1555651</v>
      </c>
      <c r="K4" s="10" t="s">
        <v>47</v>
      </c>
      <c r="L4" s="10" t="s">
        <v>34</v>
      </c>
      <c r="M4" s="12">
        <v>1807596</v>
      </c>
      <c r="N4" s="12">
        <v>1807596</v>
      </c>
      <c r="O4" s="12">
        <v>1519480</v>
      </c>
      <c r="P4" s="12">
        <v>0</v>
      </c>
      <c r="Q4" s="10"/>
      <c r="R4" s="12">
        <f>1502546+16934</f>
        <v>1519480</v>
      </c>
      <c r="S4" s="12">
        <f>18477+346</f>
        <v>18823</v>
      </c>
      <c r="T4" s="10">
        <v>2201520889</v>
      </c>
      <c r="U4" s="12">
        <v>7354396</v>
      </c>
      <c r="V4" s="10" t="s">
        <v>45</v>
      </c>
      <c r="W4" s="11">
        <v>45443</v>
      </c>
    </row>
    <row r="5" spans="1:23" x14ac:dyDescent="0.35">
      <c r="A5" s="8">
        <v>800015779</v>
      </c>
      <c r="B5" s="9" t="s">
        <v>8</v>
      </c>
      <c r="C5" s="10" t="s">
        <v>0</v>
      </c>
      <c r="D5" s="10">
        <v>1229</v>
      </c>
      <c r="E5" s="10" t="s">
        <v>15</v>
      </c>
      <c r="F5" s="10" t="s">
        <v>26</v>
      </c>
      <c r="G5" s="11">
        <v>45322</v>
      </c>
      <c r="H5" s="11">
        <v>45352</v>
      </c>
      <c r="I5" s="12">
        <v>1010260</v>
      </c>
      <c r="J5" s="12">
        <v>1010260</v>
      </c>
      <c r="K5" s="10" t="s">
        <v>47</v>
      </c>
      <c r="L5" s="10" t="s">
        <v>34</v>
      </c>
      <c r="M5" s="12">
        <v>1254960</v>
      </c>
      <c r="N5" s="12">
        <v>1254960</v>
      </c>
      <c r="O5" s="12">
        <v>985140</v>
      </c>
      <c r="P5" s="12">
        <v>0</v>
      </c>
      <c r="Q5" s="10"/>
      <c r="R5" s="12">
        <v>985140</v>
      </c>
      <c r="S5" s="12">
        <v>25120</v>
      </c>
      <c r="T5" s="10">
        <v>2201520889</v>
      </c>
      <c r="U5" s="12">
        <v>7354396</v>
      </c>
      <c r="V5" s="10" t="s">
        <v>45</v>
      </c>
      <c r="W5" s="11">
        <v>45443</v>
      </c>
    </row>
    <row r="6" spans="1:23" x14ac:dyDescent="0.35">
      <c r="A6" s="8">
        <v>800015779</v>
      </c>
      <c r="B6" s="9" t="s">
        <v>8</v>
      </c>
      <c r="C6" s="10" t="s">
        <v>0</v>
      </c>
      <c r="D6" s="10">
        <v>1238</v>
      </c>
      <c r="E6" s="10" t="s">
        <v>16</v>
      </c>
      <c r="F6" s="10" t="s">
        <v>27</v>
      </c>
      <c r="G6" s="11">
        <v>45351</v>
      </c>
      <c r="H6" s="11">
        <v>45366</v>
      </c>
      <c r="I6" s="12">
        <v>1656405</v>
      </c>
      <c r="J6" s="12">
        <v>1656405</v>
      </c>
      <c r="K6" s="10" t="s">
        <v>47</v>
      </c>
      <c r="L6" s="10" t="s">
        <v>34</v>
      </c>
      <c r="M6" s="12">
        <v>1981800</v>
      </c>
      <c r="N6" s="12">
        <v>1981800</v>
      </c>
      <c r="O6" s="12">
        <v>1616737</v>
      </c>
      <c r="P6" s="12">
        <v>0</v>
      </c>
      <c r="Q6" s="10"/>
      <c r="R6" s="12">
        <v>1616737</v>
      </c>
      <c r="S6" s="12">
        <v>39668</v>
      </c>
      <c r="T6" s="10">
        <v>2201520889</v>
      </c>
      <c r="U6" s="12">
        <v>7354396</v>
      </c>
      <c r="V6" s="10" t="s">
        <v>45</v>
      </c>
      <c r="W6" s="11">
        <v>45443</v>
      </c>
    </row>
    <row r="7" spans="1:23" x14ac:dyDescent="0.35">
      <c r="A7" s="8">
        <v>800015779</v>
      </c>
      <c r="B7" s="9" t="s">
        <v>8</v>
      </c>
      <c r="C7" s="10" t="s">
        <v>0</v>
      </c>
      <c r="D7" s="10">
        <v>1248</v>
      </c>
      <c r="E7" s="10" t="s">
        <v>17</v>
      </c>
      <c r="F7" s="10" t="s">
        <v>28</v>
      </c>
      <c r="G7" s="11">
        <v>45366</v>
      </c>
      <c r="H7" s="11">
        <v>45366</v>
      </c>
      <c r="I7" s="12">
        <v>1226520</v>
      </c>
      <c r="J7" s="12">
        <v>1226520</v>
      </c>
      <c r="K7" s="10" t="s">
        <v>47</v>
      </c>
      <c r="L7" s="10" t="s">
        <v>34</v>
      </c>
      <c r="M7" s="12">
        <v>1343520</v>
      </c>
      <c r="N7" s="12">
        <v>1343520</v>
      </c>
      <c r="O7" s="12">
        <v>1199638</v>
      </c>
      <c r="P7" s="12">
        <v>0</v>
      </c>
      <c r="Q7" s="10"/>
      <c r="R7" s="12">
        <v>1199638</v>
      </c>
      <c r="S7" s="12">
        <v>26882</v>
      </c>
      <c r="T7" s="10">
        <v>2201520889</v>
      </c>
      <c r="U7" s="12">
        <v>7354396</v>
      </c>
      <c r="V7" s="10" t="s">
        <v>45</v>
      </c>
      <c r="W7" s="11">
        <v>45443</v>
      </c>
    </row>
    <row r="8" spans="1:23" x14ac:dyDescent="0.35">
      <c r="A8" s="8">
        <v>800015779</v>
      </c>
      <c r="B8" s="9" t="s">
        <v>8</v>
      </c>
      <c r="C8" s="10" t="s">
        <v>0</v>
      </c>
      <c r="D8" s="10">
        <v>1266</v>
      </c>
      <c r="E8" s="10" t="s">
        <v>18</v>
      </c>
      <c r="F8" s="10" t="s">
        <v>29</v>
      </c>
      <c r="G8" s="11">
        <v>45395</v>
      </c>
      <c r="H8" s="11">
        <v>45397</v>
      </c>
      <c r="I8" s="12">
        <v>450900</v>
      </c>
      <c r="J8" s="12">
        <v>450900</v>
      </c>
      <c r="K8" s="10" t="s">
        <v>47</v>
      </c>
      <c r="L8" s="10" t="s">
        <v>34</v>
      </c>
      <c r="M8" s="12">
        <v>518400</v>
      </c>
      <c r="N8" s="12">
        <v>518400</v>
      </c>
      <c r="O8" s="12">
        <v>440526</v>
      </c>
      <c r="P8" s="12">
        <v>0</v>
      </c>
      <c r="Q8" s="10"/>
      <c r="R8" s="12">
        <v>440526</v>
      </c>
      <c r="S8" s="12">
        <v>10374</v>
      </c>
      <c r="T8" s="10">
        <v>2201520889</v>
      </c>
      <c r="U8" s="12">
        <v>7354396</v>
      </c>
      <c r="V8" s="10" t="s">
        <v>45</v>
      </c>
      <c r="W8" s="11">
        <v>45443</v>
      </c>
    </row>
    <row r="9" spans="1:23" x14ac:dyDescent="0.35">
      <c r="A9" s="8">
        <v>800015779</v>
      </c>
      <c r="B9" s="9" t="s">
        <v>8</v>
      </c>
      <c r="C9" s="10" t="s">
        <v>0</v>
      </c>
      <c r="D9" s="10">
        <v>1276</v>
      </c>
      <c r="E9" s="10" t="s">
        <v>19</v>
      </c>
      <c r="F9" s="10" t="s">
        <v>30</v>
      </c>
      <c r="G9" s="11">
        <v>45412</v>
      </c>
      <c r="H9" s="11">
        <v>45366</v>
      </c>
      <c r="I9" s="12">
        <v>1703402</v>
      </c>
      <c r="J9" s="12">
        <v>1703402</v>
      </c>
      <c r="K9" s="10" t="s">
        <v>48</v>
      </c>
      <c r="L9" s="10" t="s">
        <v>34</v>
      </c>
      <c r="M9" s="12">
        <v>1913544</v>
      </c>
      <c r="N9" s="12">
        <v>1913544</v>
      </c>
      <c r="O9" s="12">
        <v>1665112</v>
      </c>
      <c r="P9" s="12">
        <v>1648178</v>
      </c>
      <c r="Q9" s="10">
        <v>1222459420</v>
      </c>
      <c r="R9" s="12">
        <v>0</v>
      </c>
      <c r="S9" s="12"/>
      <c r="T9" s="10"/>
      <c r="U9" s="10"/>
      <c r="V9" s="10"/>
      <c r="W9" s="11">
        <v>45443</v>
      </c>
    </row>
    <row r="10" spans="1:23" x14ac:dyDescent="0.35">
      <c r="A10" s="8">
        <v>800015779</v>
      </c>
      <c r="B10" s="9" t="s">
        <v>8</v>
      </c>
      <c r="C10" s="10" t="s">
        <v>0</v>
      </c>
      <c r="D10" s="10">
        <v>1277</v>
      </c>
      <c r="E10" s="10" t="s">
        <v>20</v>
      </c>
      <c r="F10" s="10" t="s">
        <v>31</v>
      </c>
      <c r="G10" s="11">
        <v>45412</v>
      </c>
      <c r="H10" s="11">
        <v>45427</v>
      </c>
      <c r="I10" s="12">
        <v>342360</v>
      </c>
      <c r="J10" s="12">
        <v>342360</v>
      </c>
      <c r="K10" s="10" t="s">
        <v>48</v>
      </c>
      <c r="L10" s="10" t="s">
        <v>34</v>
      </c>
      <c r="M10" s="12">
        <v>342360</v>
      </c>
      <c r="N10" s="12">
        <v>342360</v>
      </c>
      <c r="O10" s="12">
        <v>335509</v>
      </c>
      <c r="P10" s="12">
        <v>335509</v>
      </c>
      <c r="Q10" s="10">
        <v>1222452786</v>
      </c>
      <c r="R10" s="12">
        <v>0</v>
      </c>
      <c r="S10" s="12"/>
      <c r="T10" s="10"/>
      <c r="U10" s="10"/>
      <c r="V10" s="10"/>
      <c r="W10" s="11">
        <v>45443</v>
      </c>
    </row>
    <row r="11" spans="1:23" x14ac:dyDescent="0.35">
      <c r="A11" s="8">
        <v>800015779</v>
      </c>
      <c r="B11" s="9" t="s">
        <v>8</v>
      </c>
      <c r="C11" s="10" t="s">
        <v>0</v>
      </c>
      <c r="D11" s="10">
        <v>1293</v>
      </c>
      <c r="E11" s="10" t="s">
        <v>21</v>
      </c>
      <c r="F11" s="10" t="s">
        <v>32</v>
      </c>
      <c r="G11" s="11">
        <v>45443</v>
      </c>
      <c r="H11" s="11">
        <v>45457</v>
      </c>
      <c r="I11" s="12">
        <v>1454125</v>
      </c>
      <c r="J11" s="12">
        <v>1454125</v>
      </c>
      <c r="K11" s="10" t="s">
        <v>48</v>
      </c>
      <c r="L11" s="10" t="s">
        <v>34</v>
      </c>
      <c r="M11" s="12">
        <v>1619946</v>
      </c>
      <c r="N11" s="12">
        <v>1619946</v>
      </c>
      <c r="O11" s="12">
        <v>1421711</v>
      </c>
      <c r="P11" s="12">
        <v>0</v>
      </c>
      <c r="Q11" s="10"/>
      <c r="R11" s="12">
        <v>0</v>
      </c>
      <c r="S11" s="12"/>
      <c r="T11" s="10"/>
      <c r="U11" s="10"/>
      <c r="V11" s="10"/>
      <c r="W11" s="11">
        <v>45443</v>
      </c>
    </row>
    <row r="12" spans="1:23" x14ac:dyDescent="0.35">
      <c r="A12" s="8">
        <v>800015779</v>
      </c>
      <c r="B12" s="9" t="s">
        <v>8</v>
      </c>
      <c r="C12" s="10" t="s">
        <v>0</v>
      </c>
      <c r="D12" s="10">
        <v>1294</v>
      </c>
      <c r="E12" s="10" t="s">
        <v>22</v>
      </c>
      <c r="F12" s="10" t="s">
        <v>33</v>
      </c>
      <c r="G12" s="11">
        <v>45443</v>
      </c>
      <c r="H12" s="11">
        <v>45457</v>
      </c>
      <c r="I12" s="12">
        <v>237600</v>
      </c>
      <c r="J12" s="12">
        <v>237600</v>
      </c>
      <c r="K12" s="10" t="s">
        <v>48</v>
      </c>
      <c r="L12" s="10" t="s">
        <v>34</v>
      </c>
      <c r="M12" s="12">
        <v>237600</v>
      </c>
      <c r="N12" s="12">
        <v>237600</v>
      </c>
      <c r="O12" s="12">
        <v>232844</v>
      </c>
      <c r="P12" s="12">
        <v>232844</v>
      </c>
      <c r="Q12" s="10">
        <v>1222470119</v>
      </c>
      <c r="R12" s="12">
        <v>0</v>
      </c>
      <c r="S12" s="12"/>
      <c r="T12" s="10"/>
      <c r="U12" s="10"/>
      <c r="V12" s="10"/>
      <c r="W12" s="11">
        <v>45443</v>
      </c>
    </row>
    <row r="17" spans="11:11" x14ac:dyDescent="0.35">
      <c r="K17" s="18"/>
    </row>
  </sheetData>
  <protectedRanges>
    <protectedRange algorithmName="SHA-512" hashValue="9+ah9tJAD1d4FIK7boMSAp9ZhkqWOsKcliwsS35JSOsk0Aea+c/2yFVjBeVDsv7trYxT+iUP9dPVCIbjcjaMoQ==" saltValue="Z7GArlXd1BdcXotzmJqK/w==" spinCount="100000" sqref="A3:B12" name="Rango1_41"/>
  </protectedRange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1" zoomScale="80" zoomScaleNormal="80" workbookViewId="0">
      <selection activeCell="F34" sqref="F34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53</v>
      </c>
      <c r="E2" s="31"/>
      <c r="F2" s="31"/>
      <c r="G2" s="31"/>
      <c r="H2" s="31"/>
      <c r="I2" s="32"/>
      <c r="J2" s="33" t="s">
        <v>54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55</v>
      </c>
      <c r="E4" s="31"/>
      <c r="F4" s="31"/>
      <c r="G4" s="31"/>
      <c r="H4" s="31"/>
      <c r="I4" s="32"/>
      <c r="J4" s="33" t="s">
        <v>56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79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77</v>
      </c>
      <c r="J11" s="47"/>
    </row>
    <row r="12" spans="2:10" ht="13" x14ac:dyDescent="0.3">
      <c r="B12" s="46"/>
      <c r="C12" s="48" t="s">
        <v>78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57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80</v>
      </c>
      <c r="D16" s="49"/>
      <c r="G16" s="51"/>
      <c r="H16" s="53" t="s">
        <v>58</v>
      </c>
      <c r="I16" s="53" t="s">
        <v>59</v>
      </c>
      <c r="J16" s="47"/>
    </row>
    <row r="17" spans="2:14" ht="13" x14ac:dyDescent="0.3">
      <c r="B17" s="46"/>
      <c r="C17" s="48" t="s">
        <v>60</v>
      </c>
      <c r="D17" s="48"/>
      <c r="E17" s="48"/>
      <c r="F17" s="48"/>
      <c r="G17" s="51"/>
      <c r="H17" s="54">
        <v>10</v>
      </c>
      <c r="I17" s="55">
        <v>11092823</v>
      </c>
      <c r="J17" s="47"/>
    </row>
    <row r="18" spans="2:14" x14ac:dyDescent="0.25">
      <c r="B18" s="46"/>
      <c r="C18" s="27" t="s">
        <v>61</v>
      </c>
      <c r="G18" s="51"/>
      <c r="H18" s="57">
        <v>6</v>
      </c>
      <c r="I18" s="58">
        <v>7355336</v>
      </c>
      <c r="J18" s="47"/>
    </row>
    <row r="19" spans="2:14" x14ac:dyDescent="0.25">
      <c r="B19" s="46"/>
      <c r="C19" s="27" t="s">
        <v>62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63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64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65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66</v>
      </c>
      <c r="D23" s="48"/>
      <c r="E23" s="48"/>
      <c r="F23" s="48"/>
      <c r="H23" s="64">
        <f>H18+H19+H20+H21+H22</f>
        <v>6</v>
      </c>
      <c r="I23" s="65">
        <f>I18+I19+I20+I21+I22</f>
        <v>7355336</v>
      </c>
      <c r="J23" s="47"/>
    </row>
    <row r="24" spans="2:14" x14ac:dyDescent="0.25">
      <c r="B24" s="46"/>
      <c r="C24" s="27" t="s">
        <v>67</v>
      </c>
      <c r="H24" s="59">
        <v>4</v>
      </c>
      <c r="I24" s="60">
        <v>3737487</v>
      </c>
      <c r="J24" s="47"/>
    </row>
    <row r="25" spans="2:14" ht="13" thickBot="1" x14ac:dyDescent="0.3">
      <c r="B25" s="46"/>
      <c r="C25" s="27" t="s">
        <v>68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69</v>
      </c>
      <c r="D26" s="48"/>
      <c r="E26" s="48"/>
      <c r="F26" s="48"/>
      <c r="H26" s="64">
        <f>H24+H25</f>
        <v>4</v>
      </c>
      <c r="I26" s="65">
        <f>I24+I25</f>
        <v>3737487</v>
      </c>
      <c r="J26" s="47"/>
    </row>
    <row r="27" spans="2:14" ht="13.5" thickBot="1" x14ac:dyDescent="0.35">
      <c r="B27" s="46"/>
      <c r="C27" s="51" t="s">
        <v>70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71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72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10</v>
      </c>
      <c r="I31" s="58">
        <f>I23+I26+I28</f>
        <v>11092823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/>
      <c r="D38" s="73"/>
      <c r="E38" s="51"/>
      <c r="F38" s="51"/>
      <c r="G38" s="51"/>
      <c r="H38" s="80" t="s">
        <v>73</v>
      </c>
      <c r="I38" s="73"/>
      <c r="J38" s="69"/>
    </row>
    <row r="39" spans="2:10" ht="13" x14ac:dyDescent="0.3">
      <c r="B39" s="46"/>
      <c r="C39" s="66" t="s">
        <v>81</v>
      </c>
      <c r="D39" s="51"/>
      <c r="E39" s="51"/>
      <c r="F39" s="51"/>
      <c r="G39" s="51"/>
      <c r="H39" s="66" t="s">
        <v>74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75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76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B28" sqref="B28:H2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6"/>
      <c r="B1" s="87"/>
      <c r="C1" s="88" t="s">
        <v>82</v>
      </c>
      <c r="D1" s="89"/>
      <c r="E1" s="89"/>
      <c r="F1" s="89"/>
      <c r="G1" s="89"/>
      <c r="H1" s="90"/>
      <c r="I1" s="91" t="s">
        <v>54</v>
      </c>
    </row>
    <row r="2" spans="1:9" ht="53.5" customHeight="1" thickBot="1" x14ac:dyDescent="0.4">
      <c r="A2" s="92"/>
      <c r="B2" s="93"/>
      <c r="C2" s="94" t="s">
        <v>83</v>
      </c>
      <c r="D2" s="95"/>
      <c r="E2" s="95"/>
      <c r="F2" s="95"/>
      <c r="G2" s="95"/>
      <c r="H2" s="96"/>
      <c r="I2" s="97" t="s">
        <v>84</v>
      </c>
    </row>
    <row r="3" spans="1:9" x14ac:dyDescent="0.35">
      <c r="A3" s="98"/>
      <c r="B3" s="51"/>
      <c r="C3" s="51"/>
      <c r="D3" s="51"/>
      <c r="E3" s="51"/>
      <c r="F3" s="51"/>
      <c r="G3" s="51"/>
      <c r="H3" s="51"/>
      <c r="I3" s="69"/>
    </row>
    <row r="4" spans="1:9" x14ac:dyDescent="0.35">
      <c r="A4" s="98"/>
      <c r="B4" s="51"/>
      <c r="C4" s="51"/>
      <c r="D4" s="51"/>
      <c r="E4" s="51"/>
      <c r="F4" s="51"/>
      <c r="G4" s="51"/>
      <c r="H4" s="51"/>
      <c r="I4" s="69"/>
    </row>
    <row r="5" spans="1:9" x14ac:dyDescent="0.35">
      <c r="A5" s="98"/>
      <c r="B5" s="48" t="s">
        <v>79</v>
      </c>
      <c r="C5" s="99"/>
      <c r="D5" s="100"/>
      <c r="E5" s="51"/>
      <c r="F5" s="51"/>
      <c r="G5" s="51"/>
      <c r="H5" s="51"/>
      <c r="I5" s="69"/>
    </row>
    <row r="6" spans="1:9" x14ac:dyDescent="0.35">
      <c r="A6" s="98"/>
      <c r="B6" s="27"/>
      <c r="C6" s="51"/>
      <c r="D6" s="51"/>
      <c r="E6" s="51"/>
      <c r="F6" s="51"/>
      <c r="G6" s="51"/>
      <c r="H6" s="51"/>
      <c r="I6" s="69"/>
    </row>
    <row r="7" spans="1:9" x14ac:dyDescent="0.35">
      <c r="A7" s="98"/>
      <c r="B7" s="48" t="s">
        <v>77</v>
      </c>
      <c r="C7" s="51"/>
      <c r="D7" s="51"/>
      <c r="E7" s="51"/>
      <c r="F7" s="51"/>
      <c r="G7" s="51"/>
      <c r="H7" s="51"/>
      <c r="I7" s="69"/>
    </row>
    <row r="8" spans="1:9" x14ac:dyDescent="0.35">
      <c r="A8" s="98"/>
      <c r="B8" s="48" t="s">
        <v>78</v>
      </c>
      <c r="C8" s="51"/>
      <c r="D8" s="51"/>
      <c r="E8" s="51"/>
      <c r="F8" s="51"/>
      <c r="G8" s="51"/>
      <c r="H8" s="51"/>
      <c r="I8" s="69"/>
    </row>
    <row r="9" spans="1:9" x14ac:dyDescent="0.35">
      <c r="A9" s="98"/>
      <c r="B9" s="51"/>
      <c r="C9" s="51"/>
      <c r="D9" s="51"/>
      <c r="E9" s="51"/>
      <c r="F9" s="51"/>
      <c r="G9" s="51"/>
      <c r="H9" s="51"/>
      <c r="I9" s="69"/>
    </row>
    <row r="10" spans="1:9" x14ac:dyDescent="0.35">
      <c r="A10" s="98"/>
      <c r="B10" s="51" t="s">
        <v>85</v>
      </c>
      <c r="C10" s="51"/>
      <c r="D10" s="51"/>
      <c r="E10" s="51"/>
      <c r="F10" s="51"/>
      <c r="G10" s="51"/>
      <c r="H10" s="51"/>
      <c r="I10" s="69"/>
    </row>
    <row r="11" spans="1:9" x14ac:dyDescent="0.35">
      <c r="A11" s="98"/>
      <c r="B11" s="101"/>
      <c r="C11" s="51"/>
      <c r="D11" s="51"/>
      <c r="E11" s="51"/>
      <c r="F11" s="51"/>
      <c r="G11" s="51"/>
      <c r="H11" s="51"/>
      <c r="I11" s="69"/>
    </row>
    <row r="12" spans="1:9" x14ac:dyDescent="0.35">
      <c r="A12" s="98"/>
      <c r="B12" s="27" t="s">
        <v>80</v>
      </c>
      <c r="C12" s="100"/>
      <c r="D12" s="51"/>
      <c r="E12" s="51"/>
      <c r="F12" s="51"/>
      <c r="G12" s="53" t="s">
        <v>86</v>
      </c>
      <c r="H12" s="53" t="s">
        <v>87</v>
      </c>
      <c r="I12" s="69"/>
    </row>
    <row r="13" spans="1:9" x14ac:dyDescent="0.35">
      <c r="A13" s="98"/>
      <c r="B13" s="66" t="s">
        <v>60</v>
      </c>
      <c r="C13" s="66"/>
      <c r="D13" s="66"/>
      <c r="E13" s="66"/>
      <c r="F13" s="51"/>
      <c r="G13" s="102">
        <f>G19</f>
        <v>6</v>
      </c>
      <c r="H13" s="103">
        <f>H19</f>
        <v>7355336</v>
      </c>
      <c r="I13" s="69"/>
    </row>
    <row r="14" spans="1:9" x14ac:dyDescent="0.35">
      <c r="A14" s="98"/>
      <c r="B14" s="51" t="s">
        <v>61</v>
      </c>
      <c r="C14" s="51"/>
      <c r="D14" s="51"/>
      <c r="E14" s="51"/>
      <c r="F14" s="51"/>
      <c r="G14" s="104">
        <v>6</v>
      </c>
      <c r="H14" s="105">
        <v>7355336</v>
      </c>
      <c r="I14" s="69"/>
    </row>
    <row r="15" spans="1:9" x14ac:dyDescent="0.35">
      <c r="A15" s="98"/>
      <c r="B15" s="51" t="s">
        <v>62</v>
      </c>
      <c r="C15" s="51"/>
      <c r="D15" s="51"/>
      <c r="E15" s="51"/>
      <c r="F15" s="51"/>
      <c r="G15" s="104">
        <v>0</v>
      </c>
      <c r="H15" s="105">
        <v>0</v>
      </c>
      <c r="I15" s="69"/>
    </row>
    <row r="16" spans="1:9" x14ac:dyDescent="0.35">
      <c r="A16" s="98"/>
      <c r="B16" s="51" t="s">
        <v>63</v>
      </c>
      <c r="C16" s="51"/>
      <c r="D16" s="51"/>
      <c r="E16" s="51"/>
      <c r="F16" s="51"/>
      <c r="G16" s="104">
        <v>0</v>
      </c>
      <c r="H16" s="105">
        <v>0</v>
      </c>
      <c r="I16" s="69"/>
    </row>
    <row r="17" spans="1:9" x14ac:dyDescent="0.35">
      <c r="A17" s="98"/>
      <c r="B17" s="51" t="s">
        <v>64</v>
      </c>
      <c r="C17" s="51"/>
      <c r="D17" s="51"/>
      <c r="E17" s="51"/>
      <c r="F17" s="51"/>
      <c r="G17" s="104">
        <v>0</v>
      </c>
      <c r="H17" s="105">
        <v>0</v>
      </c>
      <c r="I17" s="69"/>
    </row>
    <row r="18" spans="1:9" x14ac:dyDescent="0.35">
      <c r="A18" s="98"/>
      <c r="B18" s="51" t="s">
        <v>88</v>
      </c>
      <c r="C18" s="51"/>
      <c r="D18" s="51"/>
      <c r="E18" s="51"/>
      <c r="F18" s="51"/>
      <c r="G18" s="106">
        <v>0</v>
      </c>
      <c r="H18" s="107">
        <v>0</v>
      </c>
      <c r="I18" s="69"/>
    </row>
    <row r="19" spans="1:9" x14ac:dyDescent="0.35">
      <c r="A19" s="98"/>
      <c r="B19" s="66" t="s">
        <v>89</v>
      </c>
      <c r="C19" s="66"/>
      <c r="D19" s="66"/>
      <c r="E19" s="66"/>
      <c r="F19" s="51"/>
      <c r="G19" s="104">
        <f>SUM(G14:G18)</f>
        <v>6</v>
      </c>
      <c r="H19" s="103">
        <f>(H14+H15+H16+H17+H18)</f>
        <v>7355336</v>
      </c>
      <c r="I19" s="69"/>
    </row>
    <row r="20" spans="1:9" ht="15" thickBot="1" x14ac:dyDescent="0.4">
      <c r="A20" s="98"/>
      <c r="B20" s="66"/>
      <c r="C20" s="66"/>
      <c r="D20" s="51"/>
      <c r="E20" s="51"/>
      <c r="F20" s="51"/>
      <c r="G20" s="108"/>
      <c r="H20" s="109"/>
      <c r="I20" s="69"/>
    </row>
    <row r="21" spans="1:9" ht="15" thickTop="1" x14ac:dyDescent="0.35">
      <c r="A21" s="98"/>
      <c r="B21" s="66"/>
      <c r="C21" s="66"/>
      <c r="D21" s="51"/>
      <c r="E21" s="51"/>
      <c r="F21" s="51"/>
      <c r="G21" s="73"/>
      <c r="H21" s="110"/>
      <c r="I21" s="69"/>
    </row>
    <row r="22" spans="1:9" x14ac:dyDescent="0.35">
      <c r="A22" s="98"/>
      <c r="B22" s="51"/>
      <c r="C22" s="51"/>
      <c r="D22" s="51"/>
      <c r="E22" s="51"/>
      <c r="F22" s="73"/>
      <c r="G22" s="73"/>
      <c r="H22" s="73"/>
      <c r="I22" s="69"/>
    </row>
    <row r="23" spans="1:9" ht="15" thickBot="1" x14ac:dyDescent="0.4">
      <c r="A23" s="98"/>
      <c r="B23" s="77"/>
      <c r="C23" s="77"/>
      <c r="D23" s="51"/>
      <c r="E23" s="51"/>
      <c r="F23" s="77"/>
      <c r="G23" s="77"/>
      <c r="H23" s="73"/>
      <c r="I23" s="69"/>
    </row>
    <row r="24" spans="1:9" x14ac:dyDescent="0.35">
      <c r="A24" s="98"/>
      <c r="B24" s="73" t="s">
        <v>90</v>
      </c>
      <c r="C24" s="73"/>
      <c r="D24" s="51"/>
      <c r="E24" s="51"/>
      <c r="F24" s="73"/>
      <c r="G24" s="73"/>
      <c r="H24" s="73"/>
      <c r="I24" s="69"/>
    </row>
    <row r="25" spans="1:9" x14ac:dyDescent="0.35">
      <c r="A25" s="98"/>
      <c r="B25" s="73"/>
      <c r="C25" s="73"/>
      <c r="D25" s="51"/>
      <c r="E25" s="51"/>
      <c r="F25" s="73" t="s">
        <v>91</v>
      </c>
      <c r="G25" s="73"/>
      <c r="H25" s="73"/>
      <c r="I25" s="69"/>
    </row>
    <row r="26" spans="1:9" x14ac:dyDescent="0.35">
      <c r="A26" s="98"/>
      <c r="B26" s="73" t="s">
        <v>81</v>
      </c>
      <c r="C26" s="73"/>
      <c r="D26" s="51"/>
      <c r="E26" s="51"/>
      <c r="F26" s="73" t="s">
        <v>92</v>
      </c>
      <c r="G26" s="73"/>
      <c r="H26" s="73"/>
      <c r="I26" s="69"/>
    </row>
    <row r="27" spans="1:9" x14ac:dyDescent="0.35">
      <c r="A27" s="98"/>
      <c r="B27" s="73"/>
      <c r="C27" s="73"/>
      <c r="D27" s="51"/>
      <c r="E27" s="51"/>
      <c r="F27" s="73"/>
      <c r="G27" s="73"/>
      <c r="H27" s="73"/>
      <c r="I27" s="69"/>
    </row>
    <row r="28" spans="1:9" ht="18.5" customHeight="1" x14ac:dyDescent="0.35">
      <c r="A28" s="98"/>
      <c r="B28" s="111" t="s">
        <v>93</v>
      </c>
      <c r="C28" s="111"/>
      <c r="D28" s="111"/>
      <c r="E28" s="111"/>
      <c r="F28" s="111"/>
      <c r="G28" s="111"/>
      <c r="H28" s="111"/>
      <c r="I28" s="69"/>
    </row>
    <row r="29" spans="1:9" ht="15" thickBot="1" x14ac:dyDescent="0.4">
      <c r="A29" s="112"/>
      <c r="B29" s="113"/>
      <c r="C29" s="113"/>
      <c r="D29" s="113"/>
      <c r="E29" s="113"/>
      <c r="F29" s="77"/>
      <c r="G29" s="77"/>
      <c r="H29" s="77"/>
      <c r="I29" s="11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dcterms:created xsi:type="dcterms:W3CDTF">2024-07-01T16:18:36Z</dcterms:created>
  <dcterms:modified xsi:type="dcterms:W3CDTF">2024-07-01T17:21:51Z</dcterms:modified>
</cp:coreProperties>
</file>