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058016 EMPRESA SOCIAL DEL ESTADO METROSALUD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FACTURA'!$A$2:$Y$20</definedName>
  </definedNames>
  <calcPr calcId="152511"/>
  <pivotCaches>
    <pivotCache cacheId="10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3"/>
  <c r="H28" i="3"/>
  <c r="I26" i="3"/>
  <c r="H26" i="3"/>
  <c r="I23" i="3"/>
  <c r="H23" i="3"/>
  <c r="H31" i="3" l="1"/>
  <c r="I31" i="3"/>
  <c r="X1" i="2" l="1"/>
  <c r="W1" i="2"/>
  <c r="V1" i="2"/>
  <c r="S1" i="2"/>
  <c r="R1" i="2"/>
  <c r="K1" i="2"/>
  <c r="H2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<sst xmlns="http://schemas.openxmlformats.org/spreadsheetml/2006/main" count="363" uniqueCount="139">
  <si>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</si>
  <si>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</si>
  <si>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</si>
  <si>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</si>
  <si>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</si>
  <si>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</si>
  <si>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</si>
  <si>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</si>
  <si>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</si>
  <si>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</si>
  <si>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</si>
  <si>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</si>
  <si>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FS211</t>
  </si>
  <si>
    <t>R202</t>
  </si>
  <si>
    <t>F207</t>
  </si>
  <si>
    <t>F206</t>
  </si>
  <si>
    <t>F227</t>
  </si>
  <si>
    <t>F286</t>
  </si>
  <si>
    <t>R213</t>
  </si>
  <si>
    <t>F213</t>
  </si>
  <si>
    <t>R256</t>
  </si>
  <si>
    <t>F215</t>
  </si>
  <si>
    <t>F208</t>
  </si>
  <si>
    <t>EVENTO</t>
  </si>
  <si>
    <t>MEDELLIN</t>
  </si>
  <si>
    <t>VACUNACION</t>
  </si>
  <si>
    <t>URGENCIA</t>
  </si>
  <si>
    <t>HOSPITALIZACION</t>
  </si>
  <si>
    <t>TRASLADO AMBULATORIO</t>
  </si>
  <si>
    <t xml:space="preserve">EMPRESA SOCIAL DEL ESTADO METROSALUD              </t>
  </si>
  <si>
    <t>Alf+Fac</t>
  </si>
  <si>
    <t>FS2115015</t>
  </si>
  <si>
    <t>R202618</t>
  </si>
  <si>
    <t>F20724051</t>
  </si>
  <si>
    <t>F20621306</t>
  </si>
  <si>
    <t>F22728148</t>
  </si>
  <si>
    <t>F28663079</t>
  </si>
  <si>
    <t>R213728</t>
  </si>
  <si>
    <t>R213729</t>
  </si>
  <si>
    <t>R213730</t>
  </si>
  <si>
    <t>R213731</t>
  </si>
  <si>
    <t>F213137356</t>
  </si>
  <si>
    <t>F22729512</t>
  </si>
  <si>
    <t>F22729513</t>
  </si>
  <si>
    <t>R256585</t>
  </si>
  <si>
    <t>R256586</t>
  </si>
  <si>
    <t>F21555853</t>
  </si>
  <si>
    <t>F2084527</t>
  </si>
  <si>
    <t>F213143777</t>
  </si>
  <si>
    <t>Llave</t>
  </si>
  <si>
    <t>800058016_FS2115015</t>
  </si>
  <si>
    <t>800058016_R202618</t>
  </si>
  <si>
    <t>800058016_F20724051</t>
  </si>
  <si>
    <t>800058016_F20621306</t>
  </si>
  <si>
    <t>800058016_F22728148</t>
  </si>
  <si>
    <t>800058016_F28663079</t>
  </si>
  <si>
    <t>800058016_R213728</t>
  </si>
  <si>
    <t>800058016_R213729</t>
  </si>
  <si>
    <t>800058016_R213730</t>
  </si>
  <si>
    <t>800058016_R213731</t>
  </si>
  <si>
    <t>800058016_F213137356</t>
  </si>
  <si>
    <t>800058016_F22729512</t>
  </si>
  <si>
    <t>800058016_F22729513</t>
  </si>
  <si>
    <t>800058016_R256585</t>
  </si>
  <si>
    <t>800058016_R256586</t>
  </si>
  <si>
    <t>800058016_F21555853</t>
  </si>
  <si>
    <t>800058016_F2084527</t>
  </si>
  <si>
    <t>800058016_F213143777</t>
  </si>
  <si>
    <t xml:space="preserve">Fecha de radicacion EPS </t>
  </si>
  <si>
    <t>Estado de Factura EPS Junio 26</t>
  </si>
  <si>
    <t>Boxalud</t>
  </si>
  <si>
    <t>Devuelta</t>
  </si>
  <si>
    <t>Finalizada</t>
  </si>
  <si>
    <t>Para auditoria de pertinencia</t>
  </si>
  <si>
    <t>Valor Total Bruto</t>
  </si>
  <si>
    <t>Valor Devolucion</t>
  </si>
  <si>
    <t>Valor Radicado</t>
  </si>
  <si>
    <t>Valor Pagar</t>
  </si>
  <si>
    <t>Observacion objeccion</t>
  </si>
  <si>
    <t>Tipificacion Objeccion</t>
  </si>
  <si>
    <t>Por pagar SAP</t>
  </si>
  <si>
    <t>P. abiertas doc</t>
  </si>
  <si>
    <t>Estado de Factura EPS Mayo 23</t>
  </si>
  <si>
    <t>FACTURA NO RADICADA</t>
  </si>
  <si>
    <t>FACTURA EN PROCESO INTERNO</t>
  </si>
  <si>
    <t>FACTURA DEVUELTA</t>
  </si>
  <si>
    <t>AUT: SE DEVUELVE FACTURA CON SOPORTES ORIGINALES,  NO SE EVIDENCIA # DE AUTORIZACION NI LOS 3 CORREOS PARA SOLICITUD DE AUT, SEGUN RES 3047, POR FAVOR SOLICITAR NUEVAMENTE AUTORIZACION PARA DAR TRAMITE DE PAGO, FAVOR COMUNICARSE CON EL ÁREA ENCARGADA, SOLICITARLA A LA capautorizaciones@epsdelagente.com.co</t>
  </si>
  <si>
    <t>AUTORIZACION</t>
  </si>
  <si>
    <t xml:space="preserve">AUTO. SE DEVIUELVE LA FACTURA POR QUE NO ENVIARON AUTO. PARA  ESTE SERVICIO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</si>
  <si>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HOSPITALARIA NO CUENTA CON AUTORIZA CION POR ESTANCIA FAVOR SOLICITAR AL CORREO CAPAUTORIZACIONS@EPSDELAGENTE.COM.CO , PARA DAR TRAMITE EL COGIDO ALFANUMER ICO NO ES VALIDO PARA FACTURAR.JENNIFER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</si>
  <si>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 CON SOPORTES COMPLETOS, FACTURA NO CUENTA CON AUTORIZACIÓN PARA LOS SERVICIOS FACTURADOS, FAVOR COMUNICARSE CON EL ÁREA ENCARGADA, SOLICITARLA A LA capautorizaciones@epsdelagente.com.co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</si>
  <si>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</si>
  <si>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FACTURA PENDIENTE EN PROGRAMACION DE PAGO</t>
  </si>
  <si>
    <t>FOR-CSA-018</t>
  </si>
  <si>
    <t>HOJA 1 DE 1</t>
  </si>
  <si>
    <t>RESUMEN DE CARTERA REVISADA POR LA EPS</t>
  </si>
  <si>
    <t>VERSION 2</t>
  </si>
  <si>
    <t>Señores: ESE METROSALUD</t>
  </si>
  <si>
    <t>NIT: 800058016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</si>
  <si>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</si>
  <si>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</si>
  <si>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</si>
  <si>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</si>
  <si>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</si>
  <si>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</si>
  <si>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</si>
  <si>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</si>
  <si>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</si>
  <si>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</si>
  <si>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</si>
  <si>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</si>
  <si>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</si>
  <si>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</si>
  <si>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Adriana del Pilar Celis Osorio</t>
  </si>
  <si>
    <t>Cartera - Cuentas Salud</t>
  </si>
  <si>
    <t>Auxiliar administrativa</t>
  </si>
  <si>
    <t>Paola Andrea Jiménez Prado</t>
  </si>
  <si>
    <t>EPS Comfenalco Valle.</t>
  </si>
  <si>
    <t>DOCUMENTO VALIDO COMO SOPORTE DE ACEPTACION A EL ESTADO DE CARTERA CONCILIADO ENTRE LAS PARTES</t>
  </si>
  <si>
    <t>Santiago de Cali, Junio 26 del 2024</t>
  </si>
  <si>
    <t>Con Corte al dia: 31/05/2024</t>
  </si>
  <si>
    <t>Fecha de corte</t>
  </si>
  <si>
    <t>Total general</t>
  </si>
  <si>
    <t xml:space="preserve">Cant. Facturas </t>
  </si>
  <si>
    <t xml:space="preserve">Saldo IPS </t>
  </si>
  <si>
    <t>Tipificación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</si>
  <si>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</si>
  <si>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</si>
  <si>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</si>
  <si>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</si>
  <si>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</si>
  <si>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</si>
  <si>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</si>
  <si>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</si>
  <si>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</si>
  <si>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</si>
  <si>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</si>
  <si>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</si>
  <si>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14/06/2024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</si>
</sst>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7" fillId="0" borderId="1" xfId="1" applyNumberFormat="1" applyFont="1" applyBorder="1" applyAlignment="1">
      <alignment horizontal="center" vertical="center" wrapText="1"/>
    </xf>
    <xf numFmtId="165" fontId="7" fillId="7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1" xfId="4" applyNumberFormat="1" applyFont="1" applyBorder="1" applyAlignment="1">
      <alignment horizontal="center"/>
    </xf>
    <xf numFmtId="169" fontId="9" fillId="0" borderId="11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0" fontId="8" fillId="0" borderId="9" xfId="3" applyFont="1" applyBorder="1"/>
    <xf numFmtId="168" fontId="8" fillId="0" borderId="0" xfId="2" applyNumberFormat="1" applyFont="1" applyAlignment="1">
      <alignment horizontal="right"/>
    </xf>
    <xf numFmtId="168" fontId="11" fillId="0" borderId="15" xfId="4" applyNumberFormat="1" applyFont="1" applyBorder="1" applyAlignment="1">
      <alignment horizontal="center"/>
    </xf>
    <xf numFmtId="169" fontId="11" fillId="0" borderId="15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1" xfId="3" applyNumberFormat="1" applyFont="1" applyBorder="1"/>
    <xf numFmtId="170" fontId="8" fillId="0" borderId="11" xfId="3" applyNumberFormat="1" applyFont="1" applyBorder="1"/>
    <xf numFmtId="167" fontId="11" fillId="0" borderId="11" xfId="4" applyFont="1" applyBorder="1"/>
    <xf numFmtId="169" fontId="8" fillId="0" borderId="11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0" xfId="3" applyFont="1" applyBorder="1"/>
    <xf numFmtId="0" fontId="9" fillId="0" borderId="11" xfId="3" applyFont="1" applyBorder="1"/>
    <xf numFmtId="170" fontId="9" fillId="0" borderId="11" xfId="3" applyNumberFormat="1" applyFont="1" applyBorder="1"/>
    <xf numFmtId="0" fontId="9" fillId="0" borderId="12" xfId="3" applyFont="1" applyBorder="1"/>
    <xf numFmtId="165" fontId="0" fillId="0" borderId="9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0" fillId="0" borderId="16" xfId="0" pivotButton="1" applyBorder="1"/>
    <xf numFmtId="0" fontId="0" fillId="0" borderId="16" xfId="0" applyBorder="1"/>
    <xf numFmtId="165" fontId="0" fillId="0" borderId="17" xfId="1" applyNumberFormat="1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0" fontId="8" fillId="0" borderId="4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/>
    </xf>
    <xf numFmtId="0" fontId="8" fillId="0" borderId="12" xfId="3" applyFont="1" applyBorder="1" applyAlignment="1">
      <alignment horizontal="center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/>
    </xf>
    <xf numFmtId="0" fontId="8" fillId="0" borderId="8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1" applyNumberFormat="1" applyFont="1"/>
    <xf numFmtId="171" fontId="11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5" fontId="8" fillId="0" borderId="3" xfId="1" applyNumberFormat="1" applyFont="1" applyBorder="1" applyAlignment="1">
      <alignment horizontal="center"/>
    </xf>
    <xf numFmtId="171" fontId="8" fillId="0" borderId="3" xfId="1" applyNumberFormat="1" applyFont="1" applyBorder="1" applyAlignment="1">
      <alignment horizontal="right"/>
    </xf>
    <xf numFmtId="165" fontId="8" fillId="0" borderId="15" xfId="1" applyNumberFormat="1" applyFont="1" applyBorder="1" applyAlignment="1">
      <alignment horizontal="center"/>
    </xf>
    <xf numFmtId="171" fontId="8" fillId="0" borderId="15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0" fontId="8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61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9.771423148151" createdVersion="5" refreshedVersion="5" minRefreshableVersion="3" recordCount="18">
  <cacheSource type="worksheet">
    <worksheetSource ref="A2:Z20" sheet="ESTADO DE CADA FACTURA"/>
  </cacheSource>
  <cacheFields count="26">
    <cacheField name="NIT IPS" numFmtId="0">
      <sharedItems containsSemiMixedTypes="0" containsString="0" containsNumber="1" containsInteger="1" minValue="800058016" maxValue="8000580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85" maxValue="14377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5-20T00:00:00" maxDate="2024-05-16T00:00:00"/>
    </cacheField>
    <cacheField name="IPS Fecha radicado" numFmtId="14">
      <sharedItems containsNonDate="0" containsDate="1" containsString="0" containsBlank="1" minDate="2021-05-31T00:00:00" maxDate="2024-05-18T00:00:00"/>
    </cacheField>
    <cacheField name="Fecha de radicacion EPS " numFmtId="14">
      <sharedItems containsDate="1" containsMixedTypes="1" minDate="2023-05-22T00:00:00" maxDate="2024-06-04T07:00:00"/>
    </cacheField>
    <cacheField name="IPS Valor Factura" numFmtId="165">
      <sharedItems containsSemiMixedTypes="0" containsString="0" containsNumber="1" containsInteger="1" minValue="15900" maxValue="1231600"/>
    </cacheField>
    <cacheField name="IPS Saldo Factura" numFmtId="165">
      <sharedItems containsSemiMixedTypes="0" containsString="0" containsNumber="1" containsInteger="1" minValue="15900" maxValue="12316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26" numFmtId="0">
      <sharedItems count="4">
        <s v="FACTURA NO RADICADA"/>
        <s v="FACTURA DEVUELTA"/>
        <s v="FACTURA PENDIENTE EN PROGRAMACION DE PAGO"/>
        <s v="FACTURA EN PROCESO INTERNO"/>
      </sharedItems>
    </cacheField>
    <cacheField name="Boxalud" numFmtId="0">
      <sharedItems/>
    </cacheField>
    <cacheField name="Estado de Factura EPS Mayo 23" numFmtId="0">
      <sharedItems/>
    </cacheField>
    <cacheField name="Valor Total Bruto" numFmtId="165">
      <sharedItems containsSemiMixedTypes="0" containsString="0" containsNumber="1" containsInteger="1" minValue="0" maxValue="1231600"/>
    </cacheField>
    <cacheField name="Valor Devolucion" numFmtId="165">
      <sharedItems containsSemiMixedTypes="0" containsString="0" containsNumber="1" containsInteger="1" minValue="0" maxValue="622147"/>
    </cacheField>
    <cacheField name="Observacion objeccion" numFmtId="165">
      <sharedItems containsBlank="1" longText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1231600"/>
    </cacheField>
    <cacheField name="Valor Pagar" numFmtId="165">
      <sharedItems containsSemiMixedTypes="0" containsString="0" containsNumber="1" containsInteger="1" minValue="0" maxValue="1231600"/>
    </cacheField>
    <cacheField name="Por pagar SAP" numFmtId="165">
      <sharedItems containsSemiMixedTypes="0" containsString="0" containsNumber="1" containsInteger="1" minValue="0" maxValue="1231600"/>
    </cacheField>
    <cacheField name="P. abiertas doc" numFmtId="0">
      <sharedItems containsString="0" containsBlank="1" containsNumber="1" containsInteger="1" minValue="1222460987" maxValue="1222467970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00058016"/>
    <s v="EMPRESA SOCIAL DEL ESTADO METROSALUD              "/>
    <s v="FS211"/>
    <n v="5015"/>
    <s v="FS2115015"/>
    <s v="800058016_FS2115015"/>
    <d v="2020-05-20T00:00:00"/>
    <d v="2021-05-31T00:00:00"/>
    <e v="#N/A"/>
    <n v="15900"/>
    <n v="15900"/>
    <s v="EVENTO"/>
    <s v="MEDELLIN"/>
    <s v="VACUNACION"/>
    <x v="0"/>
    <e v="#N/A"/>
    <s v="FACTURA NO RADICADA"/>
    <n v="0"/>
    <n v="0"/>
    <m/>
    <m/>
    <n v="0"/>
    <n v="0"/>
    <n v="0"/>
    <m/>
    <d v="2024-05-31T00:00:00"/>
  </r>
  <r>
    <n v="800058016"/>
    <s v="EMPRESA SOCIAL DEL ESTADO METROSALUD              "/>
    <s v="R202"/>
    <n v="618"/>
    <s v="R202618"/>
    <s v="800058016_R202618"/>
    <d v="2023-03-09T00:00:00"/>
    <d v="2024-03-22T00:00:00"/>
    <d v="2024-05-02T07:00:00"/>
    <n v="225300"/>
    <n v="225300"/>
    <s v="EVENTO"/>
    <s v="MEDELLIN"/>
    <s v="URGENCIA"/>
    <x v="1"/>
    <s v="Devuelta"/>
    <s v="FACTURA EN PROCESO INTERNO"/>
    <n v="0"/>
    <n v="0"/>
    <s v="AUT: SE DEVUELVE FACTURA CON SOPORTES ORIGINALES,  NO SE EVIDENCIA # DE AUTORIZACION NI LOS 3 CORREOS PARA SOLICITUD DE AUT, SEGUN RES 3047, POR FAVOR SOLICITAR NUEVAMENTE AUTORIZACION PARA DAR TRAMITE DE PAGO, FAVOR COMUNICARSE CON EL ÁREA ENCARGADA, SOLICITARLA A LA capautorizaciones@epsdelagente.com.co"/>
    <s v="AUTORIZACION"/>
    <n v="0"/>
    <n v="0"/>
    <n v="0"/>
    <m/>
    <d v="2024-05-31T00:00:00"/>
  </r>
  <r>
    <n v="800058016"/>
    <s v="EMPRESA SOCIAL DEL ESTADO METROSALUD              "/>
    <s v="F207"/>
    <n v="24051"/>
    <s v="F20724051"/>
    <s v="800058016_F20724051"/>
    <d v="2023-04-12T00:00:00"/>
    <d v="2023-06-21T00:00:00"/>
    <d v="2023-06-21T00:00:00"/>
    <n v="73400"/>
    <n v="73400"/>
    <s v="EVENTO"/>
    <s v="MEDELLIN"/>
    <s v="URGENCIA"/>
    <x v="1"/>
    <s v="Devuelta"/>
    <s v="FACTURA DEVUELTA"/>
    <n v="73400"/>
    <n v="73400"/>
    <s v="AUTO. SE DEVIUELVE LA FACTURA POR QUE NO ENVIARON AUTO. PARA  ESTE SERVICIO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73400"/>
    <n v="0"/>
    <n v="0"/>
    <m/>
    <d v="2024-05-31T00:00:00"/>
  </r>
  <r>
    <n v="800058016"/>
    <s v="EMPRESA SOCIAL DEL ESTADO METROSALUD              "/>
    <s v="F206"/>
    <n v="21306"/>
    <s v="F20621306"/>
    <s v="800058016_F20621306"/>
    <d v="2023-05-12T00:00:00"/>
    <d v="2023-05-27T00:00:00"/>
    <d v="2023-05-22T00:00:00"/>
    <n v="622147"/>
    <n v="622147"/>
    <s v="EVENTO"/>
    <s v="MEDELLIN"/>
    <s v="HOSPITALIZACION"/>
    <x v="1"/>
    <s v="Devuelta"/>
    <s v="FACTURA DEVUELTA"/>
    <n v="622147"/>
    <n v="622147"/>
    <s v="AUT: SE DEVUELVE FACTURA HOSPITALARIA NO CUENTA CON AUTORIZA CION POR ESTANCIA FAVOR SOLICITAR AL CORREO CAPAUTORIZACIONS@EPSDELAGENTE.COM.CO , PARA DAR TRAMITE EL COGIDO ALFANUMER ICO NO ES VALIDO PARA FACTUR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622147"/>
    <n v="0"/>
    <n v="0"/>
    <m/>
    <d v="2024-05-31T00:00:00"/>
  </r>
  <r>
    <n v="800058016"/>
    <s v="EMPRESA SOCIAL DEL ESTADO METROSALUD              "/>
    <s v="F227"/>
    <n v="28148"/>
    <s v="F22728148"/>
    <s v="800058016_F22728148"/>
    <d v="2024-02-15T00:00:00"/>
    <d v="2024-05-11T00:00:00"/>
    <d v="2024-05-14T07:00:00"/>
    <n v="98800"/>
    <n v="98800"/>
    <s v="EVENTO"/>
    <s v="MEDELLIN"/>
    <s v="URGENCIA"/>
    <x v="2"/>
    <s v="Finalizada"/>
    <s v="FACTURA EN PROCESO INTERNO"/>
    <n v="98800"/>
    <n v="0"/>
    <m/>
    <m/>
    <n v="98800"/>
    <n v="98800"/>
    <n v="98800"/>
    <n v="1222464796"/>
    <d v="2024-05-31T00:00:00"/>
  </r>
  <r>
    <n v="800058016"/>
    <s v="EMPRESA SOCIAL DEL ESTADO METROSALUD              "/>
    <s v="F286"/>
    <n v="63079"/>
    <s v="F28663079"/>
    <s v="800058016_F28663079"/>
    <d v="2024-02-27T00:00:00"/>
    <d v="2024-04-19T00:00:00"/>
    <e v="#N/A"/>
    <n v="636300"/>
    <n v="636300"/>
    <s v="EVENTO"/>
    <s v="MEDELLIN"/>
    <s v="TRASLADO AMBULATORIO"/>
    <x v="0"/>
    <e v="#N/A"/>
    <s v="FACTURA NO RADICADA"/>
    <n v="0"/>
    <n v="0"/>
    <m/>
    <m/>
    <n v="0"/>
    <n v="0"/>
    <n v="0"/>
    <m/>
    <d v="2024-05-31T00:00:00"/>
  </r>
  <r>
    <n v="800058016"/>
    <s v="EMPRESA SOCIAL DEL ESTADO METROSALUD              "/>
    <s v="R213"/>
    <n v="728"/>
    <s v="R213728"/>
    <s v="800058016_R213728"/>
    <d v="2024-03-13T00:00:00"/>
    <d v="2024-04-03T00:00:00"/>
    <d v="2024-03-14T15:28:02"/>
    <n v="604700"/>
    <n v="604700"/>
    <s v="EVENTO"/>
    <s v="MEDELLIN"/>
    <s v="URGENCIA"/>
    <x v="1"/>
    <s v="Devuelta"/>
    <s v="FACTURA DEVUELTA"/>
    <n v="0"/>
    <n v="6047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d v="2024-05-31T00:00:00"/>
  </r>
  <r>
    <n v="800058016"/>
    <s v="EMPRESA SOCIAL DEL ESTADO METROSALUD              "/>
    <s v="R213"/>
    <n v="729"/>
    <s v="R213729"/>
    <s v="800058016_R213729"/>
    <d v="2024-03-13T00:00:00"/>
    <d v="2024-04-03T00:00:00"/>
    <d v="2024-03-14T15:34:58"/>
    <n v="248000"/>
    <n v="248000"/>
    <s v="EVENTO"/>
    <s v="MEDELLIN"/>
    <s v="URGENCIA"/>
    <x v="1"/>
    <s v="Devuelta"/>
    <s v="FACTURA DEVUELTA"/>
    <n v="0"/>
    <n v="2480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d v="2024-05-31T00:00:00"/>
  </r>
  <r>
    <n v="800058016"/>
    <s v="EMPRESA SOCIAL DEL ESTADO METROSALUD              "/>
    <s v="R213"/>
    <n v="730"/>
    <s v="R213730"/>
    <s v="800058016_R213730"/>
    <d v="2024-03-13T00:00:00"/>
    <d v="2024-04-03T00:00:00"/>
    <d v="2024-03-14T15:44:44"/>
    <n v="77700"/>
    <n v="77700"/>
    <s v="EVENTO"/>
    <s v="MEDELLIN"/>
    <s v="URGENCIA"/>
    <x v="1"/>
    <s v="Devuelta"/>
    <s v="FACTURA DEVUELTA"/>
    <n v="0"/>
    <n v="77700"/>
    <s v="AUT: SE REALIZA DEVOLUCIÓN DE FACTURA CON SOPORTES COMPLETOS, FACTURA NO CUENTA CON AUTORIZACIÓN PARA LOS SERVICIOS FACTURADOS, FAVOR COMUNICARSE CON EL ÁREA ENCARGADA, SOLICITARLA A LA capautorizaciones@epsdelagente.com.co "/>
    <s v="AUTORIZACION"/>
    <n v="0"/>
    <n v="0"/>
    <n v="0"/>
    <m/>
    <d v="2024-05-31T00:00:00"/>
  </r>
  <r>
    <n v="800058016"/>
    <s v="EMPRESA SOCIAL DEL ESTADO METROSALUD              "/>
    <s v="R213"/>
    <n v="731"/>
    <s v="R213731"/>
    <s v="800058016_R213731"/>
    <d v="2024-03-14T00:00:00"/>
    <d v="2024-04-03T00:00:00"/>
    <d v="2024-03-15T09:59:40"/>
    <n v="70100"/>
    <n v="70100"/>
    <s v="EVENTO"/>
    <s v="MEDELLIN"/>
    <s v="URGENCIA"/>
    <x v="1"/>
    <s v="Devuelta"/>
    <s v="FACTURA DEVUELTA"/>
    <n v="0"/>
    <n v="701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d v="2024-05-31T00:00:00"/>
  </r>
  <r>
    <n v="800058016"/>
    <s v="EMPRESA SOCIAL DEL ESTADO METROSALUD              "/>
    <s v="F213"/>
    <n v="137356"/>
    <s v="F213137356"/>
    <s v="800058016_F213137356"/>
    <d v="2024-03-15T00:00:00"/>
    <d v="2024-04-03T00:00:00"/>
    <d v="2024-03-15T10:59:57"/>
    <n v="73600"/>
    <n v="73600"/>
    <s v="EVENTO"/>
    <s v="MEDELLIN"/>
    <s v="URGENCIA"/>
    <x v="1"/>
    <s v="Devuelta"/>
    <s v="FACTURA DEVUELTA"/>
    <n v="0"/>
    <n v="736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d v="2024-05-31T00:00:00"/>
  </r>
  <r>
    <n v="800058016"/>
    <s v="EMPRESA SOCIAL DEL ESTADO METROSALUD              "/>
    <s v="F227"/>
    <n v="29512"/>
    <s v="F22729512"/>
    <s v="800058016_F22729512"/>
    <d v="2024-04-03T00:00:00"/>
    <d v="2024-05-17T00:00:00"/>
    <d v="2024-06-04T07:00:00"/>
    <n v="89000"/>
    <n v="89000"/>
    <s v="EVENTO"/>
    <s v="MEDELLIN"/>
    <s v="URGENCIA"/>
    <x v="2"/>
    <s v="Finalizada"/>
    <s v="FACTURA EN PROCESO INTERNO"/>
    <n v="89000"/>
    <n v="0"/>
    <m/>
    <m/>
    <n v="89000"/>
    <n v="89000"/>
    <n v="0"/>
    <m/>
    <d v="2024-05-31T00:00:00"/>
  </r>
  <r>
    <n v="800058016"/>
    <s v="EMPRESA SOCIAL DEL ESTADO METROSALUD              "/>
    <s v="F227"/>
    <n v="29513"/>
    <s v="F22729513"/>
    <s v="800058016_F22729513"/>
    <d v="2024-04-03T00:00:00"/>
    <m/>
    <e v="#N/A"/>
    <n v="74900"/>
    <n v="74900"/>
    <s v="EVENTO"/>
    <s v="MEDELLIN"/>
    <s v="URGENCIA"/>
    <x v="0"/>
    <e v="#N/A"/>
    <s v="FACTURA NO RADICADA"/>
    <n v="0"/>
    <n v="0"/>
    <m/>
    <m/>
    <n v="0"/>
    <n v="0"/>
    <n v="0"/>
    <m/>
    <d v="2024-05-31T00:00:00"/>
  </r>
  <r>
    <n v="800058016"/>
    <s v="EMPRESA SOCIAL DEL ESTADO METROSALUD              "/>
    <s v="R256"/>
    <n v="585"/>
    <s v="R256585"/>
    <s v="800058016_R256585"/>
    <d v="2024-04-09T00:00:00"/>
    <d v="2024-05-17T00:00:00"/>
    <d v="2024-06-04T07:00:00"/>
    <n v="21200"/>
    <n v="21200"/>
    <s v="EVENTO"/>
    <s v="MEDELLIN"/>
    <s v="URGENCIA"/>
    <x v="3"/>
    <s v="Para auditoria de pertinencia"/>
    <s v="FACTURA EN PROCESO INTERNO"/>
    <n v="0"/>
    <n v="0"/>
    <m/>
    <m/>
    <n v="0"/>
    <n v="0"/>
    <n v="0"/>
    <m/>
    <d v="2024-05-31T00:00:00"/>
  </r>
  <r>
    <n v="800058016"/>
    <s v="EMPRESA SOCIAL DEL ESTADO METROSALUD              "/>
    <s v="R256"/>
    <n v="586"/>
    <s v="R256586"/>
    <s v="800058016_R256586"/>
    <d v="2024-04-10T00:00:00"/>
    <d v="2024-05-17T00:00:00"/>
    <d v="2024-06-04T07:00:00"/>
    <n v="84250"/>
    <n v="84250"/>
    <s v="EVENTO"/>
    <s v="MEDELLIN"/>
    <s v="URGENCIA"/>
    <x v="3"/>
    <s v="Para auditoria de pertinencia"/>
    <s v="FACTURA EN PROCESO INTERNO"/>
    <n v="0"/>
    <n v="0"/>
    <m/>
    <m/>
    <n v="0"/>
    <n v="0"/>
    <n v="0"/>
    <m/>
    <d v="2024-05-31T00:00:00"/>
  </r>
  <r>
    <n v="800058016"/>
    <s v="EMPRESA SOCIAL DEL ESTADO METROSALUD              "/>
    <s v="F215"/>
    <n v="55853"/>
    <s v="F21555853"/>
    <s v="800058016_F21555853"/>
    <d v="2024-04-11T00:00:00"/>
    <d v="2024-05-08T00:00:00"/>
    <d v="2024-05-08T11:39:23"/>
    <n v="81400"/>
    <n v="81400"/>
    <s v="EVENTO"/>
    <s v="MEDELLIN"/>
    <s v="URGENCIA"/>
    <x v="2"/>
    <s v="Finalizada"/>
    <s v="FACTURA EN PROCESO INTERNO"/>
    <n v="81400"/>
    <n v="0"/>
    <m/>
    <m/>
    <n v="81400"/>
    <n v="81400"/>
    <n v="81400"/>
    <n v="1222460987"/>
    <d v="2024-05-31T00:00:00"/>
  </r>
  <r>
    <n v="800058016"/>
    <s v="EMPRESA SOCIAL DEL ESTADO METROSALUD              "/>
    <s v="F208"/>
    <n v="4527"/>
    <s v="F2084527"/>
    <s v="800058016_F2084527"/>
    <d v="2024-05-14T00:00:00"/>
    <m/>
    <d v="2024-06-04T07:00:00"/>
    <n v="20100"/>
    <n v="20100"/>
    <s v="EVENTO"/>
    <s v="MEDELLIN"/>
    <s v="VACUNACION"/>
    <x v="3"/>
    <s v="Para auditoria de pertinencia"/>
    <e v="#N/A"/>
    <n v="0"/>
    <n v="0"/>
    <m/>
    <m/>
    <n v="0"/>
    <n v="0"/>
    <n v="0"/>
    <m/>
    <d v="2024-05-31T00:00:00"/>
  </r>
  <r>
    <n v="800058016"/>
    <s v="EMPRESA SOCIAL DEL ESTADO METROSALUD              "/>
    <s v="F213"/>
    <n v="143777"/>
    <s v="F213143777"/>
    <s v="800058016_F213143777"/>
    <d v="2024-05-15T00:00:00"/>
    <d v="2024-05-15T00:00:00"/>
    <d v="2024-05-15T14:41:27"/>
    <n v="1231600"/>
    <n v="1231600"/>
    <s v="EVENTO"/>
    <s v="MEDELLIN"/>
    <s v="HOSPITALIZACION"/>
    <x v="2"/>
    <s v="Finalizada"/>
    <e v="#N/A"/>
    <n v="1231600"/>
    <n v="0"/>
    <m/>
    <m/>
    <n v="1231600"/>
    <n v="1231600"/>
    <n v="1231600"/>
    <n v="1222467970"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0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5">
        <item x="1"/>
        <item x="3"/>
        <item x="0"/>
        <item x="2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5"/>
  </dataFields>
  <formats count="17">
    <format dxfId="54">
      <pivotArea type="all" dataOnly="0" outline="0" fieldPosition="0"/>
    </format>
    <format dxfId="53">
      <pivotArea outline="0" collapsedLevelsAreSubtotals="1" fieldPosition="0"/>
    </format>
    <format dxfId="52">
      <pivotArea field="14" type="button" dataOnly="0" labelOnly="1" outline="0" axis="axisRow" fieldPosition="0"/>
    </format>
    <format dxfId="51">
      <pivotArea dataOnly="0" labelOnly="1" fieldPosition="0">
        <references count="1">
          <reference field="14" count="0"/>
        </references>
      </pivotArea>
    </format>
    <format dxfId="50">
      <pivotArea dataOnly="0" labelOnly="1" grandRow="1" outline="0" fieldPosition="0"/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field="14" type="button" dataOnly="0" labelOnly="1" outline="0" axis="axisRow" fieldPosition="0"/>
    </format>
    <format dxfId="47">
      <pivotArea dataOnly="0" labelOnly="1" fieldPosition="0">
        <references count="1">
          <reference field="14" count="0"/>
        </references>
      </pivotArea>
    </format>
    <format dxfId="46">
      <pivotArea dataOnly="0" labelOnly="1" grandRow="1" outline="0" fieldPosition="0"/>
    </format>
    <format dxfId="4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3">
      <pivotArea field="14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grandRow="1" outline="0" collapsedLevelsAreSubtotals="1" fieldPosition="0"/>
    </format>
    <format dxfId="40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0"/>
  <sheetViews>
    <sheetView showGridLines="0" topLeftCell="A11" zoomScale="120" zoomScaleNormal="120" workbookViewId="0">
      <selection activeCell="B22" sqref="B2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.269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800058016</v>
      </c>
      <c r="B2" s="1"/>
      <c r="C2" s="1" t="s">
        <v>12</v>
      </c>
      <c r="D2" s="1">
        <v>5015</v>
      </c>
      <c r="E2" s="6">
        <v>43971</v>
      </c>
      <c r="F2" s="6">
        <v>44347</v>
      </c>
      <c r="G2" s="1">
        <v>15900</v>
      </c>
      <c r="H2" s="1">
        <v>15900</v>
      </c>
      <c r="I2" s="5" t="s">
        <v>23</v>
      </c>
      <c r="J2" s="4" t="s">
        <v>24</v>
      </c>
      <c r="K2" s="5" t="s">
        <v>25</v>
      </c>
      <c r="L2" s="4"/>
    </row>
    <row r="3" spans="1:12" x14ac:dyDescent="0.35">
      <c r="B3" s="1"/>
      <c r="C3" s="1" t="s">
        <v>13</v>
      </c>
      <c r="D3" s="1">
        <v>618</v>
      </c>
      <c r="E3" s="6">
        <v>44994</v>
      </c>
      <c r="F3" s="6">
        <v>45373</v>
      </c>
      <c r="G3" s="1">
        <v>225300</v>
      </c>
      <c r="H3" s="1">
        <v>225300</v>
      </c>
      <c r="I3" s="5" t="s">
        <v>23</v>
      </c>
      <c r="J3" s="4" t="s">
        <v>24</v>
      </c>
      <c r="K3" s="5" t="s">
        <v>26</v>
      </c>
      <c r="L3" s="4"/>
    </row>
    <row r="4" spans="1:12" x14ac:dyDescent="0.35">
      <c r="A4" s="1">
        <v>800058016</v>
      </c>
      <c r="B4" s="1"/>
      <c r="C4" s="1" t="s">
        <v>14</v>
      </c>
      <c r="D4" s="1">
        <v>24051</v>
      </c>
      <c r="E4" s="6">
        <v>45028</v>
      </c>
      <c r="F4" s="6">
        <v>45098</v>
      </c>
      <c r="G4" s="1">
        <v>73400</v>
      </c>
      <c r="H4" s="1">
        <v>73400</v>
      </c>
      <c r="I4" s="5" t="s">
        <v>23</v>
      </c>
      <c r="J4" s="4" t="s">
        <v>24</v>
      </c>
      <c r="K4" s="5" t="s">
        <v>26</v>
      </c>
      <c r="L4" s="4"/>
    </row>
    <row r="5" spans="1:12" ht="29" x14ac:dyDescent="0.35">
      <c r="A5" s="1">
        <v>800058016</v>
      </c>
      <c r="B5" s="1"/>
      <c r="C5" s="1" t="s">
        <v>15</v>
      </c>
      <c r="D5" s="1">
        <v>21306</v>
      </c>
      <c r="E5" s="6">
        <v>45058</v>
      </c>
      <c r="F5" s="6">
        <v>45073</v>
      </c>
      <c r="G5" s="1">
        <v>622147</v>
      </c>
      <c r="H5" s="1">
        <v>622147</v>
      </c>
      <c r="I5" s="5" t="s">
        <v>23</v>
      </c>
      <c r="J5" s="4" t="s">
        <v>24</v>
      </c>
      <c r="K5" s="5" t="s">
        <v>27</v>
      </c>
      <c r="L5" s="4"/>
    </row>
    <row r="6" spans="1:12" x14ac:dyDescent="0.35">
      <c r="A6" s="1">
        <v>800058016</v>
      </c>
      <c r="B6" s="1"/>
      <c r="C6" s="1" t="s">
        <v>16</v>
      </c>
      <c r="D6" s="1">
        <v>28148</v>
      </c>
      <c r="E6" s="6">
        <v>45337</v>
      </c>
      <c r="F6" s="6">
        <v>45423</v>
      </c>
      <c r="G6" s="1">
        <v>98800</v>
      </c>
      <c r="H6" s="1">
        <v>98800</v>
      </c>
      <c r="I6" s="5" t="s">
        <v>23</v>
      </c>
      <c r="J6" s="4" t="s">
        <v>24</v>
      </c>
      <c r="K6" s="5" t="s">
        <v>26</v>
      </c>
      <c r="L6" s="4"/>
    </row>
    <row r="7" spans="1:12" ht="29" x14ac:dyDescent="0.35">
      <c r="A7" s="1">
        <v>800058016</v>
      </c>
      <c r="B7" s="1"/>
      <c r="C7" s="1" t="s">
        <v>17</v>
      </c>
      <c r="D7" s="1">
        <v>63079</v>
      </c>
      <c r="E7" s="6">
        <v>45349</v>
      </c>
      <c r="F7" s="6">
        <v>45401</v>
      </c>
      <c r="G7" s="1">
        <v>636300</v>
      </c>
      <c r="H7" s="1">
        <v>636300</v>
      </c>
      <c r="I7" s="5" t="s">
        <v>23</v>
      </c>
      <c r="J7" s="4" t="s">
        <v>24</v>
      </c>
      <c r="K7" s="5" t="s">
        <v>28</v>
      </c>
      <c r="L7" s="4"/>
    </row>
    <row r="8" spans="1:12" x14ac:dyDescent="0.35">
      <c r="A8" s="1">
        <v>800058016</v>
      </c>
      <c r="B8" s="1"/>
      <c r="C8" s="1" t="s">
        <v>18</v>
      </c>
      <c r="D8" s="1">
        <v>728</v>
      </c>
      <c r="E8" s="6">
        <v>45364</v>
      </c>
      <c r="F8" s="6">
        <v>45385</v>
      </c>
      <c r="G8" s="1">
        <v>604700</v>
      </c>
      <c r="H8" s="1">
        <v>604700</v>
      </c>
      <c r="I8" s="5" t="s">
        <v>23</v>
      </c>
      <c r="J8" s="4" t="s">
        <v>24</v>
      </c>
      <c r="K8" s="5" t="s">
        <v>26</v>
      </c>
      <c r="L8" s="4"/>
    </row>
    <row r="9" spans="1:12" x14ac:dyDescent="0.35">
      <c r="A9" s="1">
        <v>800058016</v>
      </c>
      <c r="B9" s="1"/>
      <c r="C9" s="1" t="s">
        <v>18</v>
      </c>
      <c r="D9" s="1">
        <v>729</v>
      </c>
      <c r="E9" s="6">
        <v>45364</v>
      </c>
      <c r="F9" s="6">
        <v>45385</v>
      </c>
      <c r="G9" s="1">
        <v>248000</v>
      </c>
      <c r="H9" s="1">
        <v>248000</v>
      </c>
      <c r="I9" s="5" t="s">
        <v>23</v>
      </c>
      <c r="J9" s="4" t="s">
        <v>24</v>
      </c>
      <c r="K9" s="5" t="s">
        <v>26</v>
      </c>
      <c r="L9" s="4"/>
    </row>
    <row r="10" spans="1:12" x14ac:dyDescent="0.35">
      <c r="A10" s="1">
        <v>800058016</v>
      </c>
      <c r="B10" s="1"/>
      <c r="C10" s="1" t="s">
        <v>18</v>
      </c>
      <c r="D10" s="1">
        <v>730</v>
      </c>
      <c r="E10" s="6">
        <v>45364</v>
      </c>
      <c r="F10" s="6">
        <v>45385</v>
      </c>
      <c r="G10" s="1">
        <v>77700</v>
      </c>
      <c r="H10" s="1">
        <v>77700</v>
      </c>
      <c r="I10" s="5" t="s">
        <v>23</v>
      </c>
      <c r="J10" s="4" t="s">
        <v>24</v>
      </c>
      <c r="K10" s="5" t="s">
        <v>26</v>
      </c>
      <c r="L10" s="4"/>
    </row>
    <row r="11" spans="1:12" x14ac:dyDescent="0.35">
      <c r="A11" s="1">
        <v>800058016</v>
      </c>
      <c r="B11" s="1"/>
      <c r="C11" s="1" t="s">
        <v>18</v>
      </c>
      <c r="D11" s="1">
        <v>731</v>
      </c>
      <c r="E11" s="6">
        <v>45365</v>
      </c>
      <c r="F11" s="6">
        <v>45385</v>
      </c>
      <c r="G11" s="1">
        <v>70100</v>
      </c>
      <c r="H11" s="1">
        <v>70100</v>
      </c>
      <c r="I11" s="5" t="s">
        <v>23</v>
      </c>
      <c r="J11" s="4" t="s">
        <v>24</v>
      </c>
      <c r="K11" s="5" t="s">
        <v>26</v>
      </c>
      <c r="L11" s="4"/>
    </row>
    <row r="12" spans="1:12" x14ac:dyDescent="0.35">
      <c r="A12" s="1">
        <v>800058016</v>
      </c>
      <c r="B12" s="1"/>
      <c r="C12" s="1" t="s">
        <v>19</v>
      </c>
      <c r="D12" s="1">
        <v>137356</v>
      </c>
      <c r="E12" s="6">
        <v>45366</v>
      </c>
      <c r="F12" s="6">
        <v>45385</v>
      </c>
      <c r="G12" s="1">
        <v>73600</v>
      </c>
      <c r="H12" s="1">
        <v>73600</v>
      </c>
      <c r="I12" s="5" t="s">
        <v>23</v>
      </c>
      <c r="J12" s="4" t="s">
        <v>24</v>
      </c>
      <c r="K12" s="5" t="s">
        <v>26</v>
      </c>
      <c r="L12" s="4"/>
    </row>
    <row r="13" spans="1:12" x14ac:dyDescent="0.35">
      <c r="A13" s="1">
        <v>800058016</v>
      </c>
      <c r="B13" s="1"/>
      <c r="C13" s="1" t="s">
        <v>16</v>
      </c>
      <c r="D13" s="1">
        <v>29512</v>
      </c>
      <c r="E13" s="6">
        <v>45385</v>
      </c>
      <c r="F13" s="6">
        <v>45429</v>
      </c>
      <c r="G13" s="1">
        <v>89000</v>
      </c>
      <c r="H13" s="1">
        <v>89000</v>
      </c>
      <c r="I13" s="5" t="s">
        <v>23</v>
      </c>
      <c r="J13" s="4" t="s">
        <v>24</v>
      </c>
      <c r="K13" s="5" t="s">
        <v>26</v>
      </c>
      <c r="L13" s="4"/>
    </row>
    <row r="14" spans="1:12" x14ac:dyDescent="0.35">
      <c r="A14" s="1">
        <v>800058016</v>
      </c>
      <c r="B14" s="1"/>
      <c r="C14" s="1" t="s">
        <v>16</v>
      </c>
      <c r="D14" s="1">
        <v>29513</v>
      </c>
      <c r="E14" s="6">
        <v>45385</v>
      </c>
      <c r="F14" s="6"/>
      <c r="G14" s="1">
        <v>74900</v>
      </c>
      <c r="H14" s="1">
        <v>74900</v>
      </c>
      <c r="I14" s="5" t="s">
        <v>23</v>
      </c>
      <c r="J14" s="4" t="s">
        <v>24</v>
      </c>
      <c r="K14" s="5" t="s">
        <v>26</v>
      </c>
      <c r="L14" s="4"/>
    </row>
    <row r="15" spans="1:12" x14ac:dyDescent="0.35">
      <c r="A15" s="1">
        <v>800058016</v>
      </c>
      <c r="B15" s="1"/>
      <c r="C15" s="1" t="s">
        <v>20</v>
      </c>
      <c r="D15" s="1">
        <v>585</v>
      </c>
      <c r="E15" s="6">
        <v>45391</v>
      </c>
      <c r="F15" s="6">
        <v>45429</v>
      </c>
      <c r="G15" s="1">
        <v>21200</v>
      </c>
      <c r="H15" s="1">
        <v>21200</v>
      </c>
      <c r="I15" s="5" t="s">
        <v>23</v>
      </c>
      <c r="J15" s="4" t="s">
        <v>24</v>
      </c>
      <c r="K15" s="5" t="s">
        <v>26</v>
      </c>
      <c r="L15" s="4"/>
    </row>
    <row r="16" spans="1:12" x14ac:dyDescent="0.35">
      <c r="A16" s="1">
        <v>800058016</v>
      </c>
      <c r="B16" s="1"/>
      <c r="C16" s="1" t="s">
        <v>20</v>
      </c>
      <c r="D16" s="1">
        <v>586</v>
      </c>
      <c r="E16" s="6">
        <v>45392</v>
      </c>
      <c r="F16" s="6">
        <v>45429</v>
      </c>
      <c r="G16" s="1">
        <v>84250</v>
      </c>
      <c r="H16" s="1">
        <v>84250</v>
      </c>
      <c r="I16" s="5" t="s">
        <v>23</v>
      </c>
      <c r="J16" s="4" t="s">
        <v>24</v>
      </c>
      <c r="K16" s="5" t="s">
        <v>26</v>
      </c>
      <c r="L16" s="4"/>
    </row>
    <row r="17" spans="1:12" x14ac:dyDescent="0.35">
      <c r="A17" s="1">
        <v>800058016</v>
      </c>
      <c r="B17" s="1"/>
      <c r="C17" s="1" t="s">
        <v>21</v>
      </c>
      <c r="D17" s="1">
        <v>55853</v>
      </c>
      <c r="E17" s="6">
        <v>45393</v>
      </c>
      <c r="F17" s="6">
        <v>45420</v>
      </c>
      <c r="G17" s="1">
        <v>81400</v>
      </c>
      <c r="H17" s="1">
        <v>81400</v>
      </c>
      <c r="I17" s="5" t="s">
        <v>23</v>
      </c>
      <c r="J17" s="4" t="s">
        <v>24</v>
      </c>
      <c r="K17" s="5" t="s">
        <v>26</v>
      </c>
      <c r="L17" s="4"/>
    </row>
    <row r="18" spans="1:12" x14ac:dyDescent="0.35">
      <c r="A18" s="1">
        <v>800058016</v>
      </c>
      <c r="B18" s="1"/>
      <c r="C18" s="1" t="s">
        <v>22</v>
      </c>
      <c r="D18" s="1">
        <v>4527</v>
      </c>
      <c r="E18" s="6">
        <v>45426</v>
      </c>
      <c r="F18" s="6"/>
      <c r="G18" s="1">
        <v>20100</v>
      </c>
      <c r="H18" s="1">
        <v>20100</v>
      </c>
      <c r="I18" s="5" t="s">
        <v>23</v>
      </c>
      <c r="J18" s="4" t="s">
        <v>24</v>
      </c>
      <c r="K18" s="5" t="s">
        <v>25</v>
      </c>
      <c r="L18" s="4"/>
    </row>
    <row r="19" spans="1:12" ht="29" x14ac:dyDescent="0.35">
      <c r="A19" s="1">
        <v>800058016</v>
      </c>
      <c r="B19" s="1"/>
      <c r="C19" s="1" t="s">
        <v>19</v>
      </c>
      <c r="D19" s="1">
        <v>143777</v>
      </c>
      <c r="E19" s="6">
        <v>45427</v>
      </c>
      <c r="F19" s="6">
        <v>45427</v>
      </c>
      <c r="G19" s="1">
        <v>1231600</v>
      </c>
      <c r="H19" s="1">
        <v>1231600</v>
      </c>
      <c r="I19" s="5" t="s">
        <v>23</v>
      </c>
      <c r="J19" s="4" t="s">
        <v>24</v>
      </c>
      <c r="K19" s="5" t="s">
        <v>27</v>
      </c>
      <c r="L19" s="4"/>
    </row>
    <row r="20" spans="1:12" x14ac:dyDescent="0.35">
      <c r="H20">
        <f>SUM(H2:H19)</f>
        <v>4348397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2.7265625" style="15" bestFit="1" customWidth="1"/>
  </cols>
  <sheetData>
    <row r="2" spans="1:3" ht="15" thickBot="1" x14ac:dyDescent="0.4"/>
    <row r="3" spans="1:3" ht="15" thickBot="1" x14ac:dyDescent="0.4">
      <c r="A3" s="85" t="s">
        <v>125</v>
      </c>
      <c r="B3" s="86" t="s">
        <v>123</v>
      </c>
      <c r="C3" s="87" t="s">
        <v>124</v>
      </c>
    </row>
    <row r="4" spans="1:3" x14ac:dyDescent="0.35">
      <c r="A4" s="83" t="s">
        <v>85</v>
      </c>
      <c r="B4" s="84">
        <v>8</v>
      </c>
      <c r="C4" s="82">
        <v>1994947</v>
      </c>
    </row>
    <row r="5" spans="1:3" x14ac:dyDescent="0.35">
      <c r="A5" s="83" t="s">
        <v>84</v>
      </c>
      <c r="B5" s="84">
        <v>3</v>
      </c>
      <c r="C5" s="82">
        <v>125550</v>
      </c>
    </row>
    <row r="6" spans="1:3" x14ac:dyDescent="0.35">
      <c r="A6" s="83" t="s">
        <v>83</v>
      </c>
      <c r="B6" s="84">
        <v>3</v>
      </c>
      <c r="C6" s="82">
        <v>727100</v>
      </c>
    </row>
    <row r="7" spans="1:3" ht="15" thickBot="1" x14ac:dyDescent="0.4">
      <c r="A7" s="83" t="s">
        <v>92</v>
      </c>
      <c r="B7" s="84">
        <v>4</v>
      </c>
      <c r="C7" s="82">
        <v>1500800</v>
      </c>
    </row>
    <row r="8" spans="1:3" ht="15" thickBot="1" x14ac:dyDescent="0.4">
      <c r="A8" s="88" t="s">
        <v>122</v>
      </c>
      <c r="B8" s="89">
        <v>18</v>
      </c>
      <c r="C8" s="87">
        <v>4348397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0"/>
  <sheetViews>
    <sheetView showGridLines="0" zoomScale="80" zoomScaleNormal="80" workbookViewId="0">
      <selection activeCell="D16" sqref="D16"/>
    </sheetView>
  </sheetViews>
  <sheetFormatPr baseColWidth="10" defaultRowHeight="14.5" x14ac:dyDescent="0.35"/>
  <cols>
    <col min="1" max="1" width="10.90625" style="9"/>
    <col min="2" max="2" width="45.54296875" style="9" bestFit="1" customWidth="1"/>
    <col min="3" max="3" width="9" style="9" customWidth="1"/>
    <col min="4" max="4" width="8.81640625" style="9" customWidth="1"/>
    <col min="5" max="5" width="11.08984375" style="9" bestFit="1" customWidth="1"/>
    <col min="6" max="6" width="21.453125" style="9" bestFit="1" customWidth="1"/>
    <col min="7" max="7" width="12.26953125" style="9" customWidth="1"/>
    <col min="8" max="9" width="14.7265625" style="9" customWidth="1"/>
    <col min="10" max="10" width="9.26953125" style="15" customWidth="1"/>
    <col min="11" max="11" width="10.6328125" style="15" bestFit="1" customWidth="1"/>
    <col min="12" max="12" width="15.7265625" style="9" bestFit="1" customWidth="1"/>
    <col min="13" max="13" width="11.453125" style="9" customWidth="1"/>
    <col min="14" max="14" width="15.1796875" style="9" customWidth="1"/>
    <col min="15" max="15" width="16.36328125" style="9" customWidth="1"/>
    <col min="16" max="16" width="10.90625" style="9"/>
    <col min="17" max="17" width="28.7265625" style="9" bestFit="1" customWidth="1"/>
    <col min="18" max="18" width="13.1796875" style="15" bestFit="1" customWidth="1"/>
    <col min="19" max="19" width="11.54296875" style="15" bestFit="1" customWidth="1"/>
    <col min="20" max="20" width="15" style="15" customWidth="1"/>
    <col min="21" max="21" width="11.54296875" style="15" customWidth="1"/>
    <col min="22" max="24" width="13.1796875" style="15" bestFit="1" customWidth="1"/>
    <col min="25" max="25" width="13.6328125" style="9" bestFit="1" customWidth="1"/>
    <col min="26" max="16384" width="10.90625" style="9"/>
  </cols>
  <sheetData>
    <row r="1" spans="1:26" x14ac:dyDescent="0.35">
      <c r="K1" s="15">
        <f>SUBTOTAL(9,K3:K20)</f>
        <v>4348397</v>
      </c>
      <c r="R1" s="15">
        <f t="shared" ref="R1:V1" si="0">SUBTOTAL(9,R3:R20)</f>
        <v>2196347</v>
      </c>
      <c r="S1" s="15">
        <f t="shared" si="0"/>
        <v>1769647</v>
      </c>
      <c r="V1" s="15">
        <f t="shared" si="0"/>
        <v>2196347</v>
      </c>
      <c r="W1" s="15">
        <f>SUBTOTAL(9,W3:W20)</f>
        <v>1500800</v>
      </c>
      <c r="X1" s="15">
        <f>SUBTOTAL(9,X3:X20)</f>
        <v>1411800</v>
      </c>
    </row>
    <row r="2" spans="1:26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30</v>
      </c>
      <c r="F2" s="12" t="s">
        <v>49</v>
      </c>
      <c r="G2" s="2" t="s">
        <v>2</v>
      </c>
      <c r="H2" s="2" t="s">
        <v>3</v>
      </c>
      <c r="I2" s="13" t="s">
        <v>68</v>
      </c>
      <c r="J2" s="16" t="s">
        <v>4</v>
      </c>
      <c r="K2" s="17" t="s">
        <v>5</v>
      </c>
      <c r="L2" s="2" t="s">
        <v>7</v>
      </c>
      <c r="M2" s="2" t="s">
        <v>9</v>
      </c>
      <c r="N2" s="2" t="s">
        <v>10</v>
      </c>
      <c r="O2" s="14" t="s">
        <v>69</v>
      </c>
      <c r="P2" s="2" t="s">
        <v>70</v>
      </c>
      <c r="Q2" s="22" t="s">
        <v>82</v>
      </c>
      <c r="R2" s="19" t="s">
        <v>74</v>
      </c>
      <c r="S2" s="20" t="s">
        <v>75</v>
      </c>
      <c r="T2" s="20" t="s">
        <v>78</v>
      </c>
      <c r="U2" s="20" t="s">
        <v>79</v>
      </c>
      <c r="V2" s="19" t="s">
        <v>76</v>
      </c>
      <c r="W2" s="19" t="s">
        <v>77</v>
      </c>
      <c r="X2" s="21" t="s">
        <v>80</v>
      </c>
      <c r="Y2" s="14" t="s">
        <v>81</v>
      </c>
      <c r="Z2" s="2" t="s">
        <v>121</v>
      </c>
    </row>
    <row r="3" spans="1:26" x14ac:dyDescent="0.35">
      <c r="A3" s="7">
        <v>800058016</v>
      </c>
      <c r="B3" s="11" t="s">
        <v>29</v>
      </c>
      <c r="C3" s="7" t="s">
        <v>12</v>
      </c>
      <c r="D3" s="7">
        <v>5015</v>
      </c>
      <c r="E3" s="7" t="s">
        <v>31</v>
      </c>
      <c r="F3" s="7" t="s">
        <v>50</v>
      </c>
      <c r="G3" s="8">
        <v>43971</v>
      </c>
      <c r="H3" s="8">
        <v>44347</v>
      </c>
      <c r="I3" s="8" t="e">
        <v>#N/A</v>
      </c>
      <c r="J3" s="18">
        <v>15900</v>
      </c>
      <c r="K3" s="18">
        <v>15900</v>
      </c>
      <c r="L3" s="5" t="s">
        <v>23</v>
      </c>
      <c r="M3" s="10" t="s">
        <v>24</v>
      </c>
      <c r="N3" s="5" t="s">
        <v>25</v>
      </c>
      <c r="O3" s="7" t="s">
        <v>83</v>
      </c>
      <c r="P3" s="7" t="e">
        <v>#N/A</v>
      </c>
      <c r="Q3" s="7" t="s">
        <v>83</v>
      </c>
      <c r="R3" s="18">
        <v>0</v>
      </c>
      <c r="S3" s="18">
        <v>0</v>
      </c>
      <c r="T3" s="18"/>
      <c r="U3" s="18"/>
      <c r="V3" s="18">
        <v>0</v>
      </c>
      <c r="W3" s="18">
        <v>0</v>
      </c>
      <c r="X3" s="18">
        <v>0</v>
      </c>
      <c r="Y3" s="7"/>
      <c r="Z3" s="8">
        <v>45443</v>
      </c>
    </row>
    <row r="4" spans="1:26" x14ac:dyDescent="0.35">
      <c r="A4" s="7">
        <v>800058016</v>
      </c>
      <c r="B4" s="11" t="s">
        <v>29</v>
      </c>
      <c r="C4" s="7" t="s">
        <v>13</v>
      </c>
      <c r="D4" s="7">
        <v>618</v>
      </c>
      <c r="E4" s="7" t="s">
        <v>32</v>
      </c>
      <c r="F4" s="7" t="s">
        <v>51</v>
      </c>
      <c r="G4" s="8">
        <v>44994</v>
      </c>
      <c r="H4" s="8">
        <v>45373</v>
      </c>
      <c r="I4" s="8">
        <v>45414.291666666664</v>
      </c>
      <c r="J4" s="18">
        <v>225300</v>
      </c>
      <c r="K4" s="18">
        <v>225300</v>
      </c>
      <c r="L4" s="5" t="s">
        <v>23</v>
      </c>
      <c r="M4" s="10" t="s">
        <v>24</v>
      </c>
      <c r="N4" s="5" t="s">
        <v>26</v>
      </c>
      <c r="O4" s="7" t="s">
        <v>85</v>
      </c>
      <c r="P4" s="7" t="s">
        <v>71</v>
      </c>
      <c r="Q4" s="7" t="s">
        <v>84</v>
      </c>
      <c r="R4" s="18">
        <v>0</v>
      </c>
      <c r="S4" s="18">
        <v>0</v>
      </c>
      <c r="T4" s="18" t="s">
        <v>86</v>
      </c>
      <c r="U4" s="18" t="s">
        <v>87</v>
      </c>
      <c r="V4" s="18">
        <v>0</v>
      </c>
      <c r="W4" s="18">
        <v>0</v>
      </c>
      <c r="X4" s="18">
        <v>0</v>
      </c>
      <c r="Y4" s="7"/>
      <c r="Z4" s="8">
        <v>45443</v>
      </c>
    </row>
    <row r="5" spans="1:26" x14ac:dyDescent="0.35">
      <c r="A5" s="7">
        <v>800058016</v>
      </c>
      <c r="B5" s="11" t="s">
        <v>29</v>
      </c>
      <c r="C5" s="7" t="s">
        <v>14</v>
      </c>
      <c r="D5" s="7">
        <v>24051</v>
      </c>
      <c r="E5" s="7" t="s">
        <v>33</v>
      </c>
      <c r="F5" s="7" t="s">
        <v>52</v>
      </c>
      <c r="G5" s="8">
        <v>45028</v>
      </c>
      <c r="H5" s="8">
        <v>45098</v>
      </c>
      <c r="I5" s="8">
        <v>45098</v>
      </c>
      <c r="J5" s="18">
        <v>73400</v>
      </c>
      <c r="K5" s="18">
        <v>73400</v>
      </c>
      <c r="L5" s="5" t="s">
        <v>23</v>
      </c>
      <c r="M5" s="10" t="s">
        <v>24</v>
      </c>
      <c r="N5" s="5" t="s">
        <v>26</v>
      </c>
      <c r="O5" s="7" t="s">
        <v>85</v>
      </c>
      <c r="P5" s="7" t="s">
        <v>71</v>
      </c>
      <c r="Q5" s="7" t="s">
        <v>85</v>
      </c>
      <c r="R5" s="18">
        <v>73400</v>
      </c>
      <c r="S5" s="18">
        <v>73400</v>
      </c>
      <c r="T5" s="18" t="s">
        <v>88</v>
      </c>
      <c r="U5" s="18" t="s">
        <v>87</v>
      </c>
      <c r="V5" s="18">
        <v>73400</v>
      </c>
      <c r="W5" s="18">
        <v>0</v>
      </c>
      <c r="X5" s="18">
        <v>0</v>
      </c>
      <c r="Y5" s="7"/>
      <c r="Z5" s="8">
        <v>45443</v>
      </c>
    </row>
    <row r="6" spans="1:26" ht="29" x14ac:dyDescent="0.35">
      <c r="A6" s="7">
        <v>800058016</v>
      </c>
      <c r="B6" s="11" t="s">
        <v>29</v>
      </c>
      <c r="C6" s="7" t="s">
        <v>15</v>
      </c>
      <c r="D6" s="7">
        <v>21306</v>
      </c>
      <c r="E6" s="7" t="s">
        <v>34</v>
      </c>
      <c r="F6" s="7" t="s">
        <v>53</v>
      </c>
      <c r="G6" s="8">
        <v>45058</v>
      </c>
      <c r="H6" s="8">
        <v>45073</v>
      </c>
      <c r="I6" s="8">
        <v>45068</v>
      </c>
      <c r="J6" s="18">
        <v>622147</v>
      </c>
      <c r="K6" s="18">
        <v>622147</v>
      </c>
      <c r="L6" s="5" t="s">
        <v>23</v>
      </c>
      <c r="M6" s="10" t="s">
        <v>24</v>
      </c>
      <c r="N6" s="5" t="s">
        <v>27</v>
      </c>
      <c r="O6" s="7" t="s">
        <v>85</v>
      </c>
      <c r="P6" s="7" t="s">
        <v>71</v>
      </c>
      <c r="Q6" s="7" t="s">
        <v>85</v>
      </c>
      <c r="R6" s="18">
        <v>622147</v>
      </c>
      <c r="S6" s="18">
        <v>622147</v>
      </c>
      <c r="T6" s="18" t="s">
        <v>89</v>
      </c>
      <c r="U6" s="18" t="s">
        <v>87</v>
      </c>
      <c r="V6" s="18">
        <v>622147</v>
      </c>
      <c r="W6" s="18">
        <v>0</v>
      </c>
      <c r="X6" s="18">
        <v>0</v>
      </c>
      <c r="Y6" s="7"/>
      <c r="Z6" s="8">
        <v>45443</v>
      </c>
    </row>
    <row r="7" spans="1:26" x14ac:dyDescent="0.35">
      <c r="A7" s="7">
        <v>800058016</v>
      </c>
      <c r="B7" s="11" t="s">
        <v>29</v>
      </c>
      <c r="C7" s="7" t="s">
        <v>16</v>
      </c>
      <c r="D7" s="7">
        <v>28148</v>
      </c>
      <c r="E7" s="7" t="s">
        <v>35</v>
      </c>
      <c r="F7" s="7" t="s">
        <v>54</v>
      </c>
      <c r="G7" s="8">
        <v>45337</v>
      </c>
      <c r="H7" s="8">
        <v>45423</v>
      </c>
      <c r="I7" s="8">
        <v>45426.291666666664</v>
      </c>
      <c r="J7" s="18">
        <v>98800</v>
      </c>
      <c r="K7" s="18">
        <v>98800</v>
      </c>
      <c r="L7" s="5" t="s">
        <v>23</v>
      </c>
      <c r="M7" s="10" t="s">
        <v>24</v>
      </c>
      <c r="N7" s="5" t="s">
        <v>26</v>
      </c>
      <c r="O7" s="10" t="s">
        <v>92</v>
      </c>
      <c r="P7" s="7" t="s">
        <v>72</v>
      </c>
      <c r="Q7" s="7" t="s">
        <v>84</v>
      </c>
      <c r="R7" s="18">
        <v>98800</v>
      </c>
      <c r="S7" s="18">
        <v>0</v>
      </c>
      <c r="T7" s="18"/>
      <c r="U7" s="18"/>
      <c r="V7" s="18">
        <v>98800</v>
      </c>
      <c r="W7" s="18">
        <v>98800</v>
      </c>
      <c r="X7" s="18">
        <v>98800</v>
      </c>
      <c r="Y7" s="7">
        <v>1222464796</v>
      </c>
      <c r="Z7" s="8">
        <v>45443</v>
      </c>
    </row>
    <row r="8" spans="1:26" ht="29" x14ac:dyDescent="0.35">
      <c r="A8" s="7">
        <v>800058016</v>
      </c>
      <c r="B8" s="11" t="s">
        <v>29</v>
      </c>
      <c r="C8" s="7" t="s">
        <v>17</v>
      </c>
      <c r="D8" s="7">
        <v>63079</v>
      </c>
      <c r="E8" s="7" t="s">
        <v>36</v>
      </c>
      <c r="F8" s="7" t="s">
        <v>55</v>
      </c>
      <c r="G8" s="8">
        <v>45349</v>
      </c>
      <c r="H8" s="8">
        <v>45401</v>
      </c>
      <c r="I8" s="8" t="e">
        <v>#N/A</v>
      </c>
      <c r="J8" s="18">
        <v>636300</v>
      </c>
      <c r="K8" s="18">
        <v>636300</v>
      </c>
      <c r="L8" s="5" t="s">
        <v>23</v>
      </c>
      <c r="M8" s="10" t="s">
        <v>24</v>
      </c>
      <c r="N8" s="5" t="s">
        <v>28</v>
      </c>
      <c r="O8" s="7" t="s">
        <v>83</v>
      </c>
      <c r="P8" s="7" t="e">
        <v>#N/A</v>
      </c>
      <c r="Q8" s="7" t="s">
        <v>83</v>
      </c>
      <c r="R8" s="18">
        <v>0</v>
      </c>
      <c r="S8" s="18">
        <v>0</v>
      </c>
      <c r="T8" s="18"/>
      <c r="U8" s="18"/>
      <c r="V8" s="18">
        <v>0</v>
      </c>
      <c r="W8" s="18">
        <v>0</v>
      </c>
      <c r="X8" s="18">
        <v>0</v>
      </c>
      <c r="Y8" s="7"/>
      <c r="Z8" s="8">
        <v>45443</v>
      </c>
    </row>
    <row r="9" spans="1:26" x14ac:dyDescent="0.35">
      <c r="A9" s="7">
        <v>800058016</v>
      </c>
      <c r="B9" s="11" t="s">
        <v>29</v>
      </c>
      <c r="C9" s="7" t="s">
        <v>18</v>
      </c>
      <c r="D9" s="7">
        <v>728</v>
      </c>
      <c r="E9" s="7" t="s">
        <v>37</v>
      </c>
      <c r="F9" s="7" t="s">
        <v>56</v>
      </c>
      <c r="G9" s="8">
        <v>45364</v>
      </c>
      <c r="H9" s="8">
        <v>45385</v>
      </c>
      <c r="I9" s="8">
        <v>45365.644470335646</v>
      </c>
      <c r="J9" s="18">
        <v>604700</v>
      </c>
      <c r="K9" s="18">
        <v>604700</v>
      </c>
      <c r="L9" s="5" t="s">
        <v>23</v>
      </c>
      <c r="M9" s="10" t="s">
        <v>24</v>
      </c>
      <c r="N9" s="5" t="s">
        <v>26</v>
      </c>
      <c r="O9" s="7" t="s">
        <v>85</v>
      </c>
      <c r="P9" s="7" t="s">
        <v>71</v>
      </c>
      <c r="Q9" s="7" t="s">
        <v>85</v>
      </c>
      <c r="R9" s="18">
        <v>0</v>
      </c>
      <c r="S9" s="18">
        <v>604700</v>
      </c>
      <c r="T9" s="18" t="s">
        <v>90</v>
      </c>
      <c r="U9" s="18" t="s">
        <v>87</v>
      </c>
      <c r="V9" s="18">
        <v>0</v>
      </c>
      <c r="W9" s="18">
        <v>0</v>
      </c>
      <c r="X9" s="18">
        <v>0</v>
      </c>
      <c r="Y9" s="7"/>
      <c r="Z9" s="8">
        <v>45443</v>
      </c>
    </row>
    <row r="10" spans="1:26" x14ac:dyDescent="0.35">
      <c r="A10" s="7">
        <v>800058016</v>
      </c>
      <c r="B10" s="11" t="s">
        <v>29</v>
      </c>
      <c r="C10" s="7" t="s">
        <v>18</v>
      </c>
      <c r="D10" s="7">
        <v>729</v>
      </c>
      <c r="E10" s="7" t="s">
        <v>38</v>
      </c>
      <c r="F10" s="7" t="s">
        <v>57</v>
      </c>
      <c r="G10" s="8">
        <v>45364</v>
      </c>
      <c r="H10" s="8">
        <v>45385</v>
      </c>
      <c r="I10" s="8">
        <v>45365.649277199074</v>
      </c>
      <c r="J10" s="18">
        <v>248000</v>
      </c>
      <c r="K10" s="18">
        <v>248000</v>
      </c>
      <c r="L10" s="5" t="s">
        <v>23</v>
      </c>
      <c r="M10" s="10" t="s">
        <v>24</v>
      </c>
      <c r="N10" s="5" t="s">
        <v>26</v>
      </c>
      <c r="O10" s="7" t="s">
        <v>85</v>
      </c>
      <c r="P10" s="7" t="s">
        <v>71</v>
      </c>
      <c r="Q10" s="7" t="s">
        <v>85</v>
      </c>
      <c r="R10" s="18">
        <v>0</v>
      </c>
      <c r="S10" s="18">
        <v>248000</v>
      </c>
      <c r="T10" s="18" t="s">
        <v>90</v>
      </c>
      <c r="U10" s="18" t="s">
        <v>87</v>
      </c>
      <c r="V10" s="18">
        <v>0</v>
      </c>
      <c r="W10" s="18">
        <v>0</v>
      </c>
      <c r="X10" s="18">
        <v>0</v>
      </c>
      <c r="Y10" s="7"/>
      <c r="Z10" s="8">
        <v>45443</v>
      </c>
    </row>
    <row r="11" spans="1:26" x14ac:dyDescent="0.35">
      <c r="A11" s="7">
        <v>800058016</v>
      </c>
      <c r="B11" s="11" t="s">
        <v>29</v>
      </c>
      <c r="C11" s="7" t="s">
        <v>18</v>
      </c>
      <c r="D11" s="7">
        <v>730</v>
      </c>
      <c r="E11" s="7" t="s">
        <v>39</v>
      </c>
      <c r="F11" s="7" t="s">
        <v>58</v>
      </c>
      <c r="G11" s="8">
        <v>45364</v>
      </c>
      <c r="H11" s="8">
        <v>45385</v>
      </c>
      <c r="I11" s="8">
        <v>45365.656060729169</v>
      </c>
      <c r="J11" s="18">
        <v>77700</v>
      </c>
      <c r="K11" s="18">
        <v>77700</v>
      </c>
      <c r="L11" s="5" t="s">
        <v>23</v>
      </c>
      <c r="M11" s="10" t="s">
        <v>24</v>
      </c>
      <c r="N11" s="5" t="s">
        <v>26</v>
      </c>
      <c r="O11" s="7" t="s">
        <v>85</v>
      </c>
      <c r="P11" s="7" t="s">
        <v>71</v>
      </c>
      <c r="Q11" s="7" t="s">
        <v>85</v>
      </c>
      <c r="R11" s="18">
        <v>0</v>
      </c>
      <c r="S11" s="18">
        <v>77700</v>
      </c>
      <c r="T11" s="18" t="s">
        <v>91</v>
      </c>
      <c r="U11" s="18" t="s">
        <v>87</v>
      </c>
      <c r="V11" s="18">
        <v>0</v>
      </c>
      <c r="W11" s="18">
        <v>0</v>
      </c>
      <c r="X11" s="18">
        <v>0</v>
      </c>
      <c r="Y11" s="7"/>
      <c r="Z11" s="8">
        <v>45443</v>
      </c>
    </row>
    <row r="12" spans="1:26" x14ac:dyDescent="0.35">
      <c r="A12" s="7">
        <v>800058016</v>
      </c>
      <c r="B12" s="11" t="s">
        <v>29</v>
      </c>
      <c r="C12" s="7" t="s">
        <v>18</v>
      </c>
      <c r="D12" s="7">
        <v>731</v>
      </c>
      <c r="E12" s="7" t="s">
        <v>40</v>
      </c>
      <c r="F12" s="7" t="s">
        <v>59</v>
      </c>
      <c r="G12" s="8">
        <v>45365</v>
      </c>
      <c r="H12" s="8">
        <v>45385</v>
      </c>
      <c r="I12" s="8">
        <v>45366.416431446756</v>
      </c>
      <c r="J12" s="18">
        <v>70100</v>
      </c>
      <c r="K12" s="18">
        <v>70100</v>
      </c>
      <c r="L12" s="5" t="s">
        <v>23</v>
      </c>
      <c r="M12" s="10" t="s">
        <v>24</v>
      </c>
      <c r="N12" s="5" t="s">
        <v>26</v>
      </c>
      <c r="O12" s="7" t="s">
        <v>85</v>
      </c>
      <c r="P12" s="7" t="s">
        <v>71</v>
      </c>
      <c r="Q12" s="7" t="s">
        <v>85</v>
      </c>
      <c r="R12" s="18">
        <v>0</v>
      </c>
      <c r="S12" s="18">
        <v>70100</v>
      </c>
      <c r="T12" s="18" t="s">
        <v>90</v>
      </c>
      <c r="U12" s="18" t="s">
        <v>87</v>
      </c>
      <c r="V12" s="18">
        <v>0</v>
      </c>
      <c r="W12" s="18">
        <v>0</v>
      </c>
      <c r="X12" s="18">
        <v>0</v>
      </c>
      <c r="Y12" s="7"/>
      <c r="Z12" s="8">
        <v>45443</v>
      </c>
    </row>
    <row r="13" spans="1:26" x14ac:dyDescent="0.35">
      <c r="A13" s="7">
        <v>800058016</v>
      </c>
      <c r="B13" s="11" t="s">
        <v>29</v>
      </c>
      <c r="C13" s="7" t="s">
        <v>19</v>
      </c>
      <c r="D13" s="7">
        <v>137356</v>
      </c>
      <c r="E13" s="7" t="s">
        <v>41</v>
      </c>
      <c r="F13" s="7" t="s">
        <v>60</v>
      </c>
      <c r="G13" s="8">
        <v>45366</v>
      </c>
      <c r="H13" s="8">
        <v>45385</v>
      </c>
      <c r="I13" s="8">
        <v>45366.458294097225</v>
      </c>
      <c r="J13" s="18">
        <v>73600</v>
      </c>
      <c r="K13" s="18">
        <v>73600</v>
      </c>
      <c r="L13" s="5" t="s">
        <v>23</v>
      </c>
      <c r="M13" s="10" t="s">
        <v>24</v>
      </c>
      <c r="N13" s="5" t="s">
        <v>26</v>
      </c>
      <c r="O13" s="7" t="s">
        <v>85</v>
      </c>
      <c r="P13" s="7" t="s">
        <v>71</v>
      </c>
      <c r="Q13" s="7" t="s">
        <v>85</v>
      </c>
      <c r="R13" s="18">
        <v>0</v>
      </c>
      <c r="S13" s="18">
        <v>73600</v>
      </c>
      <c r="T13" s="18" t="s">
        <v>90</v>
      </c>
      <c r="U13" s="18" t="s">
        <v>87</v>
      </c>
      <c r="V13" s="18">
        <v>0</v>
      </c>
      <c r="W13" s="18">
        <v>0</v>
      </c>
      <c r="X13" s="18">
        <v>0</v>
      </c>
      <c r="Y13" s="7"/>
      <c r="Z13" s="8">
        <v>45443</v>
      </c>
    </row>
    <row r="14" spans="1:26" x14ac:dyDescent="0.35">
      <c r="A14" s="7">
        <v>800058016</v>
      </c>
      <c r="B14" s="11" t="s">
        <v>29</v>
      </c>
      <c r="C14" s="7" t="s">
        <v>16</v>
      </c>
      <c r="D14" s="7">
        <v>29512</v>
      </c>
      <c r="E14" s="7" t="s">
        <v>42</v>
      </c>
      <c r="F14" s="7" t="s">
        <v>61</v>
      </c>
      <c r="G14" s="8">
        <v>45385</v>
      </c>
      <c r="H14" s="8">
        <v>45429</v>
      </c>
      <c r="I14" s="8">
        <v>45447.291666666664</v>
      </c>
      <c r="J14" s="18">
        <v>89000</v>
      </c>
      <c r="K14" s="18">
        <v>89000</v>
      </c>
      <c r="L14" s="5" t="s">
        <v>23</v>
      </c>
      <c r="M14" s="10" t="s">
        <v>24</v>
      </c>
      <c r="N14" s="5" t="s">
        <v>26</v>
      </c>
      <c r="O14" s="10" t="s">
        <v>92</v>
      </c>
      <c r="P14" s="7" t="s">
        <v>72</v>
      </c>
      <c r="Q14" s="7" t="s">
        <v>84</v>
      </c>
      <c r="R14" s="18">
        <v>89000</v>
      </c>
      <c r="S14" s="18">
        <v>0</v>
      </c>
      <c r="T14" s="18"/>
      <c r="U14" s="18"/>
      <c r="V14" s="18">
        <v>89000</v>
      </c>
      <c r="W14" s="18">
        <v>89000</v>
      </c>
      <c r="X14" s="18">
        <v>0</v>
      </c>
      <c r="Y14" s="7"/>
      <c r="Z14" s="8">
        <v>45443</v>
      </c>
    </row>
    <row r="15" spans="1:26" x14ac:dyDescent="0.35">
      <c r="A15" s="7">
        <v>800058016</v>
      </c>
      <c r="B15" s="11" t="s">
        <v>29</v>
      </c>
      <c r="C15" s="7" t="s">
        <v>16</v>
      </c>
      <c r="D15" s="7">
        <v>29513</v>
      </c>
      <c r="E15" s="7" t="s">
        <v>43</v>
      </c>
      <c r="F15" s="7" t="s">
        <v>62</v>
      </c>
      <c r="G15" s="8">
        <v>45385</v>
      </c>
      <c r="H15" s="8"/>
      <c r="I15" s="8" t="e">
        <v>#N/A</v>
      </c>
      <c r="J15" s="18">
        <v>74900</v>
      </c>
      <c r="K15" s="18">
        <v>74900</v>
      </c>
      <c r="L15" s="5" t="s">
        <v>23</v>
      </c>
      <c r="M15" s="10" t="s">
        <v>24</v>
      </c>
      <c r="N15" s="5" t="s">
        <v>26</v>
      </c>
      <c r="O15" s="7" t="s">
        <v>83</v>
      </c>
      <c r="P15" s="7" t="e">
        <v>#N/A</v>
      </c>
      <c r="Q15" s="7" t="s">
        <v>83</v>
      </c>
      <c r="R15" s="18">
        <v>0</v>
      </c>
      <c r="S15" s="18">
        <v>0</v>
      </c>
      <c r="T15" s="18"/>
      <c r="U15" s="18"/>
      <c r="V15" s="18">
        <v>0</v>
      </c>
      <c r="W15" s="18">
        <v>0</v>
      </c>
      <c r="X15" s="18">
        <v>0</v>
      </c>
      <c r="Y15" s="7"/>
      <c r="Z15" s="8">
        <v>45443</v>
      </c>
    </row>
    <row r="16" spans="1:26" x14ac:dyDescent="0.35">
      <c r="A16" s="7">
        <v>800058016</v>
      </c>
      <c r="B16" s="11" t="s">
        <v>29</v>
      </c>
      <c r="C16" s="7" t="s">
        <v>20</v>
      </c>
      <c r="D16" s="7">
        <v>585</v>
      </c>
      <c r="E16" s="7" t="s">
        <v>44</v>
      </c>
      <c r="F16" s="7" t="s">
        <v>63</v>
      </c>
      <c r="G16" s="8">
        <v>45391</v>
      </c>
      <c r="H16" s="8">
        <v>45429</v>
      </c>
      <c r="I16" s="8">
        <v>45447.291666666664</v>
      </c>
      <c r="J16" s="18">
        <v>21200</v>
      </c>
      <c r="K16" s="18">
        <v>21200</v>
      </c>
      <c r="L16" s="5" t="s">
        <v>23</v>
      </c>
      <c r="M16" s="10" t="s">
        <v>24</v>
      </c>
      <c r="N16" s="5" t="s">
        <v>26</v>
      </c>
      <c r="O16" s="7" t="s">
        <v>84</v>
      </c>
      <c r="P16" s="7" t="s">
        <v>73</v>
      </c>
      <c r="Q16" s="7" t="s">
        <v>84</v>
      </c>
      <c r="R16" s="18">
        <v>0</v>
      </c>
      <c r="S16" s="18">
        <v>0</v>
      </c>
      <c r="T16" s="18"/>
      <c r="U16" s="18"/>
      <c r="V16" s="18">
        <v>0</v>
      </c>
      <c r="W16" s="18">
        <v>0</v>
      </c>
      <c r="X16" s="18">
        <v>0</v>
      </c>
      <c r="Y16" s="7"/>
      <c r="Z16" s="8">
        <v>45443</v>
      </c>
    </row>
    <row r="17" spans="1:26" x14ac:dyDescent="0.35">
      <c r="A17" s="7">
        <v>800058016</v>
      </c>
      <c r="B17" s="11" t="s">
        <v>29</v>
      </c>
      <c r="C17" s="7" t="s">
        <v>20</v>
      </c>
      <c r="D17" s="7">
        <v>586</v>
      </c>
      <c r="E17" s="7" t="s">
        <v>45</v>
      </c>
      <c r="F17" s="7" t="s">
        <v>64</v>
      </c>
      <c r="G17" s="8">
        <v>45392</v>
      </c>
      <c r="H17" s="8">
        <v>45429</v>
      </c>
      <c r="I17" s="8">
        <v>45447.291666666664</v>
      </c>
      <c r="J17" s="18">
        <v>84250</v>
      </c>
      <c r="K17" s="18">
        <v>84250</v>
      </c>
      <c r="L17" s="5" t="s">
        <v>23</v>
      </c>
      <c r="M17" s="10" t="s">
        <v>24</v>
      </c>
      <c r="N17" s="5" t="s">
        <v>26</v>
      </c>
      <c r="O17" s="7" t="s">
        <v>84</v>
      </c>
      <c r="P17" s="7" t="s">
        <v>73</v>
      </c>
      <c r="Q17" s="7" t="s">
        <v>84</v>
      </c>
      <c r="R17" s="18">
        <v>0</v>
      </c>
      <c r="S17" s="18">
        <v>0</v>
      </c>
      <c r="T17" s="18"/>
      <c r="U17" s="18"/>
      <c r="V17" s="18">
        <v>0</v>
      </c>
      <c r="W17" s="18">
        <v>0</v>
      </c>
      <c r="X17" s="18">
        <v>0</v>
      </c>
      <c r="Y17" s="7"/>
      <c r="Z17" s="8">
        <v>45443</v>
      </c>
    </row>
    <row r="18" spans="1:26" x14ac:dyDescent="0.35">
      <c r="A18" s="7">
        <v>800058016</v>
      </c>
      <c r="B18" s="11" t="s">
        <v>29</v>
      </c>
      <c r="C18" s="7" t="s">
        <v>21</v>
      </c>
      <c r="D18" s="7">
        <v>55853</v>
      </c>
      <c r="E18" s="7" t="s">
        <v>46</v>
      </c>
      <c r="F18" s="7" t="s">
        <v>65</v>
      </c>
      <c r="G18" s="8">
        <v>45393</v>
      </c>
      <c r="H18" s="8">
        <v>45420</v>
      </c>
      <c r="I18" s="8">
        <v>45420.485677430559</v>
      </c>
      <c r="J18" s="18">
        <v>81400</v>
      </c>
      <c r="K18" s="18">
        <v>81400</v>
      </c>
      <c r="L18" s="5" t="s">
        <v>23</v>
      </c>
      <c r="M18" s="10" t="s">
        <v>24</v>
      </c>
      <c r="N18" s="5" t="s">
        <v>26</v>
      </c>
      <c r="O18" s="10" t="s">
        <v>92</v>
      </c>
      <c r="P18" s="7" t="s">
        <v>72</v>
      </c>
      <c r="Q18" s="7" t="s">
        <v>84</v>
      </c>
      <c r="R18" s="18">
        <v>81400</v>
      </c>
      <c r="S18" s="18">
        <v>0</v>
      </c>
      <c r="T18" s="18"/>
      <c r="U18" s="18"/>
      <c r="V18" s="18">
        <v>81400</v>
      </c>
      <c r="W18" s="18">
        <v>81400</v>
      </c>
      <c r="X18" s="18">
        <v>81400</v>
      </c>
      <c r="Y18" s="7">
        <v>1222460987</v>
      </c>
      <c r="Z18" s="8">
        <v>45443</v>
      </c>
    </row>
    <row r="19" spans="1:26" x14ac:dyDescent="0.35">
      <c r="A19" s="7">
        <v>800058016</v>
      </c>
      <c r="B19" s="11" t="s">
        <v>29</v>
      </c>
      <c r="C19" s="7" t="s">
        <v>22</v>
      </c>
      <c r="D19" s="7">
        <v>4527</v>
      </c>
      <c r="E19" s="7" t="s">
        <v>47</v>
      </c>
      <c r="F19" s="7" t="s">
        <v>66</v>
      </c>
      <c r="G19" s="8">
        <v>45426</v>
      </c>
      <c r="H19" s="8"/>
      <c r="I19" s="8">
        <v>45447.291666666664</v>
      </c>
      <c r="J19" s="18">
        <v>20100</v>
      </c>
      <c r="K19" s="18">
        <v>20100</v>
      </c>
      <c r="L19" s="5" t="s">
        <v>23</v>
      </c>
      <c r="M19" s="10" t="s">
        <v>24</v>
      </c>
      <c r="N19" s="5" t="s">
        <v>25</v>
      </c>
      <c r="O19" s="7" t="s">
        <v>84</v>
      </c>
      <c r="P19" s="7" t="s">
        <v>73</v>
      </c>
      <c r="Q19" s="7" t="e">
        <v>#N/A</v>
      </c>
      <c r="R19" s="18">
        <v>0</v>
      </c>
      <c r="S19" s="18">
        <v>0</v>
      </c>
      <c r="T19" s="18"/>
      <c r="U19" s="18"/>
      <c r="V19" s="18">
        <v>0</v>
      </c>
      <c r="W19" s="18">
        <v>0</v>
      </c>
      <c r="X19" s="18">
        <v>0</v>
      </c>
      <c r="Y19" s="7"/>
      <c r="Z19" s="8">
        <v>45443</v>
      </c>
    </row>
    <row r="20" spans="1:26" ht="29" x14ac:dyDescent="0.35">
      <c r="A20" s="7">
        <v>800058016</v>
      </c>
      <c r="B20" s="11" t="s">
        <v>29</v>
      </c>
      <c r="C20" s="7" t="s">
        <v>19</v>
      </c>
      <c r="D20" s="7">
        <v>143777</v>
      </c>
      <c r="E20" s="7" t="s">
        <v>48</v>
      </c>
      <c r="F20" s="7" t="s">
        <v>67</v>
      </c>
      <c r="G20" s="8">
        <v>45427</v>
      </c>
      <c r="H20" s="8">
        <v>45427</v>
      </c>
      <c r="I20" s="8">
        <v>45427.612121956015</v>
      </c>
      <c r="J20" s="18">
        <v>1231600</v>
      </c>
      <c r="K20" s="18">
        <v>1231600</v>
      </c>
      <c r="L20" s="5" t="s">
        <v>23</v>
      </c>
      <c r="M20" s="10" t="s">
        <v>24</v>
      </c>
      <c r="N20" s="5" t="s">
        <v>27</v>
      </c>
      <c r="O20" s="10" t="s">
        <v>92</v>
      </c>
      <c r="P20" s="7" t="s">
        <v>72</v>
      </c>
      <c r="Q20" s="7" t="e">
        <v>#N/A</v>
      </c>
      <c r="R20" s="18">
        <v>1231600</v>
      </c>
      <c r="S20" s="18">
        <v>0</v>
      </c>
      <c r="T20" s="18"/>
      <c r="U20" s="18"/>
      <c r="V20" s="18">
        <v>1231600</v>
      </c>
      <c r="W20" s="18">
        <v>1231600</v>
      </c>
      <c r="X20" s="18">
        <v>1231600</v>
      </c>
      <c r="Y20" s="7">
        <v>1222467970</v>
      </c>
      <c r="Z20" s="8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B3:B20" name="Rango1_42"/>
  </protectedRanges>
  <dataValidations count="1">
    <dataValidation type="whole" operator="greaterThan" allowBlank="1" showInputMessage="1" showErrorMessage="1" errorTitle="DATO ERRADO" error="El valor debe ser diferente de cero" sqref="J1:K1048576 R1:X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5" sqref="M25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93</v>
      </c>
      <c r="E2" s="27"/>
      <c r="F2" s="27"/>
      <c r="G2" s="27"/>
      <c r="H2" s="27"/>
      <c r="I2" s="28"/>
      <c r="J2" s="29" t="s">
        <v>94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95</v>
      </c>
      <c r="E4" s="27"/>
      <c r="F4" s="27"/>
      <c r="G4" s="27"/>
      <c r="H4" s="27"/>
      <c r="I4" s="28"/>
      <c r="J4" s="29" t="s">
        <v>96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119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97</v>
      </c>
      <c r="J11" s="43"/>
    </row>
    <row r="12" spans="2:10" ht="13" x14ac:dyDescent="0.3">
      <c r="B12" s="42"/>
      <c r="C12" s="44" t="s">
        <v>98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138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120</v>
      </c>
      <c r="D16" s="45"/>
      <c r="G16" s="47"/>
      <c r="H16" s="49" t="s">
        <v>99</v>
      </c>
      <c r="I16" s="49" t="s">
        <v>100</v>
      </c>
      <c r="J16" s="43"/>
    </row>
    <row r="17" spans="2:14" ht="13" x14ac:dyDescent="0.3">
      <c r="B17" s="42"/>
      <c r="C17" s="44" t="s">
        <v>101</v>
      </c>
      <c r="D17" s="44"/>
      <c r="E17" s="44"/>
      <c r="F17" s="44"/>
      <c r="G17" s="47"/>
      <c r="H17" s="50">
        <v>18</v>
      </c>
      <c r="I17" s="51">
        <v>4348397</v>
      </c>
      <c r="J17" s="43"/>
    </row>
    <row r="18" spans="2:14" x14ac:dyDescent="0.25">
      <c r="B18" s="42"/>
      <c r="C18" s="23" t="s">
        <v>102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103</v>
      </c>
      <c r="G19" s="47"/>
      <c r="H19" s="53">
        <v>8</v>
      </c>
      <c r="I19" s="54">
        <v>1994947</v>
      </c>
      <c r="J19" s="43"/>
    </row>
    <row r="20" spans="2:14" x14ac:dyDescent="0.25">
      <c r="B20" s="42"/>
      <c r="C20" s="23" t="s">
        <v>104</v>
      </c>
      <c r="H20" s="53">
        <v>3</v>
      </c>
      <c r="I20" s="54">
        <v>727100</v>
      </c>
      <c r="J20" s="43"/>
    </row>
    <row r="21" spans="2:14" x14ac:dyDescent="0.25">
      <c r="B21" s="42"/>
      <c r="C21" s="23" t="s">
        <v>105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106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107</v>
      </c>
      <c r="D23" s="44"/>
      <c r="E23" s="44"/>
      <c r="F23" s="44"/>
      <c r="H23" s="60">
        <f>H18+H19+H20+H21+H22</f>
        <v>11</v>
      </c>
      <c r="I23" s="61">
        <f>I18+I19+I20+I21+I22</f>
        <v>2722047</v>
      </c>
      <c r="J23" s="43"/>
    </row>
    <row r="24" spans="2:14" x14ac:dyDescent="0.25">
      <c r="B24" s="42"/>
      <c r="C24" s="23" t="s">
        <v>108</v>
      </c>
      <c r="H24" s="53">
        <v>4</v>
      </c>
      <c r="I24" s="54">
        <v>1500800</v>
      </c>
      <c r="J24" s="43"/>
    </row>
    <row r="25" spans="2:14" ht="13" thickBot="1" x14ac:dyDescent="0.3">
      <c r="B25" s="42"/>
      <c r="C25" s="23" t="s">
        <v>84</v>
      </c>
      <c r="H25" s="58">
        <v>3</v>
      </c>
      <c r="I25" s="59">
        <v>125550</v>
      </c>
      <c r="J25" s="43"/>
    </row>
    <row r="26" spans="2:14" ht="13" x14ac:dyDescent="0.3">
      <c r="B26" s="42"/>
      <c r="C26" s="44" t="s">
        <v>109</v>
      </c>
      <c r="D26" s="44"/>
      <c r="E26" s="44"/>
      <c r="F26" s="44"/>
      <c r="H26" s="60">
        <f>H24+H25</f>
        <v>7</v>
      </c>
      <c r="I26" s="61">
        <f>I24+I25</f>
        <v>1626350</v>
      </c>
      <c r="J26" s="43"/>
    </row>
    <row r="27" spans="2:14" ht="13.5" thickBot="1" x14ac:dyDescent="0.35">
      <c r="B27" s="42"/>
      <c r="C27" s="47" t="s">
        <v>110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111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112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18</v>
      </c>
      <c r="I31" s="54">
        <f>I23+I26+I28</f>
        <v>4348397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113</v>
      </c>
      <c r="D38" s="69"/>
      <c r="E38" s="47"/>
      <c r="F38" s="47"/>
      <c r="G38" s="47"/>
      <c r="H38" s="76" t="s">
        <v>114</v>
      </c>
      <c r="I38" s="69"/>
      <c r="J38" s="65"/>
    </row>
    <row r="39" spans="2:10" ht="13" x14ac:dyDescent="0.3">
      <c r="B39" s="42"/>
      <c r="C39" s="62" t="s">
        <v>115</v>
      </c>
      <c r="D39" s="47"/>
      <c r="E39" s="47"/>
      <c r="F39" s="47"/>
      <c r="G39" s="47"/>
      <c r="H39" s="62" t="s">
        <v>116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117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118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0"/>
      <c r="B1" s="91"/>
      <c r="C1" s="92" t="s">
        <v>126</v>
      </c>
      <c r="D1" s="93"/>
      <c r="E1" s="93"/>
      <c r="F1" s="93"/>
      <c r="G1" s="93"/>
      <c r="H1" s="94"/>
      <c r="I1" s="95" t="s">
        <v>94</v>
      </c>
    </row>
    <row r="2" spans="1:9" ht="53.5" customHeight="1" thickBot="1" x14ac:dyDescent="0.4">
      <c r="A2" s="96"/>
      <c r="B2" s="97"/>
      <c r="C2" s="98" t="s">
        <v>127</v>
      </c>
      <c r="D2" s="99"/>
      <c r="E2" s="99"/>
      <c r="F2" s="99"/>
      <c r="G2" s="99"/>
      <c r="H2" s="100"/>
      <c r="I2" s="101" t="s">
        <v>128</v>
      </c>
    </row>
    <row r="3" spans="1:9" x14ac:dyDescent="0.35">
      <c r="A3" s="102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102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102"/>
      <c r="B5" s="44" t="s">
        <v>119</v>
      </c>
      <c r="C5" s="103"/>
      <c r="D5" s="104"/>
      <c r="E5" s="47"/>
      <c r="F5" s="47"/>
      <c r="G5" s="47"/>
      <c r="H5" s="47"/>
      <c r="I5" s="65"/>
    </row>
    <row r="6" spans="1:9" x14ac:dyDescent="0.35">
      <c r="A6" s="102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102"/>
      <c r="B7" s="44" t="s">
        <v>97</v>
      </c>
      <c r="C7" s="47"/>
      <c r="D7" s="47"/>
      <c r="E7" s="47"/>
      <c r="F7" s="47"/>
      <c r="G7" s="47"/>
      <c r="H7" s="47"/>
      <c r="I7" s="65"/>
    </row>
    <row r="8" spans="1:9" x14ac:dyDescent="0.35">
      <c r="A8" s="102"/>
      <c r="B8" s="44" t="s">
        <v>98</v>
      </c>
      <c r="C8" s="47"/>
      <c r="D8" s="47"/>
      <c r="E8" s="47"/>
      <c r="F8" s="47"/>
      <c r="G8" s="47"/>
      <c r="H8" s="47"/>
      <c r="I8" s="65"/>
    </row>
    <row r="9" spans="1:9" x14ac:dyDescent="0.35">
      <c r="A9" s="102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102"/>
      <c r="B10" s="47" t="s">
        <v>129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102"/>
      <c r="B11" s="105"/>
      <c r="C11" s="47"/>
      <c r="D11" s="47"/>
      <c r="E11" s="47"/>
      <c r="F11" s="47"/>
      <c r="G11" s="47"/>
      <c r="H11" s="47"/>
      <c r="I11" s="65"/>
    </row>
    <row r="12" spans="1:9" x14ac:dyDescent="0.35">
      <c r="A12" s="102"/>
      <c r="B12" s="23" t="s">
        <v>120</v>
      </c>
      <c r="C12" s="104"/>
      <c r="D12" s="47"/>
      <c r="E12" s="47"/>
      <c r="F12" s="47"/>
      <c r="G12" s="49" t="s">
        <v>130</v>
      </c>
      <c r="H12" s="49" t="s">
        <v>131</v>
      </c>
      <c r="I12" s="65"/>
    </row>
    <row r="13" spans="1:9" x14ac:dyDescent="0.35">
      <c r="A13" s="102"/>
      <c r="B13" s="62" t="s">
        <v>101</v>
      </c>
      <c r="C13" s="62"/>
      <c r="D13" s="62"/>
      <c r="E13" s="62"/>
      <c r="F13" s="47"/>
      <c r="G13" s="106">
        <f>G19</f>
        <v>11</v>
      </c>
      <c r="H13" s="107">
        <f>H19</f>
        <v>2722047</v>
      </c>
      <c r="I13" s="65"/>
    </row>
    <row r="14" spans="1:9" x14ac:dyDescent="0.35">
      <c r="A14" s="102"/>
      <c r="B14" s="47" t="s">
        <v>102</v>
      </c>
      <c r="C14" s="47"/>
      <c r="D14" s="47"/>
      <c r="E14" s="47"/>
      <c r="F14" s="47"/>
      <c r="G14" s="108">
        <v>0</v>
      </c>
      <c r="H14" s="109">
        <v>0</v>
      </c>
      <c r="I14" s="65"/>
    </row>
    <row r="15" spans="1:9" x14ac:dyDescent="0.35">
      <c r="A15" s="102"/>
      <c r="B15" s="47" t="s">
        <v>103</v>
      </c>
      <c r="C15" s="47"/>
      <c r="D15" s="47"/>
      <c r="E15" s="47"/>
      <c r="F15" s="47"/>
      <c r="G15" s="108">
        <v>8</v>
      </c>
      <c r="H15" s="109">
        <v>1994947</v>
      </c>
      <c r="I15" s="65"/>
    </row>
    <row r="16" spans="1:9" x14ac:dyDescent="0.35">
      <c r="A16" s="102"/>
      <c r="B16" s="47" t="s">
        <v>104</v>
      </c>
      <c r="C16" s="47"/>
      <c r="D16" s="47"/>
      <c r="E16" s="47"/>
      <c r="F16" s="47"/>
      <c r="G16" s="108">
        <v>3</v>
      </c>
      <c r="H16" s="109">
        <v>727100</v>
      </c>
      <c r="I16" s="65"/>
    </row>
    <row r="17" spans="1:9" x14ac:dyDescent="0.35">
      <c r="A17" s="102"/>
      <c r="B17" s="47" t="s">
        <v>105</v>
      </c>
      <c r="C17" s="47"/>
      <c r="D17" s="47"/>
      <c r="E17" s="47"/>
      <c r="F17" s="47"/>
      <c r="G17" s="108">
        <v>0</v>
      </c>
      <c r="H17" s="109">
        <v>0</v>
      </c>
      <c r="I17" s="65"/>
    </row>
    <row r="18" spans="1:9" x14ac:dyDescent="0.35">
      <c r="A18" s="102"/>
      <c r="B18" s="47" t="s">
        <v>132</v>
      </c>
      <c r="C18" s="47"/>
      <c r="D18" s="47"/>
      <c r="E18" s="47"/>
      <c r="F18" s="47"/>
      <c r="G18" s="110">
        <v>0</v>
      </c>
      <c r="H18" s="111">
        <v>0</v>
      </c>
      <c r="I18" s="65"/>
    </row>
    <row r="19" spans="1:9" x14ac:dyDescent="0.35">
      <c r="A19" s="102"/>
      <c r="B19" s="62" t="s">
        <v>133</v>
      </c>
      <c r="C19" s="62"/>
      <c r="D19" s="62"/>
      <c r="E19" s="62"/>
      <c r="F19" s="47"/>
      <c r="G19" s="108">
        <f>SUM(G14:G18)</f>
        <v>11</v>
      </c>
      <c r="H19" s="107">
        <f>(H14+H15+H16+H17+H18)</f>
        <v>2722047</v>
      </c>
      <c r="I19" s="65"/>
    </row>
    <row r="20" spans="1:9" ht="15" thickBot="1" x14ac:dyDescent="0.4">
      <c r="A20" s="102"/>
      <c r="B20" s="62"/>
      <c r="C20" s="62"/>
      <c r="D20" s="47"/>
      <c r="E20" s="47"/>
      <c r="F20" s="47"/>
      <c r="G20" s="112"/>
      <c r="H20" s="113"/>
      <c r="I20" s="65"/>
    </row>
    <row r="21" spans="1:9" ht="15" thickTop="1" x14ac:dyDescent="0.35">
      <c r="A21" s="102"/>
      <c r="B21" s="62"/>
      <c r="C21" s="62"/>
      <c r="D21" s="47"/>
      <c r="E21" s="47"/>
      <c r="F21" s="47"/>
      <c r="G21" s="69"/>
      <c r="H21" s="114"/>
      <c r="I21" s="65"/>
    </row>
    <row r="22" spans="1:9" x14ac:dyDescent="0.35">
      <c r="A22" s="102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102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102"/>
      <c r="B24" s="69" t="s">
        <v>134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102"/>
      <c r="B25" s="69" t="s">
        <v>113</v>
      </c>
      <c r="C25" s="69"/>
      <c r="D25" s="47"/>
      <c r="E25" s="47"/>
      <c r="F25" s="69" t="s">
        <v>135</v>
      </c>
      <c r="G25" s="69"/>
      <c r="H25" s="69"/>
      <c r="I25" s="65"/>
    </row>
    <row r="26" spans="1:9" x14ac:dyDescent="0.35">
      <c r="A26" s="102"/>
      <c r="B26" s="69" t="s">
        <v>115</v>
      </c>
      <c r="C26" s="69"/>
      <c r="D26" s="47"/>
      <c r="E26" s="47"/>
      <c r="F26" s="69" t="s">
        <v>136</v>
      </c>
      <c r="G26" s="69"/>
      <c r="H26" s="69"/>
      <c r="I26" s="65"/>
    </row>
    <row r="27" spans="1:9" x14ac:dyDescent="0.35">
      <c r="A27" s="102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102"/>
      <c r="B28" s="115" t="s">
        <v>137</v>
      </c>
      <c r="C28" s="115"/>
      <c r="D28" s="115"/>
      <c r="E28" s="115"/>
      <c r="F28" s="115"/>
      <c r="G28" s="115"/>
      <c r="H28" s="115"/>
      <c r="I28" s="65"/>
    </row>
    <row r="29" spans="1:9" ht="15" thickBot="1" x14ac:dyDescent="0.4">
      <c r="A29" s="116"/>
      <c r="B29" s="117"/>
      <c r="C29" s="117"/>
      <c r="D29" s="117"/>
      <c r="E29" s="117"/>
      <c r="F29" s="73"/>
      <c r="G29" s="73"/>
      <c r="H29" s="73"/>
      <c r="I29" s="11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2024-06-26T23:38:54Z</cp:lastPrinted>
  <dcterms:created xsi:type="dcterms:W3CDTF">2022-06-01T14:39:12Z</dcterms:created>
  <dcterms:modified xsi:type="dcterms:W3CDTF">2024-06-26T23:46:28Z</dcterms:modified>
</cp:coreProperties>
</file>